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12\"/>
    </mc:Choice>
  </mc:AlternateContent>
  <xr:revisionPtr revIDLastSave="0" documentId="13_ncr:1_{1B20A784-2158-46CD-9315-5BE554FAE692}"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16" i="17"/>
  <c r="F17" i="17"/>
  <c r="F18" i="17"/>
  <c r="F22" i="17"/>
  <c r="F23" i="17"/>
  <c r="F24" i="17"/>
  <c r="F25" i="17"/>
  <c r="F26" i="17"/>
  <c r="F28" i="17"/>
  <c r="F29" i="17"/>
  <c r="C44" i="17"/>
  <c r="D44" i="17"/>
  <c r="F44" i="17"/>
  <c r="C72" i="17"/>
  <c r="D72" i="17"/>
  <c r="F72" i="17"/>
  <c r="C76" i="17"/>
  <c r="D76" i="17"/>
  <c r="F76" i="17"/>
  <c r="F191" i="17"/>
  <c r="G191" i="17"/>
  <c r="F195" i="17"/>
  <c r="G195" i="17"/>
  <c r="F199" i="17"/>
  <c r="G199" i="17"/>
  <c r="F203" i="17"/>
  <c r="G203" i="17"/>
  <c r="F207" i="17"/>
  <c r="G207" i="17"/>
  <c r="F211" i="17"/>
  <c r="G211" i="17"/>
  <c r="C214" i="17"/>
  <c r="F193" i="17" s="1"/>
  <c r="D214" i="17"/>
  <c r="G192" i="17" s="1"/>
  <c r="G221" i="17"/>
  <c r="F222" i="17"/>
  <c r="G222" i="17"/>
  <c r="F225" i="17"/>
  <c r="G225" i="17"/>
  <c r="F226" i="17"/>
  <c r="G226" i="17"/>
  <c r="C227" i="17"/>
  <c r="F220" i="17" s="1"/>
  <c r="D227" i="17"/>
  <c r="G219" i="17" s="1"/>
  <c r="F228" i="17"/>
  <c r="G228" i="17"/>
  <c r="F229" i="17"/>
  <c r="G229" i="17"/>
  <c r="F230" i="17"/>
  <c r="G230" i="17"/>
  <c r="F232" i="17"/>
  <c r="G232" i="17"/>
  <c r="F233" i="17"/>
  <c r="G233" i="17"/>
  <c r="F243" i="17"/>
  <c r="G243" i="17"/>
  <c r="F244" i="17"/>
  <c r="G244" i="17"/>
  <c r="F247" i="17"/>
  <c r="G247" i="17"/>
  <c r="F248" i="17"/>
  <c r="G248" i="17"/>
  <c r="C249" i="17"/>
  <c r="F242" i="17" s="1"/>
  <c r="D249" i="17"/>
  <c r="G241" i="17" s="1"/>
  <c r="F250" i="17"/>
  <c r="G250" i="17"/>
  <c r="F251" i="17"/>
  <c r="G251" i="17"/>
  <c r="F252" i="17"/>
  <c r="G252" i="17"/>
  <c r="F254" i="17"/>
  <c r="G254" i="17"/>
  <c r="F255" i="17"/>
  <c r="G255" i="17"/>
  <c r="G287" i="17"/>
  <c r="F289" i="17"/>
  <c r="G289" i="17"/>
  <c r="F290" i="17"/>
  <c r="G290" i="17"/>
  <c r="G291" i="17"/>
  <c r="F293" i="17"/>
  <c r="G293" i="17"/>
  <c r="F294" i="17"/>
  <c r="G294" i="17"/>
  <c r="G295" i="17"/>
  <c r="F297" i="17"/>
  <c r="G297" i="17"/>
  <c r="F298" i="17"/>
  <c r="G298" i="17"/>
  <c r="G299" i="17"/>
  <c r="F301" i="17"/>
  <c r="G301" i="17"/>
  <c r="F302" i="17"/>
  <c r="G302" i="17"/>
  <c r="G303" i="17"/>
  <c r="C305" i="17"/>
  <c r="F288" i="17" s="1"/>
  <c r="D305" i="17"/>
  <c r="G288" i="17" s="1"/>
  <c r="F310" i="17"/>
  <c r="G310" i="17"/>
  <c r="G311" i="17"/>
  <c r="G313" i="17"/>
  <c r="F314" i="17"/>
  <c r="G314" i="17"/>
  <c r="G315" i="17"/>
  <c r="G317" i="17"/>
  <c r="F318" i="17"/>
  <c r="G318" i="17"/>
  <c r="G319" i="17"/>
  <c r="G321" i="17"/>
  <c r="F322" i="17"/>
  <c r="G322" i="17"/>
  <c r="G323" i="17"/>
  <c r="G325" i="17"/>
  <c r="F326" i="17"/>
  <c r="G326" i="17"/>
  <c r="C328" i="17"/>
  <c r="F312" i="17" s="1"/>
  <c r="D328" i="17"/>
  <c r="G312" i="17" s="1"/>
  <c r="G333" i="17"/>
  <c r="G336" i="17"/>
  <c r="G337" i="17"/>
  <c r="G340" i="17"/>
  <c r="G341" i="17"/>
  <c r="G344" i="17"/>
  <c r="G345" i="17"/>
  <c r="C346" i="17"/>
  <c r="F335" i="17" s="1"/>
  <c r="D346" i="17"/>
  <c r="G335" i="17" s="1"/>
  <c r="G358" i="17"/>
  <c r="F359" i="17"/>
  <c r="G359" i="17"/>
  <c r="F360" i="17"/>
  <c r="G362" i="17"/>
  <c r="F363" i="17"/>
  <c r="G363" i="17"/>
  <c r="F364" i="17"/>
  <c r="G364" i="17"/>
  <c r="C365" i="17"/>
  <c r="F361" i="17" s="1"/>
  <c r="D365" i="17"/>
  <c r="G361" i="17" s="1"/>
  <c r="F369" i="17"/>
  <c r="C372" i="17"/>
  <c r="F370" i="17" s="1"/>
  <c r="D372" i="17"/>
  <c r="G368"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F70" i="16"/>
  <c r="G70" i="16"/>
  <c r="F74" i="16"/>
  <c r="G74" i="16"/>
  <c r="C77" i="16"/>
  <c r="F72" i="16" s="1"/>
  <c r="D77" i="16"/>
  <c r="G71" i="16" s="1"/>
  <c r="F80" i="16"/>
  <c r="G80" i="16"/>
  <c r="F81" i="16"/>
  <c r="G81" i="16"/>
  <c r="F87" i="16"/>
  <c r="G87" i="16"/>
  <c r="F93" i="16"/>
  <c r="G93" i="16"/>
  <c r="F97" i="16"/>
  <c r="G97" i="16"/>
  <c r="C100" i="16"/>
  <c r="F95" i="16" s="1"/>
  <c r="D100" i="16"/>
  <c r="G94" i="16" s="1"/>
  <c r="F103" i="16"/>
  <c r="G103" i="16"/>
  <c r="F104" i="16"/>
  <c r="G104" i="16"/>
  <c r="G116" i="16"/>
  <c r="G124" i="16"/>
  <c r="C130" i="16"/>
  <c r="F112" i="16" s="1"/>
  <c r="F130" i="16" s="1"/>
  <c r="D130" i="16"/>
  <c r="G118" i="16" s="1"/>
  <c r="G136" i="16"/>
  <c r="F138" i="16"/>
  <c r="F156" i="16" s="1"/>
  <c r="G142" i="16"/>
  <c r="G143" i="16"/>
  <c r="G144" i="16"/>
  <c r="G145" i="16"/>
  <c r="G146" i="16"/>
  <c r="G150" i="16"/>
  <c r="G151" i="16"/>
  <c r="G152" i="16"/>
  <c r="G153" i="16"/>
  <c r="G154" i="16"/>
  <c r="C156" i="16"/>
  <c r="D156" i="16"/>
  <c r="G139" i="16" s="1"/>
  <c r="F157" i="16"/>
  <c r="G157" i="16"/>
  <c r="F158" i="16"/>
  <c r="F159" i="16"/>
  <c r="G159" i="16"/>
  <c r="F160" i="16"/>
  <c r="G160" i="16"/>
  <c r="F161" i="16"/>
  <c r="G161" i="16"/>
  <c r="F162" i="16"/>
  <c r="G162" i="16"/>
  <c r="G164" i="16"/>
  <c r="F165" i="16"/>
  <c r="G165" i="16"/>
  <c r="G167" i="16" s="1"/>
  <c r="F166" i="16"/>
  <c r="G166" i="16"/>
  <c r="C167" i="16"/>
  <c r="F164" i="16" s="1"/>
  <c r="F167" i="16" s="1"/>
  <c r="D167" i="16"/>
  <c r="F174" i="16"/>
  <c r="F179" i="16" s="1"/>
  <c r="F175" i="16"/>
  <c r="F176" i="16"/>
  <c r="F177" i="16"/>
  <c r="F178" i="16"/>
  <c r="C179" i="16"/>
  <c r="F180" i="16"/>
  <c r="F181" i="16"/>
  <c r="F182" i="16"/>
  <c r="F183" i="16"/>
  <c r="F184" i="16"/>
  <c r="F185" i="16"/>
  <c r="F186" i="16"/>
  <c r="F187" i="16"/>
  <c r="F194" i="16"/>
  <c r="F195" i="16"/>
  <c r="F196" i="16"/>
  <c r="F197" i="16"/>
  <c r="F198" i="16"/>
  <c r="F202" i="16"/>
  <c r="F203" i="16"/>
  <c r="F204" i="16"/>
  <c r="F205" i="16"/>
  <c r="F206" i="16"/>
  <c r="C208" i="16"/>
  <c r="F199" i="16" s="1"/>
  <c r="F210" i="16"/>
  <c r="F211" i="16"/>
  <c r="F212" i="16"/>
  <c r="F213" i="16"/>
  <c r="F214" i="16"/>
  <c r="F215" i="16"/>
  <c r="F217" i="16"/>
  <c r="G217" i="16"/>
  <c r="G220" i="16" s="1"/>
  <c r="F218" i="16"/>
  <c r="F220" i="16" s="1"/>
  <c r="G218" i="16"/>
  <c r="F219" i="16"/>
  <c r="G219" i="16"/>
  <c r="C220" i="16"/>
  <c r="F221" i="16"/>
  <c r="G221" i="16"/>
  <c r="F222" i="16"/>
  <c r="G222" i="16"/>
  <c r="F223" i="16"/>
  <c r="G223" i="16"/>
  <c r="F224" i="16"/>
  <c r="G224" i="16"/>
  <c r="F225" i="16"/>
  <c r="G225" i="16"/>
  <c r="F226" i="16"/>
  <c r="G226" i="16"/>
  <c r="F227" i="16"/>
  <c r="G227" i="16"/>
  <c r="C288" i="16"/>
  <c r="C289" i="16"/>
  <c r="C291" i="16"/>
  <c r="F368" i="17" l="1"/>
  <c r="F333" i="17"/>
  <c r="G369" i="17"/>
  <c r="G360" i="17"/>
  <c r="G365" i="17" s="1"/>
  <c r="G342" i="17"/>
  <c r="G338" i="17"/>
  <c r="G334" i="17"/>
  <c r="G346" i="17" s="1"/>
  <c r="G327" i="17"/>
  <c r="F323" i="17"/>
  <c r="F319" i="17"/>
  <c r="F315" i="17"/>
  <c r="F311" i="17"/>
  <c r="F303" i="17"/>
  <c r="F299" i="17"/>
  <c r="F295" i="17"/>
  <c r="F291" i="17"/>
  <c r="F287" i="17"/>
  <c r="F245" i="17"/>
  <c r="F241" i="17"/>
  <c r="F223" i="17"/>
  <c r="F219" i="17"/>
  <c r="F227" i="17" s="1"/>
  <c r="F212" i="17"/>
  <c r="F208" i="17"/>
  <c r="F204" i="17"/>
  <c r="F200" i="17"/>
  <c r="F196" i="17"/>
  <c r="F192" i="17"/>
  <c r="F334" i="17"/>
  <c r="F345" i="17"/>
  <c r="G210" i="17"/>
  <c r="G206" i="17"/>
  <c r="G202" i="17"/>
  <c r="G198" i="17"/>
  <c r="G194" i="17"/>
  <c r="G190" i="17"/>
  <c r="F341" i="17"/>
  <c r="G371" i="17"/>
  <c r="F325" i="17"/>
  <c r="F321" i="17"/>
  <c r="F317" i="17"/>
  <c r="F313" i="17"/>
  <c r="F221" i="17"/>
  <c r="F210" i="17"/>
  <c r="F206" i="17"/>
  <c r="F202" i="17"/>
  <c r="F198" i="17"/>
  <c r="F194" i="17"/>
  <c r="F190" i="17"/>
  <c r="F342" i="17"/>
  <c r="F337" i="17"/>
  <c r="F371" i="17"/>
  <c r="F362" i="17"/>
  <c r="F358" i="17"/>
  <c r="F365" i="17" s="1"/>
  <c r="F344" i="17"/>
  <c r="F340" i="17"/>
  <c r="F336" i="17"/>
  <c r="G324" i="17"/>
  <c r="G320" i="17"/>
  <c r="G316" i="17"/>
  <c r="G328" i="17" s="1"/>
  <c r="G300" i="17"/>
  <c r="G296" i="17"/>
  <c r="G292" i="17"/>
  <c r="G305" i="17" s="1"/>
  <c r="G253" i="17"/>
  <c r="G246" i="17"/>
  <c r="G242" i="17"/>
  <c r="G249" i="17" s="1"/>
  <c r="G231" i="17"/>
  <c r="G224" i="17"/>
  <c r="G220" i="17"/>
  <c r="G227" i="17" s="1"/>
  <c r="G213" i="17"/>
  <c r="G209" i="17"/>
  <c r="G205" i="17"/>
  <c r="G201" i="17"/>
  <c r="G197" i="17"/>
  <c r="G193" i="17"/>
  <c r="F21" i="17"/>
  <c r="F14" i="17"/>
  <c r="G370" i="17"/>
  <c r="G372" i="17" s="1"/>
  <c r="G343" i="17"/>
  <c r="G339" i="17"/>
  <c r="F324" i="17"/>
  <c r="F320" i="17"/>
  <c r="F316" i="17"/>
  <c r="F328" i="17" s="1"/>
  <c r="F300" i="17"/>
  <c r="F296" i="17"/>
  <c r="F292" i="17"/>
  <c r="F253" i="17"/>
  <c r="F246" i="17"/>
  <c r="F231" i="17"/>
  <c r="F224" i="17"/>
  <c r="F213" i="17"/>
  <c r="F209" i="17"/>
  <c r="F205" i="17"/>
  <c r="F201" i="17"/>
  <c r="F197" i="17"/>
  <c r="F20" i="17"/>
  <c r="F13" i="17"/>
  <c r="F15" i="17" s="1"/>
  <c r="F338" i="17"/>
  <c r="F343" i="17"/>
  <c r="F339" i="17"/>
  <c r="G245" i="17"/>
  <c r="G223" i="17"/>
  <c r="G212" i="17"/>
  <c r="G208" i="17"/>
  <c r="G204" i="17"/>
  <c r="G200" i="17"/>
  <c r="G196" i="17"/>
  <c r="F19" i="17"/>
  <c r="G138" i="16"/>
  <c r="G125" i="16"/>
  <c r="G117" i="16"/>
  <c r="F105" i="16"/>
  <c r="F101" i="16"/>
  <c r="F98" i="16"/>
  <c r="F94" i="16"/>
  <c r="F82" i="16"/>
  <c r="F78" i="16"/>
  <c r="F75" i="16"/>
  <c r="F71" i="16"/>
  <c r="G123" i="16"/>
  <c r="G115" i="16"/>
  <c r="G135" i="16"/>
  <c r="G122" i="16"/>
  <c r="G114" i="16"/>
  <c r="G96" i="16"/>
  <c r="G73" i="16"/>
  <c r="G134" i="16"/>
  <c r="G129" i="16"/>
  <c r="G121" i="16"/>
  <c r="G113" i="16"/>
  <c r="F96" i="16"/>
  <c r="F73" i="16"/>
  <c r="F209" i="16"/>
  <c r="F201" i="16"/>
  <c r="F193" i="16"/>
  <c r="G149" i="16"/>
  <c r="G141" i="16"/>
  <c r="G133" i="16"/>
  <c r="G128" i="16"/>
  <c r="G120" i="16"/>
  <c r="G112" i="16"/>
  <c r="G102" i="16"/>
  <c r="G99" i="16"/>
  <c r="G95" i="16"/>
  <c r="G100" i="16" s="1"/>
  <c r="G86" i="16"/>
  <c r="G79" i="16"/>
  <c r="G76" i="16"/>
  <c r="G72" i="16"/>
  <c r="G77" i="16" s="1"/>
  <c r="F200" i="16"/>
  <c r="G148" i="16"/>
  <c r="G140" i="16"/>
  <c r="G132" i="16"/>
  <c r="G127" i="16"/>
  <c r="G119" i="16"/>
  <c r="F102" i="16"/>
  <c r="F99" i="16"/>
  <c r="F86" i="16"/>
  <c r="F79" i="16"/>
  <c r="F76" i="16"/>
  <c r="G158" i="16"/>
  <c r="G155" i="16"/>
  <c r="G147" i="16"/>
  <c r="G131" i="16"/>
  <c r="G126" i="16"/>
  <c r="G105" i="16"/>
  <c r="G101" i="16"/>
  <c r="G98" i="16"/>
  <c r="G82" i="16"/>
  <c r="G78" i="16"/>
  <c r="G75" i="16"/>
  <c r="C292" i="16"/>
  <c r="C293" i="16"/>
  <c r="C295" i="16"/>
  <c r="G214" i="17" l="1"/>
  <c r="F249" i="17"/>
  <c r="F346" i="17"/>
  <c r="F305" i="17"/>
  <c r="F372" i="17"/>
  <c r="F214" i="17"/>
  <c r="F208" i="16"/>
  <c r="F77" i="16"/>
  <c r="G130" i="16"/>
  <c r="G156" i="16"/>
  <c r="F100" i="16"/>
  <c r="C296" i="16"/>
  <c r="C297" i="16"/>
  <c r="C298" i="16"/>
  <c r="C302" i="16"/>
  <c r="C303" i="16"/>
  <c r="C304" i="16"/>
  <c r="C307" i="16"/>
  <c r="F9" i="15"/>
  <c r="F1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<sst xmlns="http://schemas.openxmlformats.org/spreadsheetml/2006/main" count="2414" uniqueCount="1812">
  <si>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</si>
  <si>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</si>
  <si>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</si>
  <si>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</si>
  <si>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</si>
  <si>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</si>
  <si>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</si>
  <si>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</si>
  <si>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</si>
  <si>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</si>
  <si>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</si>
  <si>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</si>
  <si>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</si>
  <si>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</si>
  <si>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</si>
  <si>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</si>
  <si>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</si>
  <si>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</si>
  <si>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</si>
  <si>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</si>
  <si>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</si>
  <si>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</si>
  <si>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</si>
  <si>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</si>
  <si>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</si>
  <si>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</si>
  <si>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</si>
  <si>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</si>
  <si>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</si>
  <si>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</si>
  <si>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</si>
  <si>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</si>
  <si>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</si>
  <si>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</si>
  <si>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</si>
  <si>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</si>
  <si>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</si>
  <si>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</si>
  <si>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</si>
  <si>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</si>
  <si>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</si>
  <si>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</si>
  <si>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</si>
  <si>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</si>
  <si>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</si>
  <si>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</si>
  <si>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</si>
  <si>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</si>
  <si>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</si>
  <si>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</si>
  <si>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</si>
  <si>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</si>
  <si>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</si>
  <si>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</si>
  <si>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</si>
  <si>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</si>
  <si>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</si>
  <si>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</si>
  <si>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</si>
  <si>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</si>
  <si>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</si>
  <si>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</si>
  <si>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</si>
  <si>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</si>
  <si>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</si>
  <si>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</si>
  <si>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</si>
  <si>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</si>
  <si>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</si>
  <si>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</si>
  <si>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</si>
  <si>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</si>
  <si>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</si>
  <si>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</si>
  <si>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</si>
  <si>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</si>
  <si>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</si>
  <si>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</si>
  <si>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</si>
  <si>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</si>
  <si>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</si>
  <si>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</si>
  <si>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</si>
  <si>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</si>
  <si>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</si>
  <si>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</si>
  <si>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</si>
  <si>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</si>
  <si>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</si>
  <si>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</si>
  <si>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</si>
  <si>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</si>
  <si>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</si>
  <si>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</si>
  <si>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</si>
  <si>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</si>
  <si>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</si>
  <si>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</si>
  <si>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</si>
  <si>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</si>
  <si>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</si>
  <si>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</si>
  <si>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</si>
  <si>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</si>
  <si>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</si>
  <si>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</si>
  <si>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</si>
  <si>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</si>
  <si>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</si>
  <si>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</si>
  <si>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</si>
  <si>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</si>
  <si>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</si>
  <si>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</si>
  <si>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</si>
  <si>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</si>
  <si>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</si>
  <si>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</si>
  <si>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</si>
  <si>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</si>
  <si>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</si>
  <si>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</si>
  <si>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</si>
  <si>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</si>
  <si>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</si>
  <si>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</si>
  <si>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</si>
  <si>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</si>
  <si>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</si>
  <si>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</si>
  <si>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</si>
  <si>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</si>
  <si>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</si>
  <si>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</si>
  <si>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</si>
  <si>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</si>
  <si>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</si>
  <si>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</si>
  <si>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</si>
  <si>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</si>
  <si>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</si>
  <si>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</si>
  <si>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</si>
  <si>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</si>
  <si>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</si>
  <si>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</si>
  <si>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</si>
  <si>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</si>
  <si>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</si>
  <si>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</si>
  <si>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</si>
  <si>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</si>
  <si>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</si>
  <si>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</si>
  <si>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</si>
  <si>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</si>
  <si>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</si>
  <si>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</si>
  <si>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</si>
  <si>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</si>
  <si>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</si>
  <si>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</si>
  <si>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</si>
  <si>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</si>
  <si>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</si>
  <si>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</si>
  <si>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</si>
  <si>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</si>
  <si>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</si>
  <si>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</si>
  <si>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</si>
  <si>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</si>
  <si>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</si>
  <si>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</si>
  <si>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</si>
  <si>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</si>
  <si>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</si>
  <si>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</si>
  <si>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</si>
  <si>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</si>
  <si>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</si>
  <si>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</si>
  <si>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</si>
  <si>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</si>
  <si>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</si>
  <si>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</si>
  <si>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</si>
  <si>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</si>
  <si>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</si>
  <si>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</si>
  <si>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</si>
  <si>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</si>
  <si>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</si>
  <si>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</si>
  <si>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</si>
  <si>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</si>
  <si>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</si>
  <si>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</si>
  <si>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</si>
  <si>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</si>
  <si>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</si>
  <si>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</si>
  <si>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</si>
  <si>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</si>
  <si>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</si>
  <si>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</si>
  <si>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</si>
  <si>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</si>
  <si>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</si>
  <si>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</si>
  <si>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</si>
  <si>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</si>
  <si>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</si>
  <si>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</si>
  <si>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</si>
  <si>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</si>
  <si>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</si>
  <si>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</si>
  <si>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</si>
  <si>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</si>
  <si>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</si>
  <si>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</si>
  <si>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</si>
  <si>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</si>
  <si>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</si>
  <si>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</si>
  <si>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</si>
  <si>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</si>
  <si>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</si>
  <si>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</si>
  <si>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</si>
  <si>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</si>
  <si>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</si>
  <si>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</si>
  <si>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</si>
  <si>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</si>
  <si>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</si>
  <si>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</si>
  <si>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</si>
  <si>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</si>
  <si>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</si>
  <si>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</si>
  <si>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</si>
  <si>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</si>
  <si>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</si>
  <si>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</si>
  <si>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</si>
  <si>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</si>
  <si>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</si>
  <si>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</si>
  <si>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</si>
  <si>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</si>
  <si>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</si>
  <si>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</si>
  <si>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</si>
  <si>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</si>
  <si>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</si>
  <si>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</si>
  <si>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</si>
  <si>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</si>
  <si>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</si>
  <si>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</si>
  <si>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</si>
  <si>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</si>
  <si>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</si>
  <si>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</si>
  <si>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</si>
  <si>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</si>
  <si>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</si>
  <si>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</si>
  <si>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</si>
  <si>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</si>
  <si>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</si>
  <si>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</si>
  <si>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</si>
  <si>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</si>
  <si>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</si>
  <si>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</si>
  <si>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</si>
  <si>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</si>
  <si>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</si>
  <si>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</si>
  <si>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</si>
  <si>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</si>
  <si>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</si>
  <si>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</si>
  <si>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</si>
  <si>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</si>
  <si>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</si>
  <si>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</si>
  <si>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</si>
  <si>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</si>
  <si>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</si>
  <si>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</si>
  <si>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</si>
  <si>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</si>
  <si>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</si>
  <si>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</si>
  <si>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</si>
  <si>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</si>
  <si>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</si>
  <si>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</si>
  <si>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</si>
  <si>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</si>
  <si>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</si>
  <si>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</si>
  <si>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</si>
  <si>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</si>
  <si>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</si>
  <si>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</si>
  <si>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</si>
  <si>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</si>
  <si>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</si>
  <si>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</si>
  <si>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</si>
  <si>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</si>
  <si>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</si>
  <si>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</si>
  <si>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</si>
  <si>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</si>
  <si>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</si>
  <si>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</si>
  <si>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</si>
  <si>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</si>
  <si>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</si>
  <si>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</si>
  <si>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</si>
  <si>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</si>
  <si>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</si>
  <si>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</si>
  <si>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</si>
  <si>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</si>
  <si>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</si>
  <si>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</si>
  <si>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</si>
  <si>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</si>
  <si>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</si>
  <si>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</si>
  <si>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</si>
  <si>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</si>
  <si>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</si>
  <si>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</si>
  <si>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</si>
  <si>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</si>
  <si>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</si>
  <si>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</si>
  <si>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</si>
  <si>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</si>
  <si>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</si>
  <si>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</si>
  <si>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</si>
  <si>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</si>
  <si>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</si>
  <si>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</si>
  <si>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</si>
  <si>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</si>
  <si>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</si>
  <si>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</si>
  <si>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</si>
  <si>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</si>
  <si>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</si>
  <si>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</si>
  <si>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</si>
  <si>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</si>
  <si>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</si>
  <si>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</si>
  <si>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</si>
  <si>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</si>
  <si>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</si>
  <si>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</si>
  <si>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</si>
  <si>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</si>
  <si>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</si>
  <si>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</si>
  <si>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</si>
  <si>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</si>
  <si>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</si>
  <si>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</si>
  <si>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</si>
  <si>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</si>
  <si>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</si>
  <si>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</si>
  <si>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</si>
  <si>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</si>
  <si>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</si>
  <si>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</si>
  <si>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</si>
  <si>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</si>
  <si>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</si>
  <si>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</si>
  <si>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</si>
  <si>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</si>
  <si>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</si>
  <si>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</si>
  <si>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</si>
  <si>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</si>
  <si>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</si>
  <si>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</si>
  <si>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</si>
  <si>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</si>
  <si>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</si>
  <si>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</si>
  <si>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</si>
  <si>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</si>
  <si>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</si>
  <si>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</si>
  <si>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</si>
  <si>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</si>
  <si>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</si>
  <si>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</si>
  <si>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</si>
  <si>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</si>
  <si>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</si>
  <si>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</si>
  <si>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</si>
  <si>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</si>
  <si>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</si>
  <si>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</si>
  <si>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</si>
  <si>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</si>
  <si>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</si>
  <si>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</si>
  <si>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</si>
  <si>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</si>
  <si>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</si>
  <si>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</si>
  <si>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</si>
  <si>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</si>
  <si>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</si>
  <si>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</si>
  <si>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</si>
  <si>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</si>
  <si>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</si>
  <si>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</si>
  <si>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</si>
  <si>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</si>
  <si>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</si>
  <si>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</si>
  <si>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</si>
  <si>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</si>
  <si>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</si>
  <si>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</si>
  <si>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</si>
  <si>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</si>
  <si>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</si>
  <si>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</si>
  <si>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</si>
  <si>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</si>
  <si>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</si>
  <si>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</si>
  <si>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</si>
  <si>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</si>
  <si>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</si>
  <si>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</si>
  <si>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</si>
  <si>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</si>
  <si>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</si>
  <si>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</si>
  <si>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</si>
  <si>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</si>
  <si>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</si>
  <si>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</si>
  <si>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</si>
  <si>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</si>
  <si>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</si>
  <si>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</si>
  <si>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</si>
  <si>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</si>
  <si>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</si>
  <si>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</si>
  <si>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</si>
  <si>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</si>
  <si>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</si>
  <si>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</si>
  <si>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</si>
  <si>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</si>
  <si>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</si>
  <si>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</si>
  <si>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</si>
  <si>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</si>
  <si>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</si>
  <si>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</si>
  <si>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</si>
  <si>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</si>
  <si>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</si>
  <si>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</si>
  <si>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</si>
  <si>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</si>
  <si>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</si>
  <si>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</si>
  <si>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</si>
  <si>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</si>
  <si>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</si>
  <si>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</si>
  <si>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</si>
  <si>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</si>
  <si>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</si>
  <si>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</si>
  <si>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</si>
  <si>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</si>
  <si>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</si>
  <si>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</si>
  <si>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</si>
  <si>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</si>
  <si>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</si>
  <si>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</si>
  <si>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</si>
  <si>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</si>
  <si>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</si>
  <si>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</si>
  <si>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</si>
  <si>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</si>
  <si>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</si>
  <si>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</si>
  <si>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</si>
  <si>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</si>
  <si>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</si>
  <si>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</si>
  <si>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</si>
  <si>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</si>
  <si>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</si>
  <si>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</si>
  <si>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</si>
  <si>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</si>
  <si>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</si>
  <si>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</si>
  <si>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</si>
  <si>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</si>
  <si>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</si>
  <si>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</si>
  <si>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</si>
  <si>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</si>
  <si>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</si>
  <si>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</si>
  <si>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</si>
  <si>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</si>
  <si>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</si>
  <si>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</si>
  <si>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</si>
  <si>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</si>
  <si>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</si>
  <si>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</si>
  <si>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</si>
  <si>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</si>
  <si>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</si>
  <si>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</si>
  <si>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</si>
  <si>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</si>
  <si>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</si>
  <si>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</si>
  <si>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</si>
  <si>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</si>
  <si>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</si>
  <si>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</si>
  <si>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</si>
  <si>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</si>
  <si>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</si>
  <si>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</si>
  <si>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</si>
  <si>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</si>
  <si>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</si>
  <si>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</si>
  <si>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</si>
  <si>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</si>
  <si>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</si>
  <si>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</si>
  <si>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</si>
  <si>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</si>
  <si>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</si>
  <si>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</si>
  <si>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</si>
  <si>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</si>
  <si>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</si>
  <si>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</si>
  <si>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</si>
  <si>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</si>
  <si>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</si>
  <si>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</si>
  <si>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</si>
  <si>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</si>
  <si>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</si>
  <si>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</si>
  <si>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</si>
  <si>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</si>
  <si>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</si>
  <si>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</si>
  <si>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</si>
  <si>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</si>
  <si>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</si>
  <si>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</si>
  <si>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</si>
  <si>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</si>
  <si>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</si>
  <si>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</si>
  <si>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</si>
  <si>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</si>
  <si>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</si>
  <si>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</si>
  <si>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</si>
  <si>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</si>
  <si>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</si>
  <si>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</si>
  <si>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</si>
  <si>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</si>
  <si>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</si>
  <si>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</si>
  <si>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</si>
  <si>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</si>
  <si>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</si>
  <si>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</si>
  <si>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</si>
  <si>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</si>
  <si>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</si>
  <si>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</si>
  <si>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</si>
  <si>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</si>
  <si>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</si>
  <si>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</si>
  <si>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</si>
  <si>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</si>
  <si>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</si>
  <si>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</si>
  <si>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</si>
  <si>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</si>
  <si>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</si>
  <si>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</si>
  <si>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</si>
  <si>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</si>
  <si>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</si>
  <si>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</si>
  <si>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</si>
  <si>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</si>
  <si>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</si>
  <si>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</si>
  <si>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</si>
  <si>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</si>
  <si>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</si>
  <si>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</si>
  <si>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</si>
  <si>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</si>
  <si>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</si>
  <si>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</si>
  <si>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</si>
  <si>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</si>
  <si>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</si>
  <si>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</si>
  <si>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</si>
  <si>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</si>
  <si>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</si>
  <si>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</si>
  <si>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</si>
  <si>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</si>
  <si>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</si>
  <si>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</si>
  <si>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</si>
  <si>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</si>
  <si>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</si>
  <si>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</si>
  <si>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</si>
  <si>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</si>
  <si>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</si>
  <si>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</si>
  <si>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</si>
  <si>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</si>
  <si>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</si>
  <si>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</si>
  <si>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</si>
  <si>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</si>
  <si>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</si>
  <si>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</si>
  <si>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</si>
  <si>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</si>
  <si>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</si>
  <si>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</si>
  <si>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</si>
  <si>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</si>
  <si>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</si>
  <si>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</si>
  <si>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</si>
  <si>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</si>
  <si>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</si>
  <si>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</si>
  <si>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</si>
  <si>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</si>
  <si>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</si>
  <si>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</si>
  <si>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</si>
  <si>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</si>
  <si>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</si>
  <si>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</si>
  <si>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</si>
  <si>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</si>
  <si>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</si>
  <si>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</si>
  <si>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</si>
  <si>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</si>
  <si>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</si>
  <si>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</si>
  <si>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</si>
  <si>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</si>
  <si>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</si>
  <si>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</si>
  <si>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</si>
  <si>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</si>
  <si>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</si>
  <si>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</si>
  <si>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</si>
  <si>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</si>
  <si>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</si>
  <si>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</si>
  <si>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</si>
  <si>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</si>
  <si>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</si>
  <si>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</si>
  <si>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</si>
  <si>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</si>
  <si>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</si>
  <si>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</si>
  <si>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</si>
  <si>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</si>
  <si>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</si>
  <si>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</si>
  <si>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</si>
  <si>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</si>
  <si>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</si>
  <si>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</si>
  <si>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</si>
  <si>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</si>
  <si>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</si>
  <si>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</si>
  <si>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</si>
  <si>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</si>
  <si>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</si>
  <si>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</si>
  <si>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</si>
  <si>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</si>
  <si>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</si>
  <si>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</si>
  <si>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</si>
  <si>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</si>
  <si>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</si>
  <si>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</si>
  <si>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</si>
  <si>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</si>
  <si>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</si>
  <si>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</si>
  <si>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</si>
  <si>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</si>
  <si>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</si>
  <si>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</si>
  <si>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</si>
  <si>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</si>
  <si>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</si>
  <si>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</si>
  <si>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</si>
  <si>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</si>
  <si>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</si>
  <si>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</si>
  <si>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</si>
  <si>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</si>
  <si>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</si>
  <si>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</si>
  <si>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</si>
  <si>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</si>
  <si>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</si>
  <si>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</si>
  <si>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</si>
  <si>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</si>
  <si>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</si>
  <si>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</si>
  <si>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</si>
  <si>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</si>
  <si>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</si>
  <si>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</si>
  <si>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</si>
  <si>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</si>
  <si>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</si>
  <si>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</si>
  <si>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</si>
  <si>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</si>
  <si>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</si>
  <si>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</si>
  <si>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</si>
  <si>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</si>
  <si>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</si>
  <si>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</si>
  <si>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</si>
  <si>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</si>
  <si>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</si>
  <si>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</si>
  <si>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</si>
  <si>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</si>
  <si>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</si>
  <si>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</si>
  <si>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</si>
  <si>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</si>
  <si>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</si>
  <si>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</si>
  <si>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</si>
  <si>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</si>
  <si>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</si>
  <si>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</si>
  <si>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</si>
  <si>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</si>
  <si>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</si>
  <si>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</si>
  <si>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</si>
  <si>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</si>
  <si>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</si>
  <si>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</si>
  <si>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</si>
  <si>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</si>
  <si>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</si>
  <si>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</si>
  <si>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</si>
  <si>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</si>
  <si>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</si>
  <si>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</si>
  <si>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</si>
  <si>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</si>
  <si>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</si>
  <si>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</si>
  <si>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</si>
  <si>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</si>
  <si>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</si>
  <si>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</si>
  <si>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</si>
  <si>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</si>
  <si>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</si>
  <si>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</si>
  <si>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</si>
  <si>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</si>
  <si>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</si>
  <si>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</si>
  <si>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</si>
  <si>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</si>
  <si>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</si>
  <si>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</si>
  <si>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</si>
  <si>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</si>
  <si>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</si>
  <si>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</si>
  <si>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</si>
  <si>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</si>
  <si>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</si>
  <si>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</si>
  <si>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</si>
  <si>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</si>
  <si>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</si>
  <si>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</si>
  <si>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</si>
  <si>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</si>
  <si>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</si>
  <si>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</si>
  <si>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</si>
  <si>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</si>
  <si>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</si>
  <si>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</si>
  <si>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</si>
  <si>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</si>
  <si>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</si>
  <si>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</si>
  <si>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</si>
  <si>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</si>
  <si>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</si>
  <si>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</si>
  <si>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</si>
  <si>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</si>
  <si>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</si>
  <si>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</si>
  <si>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</si>
  <si>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</si>
  <si>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</si>
  <si>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</si>
  <si>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</si>
  <si>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</si>
  <si>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</si>
  <si>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</si>
  <si>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</si>
  <si>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</si>
  <si>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</si>
  <si>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</si>
  <si>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</si>
  <si>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</si>
  <si>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</si>
  <si>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</si>
  <si>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</si>
  <si>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</si>
  <si>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</si>
  <si>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</si>
  <si>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</si>
  <si>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</si>
  <si>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</si>
  <si>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</si>
  <si>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</si>
  <si>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</si>
  <si>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</si>
  <si>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</si>
  <si>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</si>
  <si>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</si>
  <si>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</si>
  <si>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</si>
  <si>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</si>
  <si>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</si>
  <si>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</si>
  <si>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</si>
  <si>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</si>
  <si>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</si>
  <si>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</si>
  <si>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</si>
  <si>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</si>
  <si>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</si>
  <si>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</si>
  <si>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</si>
  <si>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</si>
  <si>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</si>
  <si>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</si>
  <si>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</si>
  <si>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</si>
  <si>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</si>
  <si>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</si>
  <si>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</si>
  <si>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</si>
  <si>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</si>
  <si>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</si>
  <si>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</si>
  <si>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</si>
  <si>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</si>
  <si>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</si>
  <si>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</si>
  <si>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</si>
  <si>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</si>
  <si>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</si>
  <si>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</si>
  <si>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</si>
  <si>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</si>
  <si>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</si>
  <si>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</si>
  <si>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</si>
  <si>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</si>
  <si>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</si>
  <si>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</si>
  <si>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</si>
  <si>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</si>
  <si>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</si>
  <si>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</si>
  <si>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</si>
  <si>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</si>
  <si>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</si>
  <si>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</si>
  <si>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</si>
  <si>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</si>
  <si>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</si>
  <si>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</si>
  <si>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</si>
  <si>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</si>
  <si>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</si>
  <si>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</si>
  <si>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</si>
  <si>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</si>
  <si>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</si>
  <si>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</si>
  <si>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</si>
  <si>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</si>
  <si>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</si>
  <si>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</si>
  <si>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</si>
  <si>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</si>
  <si>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</si>
  <si>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</si>
  <si>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</si>
  <si>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</si>
  <si>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</si>
  <si>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</si>
  <si>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</si>
  <si>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</si>
  <si>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</si>
  <si>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</si>
  <si>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</si>
  <si>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</si>
  <si>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</si>
  <si>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</si>
  <si>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</si>
  <si>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</si>
  <si>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</si>
  <si>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</si>
  <si>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</si>
  <si>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</si>
  <si>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10/12/2025</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</si>
  <si>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</si>
  <si>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</si>
  <si>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</si>
  <si>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</si>
  <si>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</si>
  <si>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</si>
  <si>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</si>
  <si>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</si>
  <si>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</si>
  <si>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</si>
  <si>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</si>
  <si>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</si>
  <si>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</si>
  <si>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</si>
  <si>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</si>
  <si>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</si>
  <si>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</si>
  <si>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</si>
  <si>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</si>
  <si>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</si>
  <si>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</si>
  <si>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</si>
  <si>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</si>
  <si>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</si>
  <si>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</si>
  <si>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</si>
  <si>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</si>
  <si>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</si>
  <si>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</si>
  <si>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</si>
  <si>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</si>
  <si>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</si>
  <si>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</si>
  <si>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</si>
  <si>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</si>
  <si>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</si>
  <si>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</si>
  <si>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</si>
  <si>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</si>
  <si>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</si>
  <si>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</si>
  <si>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</si>
  <si>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</si>
  <si>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</si>
  <si>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</si>
  <si>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</si>
  <si>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</si>
  <si>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</si>
  <si>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</si>
  <si>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</si>
  <si>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</si>
  <si>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</si>
  <si>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</si>
  <si>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</si>
  <si>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</si>
  <si>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</si>
  <si>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</si>
  <si>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</si>
  <si>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</si>
  <si>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</si>
  <si>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</si>
  <si>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</si>
  <si>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</si>
  <si>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</si>
  <si>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</si>
  <si>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</si>
  <si>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</si>
  <si>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</si>
  <si>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</si>
  <si>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</si>
  <si>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</si>
  <si>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</si>
  <si>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</si>
  <si>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</si>
  <si>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</si>
  <si>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</si>
  <si>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</si>
  <si>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</si>
  <si>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</si>
  <si>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</si>
  <si>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</si>
  <si>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</si>
  <si>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</si>
  <si>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</si>
  <si>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</si>
  <si>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</si>
  <si>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</si>
  <si>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</si>
  <si>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</si>
  <si>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</si>
  <si>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</si>
  <si>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</si>
  <si>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</si>
  <si>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</si>
  <si>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</si>
  <si>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</si>
  <si>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</si>
  <si>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</si>
  <si>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</si>
  <si>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</si>
  <si>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</si>
  <si>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</si>
  <si>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BGB 0 22/10/2027</t>
  </si>
  <si>
    <t>BGB 0.8 22/06/2027</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</si>
  <si>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</si>
  <si>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</si>
  <si>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</si>
  <si>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</si>
  <si>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</si>
  <si>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</si>
  <si>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</si>
  <si>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</si>
  <si>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</si>
  <si>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</si>
  <si>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</si>
  <si>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</si>
  <si>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</si>
  <si>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</si>
  <si>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</si>
  <si>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</si>
  <si>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</si>
  <si>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</si>
  <si>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</si>
  <si>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</si>
  <si>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</si>
  <si>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</si>
  <si>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</si>
  <si>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</si>
  <si>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</si>
  <si>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</si>
  <si>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</si>
  <si>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</si>
  <si>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</si>
  <si>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</si>
  <si>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</si>
  <si>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</si>
  <si>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</si>
  <si>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</si>
  <si>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</si>
  <si>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</si>
  <si>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</si>
  <si>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</si>
  <si>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</si>
  <si>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</si>
  <si>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</si>
  <si>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</si>
  <si>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</si>
  <si>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</si>
  <si>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</si>
  <si>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</si>
  <si>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</si>
  <si>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</si>
  <si>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</si>
  <si>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</si>
  <si>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</si>
  <si>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</si>
  <si>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</si>
  <si>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</si>
  <si>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</si>
  <si>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</si>
  <si>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</si>
  <si>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</si>
  <si>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</si>
  <si>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</si>
  <si>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</si>
  <si>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</si>
  <si>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</si>
  <si>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</si>
  <si>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</si>
  <si>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</si>
  <si>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</si>
  <si>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</si>
  <si>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</si>
  <si>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</si>
  <si>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</si>
  <si>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</si>
  <si>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</si>
  <si>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</si>
  <si>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</si>
  <si>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</si>
  <si>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</si>
  <si>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</si>
  <si>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</si>
  <si>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</si>
  <si>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</si>
  <si>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</si>
  <si>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</si>
  <si>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</si>
  <si>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</si>
  <si>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</si>
  <si>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</si>
  <si>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</si>
  <si>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</si>
  <si>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</si>
  <si>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</si>
  <si>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</si>
  <si>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</si>
  <si>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</si>
  <si>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</si>
  <si>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</si>
  <si>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</si>
  <si>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</si>
  <si>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</si>
  <si>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2039</t>
  </si>
  <si>
    <t>2038</t>
  </si>
  <si>
    <t>2037</t>
  </si>
  <si>
    <t>2036</t>
  </si>
  <si>
    <t>2035</t>
  </si>
  <si>
    <t>2034</t>
  </si>
  <si>
    <t>2033</t>
  </si>
  <si>
    <t>2032</t>
  </si>
  <si>
    <t>2031</t>
  </si>
  <si>
    <t>2030</t>
  </si>
  <si>
    <t>2029</t>
  </si>
  <si>
    <t>2028</t>
  </si>
  <si>
    <t>2027</t>
  </si>
  <si>
    <t>2026</t>
  </si>
  <si>
    <t>2025</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</si>
  <si>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</si>
  <si>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</si>
  <si>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</si>
  <si>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</si>
  <si>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</si>
  <si>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</si>
  <si>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</si>
  <si>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</si>
  <si>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</si>
  <si>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</si>
  <si>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</si>
  <si>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</si>
  <si>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</si>
  <si>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</si>
  <si>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</si>
  <si>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</si>
  <si>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</si>
  <si>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</si>
  <si>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</si>
  <si>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</si>
  <si>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</si>
  <si>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</si>
  <si>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</si>
  <si>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</si>
  <si>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</si>
  <si>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</si>
  <si>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</si>
  <si>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</si>
  <si>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</si>
  <si>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</si>
  <si>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</si>
  <si>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</si>
  <si>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</si>
  <si>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</si>
  <si>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</si>
  <si>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</si>
  <si>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&gt;32 and &lt;=33</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</si>
  <si>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</si>
  <si>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</si>
  <si>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</si>
  <si>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</si>
  <si>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</si>
  <si>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</si>
  <si>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</si>
  <si>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</si>
  <si>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</si>
  <si>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</si>
  <si>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</si>
  <si>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</si>
  <si>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</si>
  <si>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</si>
  <si>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</si>
  <si>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</si>
  <si>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</si>
  <si>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</si>
  <si>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</si>
  <si>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</si>
  <si>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</si>
  <si>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</si>
  <si>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</si>
  <si>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</si>
  <si>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</si>
  <si>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</si>
  <si>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</si>
  <si>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</si>
  <si>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</si>
  <si>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</si>
  <si>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</si>
  <si>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</si>
  <si>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</si>
  <si>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</si>
  <si>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</si>
  <si>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</si>
  <si>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</si>
  <si>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</si>
  <si>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</si>
  <si>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</si>
  <si>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</si>
  <si>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</si>
  <si>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</si>
  <si>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</si>
  <si>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</si>
  <si>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</si>
  <si>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</si>
  <si>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</si>
  <si>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</si>
  <si>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</si>
  <si>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</si>
  <si>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</si>
  <si>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</si>
  <si>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</si>
  <si>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</si>
  <si>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</si>
  <si>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</si>
  <si>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</si>
  <si>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</si>
  <si>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</si>
  <si>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</si>
  <si>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</si>
  <si>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</si>
  <si>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</si>
  <si>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</si>
  <si>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</si>
  <si>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</si>
  <si>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</si>
  <si>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</si>
  <si>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</si>
  <si>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</si>
  <si>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</si>
  <si>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</si>
  <si>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</si>
  <si>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</si>
  <si>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</si>
  <si>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</si>
  <si>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</si>
  <si>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</si>
  <si>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</si>
  <si>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</si>
  <si>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</si>
  <si>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</si>
  <si>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</si>
  <si>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</si>
  <si>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</si>
  <si>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</si>
  <si>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</si>
  <si>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</si>
  <si>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</si>
  <si>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</si>
  <si>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</si>
  <si>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</si>
  <si>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</si>
  <si>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</si>
  <si>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</si>
  <si>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</si>
  <si>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</si>
  <si>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</si>
  <si>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</si>
  <si>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</si>
  <si>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</si>
  <si>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</si>
  <si>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</si>
  <si>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</si>
  <si>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</si>
  <si>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</si>
  <si>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</si>
  <si>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</si>
  <si>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</si>
  <si>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</si>
  <si>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</si>
  <si>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</si>
  <si>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</si>
  <si>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</si>
  <si>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</si>
  <si>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</si>
  <si>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</si>
  <si>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</si>
  <si>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</si>
  <si>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</si>
  <si>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</si>
  <si>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</si>
  <si>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</si>
  <si>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</si>
  <si>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</si>
  <si>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</si>
  <si>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</si>
  <si>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</si>
  <si>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</si>
  <si>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</si>
  <si>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</si>
  <si>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</si>
  <si>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</si>
  <si>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</si>
  <si>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</si>
  <si>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</si>
  <si>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</si>
  <si>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</si>
  <si>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</si>
  <si>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</si>
  <si>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</si>
  <si>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</si>
  <si>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</si>
  <si>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</si>
  <si>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</si>
  <si>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</si>
  <si>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</si>
  <si>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</si>
  <si>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</si>
  <si>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</si>
  <si>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</si>
  <si>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</si>
  <si>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</si>
  <si>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</si>
  <si>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</si>
  <si>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</si>
  <si>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</si>
  <si>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</si>
  <si>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</si>
  <si>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</si>
  <si>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</si>
  <si>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</si>
  <si>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</si>
  <si>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</si>
  <si>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</si>
  <si>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</si>
  <si>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</si>
  <si>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</si>
  <si>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</si>
  <si>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</si>
  <si>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</si>
  <si>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</si>
  <si>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</si>
  <si>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</si>
  <si>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</si>
  <si>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</si>
  <si>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</si>
  <si>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</si>
  <si>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</si>
  <si>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</si>
  <si>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</si>
  <si>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</si>
  <si>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</si>
  <si>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</si>
  <si>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</si>
  <si>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</si>
  <si>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</si>
  <si>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</si>
  <si>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</si>
  <si>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</si>
  <si>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</si>
  <si>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</si>
  <si>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</si>
  <si>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</si>
  <si>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</si>
  <si>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</si>
  <si>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</si>
  <si>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</si>
  <si>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</si>
  <si>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</si>
  <si>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</si>
  <si>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</si>
  <si>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</si>
  <si>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</si>
  <si>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</si>
  <si>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</si>
  <si>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</si>
  <si>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</si>
  <si>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</si>
  <si>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</si>
  <si>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</si>
  <si>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</si>
  <si>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</si>
  <si>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</si>
  <si>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</si>
  <si>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</si>
  <si>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</si>
  <si>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</si>
  <si>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</si>
  <si>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</si>
  <si>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</si>
  <si>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</si>
  <si>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</si>
  <si>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</si>
  <si>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</si>
  <si>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</si>
  <si>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</si>
  <si>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</si>
  <si>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</si>
  <si>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</si>
  <si>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</si>
  <si>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</si>
  <si>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</si>
  <si>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</si>
  <si>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</si>
  <si>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</si>
  <si>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</si>
  <si>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</si>
  <si>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</si>
  <si>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</si>
  <si>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</si>
  <si>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</si>
  <si>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</si>
  <si>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</si>
  <si>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</si>
  <si>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</si>
  <si>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</si>
  <si>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</si>
  <si>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</si>
  <si>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</si>
  <si>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</si>
  <si>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</si>
  <si>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</si>
  <si>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</si>
  <si>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</si>
  <si>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</si>
  <si>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</si>
  <si>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</si>
  <si>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</si>
  <si>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</si>
  <si>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</si>
  <si>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</si>
  <si>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</si>
  <si>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</si>
  <si>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</si>
  <si>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</si>
  <si>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</si>
  <si>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</si>
  <si>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</si>
  <si>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</si>
  <si>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</si>
  <si>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</si>
  <si>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</si>
  <si>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</si>
  <si>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</si>
  <si>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</si>
  <si>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</si>
  <si>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</si>
  <si>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</si>
  <si>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</si>
  <si>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</si>
  <si>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</si>
  <si>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</si>
  <si>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</si>
  <si>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</si>
  <si>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</si>
  <si>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</si>
  <si>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</si>
  <si>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</si>
  <si>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</si>
  <si>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</si>
  <si>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</si>
  <si>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</si>
  <si>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</si>
  <si>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</si>
  <si>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</si>
  <si>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</si>
  <si>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</si>
  <si>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</si>
  <si>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</si>
  <si>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</si>
  <si>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</si>
  <si>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</si>
  <si>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</si>
  <si>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</si>
  <si>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</si>
  <si>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</si>
  <si>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</si>
  <si>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</si>
  <si>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</si>
  <si>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</si>
  <si>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</si>
  <si>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</si>
  <si>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</si>
  <si>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</si>
  <si>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</si>
  <si>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</si>
  <si>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</si>
  <si>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</si>
  <si>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</si>
  <si>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</si>
  <si>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</si>
  <si>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</si>
  <si>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</si>
  <si>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</si>
  <si>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</si>
  <si>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</si>
  <si>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</si>
  <si>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</si>
  <si>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</si>
  <si>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</si>
  <si>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</si>
  <si>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</si>
  <si>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</si>
  <si>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</si>
  <si>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</si>
  <si>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</si>
  <si>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</si>
  <si>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</si>
  <si>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</si>
  <si>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</si>
  <si>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</si>
  <si>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</si>
  <si>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</si>
  <si>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</si>
  <si>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</si>
  <si>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</si>
  <si>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</si>
  <si>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</si>
  <si>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</si>
  <si>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</si>
  <si>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</si>
  <si>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</si>
  <si>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</si>
  <si>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</si>
  <si>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</si>
  <si>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</si>
  <si>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</si>
  <si>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</si>
  <si>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</si>
  <si>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</si>
  <si>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</si>
  <si>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</si>
  <si>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</si>
  <si>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</si>
  <si>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</si>
  <si>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</si>
  <si>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</si>
  <si>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</si>
  <si>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</si>
  <si>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</si>
  <si>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</si>
  <si>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</si>
  <si>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</si>
  <si>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</si>
  <si>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</si>
  <si>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</si>
  <si>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</si>
  <si>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</si>
  <si>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</si>
  <si>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</si>
  <si>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</si>
  <si>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</si>
  <si>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</si>
  <si>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</si>
  <si>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</si>
  <si>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</si>
  <si>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</si>
  <si>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</si>
  <si>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</si>
  <si>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</si>
  <si>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</si>
  <si>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</si>
  <si>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</si>
  <si>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</si>
  <si>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</si>
  <si>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</si>
  <si>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</si>
  <si>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</si>
  <si>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</si>
  <si>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</si>
  <si>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</si>
  <si>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</si>
  <si>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</si>
  <si>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</si>
  <si>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</si>
  <si>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</si>
  <si>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</si>
  <si>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</si>
  <si>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</si>
  <si>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</si>
  <si>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</si>
  <si>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</si>
  <si>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</si>
  <si>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</si>
  <si>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</si>
  <si>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</si>
  <si>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</si>
  <si>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</si>
  <si>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</si>
  <si>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</si>
  <si>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</si>
  <si>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</si>
  <si>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</si>
  <si>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</si>
  <si>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</si>
  <si>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</si>
  <si>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</si>
  <si>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</si>
  <si>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</si>
  <si>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</si>
  <si>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</si>
  <si>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</si>
  <si>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</si>
  <si>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</si>
  <si>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</si>
  <si>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</si>
  <si>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</si>
  <si>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</si>
  <si>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</si>
  <si>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</si>
  <si>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</si>
  <si>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</si>
  <si>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</si>
  <si>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</si>
  <si>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</si>
  <si>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</si>
  <si>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</si>
  <si>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</si>
  <si>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</si>
  <si>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</si>
  <si>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</si>
  <si>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</si>
  <si>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</si>
  <si>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</si>
  <si>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</si>
  <si>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</si>
  <si>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</si>
  <si>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</si>
  <si>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</si>
  <si>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</si>
  <si>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</si>
  <si>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</si>
  <si>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</si>
  <si>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</si>
  <si>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</si>
  <si>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</si>
  <si>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</si>
  <si>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</si>
  <si>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</si>
  <si>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</si>
  <si>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E. Harmonised Transparency Template - Optional ECB - ECAIs Data Disclosure</t>
  </si>
  <si>
    <t>This addendum is optional</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</si>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</sst>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7"/>
      <color rgb="FF000000"/>
      <name val="Arial"/>
    </font>
    <font>
      <i/>
      <sz val="8"/>
      <color rgb="FF000000"/>
      <name val="Arial"/>
    </font>
    <font>
      <b/>
      <i/>
      <sz val="8"/>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1" fillId="0" borderId="0"/>
    <xf numFmtId="0" fontId="41" fillId="0" borderId="0" applyNumberFormat="0" applyFill="0" applyBorder="0" applyAlignment="0" applyProtection="0"/>
    <xf numFmtId="9" fontId="1" fillId="0" borderId="0" applyFont="0" applyFill="0" applyBorder="0" applyAlignment="0" applyProtection="0"/>
    <xf numFmtId="0" fontId="59" fillId="0" borderId="0"/>
    <xf numFmtId="9" fontId="59" fillId="0" borderId="0" applyFont="0" applyFill="0" applyBorder="0" applyAlignment="0" applyProtection="0"/>
  </cellStyleXfs>
  <cellXfs count="283">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3" fontId="13" fillId="2" borderId="0" xfId="0" applyNumberFormat="1" applyFont="1" applyFill="1" applyAlignment="1">
      <alignment horizontal="left"/>
    </xf>
    <xf numFmtId="49" fontId="7" fillId="2" borderId="0" xfId="0" applyNumberFormat="1" applyFont="1" applyFill="1" applyAlignment="1">
      <alignment horizontal="center" vertical="center"/>
    </xf>
    <xf numFmtId="49" fontId="7" fillId="2" borderId="4" xfId="0" applyNumberFormat="1" applyFont="1" applyFill="1" applyBorder="1" applyAlignment="1">
      <alignment horizontal="left" vertical="center"/>
    </xf>
    <xf numFmtId="165" fontId="7" fillId="2" borderId="0" xfId="0" applyNumberFormat="1" applyFont="1" applyFill="1" applyAlignment="1">
      <alignment horizontal="center" vertical="center"/>
    </xf>
    <xf numFmtId="49" fontId="7" fillId="2" borderId="4" xfId="0" applyNumberFormat="1" applyFont="1" applyFill="1" applyBorder="1" applyAlignment="1">
      <alignment horizontal="left" vertical="center" wrapText="1"/>
    </xf>
    <xf numFmtId="3" fontId="7"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7" fillId="2" borderId="4" xfId="0" applyFont="1" applyFill="1" applyBorder="1" applyAlignment="1">
      <alignment horizontal="left" vertical="center"/>
    </xf>
    <xf numFmtId="3" fontId="13" fillId="2" borderId="0" xfId="0" applyNumberFormat="1" applyFont="1" applyFill="1" applyAlignment="1">
      <alignment horizontal="right"/>
    </xf>
    <xf numFmtId="49" fontId="13" fillId="2" borderId="0" xfId="0" applyNumberFormat="1" applyFont="1" applyFill="1" applyAlignment="1">
      <alignment horizontal="left"/>
    </xf>
    <xf numFmtId="166" fontId="13" fillId="2" borderId="5" xfId="0" applyNumberFormat="1" applyFont="1" applyFill="1" applyBorder="1" applyAlignment="1">
      <alignment horizontal="right" vertical="center"/>
    </xf>
    <xf numFmtId="49" fontId="13" fillId="2" borderId="5" xfId="0" applyNumberFormat="1" applyFont="1" applyFill="1" applyBorder="1" applyAlignment="1">
      <alignment horizontal="left" vertical="center"/>
    </xf>
    <xf numFmtId="4" fontId="13" fillId="2" borderId="0" xfId="0" applyNumberFormat="1" applyFont="1" applyFill="1" applyAlignment="1">
      <alignment horizontal="right" vertical="center"/>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3" fillId="2" borderId="7" xfId="0" applyNumberFormat="1" applyFont="1" applyFill="1" applyBorder="1" applyAlignment="1">
      <alignment horizontal="right" vertical="center"/>
    </xf>
    <xf numFmtId="49" fontId="13" fillId="2" borderId="7" xfId="0" applyNumberFormat="1" applyFont="1" applyFill="1" applyBorder="1" applyAlignment="1">
      <alignment horizontal="left" vertical="center"/>
    </xf>
    <xf numFmtId="49" fontId="21" fillId="2" borderId="0" xfId="0" applyNumberFormat="1" applyFont="1" applyFill="1" applyAlignment="1">
      <alignment horizontal="left" vertical="center"/>
    </xf>
    <xf numFmtId="49" fontId="22"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4"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 fontId="6" fillId="3" borderId="6"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3" fontId="26" fillId="3" borderId="6" xfId="0" applyNumberFormat="1" applyFont="1" applyFill="1" applyBorder="1" applyAlignment="1">
      <alignment horizontal="right" vertical="center"/>
    </xf>
    <xf numFmtId="3" fontId="26" fillId="3" borderId="6" xfId="0" applyNumberFormat="1" applyFont="1" applyFill="1" applyBorder="1" applyAlignment="1">
      <alignment horizontal="right" vertical="center"/>
    </xf>
    <xf numFmtId="0" fontId="26" fillId="3" borderId="6" xfId="0" applyFont="1" applyFill="1" applyBorder="1" applyAlignment="1">
      <alignment horizontal="right" vertical="center" wrapText="1"/>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7" fillId="2" borderId="0" xfId="0" applyNumberFormat="1" applyFont="1" applyFill="1" applyAlignment="1">
      <alignment horizontal="right" vertical="center" wrapText="1"/>
    </xf>
    <xf numFmtId="3" fontId="24" fillId="2" borderId="0" xfId="0" applyNumberFormat="1" applyFont="1" applyFill="1" applyAlignment="1">
      <alignment horizontal="center" vertical="center"/>
    </xf>
    <xf numFmtId="164" fontId="7"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xf>
    <xf numFmtId="49" fontId="29" fillId="5"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49" fontId="29" fillId="7" borderId="1"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1" fillId="0" borderId="0" xfId="2"/>
    <xf numFmtId="0" fontId="18" fillId="8" borderId="0" xfId="2" applyFont="1" applyFill="1" applyAlignment="1">
      <alignment horizontal="center"/>
    </xf>
    <xf numFmtId="0" fontId="40" fillId="0" borderId="12" xfId="2" applyFont="1" applyBorder="1"/>
    <xf numFmtId="0" fontId="18" fillId="0" borderId="0" xfId="3" applyFont="1" applyAlignment="1"/>
    <xf numFmtId="0" fontId="42" fillId="0" borderId="0" xfId="2" applyFont="1"/>
    <xf numFmtId="0" fontId="18" fillId="0" borderId="0" xfId="3" applyFont="1" applyAlignment="1"/>
    <xf numFmtId="0" fontId="18" fillId="9" borderId="0" xfId="3" applyFont="1" applyFill="1" applyBorder="1" applyAlignment="1">
      <alignment horizontal="center"/>
    </xf>
    <xf numFmtId="0" fontId="43" fillId="0" borderId="0" xfId="2" applyFont="1" applyAlignment="1">
      <alignment horizontal="center"/>
    </xf>
    <xf numFmtId="0" fontId="44" fillId="0" borderId="0" xfId="2"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19" fillId="0" borderId="0" xfId="1" applyFont="1" applyAlignment="1">
      <alignment horizontal="center" vertical="center" wrapText="1"/>
    </xf>
    <xf numFmtId="0" fontId="1" fillId="0" borderId="0" xfId="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horizontal="right" vertical="center" wrapText="1"/>
    </xf>
    <xf numFmtId="0" fontId="49" fillId="0" borderId="0" xfId="1" applyFont="1" applyAlignment="1">
      <alignment horizontal="center" vertical="center" wrapText="1"/>
    </xf>
    <xf numFmtId="0" fontId="17" fillId="10" borderId="0" xfId="1" applyFont="1" applyFill="1" applyAlignment="1">
      <alignment horizontal="center" vertical="center" wrapText="1"/>
    </xf>
    <xf numFmtId="0" fontId="50" fillId="10" borderId="0" xfId="1" applyFont="1" applyFill="1" applyAlignment="1">
      <alignment horizontal="center" vertical="center" wrapText="1"/>
    </xf>
    <xf numFmtId="0" fontId="51" fillId="10" borderId="0" xfId="1" applyFont="1" applyFill="1" applyAlignment="1">
      <alignment horizontal="center" vertical="center" wrapText="1"/>
    </xf>
    <xf numFmtId="0" fontId="52" fillId="10" borderId="0" xfId="1" quotePrefix="1" applyFont="1" applyFill="1" applyAlignment="1">
      <alignment horizontal="center" vertical="center" wrapText="1"/>
    </xf>
    <xf numFmtId="0" fontId="50" fillId="0" borderId="0" xfId="1" applyFont="1" applyAlignment="1">
      <alignment horizontal="center" vertical="center" wrapText="1"/>
    </xf>
    <xf numFmtId="0" fontId="53" fillId="0" borderId="0" xfId="1" applyFont="1" applyAlignment="1">
      <alignment horizontal="center" vertical="center" wrapText="1"/>
    </xf>
    <xf numFmtId="0" fontId="1" fillId="9" borderId="0" xfId="1" applyFill="1" applyAlignment="1">
      <alignment horizontal="center" vertical="center" wrapText="1"/>
    </xf>
    <xf numFmtId="0" fontId="50" fillId="9" borderId="0" xfId="1" applyFont="1" applyFill="1" applyAlignment="1">
      <alignment horizontal="center" vertical="center" wrapText="1"/>
    </xf>
    <xf numFmtId="0" fontId="53" fillId="9" borderId="0" xfId="1" applyFont="1" applyFill="1" applyAlignment="1">
      <alignment horizontal="center" vertical="center" wrapText="1"/>
    </xf>
    <xf numFmtId="0" fontId="41" fillId="0" borderId="0" xfId="3" applyFill="1" applyBorder="1" applyAlignment="1">
      <alignment horizontal="center" vertical="center" wrapText="1"/>
    </xf>
    <xf numFmtId="0" fontId="49" fillId="0" borderId="0" xfId="1" quotePrefix="1" applyFont="1" applyAlignment="1">
      <alignment horizontal="center" vertical="center" wrapText="1"/>
    </xf>
    <xf numFmtId="4" fontId="48" fillId="0" borderId="0" xfId="1" applyNumberFormat="1" applyFont="1" applyAlignment="1">
      <alignment horizontal="center" vertical="center" wrapText="1"/>
    </xf>
    <xf numFmtId="0" fontId="54" fillId="0" borderId="0" xfId="1" applyFont="1" applyAlignment="1">
      <alignment horizontal="center" vertical="center" wrapText="1"/>
    </xf>
    <xf numFmtId="0" fontId="55" fillId="0" borderId="0" xfId="1" applyFont="1" applyAlignment="1">
      <alignment horizontal="center" vertical="center" wrapText="1"/>
    </xf>
    <xf numFmtId="0" fontId="56" fillId="0" borderId="0" xfId="1" applyFont="1" applyAlignment="1">
      <alignment horizontal="center" vertical="center"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6" fillId="0" borderId="0" xfId="1" applyFont="1" applyAlignment="1">
      <alignment horizontal="left" vertical="center" wrapText="1"/>
    </xf>
    <xf numFmtId="0" fontId="57"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8" fillId="0" borderId="0" xfId="3"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1" applyFont="1" applyAlignment="1">
      <alignment horizontal="center" vertical="center" wrapText="1"/>
    </xf>
    <xf numFmtId="0" fontId="61" fillId="0" borderId="0" xfId="1" applyFont="1" applyAlignment="1">
      <alignment horizontal="center" vertical="center" wrapText="1"/>
    </xf>
    <xf numFmtId="0" fontId="60" fillId="0" borderId="0" xfId="1" applyFont="1" applyAlignment="1">
      <alignment horizontal="left" vertical="center"/>
    </xf>
    <xf numFmtId="0" fontId="48" fillId="0" borderId="0" xfId="1" quotePrefix="1" applyFont="1" applyAlignment="1">
      <alignment horizontal="center" vertical="center" wrapText="1"/>
    </xf>
    <xf numFmtId="169" fontId="48" fillId="0" borderId="0" xfId="1" quotePrefix="1" applyNumberFormat="1" applyFont="1" applyAlignment="1">
      <alignment horizontal="center" vertical="center" wrapText="1"/>
    </xf>
    <xf numFmtId="0" fontId="1" fillId="0" borderId="0" xfId="1" applyAlignment="1">
      <alignment horizontal="center"/>
    </xf>
    <xf numFmtId="169" fontId="48" fillId="0" borderId="0" xfId="1" applyNumberFormat="1" applyFont="1" applyAlignment="1">
      <alignment horizontal="center" vertical="center" wrapText="1"/>
    </xf>
    <xf numFmtId="170" fontId="48"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70" fontId="48"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0" fontId="1" fillId="0" borderId="0" xfId="1"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1" quotePrefix="1" applyFont="1" applyAlignment="1">
      <alignment horizontal="right" vertical="center" wrapText="1"/>
    </xf>
    <xf numFmtId="10" fontId="48" fillId="0" borderId="0" xfId="1" quotePrefix="1" applyNumberFormat="1" applyFont="1" applyAlignment="1">
      <alignment horizontal="center" vertical="center" wrapText="1"/>
    </xf>
    <xf numFmtId="3" fontId="48"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69" fontId="49" fillId="0" borderId="0" xfId="1" quotePrefix="1" applyNumberFormat="1" applyFont="1" applyAlignment="1">
      <alignment horizontal="right" vertical="center" wrapText="1"/>
    </xf>
    <xf numFmtId="0" fontId="51"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62" fillId="0" borderId="0" xfId="1" applyFont="1" applyAlignment="1">
      <alignment horizontal="center" vertical="center" wrapText="1"/>
    </xf>
    <xf numFmtId="0" fontId="52" fillId="10" borderId="0" xfId="1" applyFont="1" applyFill="1" applyAlignment="1">
      <alignment horizontal="center" vertical="center" wrapText="1"/>
    </xf>
    <xf numFmtId="0" fontId="56" fillId="0" borderId="0" xfId="1" quotePrefix="1" applyFont="1" applyAlignment="1">
      <alignment horizontal="right" vertical="center" wrapText="1"/>
    </xf>
    <xf numFmtId="170" fontId="17"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1" fontId="51" fillId="0" borderId="0" xfId="1" applyNumberFormat="1" applyFont="1" applyAlignment="1">
      <alignment horizontal="center" vertical="center" wrapText="1"/>
    </xf>
    <xf numFmtId="170" fontId="17" fillId="0" borderId="0" xfId="1" quotePrefix="1" applyNumberFormat="1" applyFont="1" applyAlignment="1">
      <alignment horizontal="center" vertical="center" wrapText="1"/>
    </xf>
    <xf numFmtId="0" fontId="17" fillId="0" borderId="0" xfId="1" applyFont="1" applyAlignment="1">
      <alignment horizontal="center" vertical="center" wrapText="1"/>
    </xf>
    <xf numFmtId="0" fontId="17" fillId="0" borderId="0" xfId="1" quotePrefix="1" applyFont="1" applyAlignment="1">
      <alignment horizontal="center" vertical="center" wrapText="1"/>
    </xf>
    <xf numFmtId="0" fontId="63" fillId="10" borderId="0" xfId="1" applyFont="1" applyFill="1" applyAlignment="1">
      <alignment horizontal="center" vertical="center" wrapText="1"/>
    </xf>
    <xf numFmtId="169" fontId="19" fillId="0" borderId="0" xfId="1"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1" applyNumberFormat="1" applyFont="1" applyAlignment="1">
      <alignment horizontal="center" vertical="center" wrapText="1"/>
    </xf>
    <xf numFmtId="0" fontId="64" fillId="0" borderId="0" xfId="1" applyFont="1" applyAlignment="1">
      <alignment horizontal="center" vertical="center" wrapText="1"/>
    </xf>
    <xf numFmtId="0" fontId="51" fillId="0" borderId="0" xfId="1" quotePrefix="1" applyFont="1" applyAlignment="1">
      <alignment horizontal="center" vertical="center" wrapText="1"/>
    </xf>
    <xf numFmtId="0" fontId="65" fillId="0" borderId="0" xfId="3" quotePrefix="1" applyFont="1" applyFill="1" applyBorder="1" applyAlignment="1">
      <alignment horizontal="center" vertical="center" wrapText="1"/>
    </xf>
    <xf numFmtId="0" fontId="65" fillId="0" borderId="0" xfId="3" applyFont="1" applyFill="1" applyBorder="1" applyAlignment="1">
      <alignment horizontal="center" vertical="center" wrapText="1"/>
    </xf>
    <xf numFmtId="172" fontId="48" fillId="0" borderId="0" xfId="1"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3" fillId="9" borderId="18" xfId="1" applyFont="1" applyFill="1" applyBorder="1" applyAlignment="1">
      <alignment horizontal="center" vertical="center" wrapText="1"/>
    </xf>
    <xf numFmtId="0" fontId="53" fillId="0" borderId="0" xfId="1" applyFont="1" applyAlignment="1">
      <alignment vertical="center" wrapText="1"/>
    </xf>
    <xf numFmtId="0" fontId="48" fillId="0" borderId="19" xfId="1" applyFont="1" applyBorder="1" applyAlignment="1">
      <alignment horizontal="center" vertical="center" wrapText="1"/>
    </xf>
    <xf numFmtId="0" fontId="53" fillId="8" borderId="0" xfId="1" applyFont="1" applyFill="1" applyAlignment="1">
      <alignment horizontal="center" vertical="center" wrapText="1"/>
    </xf>
    <xf numFmtId="0" fontId="1" fillId="0" borderId="20" xfId="1" applyBorder="1" applyAlignment="1">
      <alignment horizontal="center" vertical="center" wrapText="1"/>
    </xf>
    <xf numFmtId="0" fontId="46" fillId="0" borderId="0" xfId="1" applyFont="1" applyAlignment="1">
      <alignment horizontal="center" vertical="center"/>
    </xf>
    <xf numFmtId="170" fontId="48" fillId="0" borderId="0" xfId="4" applyNumberFormat="1" applyFont="1" applyFill="1" applyAlignment="1">
      <alignment horizontal="center" vertical="center" wrapText="1"/>
    </xf>
    <xf numFmtId="170" fontId="48" fillId="0" borderId="0" xfId="1" applyNumberFormat="1" applyFont="1" applyAlignment="1">
      <alignment horizontal="center" vertical="center" wrapText="1"/>
    </xf>
    <xf numFmtId="0" fontId="1" fillId="0" borderId="0" xfId="1"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19" fillId="0" borderId="0" xfId="4"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4"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1" quotePrefix="1" applyFont="1" applyAlignment="1">
      <alignment horizontal="center" vertical="center" wrapText="1"/>
    </xf>
    <xf numFmtId="0" fontId="17" fillId="11" borderId="0" xfId="1" applyFont="1" applyFill="1" applyAlignment="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1" applyFont="1" applyAlignment="1">
      <alignment horizontal="center" vertical="center" wrapText="1"/>
    </xf>
    <xf numFmtId="170" fontId="48" fillId="0" borderId="0" xfId="6" applyNumberFormat="1" applyFont="1" applyAlignment="1">
      <alignment horizontal="center" vertical="center" wrapText="1"/>
    </xf>
    <xf numFmtId="0" fontId="48" fillId="0" borderId="0" xfId="1"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8" fillId="0" borderId="19" xfId="1" applyFont="1" applyBorder="1" applyAlignment="1" applyProtection="1">
      <alignment horizontal="center" vertical="center" wrapText="1"/>
      <protection locked="0"/>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8" fillId="0" borderId="0" xfId="1" applyFont="1" applyAlignment="1" applyProtection="1">
      <alignment horizontal="center" vertical="center" wrapText="1"/>
      <protection locked="0"/>
    </xf>
    <xf numFmtId="0" fontId="49" fillId="0" borderId="0" xfId="1"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1" applyFont="1" applyAlignment="1">
      <alignment horizontal="left" vertical="center" wrapText="1"/>
    </xf>
    <xf numFmtId="0" fontId="51" fillId="0" borderId="0" xfId="1" quotePrefix="1" applyFont="1" applyAlignment="1">
      <alignment horizontal="left" vertical="center" wrapText="1"/>
    </xf>
    <xf numFmtId="0" fontId="16" fillId="9" borderId="0" xfId="1" applyFont="1" applyFill="1" applyAlignment="1">
      <alignment horizontal="center" vertical="center" wrapText="1"/>
    </xf>
    <xf numFmtId="0" fontId="72" fillId="0" borderId="0" xfId="1" applyFont="1" applyAlignment="1">
      <alignment horizontal="left" vertical="center" wrapText="1"/>
    </xf>
    <xf numFmtId="0" fontId="48" fillId="12" borderId="0" xfId="1" quotePrefix="1" applyFont="1" applyFill="1" applyAlignment="1">
      <alignment horizontal="center" vertical="center" wrapText="1"/>
    </xf>
    <xf numFmtId="0" fontId="50" fillId="0" borderId="0" xfId="1" quotePrefix="1" applyFont="1" applyAlignment="1">
      <alignment horizontal="center" vertical="center" wrapText="1"/>
    </xf>
    <xf numFmtId="0" fontId="1" fillId="0" borderId="0" xfId="1" applyProtection="1">
      <protection locked="0"/>
    </xf>
    <xf numFmtId="0" fontId="48" fillId="0" borderId="0" xfId="1" quotePrefix="1" applyFont="1" applyAlignment="1" applyProtection="1">
      <alignment horizontal="center" vertical="center" wrapText="1"/>
      <protection locked="0"/>
    </xf>
    <xf numFmtId="0" fontId="51" fillId="0" borderId="0" xfId="1" quotePrefix="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cellXfs>
  <cellStyles count="7">
    <cellStyle name="Hyperlink 2" xfId="3" xr:uid="{E0699E61-5EB8-4CBD-94AF-0BCFD7DBC669}"/>
    <cellStyle name="Normal" xfId="0" builtinId="0"/>
    <cellStyle name="Normal 2" xfId="1" xr:uid="{25528ADC-A907-40A4-BC76-185F292ABEFD}"/>
    <cellStyle name="Normal 3" xfId="5" xr:uid="{D1C645C8-69D5-4A3C-9093-2D2BB0B59EFD}"/>
    <cellStyle name="Normal 4" xfId="2" xr:uid="{7B12F9D5-5DE1-483E-B9D2-DEAA52F4CD6C}"/>
    <cellStyle name="Percent 2" xfId="4" xr:uid="{A4CCEA42-C83A-4716-897C-08B346B387BC}"/>
    <cellStyle name="Percent 3" xfId="6" xr:uid="{84B34D54-0A8D-4E5C-96A4-AFA3B24C4C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98FB9BBD-50D9-4B01-A36F-7DE816AFF293}"/>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B4533027-4819-45CB-BCAC-6842413644F5}"/>
            </a:ext>
          </a:extLst>
        </xdr:cNvPr>
        <xdr:cNvPicPr>
          <a:picLocks noChangeAspect="1"/>
        </xdr:cNvPicPr>
      </xdr:nvPicPr>
      <xdr:blipFill>
        <a:blip xmlns:r="http://schemas.openxmlformats.org/officeDocument/2006/relationships" r:embed="rId1"/>
        <a:stretch>
          <a:fillRect/>
        </a:stretch>
      </xdr:blipFill>
      <xdr:spPr>
        <a:xfrm>
          <a:off x="609600" y="0"/>
          <a:ext cx="3048000"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8A58ABB1-8069-4A57-8034-24C7A3530131}"/>
            </a:ext>
          </a:extLst>
        </xdr:cNvPr>
        <xdr:cNvPicPr>
          <a:picLocks noChangeAspect="1"/>
        </xdr:cNvPicPr>
      </xdr:nvPicPr>
      <xdr:blipFill>
        <a:blip xmlns:r="http://schemas.openxmlformats.org/officeDocument/2006/relationships" r:embed="rId1"/>
        <a:stretch>
          <a:fillRect/>
        </a:stretch>
      </xdr:blipFill>
      <xdr:spPr>
        <a:xfrm>
          <a:off x="76200" y="15240"/>
          <a:ext cx="114173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A0AB7C4F-6EBA-42EB-94CE-DD583C42F648}"/>
            </a:ext>
          </a:extLst>
        </xdr:cNvPr>
        <xdr:cNvPicPr>
          <a:picLocks noChangeAspect="1"/>
        </xdr:cNvPicPr>
      </xdr:nvPicPr>
      <xdr:blipFill>
        <a:blip xmlns:r="http://schemas.openxmlformats.org/officeDocument/2006/relationships" r:embed="rId1"/>
        <a:stretch>
          <a:fillRect/>
        </a:stretch>
      </xdr:blipFill>
      <xdr:spPr>
        <a:xfrm>
          <a:off x="609600" y="0"/>
          <a:ext cx="609600"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670A2F3F-11C5-48D9-9ED4-2BE23706E038}"/>
            </a:ext>
          </a:extLst>
        </xdr:cNvPr>
        <xdr:cNvPicPr>
          <a:picLocks noChangeAspect="1"/>
        </xdr:cNvPicPr>
      </xdr:nvPicPr>
      <xdr:blipFill>
        <a:blip xmlns:r="http://schemas.openxmlformats.org/officeDocument/2006/relationships" r:embed="rId1"/>
        <a:stretch>
          <a:fillRect/>
        </a:stretch>
      </xdr:blipFill>
      <xdr:spPr>
        <a:xfrm>
          <a:off x="609600" y="0"/>
          <a:ext cx="6705600"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BB51C512-7A11-4A8C-9303-8AB1216E05F2}"/>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9302C3FE-88D9-4718-ABB4-35126C97268D}"/>
            </a:ext>
          </a:extLst>
        </xdr:cNvPr>
        <xdr:cNvPicPr>
          <a:picLocks noChangeAspect="1"/>
        </xdr:cNvPicPr>
      </xdr:nvPicPr>
      <xdr:blipFill>
        <a:blip xmlns:r="http://schemas.openxmlformats.org/officeDocument/2006/relationships" r:embed="rId2"/>
        <a:stretch>
          <a:fillRect/>
        </a:stretch>
      </xdr:blipFill>
      <xdr:spPr>
        <a:xfrm>
          <a:off x="609600" y="1977390"/>
          <a:ext cx="2439162" cy="76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E545F5AB-25D5-482C-A51B-8CA472576E7B}"/>
            </a:ext>
          </a:extLst>
        </xdr:cNvPr>
        <xdr:cNvPicPr>
          <a:picLocks noChangeAspect="1"/>
        </xdr:cNvPicPr>
      </xdr:nvPicPr>
      <xdr:blipFill>
        <a:blip xmlns:r="http://schemas.openxmlformats.org/officeDocument/2006/relationships" r:embed="rId3"/>
        <a:stretch>
          <a:fillRect/>
        </a:stretch>
      </xdr:blipFill>
      <xdr:spPr>
        <a:xfrm>
          <a:off x="26543" y="2293747"/>
          <a:ext cx="3631057" cy="10655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E0C44B3E-5754-47D6-8050-8D5F786E32EE}"/>
            </a:ext>
          </a:extLst>
        </xdr:cNvPr>
        <xdr:cNvPicPr>
          <a:picLocks noChangeAspect="1"/>
        </xdr:cNvPicPr>
      </xdr:nvPicPr>
      <xdr:blipFill>
        <a:blip xmlns:r="http://schemas.openxmlformats.org/officeDocument/2006/relationships" r:embed="rId4"/>
        <a:stretch>
          <a:fillRect/>
        </a:stretch>
      </xdr:blipFill>
      <xdr:spPr>
        <a:xfrm>
          <a:off x="15240" y="2641727"/>
          <a:ext cx="3035046" cy="101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08CB2878-6F42-4D83-AE09-0BFEED0A4E02}"/>
            </a:ext>
          </a:extLst>
        </xdr:cNvPr>
        <xdr:cNvPicPr>
          <a:picLocks noChangeAspect="1"/>
        </xdr:cNvPicPr>
      </xdr:nvPicPr>
      <xdr:blipFill>
        <a:blip xmlns:r="http://schemas.openxmlformats.org/officeDocument/2006/relationships" r:embed="rId5"/>
        <a:stretch>
          <a:fillRect/>
        </a:stretch>
      </xdr:blipFill>
      <xdr:spPr>
        <a:xfrm>
          <a:off x="0" y="2941447"/>
          <a:ext cx="3050032" cy="1466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8A59E483-9859-41BB-AEDA-553DDB8A7DB9}"/>
            </a:ext>
          </a:extLst>
        </xdr:cNvPr>
        <xdr:cNvPicPr>
          <a:picLocks noChangeAspect="1"/>
        </xdr:cNvPicPr>
      </xdr:nvPicPr>
      <xdr:blipFill>
        <a:blip xmlns:r="http://schemas.openxmlformats.org/officeDocument/2006/relationships" r:embed="rId6"/>
        <a:stretch>
          <a:fillRect/>
        </a:stretch>
      </xdr:blipFill>
      <xdr:spPr>
        <a:xfrm>
          <a:off x="0" y="3293364"/>
          <a:ext cx="3050540" cy="13182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A22C2937-9E7D-4F0A-9EAF-A66086D59BE6}"/>
            </a:ext>
          </a:extLst>
        </xdr:cNvPr>
        <xdr:cNvPicPr>
          <a:picLocks noChangeAspect="1"/>
        </xdr:cNvPicPr>
      </xdr:nvPicPr>
      <xdr:blipFill>
        <a:blip xmlns:r="http://schemas.openxmlformats.org/officeDocument/2006/relationships" r:embed="rId7"/>
        <a:stretch>
          <a:fillRect/>
        </a:stretch>
      </xdr:blipFill>
      <xdr:spPr>
        <a:xfrm>
          <a:off x="49403" y="3636264"/>
          <a:ext cx="3001137" cy="13182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9B90DBB5-7FAA-4CE1-8419-B0546155EACF}"/>
            </a:ext>
          </a:extLst>
        </xdr:cNvPr>
        <xdr:cNvPicPr>
          <a:picLocks noChangeAspect="1"/>
        </xdr:cNvPicPr>
      </xdr:nvPicPr>
      <xdr:blipFill>
        <a:blip xmlns:r="http://schemas.openxmlformats.org/officeDocument/2006/relationships" r:embed="rId8"/>
        <a:stretch>
          <a:fillRect/>
        </a:stretch>
      </xdr:blipFill>
      <xdr:spPr>
        <a:xfrm>
          <a:off x="685800" y="3979164"/>
          <a:ext cx="2359660" cy="1356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D727C4FC-3225-4920-8396-D9E6DAACF3AD}"/>
            </a:ext>
          </a:extLst>
        </xdr:cNvPr>
        <xdr:cNvPicPr>
          <a:picLocks noChangeAspect="1"/>
        </xdr:cNvPicPr>
      </xdr:nvPicPr>
      <xdr:blipFill>
        <a:blip xmlns:r="http://schemas.openxmlformats.org/officeDocument/2006/relationships" r:embed="rId9"/>
        <a:stretch>
          <a:fillRect/>
        </a:stretch>
      </xdr:blipFill>
      <xdr:spPr>
        <a:xfrm>
          <a:off x="1093343" y="4335907"/>
          <a:ext cx="1955419" cy="12382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5729160A-6BEE-4035-94F3-C28AB80EB6FB}"/>
            </a:ext>
          </a:extLst>
        </xdr:cNvPr>
        <xdr:cNvPicPr>
          <a:picLocks noChangeAspect="1"/>
        </xdr:cNvPicPr>
      </xdr:nvPicPr>
      <xdr:blipFill>
        <a:blip xmlns:r="http://schemas.openxmlformats.org/officeDocument/2006/relationships" r:embed="rId10"/>
        <a:stretch>
          <a:fillRect/>
        </a:stretch>
      </xdr:blipFill>
      <xdr:spPr>
        <a:xfrm>
          <a:off x="788543" y="4732147"/>
          <a:ext cx="2261489" cy="684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16290AD8-8CCE-4C3A-9C5A-824F7E27B80E}"/>
            </a:ext>
          </a:extLst>
        </xdr:cNvPr>
        <xdr:cNvPicPr>
          <a:picLocks noChangeAspect="1"/>
        </xdr:cNvPicPr>
      </xdr:nvPicPr>
      <xdr:blipFill>
        <a:blip xmlns:r="http://schemas.openxmlformats.org/officeDocument/2006/relationships" r:embed="rId11"/>
        <a:stretch>
          <a:fillRect/>
        </a:stretch>
      </xdr:blipFill>
      <xdr:spPr>
        <a:xfrm>
          <a:off x="712343" y="5007864"/>
          <a:ext cx="2338451" cy="13716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A680CB0D-AC9B-431D-9614-FE6EEDA06F28}"/>
            </a:ext>
          </a:extLst>
        </xdr:cNvPr>
        <xdr:cNvPicPr>
          <a:picLocks noChangeAspect="1"/>
        </xdr:cNvPicPr>
      </xdr:nvPicPr>
      <xdr:blipFill>
        <a:blip xmlns:r="http://schemas.openxmlformats.org/officeDocument/2006/relationships" r:embed="rId12"/>
        <a:stretch>
          <a:fillRect/>
        </a:stretch>
      </xdr:blipFill>
      <xdr:spPr>
        <a:xfrm>
          <a:off x="929640" y="5417947"/>
          <a:ext cx="2116836" cy="666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74E8CE46-509A-4057-83AE-BD64660E5E6A}"/>
            </a:ext>
          </a:extLst>
        </xdr:cNvPr>
        <xdr:cNvPicPr>
          <a:picLocks noChangeAspect="1"/>
        </xdr:cNvPicPr>
      </xdr:nvPicPr>
      <xdr:blipFill>
        <a:blip xmlns:r="http://schemas.openxmlformats.org/officeDocument/2006/relationships" r:embed="rId13"/>
        <a:stretch>
          <a:fillRect/>
        </a:stretch>
      </xdr:blipFill>
      <xdr:spPr>
        <a:xfrm>
          <a:off x="49403" y="5760847"/>
          <a:ext cx="2994787" cy="666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651C1C11-A015-4530-82E1-C035515526FD}"/>
            </a:ext>
          </a:extLst>
        </xdr:cNvPr>
        <xdr:cNvPicPr>
          <a:picLocks noChangeAspect="1"/>
        </xdr:cNvPicPr>
      </xdr:nvPicPr>
      <xdr:blipFill>
        <a:blip xmlns:r="http://schemas.openxmlformats.org/officeDocument/2006/relationships" r:embed="rId14"/>
        <a:stretch>
          <a:fillRect/>
        </a:stretch>
      </xdr:blipFill>
      <xdr:spPr>
        <a:xfrm>
          <a:off x="673481" y="6115812"/>
          <a:ext cx="2374773" cy="571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38EA6FC5-C47F-4880-A403-8060D45120CD}"/>
            </a:ext>
          </a:extLst>
        </xdr:cNvPr>
        <xdr:cNvPicPr>
          <a:picLocks noChangeAspect="1"/>
        </xdr:cNvPicPr>
      </xdr:nvPicPr>
      <xdr:blipFill>
        <a:blip xmlns:r="http://schemas.openxmlformats.org/officeDocument/2006/relationships" r:embed="rId15"/>
        <a:stretch>
          <a:fillRect/>
        </a:stretch>
      </xdr:blipFill>
      <xdr:spPr>
        <a:xfrm>
          <a:off x="773303" y="6379464"/>
          <a:ext cx="2275459" cy="13893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139DF8DA-4187-4FB5-A42E-4646C3170531}"/>
            </a:ext>
          </a:extLst>
        </xdr:cNvPr>
        <xdr:cNvPicPr>
          <a:picLocks noChangeAspect="1"/>
        </xdr:cNvPicPr>
      </xdr:nvPicPr>
      <xdr:blipFill>
        <a:blip xmlns:r="http://schemas.openxmlformats.org/officeDocument/2006/relationships" r:embed="rId16"/>
        <a:stretch>
          <a:fillRect/>
        </a:stretch>
      </xdr:blipFill>
      <xdr:spPr>
        <a:xfrm>
          <a:off x="853440" y="6722364"/>
          <a:ext cx="2197100" cy="13766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2A3700C0-90F1-487D-8E01-CD7319132547}"/>
            </a:ext>
          </a:extLst>
        </xdr:cNvPr>
        <xdr:cNvPicPr>
          <a:picLocks noChangeAspect="1"/>
        </xdr:cNvPicPr>
      </xdr:nvPicPr>
      <xdr:blipFill>
        <a:blip xmlns:r="http://schemas.openxmlformats.org/officeDocument/2006/relationships" r:embed="rId17"/>
        <a:stretch>
          <a:fillRect/>
        </a:stretch>
      </xdr:blipFill>
      <xdr:spPr>
        <a:xfrm>
          <a:off x="777240" y="7065264"/>
          <a:ext cx="2274316" cy="13817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CD8C0FCE-2FEF-48AB-9F92-FEC436D6B7DA}"/>
            </a:ext>
          </a:extLst>
        </xdr:cNvPr>
        <xdr:cNvPicPr>
          <a:picLocks noChangeAspect="1"/>
        </xdr:cNvPicPr>
      </xdr:nvPicPr>
      <xdr:blipFill>
        <a:blip xmlns:r="http://schemas.openxmlformats.org/officeDocument/2006/relationships" r:embed="rId18"/>
        <a:stretch>
          <a:fillRect/>
        </a:stretch>
      </xdr:blipFill>
      <xdr:spPr>
        <a:xfrm>
          <a:off x="75438" y="7478395"/>
          <a:ext cx="2976118" cy="66675"/>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E6D309D6-F5C9-4C0E-98E6-9CEACA64E613}"/>
            </a:ext>
          </a:extLst>
        </xdr:cNvPr>
        <xdr:cNvPicPr>
          <a:picLocks noChangeAspect="1"/>
        </xdr:cNvPicPr>
      </xdr:nvPicPr>
      <xdr:blipFill>
        <a:blip xmlns:r="http://schemas.openxmlformats.org/officeDocument/2006/relationships" r:embed="rId19"/>
        <a:stretch>
          <a:fillRect/>
        </a:stretch>
      </xdr:blipFill>
      <xdr:spPr>
        <a:xfrm>
          <a:off x="75438" y="7839329"/>
          <a:ext cx="2968752" cy="47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C2335FFA-DA99-4EE0-886A-101A1831AF35}"/>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5C73CD19-2DE0-423A-B798-2336F1519C77}"/>
            </a:ext>
          </a:extLst>
        </xdr:cNvPr>
        <xdr:cNvPicPr>
          <a:picLocks noChangeAspect="1"/>
        </xdr:cNvPicPr>
      </xdr:nvPicPr>
      <xdr:blipFill>
        <a:blip xmlns:r="http://schemas.openxmlformats.org/officeDocument/2006/relationships" r:embed="rId2"/>
        <a:stretch>
          <a:fillRect/>
        </a:stretch>
      </xdr:blipFill>
      <xdr:spPr>
        <a:xfrm>
          <a:off x="49403" y="3200400"/>
          <a:ext cx="4216527" cy="4596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8FA1-E5EC-4676-B6B9-80C1C162AE19}">
  <sheetPr>
    <tabColor rgb="FFE36E00"/>
  </sheetPr>
  <dimension ref="A1:A174"/>
  <sheetViews>
    <sheetView tabSelected="1" view="pageBreakPreview" zoomScale="60" zoomScaleNormal="60" workbookViewId="0">
      <selection activeCell="A55" sqref="A55"/>
    </sheetView>
  </sheetViews>
  <sheetFormatPr defaultColWidth="9.109375" defaultRowHeight="14.4" x14ac:dyDescent="0.3"/>
  <cols>
    <col min="1" max="1" width="242" style="121" customWidth="1"/>
    <col min="2" max="16384" width="9.109375" style="121"/>
  </cols>
  <sheetData>
    <row r="1" spans="1:1" ht="31.2" x14ac:dyDescent="0.3">
      <c r="A1" s="133" t="s">
        <v>1448</v>
      </c>
    </row>
    <row r="3" spans="1:1" ht="15" x14ac:dyDescent="0.3">
      <c r="A3" s="132"/>
    </row>
    <row r="4" spans="1:1" ht="34.799999999999997" x14ac:dyDescent="0.3">
      <c r="A4" s="128" t="s">
        <v>1447</v>
      </c>
    </row>
    <row r="5" spans="1:1" ht="34.799999999999997" x14ac:dyDescent="0.3">
      <c r="A5" s="128" t="s">
        <v>1446</v>
      </c>
    </row>
    <row r="6" spans="1:1" ht="52.2" x14ac:dyDescent="0.3">
      <c r="A6" s="128" t="s">
        <v>1445</v>
      </c>
    </row>
    <row r="7" spans="1:1" ht="17.399999999999999" x14ac:dyDescent="0.3">
      <c r="A7" s="128"/>
    </row>
    <row r="8" spans="1:1" ht="18" x14ac:dyDescent="0.3">
      <c r="A8" s="127" t="s">
        <v>1444</v>
      </c>
    </row>
    <row r="9" spans="1:1" ht="34.799999999999997" x14ac:dyDescent="0.35">
      <c r="A9" s="130" t="s">
        <v>1443</v>
      </c>
    </row>
    <row r="10" spans="1:1" ht="87" x14ac:dyDescent="0.3">
      <c r="A10" s="126" t="s">
        <v>1442</v>
      </c>
    </row>
    <row r="11" spans="1:1" ht="34.799999999999997" x14ac:dyDescent="0.3">
      <c r="A11" s="126" t="s">
        <v>1441</v>
      </c>
    </row>
    <row r="12" spans="1:1" ht="17.399999999999999" x14ac:dyDescent="0.3">
      <c r="A12" s="126" t="s">
        <v>1440</v>
      </c>
    </row>
    <row r="13" spans="1:1" ht="17.399999999999999" x14ac:dyDescent="0.3">
      <c r="A13" s="126" t="s">
        <v>1439</v>
      </c>
    </row>
    <row r="14" spans="1:1" ht="34.799999999999997" x14ac:dyDescent="0.3">
      <c r="A14" s="126" t="s">
        <v>1438</v>
      </c>
    </row>
    <row r="15" spans="1:1" ht="17.399999999999999" x14ac:dyDescent="0.3">
      <c r="A15" s="126"/>
    </row>
    <row r="16" spans="1:1" ht="18" x14ac:dyDescent="0.3">
      <c r="A16" s="127" t="s">
        <v>1437</v>
      </c>
    </row>
    <row r="17" spans="1:1" ht="17.399999999999999" x14ac:dyDescent="0.3">
      <c r="A17" s="123" t="s">
        <v>1436</v>
      </c>
    </row>
    <row r="18" spans="1:1" ht="34.799999999999997" x14ac:dyDescent="0.3">
      <c r="A18" s="124" t="s">
        <v>1435</v>
      </c>
    </row>
    <row r="19" spans="1:1" ht="34.799999999999997" x14ac:dyDescent="0.3">
      <c r="A19" s="124" t="s">
        <v>1434</v>
      </c>
    </row>
    <row r="20" spans="1:1" ht="52.2" x14ac:dyDescent="0.3">
      <c r="A20" s="124" t="s">
        <v>1433</v>
      </c>
    </row>
    <row r="21" spans="1:1" ht="87" x14ac:dyDescent="0.3">
      <c r="A21" s="124" t="s">
        <v>1432</v>
      </c>
    </row>
    <row r="22" spans="1:1" ht="52.2" x14ac:dyDescent="0.3">
      <c r="A22" s="124" t="s">
        <v>1431</v>
      </c>
    </row>
    <row r="23" spans="1:1" ht="34.799999999999997" x14ac:dyDescent="0.3">
      <c r="A23" s="124" t="s">
        <v>1430</v>
      </c>
    </row>
    <row r="24" spans="1:1" ht="17.399999999999999" x14ac:dyDescent="0.3">
      <c r="A24" s="124" t="s">
        <v>1429</v>
      </c>
    </row>
    <row r="25" spans="1:1" ht="17.399999999999999" x14ac:dyDescent="0.3">
      <c r="A25" s="123" t="s">
        <v>1428</v>
      </c>
    </row>
    <row r="26" spans="1:1" ht="52.2" x14ac:dyDescent="0.35">
      <c r="A26" s="122" t="s">
        <v>1427</v>
      </c>
    </row>
    <row r="27" spans="1:1" ht="17.399999999999999" x14ac:dyDescent="0.35">
      <c r="A27" s="122" t="s">
        <v>1426</v>
      </c>
    </row>
    <row r="28" spans="1:1" ht="17.399999999999999" x14ac:dyDescent="0.3">
      <c r="A28" s="123" t="s">
        <v>1425</v>
      </c>
    </row>
    <row r="29" spans="1:1" ht="34.799999999999997" x14ac:dyDescent="0.3">
      <c r="A29" s="124" t="s">
        <v>1424</v>
      </c>
    </row>
    <row r="30" spans="1:1" ht="34.799999999999997" x14ac:dyDescent="0.3">
      <c r="A30" s="124" t="s">
        <v>1423</v>
      </c>
    </row>
    <row r="31" spans="1:1" ht="34.799999999999997" x14ac:dyDescent="0.3">
      <c r="A31" s="124" t="s">
        <v>1422</v>
      </c>
    </row>
    <row r="32" spans="1:1" ht="34.799999999999997" x14ac:dyDescent="0.3">
      <c r="A32" s="124" t="s">
        <v>1421</v>
      </c>
    </row>
    <row r="33" spans="1:1" ht="17.399999999999999" x14ac:dyDescent="0.3">
      <c r="A33" s="124"/>
    </row>
    <row r="34" spans="1:1" ht="18" x14ac:dyDescent="0.3">
      <c r="A34" s="127" t="s">
        <v>1420</v>
      </c>
    </row>
    <row r="35" spans="1:1" ht="17.399999999999999" x14ac:dyDescent="0.3">
      <c r="A35" s="123" t="s">
        <v>1419</v>
      </c>
    </row>
    <row r="36" spans="1:1" ht="34.799999999999997" x14ac:dyDescent="0.3">
      <c r="A36" s="124" t="s">
        <v>1418</v>
      </c>
    </row>
    <row r="37" spans="1:1" ht="34.799999999999997" x14ac:dyDescent="0.3">
      <c r="A37" s="124" t="s">
        <v>1417</v>
      </c>
    </row>
    <row r="38" spans="1:1" ht="34.799999999999997" x14ac:dyDescent="0.3">
      <c r="A38" s="124" t="s">
        <v>1416</v>
      </c>
    </row>
    <row r="39" spans="1:1" ht="17.399999999999999" x14ac:dyDescent="0.3">
      <c r="A39" s="124" t="s">
        <v>1415</v>
      </c>
    </row>
    <row r="40" spans="1:1" ht="34.799999999999997" x14ac:dyDescent="0.3">
      <c r="A40" s="124" t="s">
        <v>1414</v>
      </c>
    </row>
    <row r="41" spans="1:1" ht="17.399999999999999" x14ac:dyDescent="0.3">
      <c r="A41" s="123" t="s">
        <v>1413</v>
      </c>
    </row>
    <row r="42" spans="1:1" ht="17.399999999999999" x14ac:dyDescent="0.3">
      <c r="A42" s="124" t="s">
        <v>1412</v>
      </c>
    </row>
    <row r="43" spans="1:1" ht="17.399999999999999" x14ac:dyDescent="0.35">
      <c r="A43" s="122" t="s">
        <v>1411</v>
      </c>
    </row>
    <row r="44" spans="1:1" ht="17.399999999999999" x14ac:dyDescent="0.3">
      <c r="A44" s="123" t="s">
        <v>1410</v>
      </c>
    </row>
    <row r="45" spans="1:1" ht="34.799999999999997" x14ac:dyDescent="0.35">
      <c r="A45" s="122" t="s">
        <v>1409</v>
      </c>
    </row>
    <row r="46" spans="1:1" ht="34.799999999999997" x14ac:dyDescent="0.3">
      <c r="A46" s="124" t="s">
        <v>1408</v>
      </c>
    </row>
    <row r="47" spans="1:1" ht="52.2" x14ac:dyDescent="0.3">
      <c r="A47" s="124" t="s">
        <v>1407</v>
      </c>
    </row>
    <row r="48" spans="1:1" ht="17.399999999999999" x14ac:dyDescent="0.3">
      <c r="A48" s="124" t="s">
        <v>1406</v>
      </c>
    </row>
    <row r="49" spans="1:1" ht="17.399999999999999" x14ac:dyDescent="0.35">
      <c r="A49" s="122" t="s">
        <v>1405</v>
      </c>
    </row>
    <row r="50" spans="1:1" ht="17.399999999999999" x14ac:dyDescent="0.3">
      <c r="A50" s="123" t="s">
        <v>1404</v>
      </c>
    </row>
    <row r="51" spans="1:1" ht="34.799999999999997" x14ac:dyDescent="0.35">
      <c r="A51" s="122" t="s">
        <v>1403</v>
      </c>
    </row>
    <row r="52" spans="1:1" ht="17.399999999999999" x14ac:dyDescent="0.3">
      <c r="A52" s="124" t="s">
        <v>1402</v>
      </c>
    </row>
    <row r="53" spans="1:1" ht="34.799999999999997" x14ac:dyDescent="0.35">
      <c r="A53" s="122" t="s">
        <v>1401</v>
      </c>
    </row>
    <row r="54" spans="1:1" ht="17.399999999999999" x14ac:dyDescent="0.3">
      <c r="A54" s="123" t="s">
        <v>1400</v>
      </c>
    </row>
    <row r="55" spans="1:1" ht="17.399999999999999" x14ac:dyDescent="0.35">
      <c r="A55" s="122" t="s">
        <v>1399</v>
      </c>
    </row>
    <row r="56" spans="1:1" ht="34.799999999999997" x14ac:dyDescent="0.3">
      <c r="A56" s="124" t="s">
        <v>1398</v>
      </c>
    </row>
    <row r="57" spans="1:1" ht="17.399999999999999" x14ac:dyDescent="0.3">
      <c r="A57" s="124" t="s">
        <v>1397</v>
      </c>
    </row>
    <row r="58" spans="1:1" ht="34.799999999999997" x14ac:dyDescent="0.3">
      <c r="A58" s="124" t="s">
        <v>1396</v>
      </c>
    </row>
    <row r="59" spans="1:1" ht="17.399999999999999" x14ac:dyDescent="0.3">
      <c r="A59" s="123" t="s">
        <v>1395</v>
      </c>
    </row>
    <row r="60" spans="1:1" ht="34.799999999999997" x14ac:dyDescent="0.3">
      <c r="A60" s="124" t="s">
        <v>1394</v>
      </c>
    </row>
    <row r="61" spans="1:1" ht="17.399999999999999" x14ac:dyDescent="0.3">
      <c r="A61" s="131"/>
    </row>
    <row r="62" spans="1:1" ht="18" x14ac:dyDescent="0.3">
      <c r="A62" s="127" t="s">
        <v>1393</v>
      </c>
    </row>
    <row r="63" spans="1:1" ht="17.399999999999999" x14ac:dyDescent="0.3">
      <c r="A63" s="123" t="s">
        <v>1392</v>
      </c>
    </row>
    <row r="64" spans="1:1" ht="34.799999999999997" x14ac:dyDescent="0.3">
      <c r="A64" s="124" t="s">
        <v>1391</v>
      </c>
    </row>
    <row r="65" spans="1:1" ht="17.399999999999999" x14ac:dyDescent="0.3">
      <c r="A65" s="124" t="s">
        <v>1390</v>
      </c>
    </row>
    <row r="66" spans="1:1" ht="52.2" x14ac:dyDescent="0.3">
      <c r="A66" s="126" t="s">
        <v>1389</v>
      </c>
    </row>
    <row r="67" spans="1:1" ht="34.799999999999997" x14ac:dyDescent="0.3">
      <c r="A67" s="126" t="s">
        <v>1388</v>
      </c>
    </row>
    <row r="68" spans="1:1" ht="34.799999999999997" x14ac:dyDescent="0.3">
      <c r="A68" s="126" t="s">
        <v>1387</v>
      </c>
    </row>
    <row r="69" spans="1:1" ht="17.399999999999999" x14ac:dyDescent="0.3">
      <c r="A69" s="129" t="s">
        <v>1386</v>
      </c>
    </row>
    <row r="70" spans="1:1" ht="52.2" x14ac:dyDescent="0.3">
      <c r="A70" s="126" t="s">
        <v>1385</v>
      </c>
    </row>
    <row r="71" spans="1:1" ht="17.399999999999999" x14ac:dyDescent="0.3">
      <c r="A71" s="126" t="s">
        <v>1384</v>
      </c>
    </row>
    <row r="72" spans="1:1" ht="17.399999999999999" x14ac:dyDescent="0.3">
      <c r="A72" s="129" t="s">
        <v>1383</v>
      </c>
    </row>
    <row r="73" spans="1:1" ht="17.399999999999999" x14ac:dyDescent="0.3">
      <c r="A73" s="126" t="s">
        <v>1382</v>
      </c>
    </row>
    <row r="74" spans="1:1" ht="17.399999999999999" x14ac:dyDescent="0.3">
      <c r="A74" s="129" t="s">
        <v>1381</v>
      </c>
    </row>
    <row r="75" spans="1:1" ht="34.799999999999997" x14ac:dyDescent="0.3">
      <c r="A75" s="126" t="s">
        <v>1380</v>
      </c>
    </row>
    <row r="76" spans="1:1" ht="17.399999999999999" x14ac:dyDescent="0.3">
      <c r="A76" s="126" t="s">
        <v>1379</v>
      </c>
    </row>
    <row r="77" spans="1:1" ht="52.2" x14ac:dyDescent="0.3">
      <c r="A77" s="126" t="s">
        <v>1378</v>
      </c>
    </row>
    <row r="78" spans="1:1" ht="17.399999999999999" x14ac:dyDescent="0.3">
      <c r="A78" s="129" t="s">
        <v>1377</v>
      </c>
    </row>
    <row r="79" spans="1:1" ht="17.399999999999999" x14ac:dyDescent="0.35">
      <c r="A79" s="130" t="s">
        <v>1376</v>
      </c>
    </row>
    <row r="80" spans="1:1" ht="17.399999999999999" x14ac:dyDescent="0.3">
      <c r="A80" s="129" t="s">
        <v>1375</v>
      </c>
    </row>
    <row r="81" spans="1:1" ht="34.799999999999997" x14ac:dyDescent="0.3">
      <c r="A81" s="126" t="s">
        <v>1374</v>
      </c>
    </row>
    <row r="82" spans="1:1" ht="34.799999999999997" x14ac:dyDescent="0.3">
      <c r="A82" s="126" t="s">
        <v>1373</v>
      </c>
    </row>
    <row r="83" spans="1:1" ht="34.799999999999997" x14ac:dyDescent="0.3">
      <c r="A83" s="126" t="s">
        <v>1372</v>
      </c>
    </row>
    <row r="84" spans="1:1" ht="34.799999999999997" x14ac:dyDescent="0.3">
      <c r="A84" s="126" t="s">
        <v>1371</v>
      </c>
    </row>
    <row r="85" spans="1:1" ht="34.799999999999997" x14ac:dyDescent="0.3">
      <c r="A85" s="126" t="s">
        <v>1370</v>
      </c>
    </row>
    <row r="86" spans="1:1" ht="17.399999999999999" x14ac:dyDescent="0.3">
      <c r="A86" s="129" t="s">
        <v>1369</v>
      </c>
    </row>
    <row r="87" spans="1:1" ht="17.399999999999999" x14ac:dyDescent="0.3">
      <c r="A87" s="126" t="s">
        <v>1368</v>
      </c>
    </row>
    <row r="88" spans="1:1" ht="34.799999999999997" x14ac:dyDescent="0.3">
      <c r="A88" s="126" t="s">
        <v>1367</v>
      </c>
    </row>
    <row r="89" spans="1:1" ht="17.399999999999999" x14ac:dyDescent="0.3">
      <c r="A89" s="129" t="s">
        <v>1366</v>
      </c>
    </row>
    <row r="90" spans="1:1" ht="34.799999999999997" x14ac:dyDescent="0.3">
      <c r="A90" s="126" t="s">
        <v>1365</v>
      </c>
    </row>
    <row r="91" spans="1:1" ht="17.399999999999999" x14ac:dyDescent="0.3">
      <c r="A91" s="129" t="s">
        <v>1364</v>
      </c>
    </row>
    <row r="92" spans="1:1" ht="17.399999999999999" x14ac:dyDescent="0.35">
      <c r="A92" s="130" t="s">
        <v>1363</v>
      </c>
    </row>
    <row r="93" spans="1:1" ht="17.399999999999999" x14ac:dyDescent="0.3">
      <c r="A93" s="126" t="s">
        <v>1362</v>
      </c>
    </row>
    <row r="94" spans="1:1" ht="17.399999999999999" x14ac:dyDescent="0.3">
      <c r="A94" s="126"/>
    </row>
    <row r="95" spans="1:1" ht="18" x14ac:dyDescent="0.3">
      <c r="A95" s="127" t="s">
        <v>1361</v>
      </c>
    </row>
    <row r="96" spans="1:1" ht="34.799999999999997" x14ac:dyDescent="0.35">
      <c r="A96" s="130" t="s">
        <v>1360</v>
      </c>
    </row>
    <row r="97" spans="1:1" ht="17.399999999999999" x14ac:dyDescent="0.35">
      <c r="A97" s="130" t="s">
        <v>1359</v>
      </c>
    </row>
    <row r="98" spans="1:1" ht="17.399999999999999" x14ac:dyDescent="0.3">
      <c r="A98" s="129" t="s">
        <v>1358</v>
      </c>
    </row>
    <row r="99" spans="1:1" ht="17.399999999999999" x14ac:dyDescent="0.3">
      <c r="A99" s="128" t="s">
        <v>1357</v>
      </c>
    </row>
    <row r="100" spans="1:1" ht="17.399999999999999" x14ac:dyDescent="0.3">
      <c r="A100" s="126" t="s">
        <v>1356</v>
      </c>
    </row>
    <row r="101" spans="1:1" ht="17.399999999999999" x14ac:dyDescent="0.3">
      <c r="A101" s="126" t="s">
        <v>1355</v>
      </c>
    </row>
    <row r="102" spans="1:1" ht="17.399999999999999" x14ac:dyDescent="0.3">
      <c r="A102" s="126" t="s">
        <v>1354</v>
      </c>
    </row>
    <row r="103" spans="1:1" ht="17.399999999999999" x14ac:dyDescent="0.3">
      <c r="A103" s="126" t="s">
        <v>1353</v>
      </c>
    </row>
    <row r="104" spans="1:1" ht="34.799999999999997" x14ac:dyDescent="0.3">
      <c r="A104" s="126" t="s">
        <v>1352</v>
      </c>
    </row>
    <row r="105" spans="1:1" ht="17.399999999999999" x14ac:dyDescent="0.3">
      <c r="A105" s="128" t="s">
        <v>1351</v>
      </c>
    </row>
    <row r="106" spans="1:1" ht="17.399999999999999" x14ac:dyDescent="0.3">
      <c r="A106" s="126" t="s">
        <v>1350</v>
      </c>
    </row>
    <row r="107" spans="1:1" ht="17.399999999999999" x14ac:dyDescent="0.3">
      <c r="A107" s="126" t="s">
        <v>1349</v>
      </c>
    </row>
    <row r="108" spans="1:1" ht="17.399999999999999" x14ac:dyDescent="0.3">
      <c r="A108" s="126" t="s">
        <v>1348</v>
      </c>
    </row>
    <row r="109" spans="1:1" ht="17.399999999999999" x14ac:dyDescent="0.3">
      <c r="A109" s="126" t="s">
        <v>1347</v>
      </c>
    </row>
    <row r="110" spans="1:1" ht="17.399999999999999" x14ac:dyDescent="0.3">
      <c r="A110" s="126" t="s">
        <v>1346</v>
      </c>
    </row>
    <row r="111" spans="1:1" ht="17.399999999999999" x14ac:dyDescent="0.3">
      <c r="A111" s="126" t="s">
        <v>1345</v>
      </c>
    </row>
    <row r="112" spans="1:1" ht="17.399999999999999" x14ac:dyDescent="0.3">
      <c r="A112" s="129" t="s">
        <v>1344</v>
      </c>
    </row>
    <row r="113" spans="1:1" ht="17.399999999999999" x14ac:dyDescent="0.3">
      <c r="A113" s="126" t="s">
        <v>1343</v>
      </c>
    </row>
    <row r="114" spans="1:1" ht="17.399999999999999" x14ac:dyDescent="0.3">
      <c r="A114" s="128" t="s">
        <v>1342</v>
      </c>
    </row>
    <row r="115" spans="1:1" ht="17.399999999999999" x14ac:dyDescent="0.3">
      <c r="A115" s="126" t="s">
        <v>1341</v>
      </c>
    </row>
    <row r="116" spans="1:1" ht="17.399999999999999" x14ac:dyDescent="0.3">
      <c r="A116" s="126" t="s">
        <v>1340</v>
      </c>
    </row>
    <row r="117" spans="1:1" ht="17.399999999999999" x14ac:dyDescent="0.3">
      <c r="A117" s="128" t="s">
        <v>1339</v>
      </c>
    </row>
    <row r="118" spans="1:1" ht="17.399999999999999" x14ac:dyDescent="0.3">
      <c r="A118" s="126" t="s">
        <v>1338</v>
      </c>
    </row>
    <row r="119" spans="1:1" ht="17.399999999999999" x14ac:dyDescent="0.3">
      <c r="A119" s="126" t="s">
        <v>1337</v>
      </c>
    </row>
    <row r="120" spans="1:1" ht="17.399999999999999" x14ac:dyDescent="0.3">
      <c r="A120" s="126" t="s">
        <v>1336</v>
      </c>
    </row>
    <row r="121" spans="1:1" ht="17.399999999999999" x14ac:dyDescent="0.3">
      <c r="A121" s="129" t="s">
        <v>1335</v>
      </c>
    </row>
    <row r="122" spans="1:1" ht="17.399999999999999" x14ac:dyDescent="0.3">
      <c r="A122" s="128" t="s">
        <v>1334</v>
      </c>
    </row>
    <row r="123" spans="1:1" ht="17.399999999999999" x14ac:dyDescent="0.3">
      <c r="A123" s="128" t="s">
        <v>1333</v>
      </c>
    </row>
    <row r="124" spans="1:1" ht="17.399999999999999" x14ac:dyDescent="0.3">
      <c r="A124" s="126" t="s">
        <v>1332</v>
      </c>
    </row>
    <row r="125" spans="1:1" ht="17.399999999999999" x14ac:dyDescent="0.3">
      <c r="A125" s="126" t="s">
        <v>1331</v>
      </c>
    </row>
    <row r="126" spans="1:1" ht="17.399999999999999" x14ac:dyDescent="0.3">
      <c r="A126" s="126" t="s">
        <v>1330</v>
      </c>
    </row>
    <row r="127" spans="1:1" ht="17.399999999999999" x14ac:dyDescent="0.3">
      <c r="A127" s="126" t="s">
        <v>1329</v>
      </c>
    </row>
    <row r="128" spans="1:1" ht="17.399999999999999" x14ac:dyDescent="0.3">
      <c r="A128" s="126" t="s">
        <v>1328</v>
      </c>
    </row>
    <row r="129" spans="1:1" ht="17.399999999999999" x14ac:dyDescent="0.3">
      <c r="A129" s="129" t="s">
        <v>1327</v>
      </c>
    </row>
    <row r="130" spans="1:1" ht="34.799999999999997" x14ac:dyDescent="0.3">
      <c r="A130" s="126" t="s">
        <v>1326</v>
      </c>
    </row>
    <row r="131" spans="1:1" ht="69.599999999999994" x14ac:dyDescent="0.3">
      <c r="A131" s="126" t="s">
        <v>1325</v>
      </c>
    </row>
    <row r="132" spans="1:1" ht="34.799999999999997" x14ac:dyDescent="0.3">
      <c r="A132" s="126" t="s">
        <v>1324</v>
      </c>
    </row>
    <row r="133" spans="1:1" ht="17.399999999999999" x14ac:dyDescent="0.3">
      <c r="A133" s="129" t="s">
        <v>1323</v>
      </c>
    </row>
    <row r="134" spans="1:1" ht="34.799999999999997" x14ac:dyDescent="0.3">
      <c r="A134" s="128" t="s">
        <v>1322</v>
      </c>
    </row>
    <row r="135" spans="1:1" ht="17.399999999999999" x14ac:dyDescent="0.3">
      <c r="A135" s="128"/>
    </row>
    <row r="136" spans="1:1" ht="18" x14ac:dyDescent="0.3">
      <c r="A136" s="127" t="s">
        <v>1321</v>
      </c>
    </row>
    <row r="137" spans="1:1" ht="17.399999999999999" x14ac:dyDescent="0.3">
      <c r="A137" s="126" t="s">
        <v>1320</v>
      </c>
    </row>
    <row r="138" spans="1:1" ht="52.2" x14ac:dyDescent="0.3">
      <c r="A138" s="124" t="s">
        <v>1319</v>
      </c>
    </row>
    <row r="139" spans="1:1" ht="34.799999999999997" x14ac:dyDescent="0.3">
      <c r="A139" s="124" t="s">
        <v>1318</v>
      </c>
    </row>
    <row r="140" spans="1:1" ht="17.399999999999999" x14ac:dyDescent="0.3">
      <c r="A140" s="123" t="s">
        <v>1317</v>
      </c>
    </row>
    <row r="141" spans="1:1" ht="17.399999999999999" x14ac:dyDescent="0.3">
      <c r="A141" s="125" t="s">
        <v>1316</v>
      </c>
    </row>
    <row r="142" spans="1:1" ht="34.799999999999997" x14ac:dyDescent="0.35">
      <c r="A142" s="122" t="s">
        <v>1315</v>
      </c>
    </row>
    <row r="143" spans="1:1" ht="17.399999999999999" x14ac:dyDescent="0.3">
      <c r="A143" s="124" t="s">
        <v>1314</v>
      </c>
    </row>
    <row r="144" spans="1:1" ht="17.399999999999999" x14ac:dyDescent="0.3">
      <c r="A144" s="124" t="s">
        <v>1313</v>
      </c>
    </row>
    <row r="145" spans="1:1" ht="17.399999999999999" x14ac:dyDescent="0.3">
      <c r="A145" s="125" t="s">
        <v>1312</v>
      </c>
    </row>
    <row r="146" spans="1:1" ht="17.399999999999999" x14ac:dyDescent="0.3">
      <c r="A146" s="123" t="s">
        <v>1311</v>
      </c>
    </row>
    <row r="147" spans="1:1" ht="17.399999999999999" x14ac:dyDescent="0.3">
      <c r="A147" s="125" t="s">
        <v>1310</v>
      </c>
    </row>
    <row r="148" spans="1:1" ht="17.399999999999999" x14ac:dyDescent="0.3">
      <c r="A148" s="124" t="s">
        <v>1309</v>
      </c>
    </row>
    <row r="149" spans="1:1" ht="17.399999999999999" x14ac:dyDescent="0.3">
      <c r="A149" s="124" t="s">
        <v>1308</v>
      </c>
    </row>
    <row r="150" spans="1:1" ht="17.399999999999999" x14ac:dyDescent="0.3">
      <c r="A150" s="124" t="s">
        <v>1307</v>
      </c>
    </row>
    <row r="151" spans="1:1" ht="34.799999999999997" x14ac:dyDescent="0.3">
      <c r="A151" s="125" t="s">
        <v>1306</v>
      </c>
    </row>
    <row r="152" spans="1:1" ht="17.399999999999999" x14ac:dyDescent="0.3">
      <c r="A152" s="123" t="s">
        <v>1305</v>
      </c>
    </row>
    <row r="153" spans="1:1" ht="17.399999999999999" x14ac:dyDescent="0.3">
      <c r="A153" s="124" t="s">
        <v>1304</v>
      </c>
    </row>
    <row r="154" spans="1:1" ht="17.399999999999999" x14ac:dyDescent="0.3">
      <c r="A154" s="124" t="s">
        <v>1303</v>
      </c>
    </row>
    <row r="155" spans="1:1" ht="17.399999999999999" x14ac:dyDescent="0.3">
      <c r="A155" s="124" t="s">
        <v>1302</v>
      </c>
    </row>
    <row r="156" spans="1:1" ht="17.399999999999999" x14ac:dyDescent="0.3">
      <c r="A156" s="124" t="s">
        <v>1301</v>
      </c>
    </row>
    <row r="157" spans="1:1" ht="34.799999999999997" x14ac:dyDescent="0.3">
      <c r="A157" s="124" t="s">
        <v>1300</v>
      </c>
    </row>
    <row r="158" spans="1:1" ht="34.799999999999997" x14ac:dyDescent="0.3">
      <c r="A158" s="124" t="s">
        <v>1299</v>
      </c>
    </row>
    <row r="159" spans="1:1" ht="17.399999999999999" x14ac:dyDescent="0.3">
      <c r="A159" s="123" t="s">
        <v>1298</v>
      </c>
    </row>
    <row r="160" spans="1:1" ht="34.799999999999997" x14ac:dyDescent="0.3">
      <c r="A160" s="124" t="s">
        <v>1297</v>
      </c>
    </row>
    <row r="161" spans="1:1" ht="34.799999999999997" x14ac:dyDescent="0.3">
      <c r="A161" s="124" t="s">
        <v>1296</v>
      </c>
    </row>
    <row r="162" spans="1:1" ht="17.399999999999999" x14ac:dyDescent="0.3">
      <c r="A162" s="124" t="s">
        <v>1295</v>
      </c>
    </row>
    <row r="163" spans="1:1" ht="17.399999999999999" x14ac:dyDescent="0.3">
      <c r="A163" s="123" t="s">
        <v>1294</v>
      </c>
    </row>
    <row r="164" spans="1:1" ht="34.799999999999997" x14ac:dyDescent="0.35">
      <c r="A164" s="122" t="s">
        <v>1293</v>
      </c>
    </row>
    <row r="165" spans="1:1" ht="34.799999999999997" x14ac:dyDescent="0.3">
      <c r="A165" s="124" t="s">
        <v>1292</v>
      </c>
    </row>
    <row r="166" spans="1:1" ht="17.399999999999999" x14ac:dyDescent="0.3">
      <c r="A166" s="123" t="s">
        <v>1291</v>
      </c>
    </row>
    <row r="167" spans="1:1" ht="17.399999999999999" x14ac:dyDescent="0.3">
      <c r="A167" s="124" t="s">
        <v>1290</v>
      </c>
    </row>
    <row r="168" spans="1:1" ht="17.399999999999999" x14ac:dyDescent="0.3">
      <c r="A168" s="123" t="s">
        <v>1289</v>
      </c>
    </row>
    <row r="169" spans="1:1" ht="17.399999999999999" x14ac:dyDescent="0.35">
      <c r="A169" s="122" t="s">
        <v>1288</v>
      </c>
    </row>
    <row r="170" spans="1:1" ht="17.399999999999999" x14ac:dyDescent="0.35">
      <c r="A170" s="122"/>
    </row>
    <row r="171" spans="1:1" ht="17.399999999999999" x14ac:dyDescent="0.35">
      <c r="A171" s="122"/>
    </row>
    <row r="172" spans="1:1" ht="17.399999999999999" x14ac:dyDescent="0.35">
      <c r="A172" s="122"/>
    </row>
    <row r="173" spans="1:1" ht="17.399999999999999" x14ac:dyDescent="0.35">
      <c r="A173" s="122"/>
    </row>
    <row r="174" spans="1:1" ht="17.399999999999999" x14ac:dyDescent="0.35">
      <c r="A174" s="122"/>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C558-E505-4064-8D02-9E3206C7A003}">
  <dimension ref="B1:J60"/>
  <sheetViews>
    <sheetView zoomScaleNormal="100" workbookViewId="0"/>
  </sheetViews>
  <sheetFormatPr defaultRowHeight="13.2" x14ac:dyDescent="0.25"/>
  <cols>
    <col min="1" max="1" width="0.44140625" customWidth="1"/>
    <col min="2" max="3" width="14.6640625" customWidth="1"/>
    <col min="4" max="4" width="17.21875" customWidth="1"/>
    <col min="5" max="6" width="14.6640625" customWidth="1"/>
    <col min="7" max="7" width="8.6640625" customWidth="1"/>
    <col min="8" max="9" width="0.21875" customWidth="1"/>
    <col min="10" max="10" width="19.88671875" customWidth="1"/>
    <col min="11" max="11" width="4.6640625" customWidth="1"/>
  </cols>
  <sheetData>
    <row r="1" spans="2:8" s="1" customFormat="1" ht="7.2" customHeight="1" x14ac:dyDescent="0.15">
      <c r="B1" s="43"/>
    </row>
    <row r="2" spans="2:8" s="1" customFormat="1" ht="18.3" customHeight="1" x14ac:dyDescent="0.15">
      <c r="B2" s="43"/>
      <c r="D2" s="49" t="s">
        <v>959</v>
      </c>
      <c r="E2" s="49"/>
      <c r="F2" s="49"/>
      <c r="G2" s="49"/>
      <c r="H2" s="49"/>
    </row>
    <row r="3" spans="2:8" s="1" customFormat="1" ht="4.6500000000000004" customHeight="1" x14ac:dyDescent="0.15">
      <c r="B3" s="43"/>
    </row>
    <row r="4" spans="2:8" s="1" customFormat="1" ht="27.3" customHeight="1" x14ac:dyDescent="0.15">
      <c r="B4" s="45" t="s">
        <v>1123</v>
      </c>
      <c r="C4" s="45"/>
      <c r="D4" s="45"/>
      <c r="E4" s="45"/>
      <c r="F4" s="45"/>
      <c r="G4" s="45"/>
    </row>
    <row r="5" spans="2:8" s="1" customFormat="1" ht="5.0999999999999996" customHeight="1" x14ac:dyDescent="0.15"/>
    <row r="6" spans="2:8" s="1" customFormat="1" ht="19.649999999999999" customHeight="1" x14ac:dyDescent="0.15">
      <c r="B6" s="9" t="s">
        <v>1122</v>
      </c>
      <c r="C6" s="3">
        <v>45657</v>
      </c>
      <c r="D6" s="81" t="s">
        <v>1121</v>
      </c>
    </row>
    <row r="7" spans="2:8" s="1" customFormat="1" ht="3.45" customHeight="1" x14ac:dyDescent="0.15"/>
    <row r="8" spans="2:8" s="1" customFormat="1" ht="15.3" customHeight="1" x14ac:dyDescent="0.15">
      <c r="B8" s="54" t="s">
        <v>1120</v>
      </c>
      <c r="C8" s="54"/>
      <c r="D8" s="54"/>
      <c r="E8" s="54"/>
      <c r="F8" s="54"/>
      <c r="G8" s="54"/>
    </row>
    <row r="9" spans="2:8" s="1" customFormat="1" ht="1.65" customHeight="1" x14ac:dyDescent="0.15"/>
    <row r="10" spans="2:8" s="1" customFormat="1" ht="8.85" customHeight="1" x14ac:dyDescent="0.15">
      <c r="B10" s="80" t="s">
        <v>1119</v>
      </c>
      <c r="C10" s="80"/>
    </row>
    <row r="11" spans="2:8" s="1" customFormat="1" ht="2.1" customHeight="1" x14ac:dyDescent="0.15"/>
    <row r="12" spans="2:8" s="1" customFormat="1" ht="13.65" customHeight="1" x14ac:dyDescent="0.15">
      <c r="B12" s="79" t="s">
        <v>1118</v>
      </c>
      <c r="C12" s="79"/>
      <c r="D12" s="79"/>
      <c r="E12" s="79"/>
      <c r="F12" s="78">
        <v>14921330038.0599</v>
      </c>
      <c r="G12" s="78"/>
    </row>
    <row r="13" spans="2:8" s="1" customFormat="1" ht="13.65" customHeight="1" x14ac:dyDescent="0.15">
      <c r="B13" s="75" t="s">
        <v>1117</v>
      </c>
      <c r="C13" s="75"/>
      <c r="D13" s="75"/>
      <c r="E13" s="75"/>
      <c r="F13" s="77">
        <v>14921330038.0599</v>
      </c>
      <c r="G13" s="77"/>
    </row>
    <row r="14" spans="2:8" s="1" customFormat="1" ht="13.65" customHeight="1" x14ac:dyDescent="0.15">
      <c r="B14" s="75" t="s">
        <v>1116</v>
      </c>
      <c r="C14" s="75"/>
      <c r="D14" s="75"/>
      <c r="E14" s="75"/>
      <c r="F14" s="77">
        <v>2191155389.04</v>
      </c>
      <c r="G14" s="77"/>
    </row>
    <row r="15" spans="2:8" s="1" customFormat="1" ht="13.65" customHeight="1" x14ac:dyDescent="0.15">
      <c r="B15" s="75" t="s">
        <v>515</v>
      </c>
      <c r="C15" s="75"/>
      <c r="D15" s="75"/>
      <c r="E15" s="75"/>
      <c r="F15" s="77">
        <v>107474</v>
      </c>
      <c r="G15" s="77"/>
    </row>
    <row r="16" spans="2:8" s="1" customFormat="1" ht="13.65" customHeight="1" x14ac:dyDescent="0.15">
      <c r="B16" s="75" t="s">
        <v>1115</v>
      </c>
      <c r="C16" s="75"/>
      <c r="D16" s="75"/>
      <c r="E16" s="75"/>
      <c r="F16" s="77">
        <v>231518</v>
      </c>
      <c r="G16" s="77"/>
    </row>
    <row r="17" spans="2:7" s="1" customFormat="1" ht="13.65" customHeight="1" x14ac:dyDescent="0.15">
      <c r="B17" s="75" t="s">
        <v>1114</v>
      </c>
      <c r="C17" s="75"/>
      <c r="D17" s="75"/>
      <c r="E17" s="75"/>
      <c r="F17" s="77">
        <v>138836.64921804401</v>
      </c>
      <c r="G17" s="77"/>
    </row>
    <row r="18" spans="2:7" s="1" customFormat="1" ht="13.65" customHeight="1" x14ac:dyDescent="0.15">
      <c r="B18" s="75" t="s">
        <v>1113</v>
      </c>
      <c r="C18" s="75"/>
      <c r="D18" s="75"/>
      <c r="E18" s="75"/>
      <c r="F18" s="77">
        <v>64449.978135868303</v>
      </c>
      <c r="G18" s="77"/>
    </row>
    <row r="19" spans="2:7" s="1" customFormat="1" ht="13.65" customHeight="1" x14ac:dyDescent="0.15">
      <c r="B19" s="75" t="s">
        <v>1112</v>
      </c>
      <c r="C19" s="75"/>
      <c r="D19" s="75"/>
      <c r="E19" s="75"/>
      <c r="F19" s="76">
        <v>0.45582697507961201</v>
      </c>
      <c r="G19" s="76"/>
    </row>
    <row r="20" spans="2:7" s="1" customFormat="1" ht="13.65" customHeight="1" x14ac:dyDescent="0.15">
      <c r="B20" s="75" t="s">
        <v>1111</v>
      </c>
      <c r="C20" s="75"/>
      <c r="D20" s="75"/>
      <c r="E20" s="75"/>
      <c r="F20" s="76">
        <v>0.57152263456503505</v>
      </c>
      <c r="G20" s="76"/>
    </row>
    <row r="21" spans="2:7" s="1" customFormat="1" ht="13.65" customHeight="1" x14ac:dyDescent="0.15">
      <c r="B21" s="75" t="s">
        <v>1110</v>
      </c>
      <c r="C21" s="75"/>
      <c r="D21" s="75"/>
      <c r="E21" s="75"/>
      <c r="F21" s="74">
        <v>5.5432193330364701</v>
      </c>
      <c r="G21" s="74"/>
    </row>
    <row r="22" spans="2:7" s="1" customFormat="1" ht="13.65" customHeight="1" x14ac:dyDescent="0.15">
      <c r="B22" s="75" t="s">
        <v>1109</v>
      </c>
      <c r="C22" s="75"/>
      <c r="D22" s="75"/>
      <c r="E22" s="75"/>
      <c r="F22" s="74">
        <v>14.2863651054596</v>
      </c>
      <c r="G22" s="74"/>
    </row>
    <row r="23" spans="2:7" s="1" customFormat="1" ht="13.65" customHeight="1" x14ac:dyDescent="0.15">
      <c r="B23" s="75" t="s">
        <v>1108</v>
      </c>
      <c r="C23" s="75"/>
      <c r="D23" s="75"/>
      <c r="E23" s="75"/>
      <c r="F23" s="74">
        <v>19.829582615445201</v>
      </c>
      <c r="G23" s="74"/>
    </row>
    <row r="24" spans="2:7" s="1" customFormat="1" ht="13.65" customHeight="1" x14ac:dyDescent="0.15">
      <c r="B24" s="75" t="s">
        <v>1107</v>
      </c>
      <c r="C24" s="75"/>
      <c r="D24" s="75"/>
      <c r="E24" s="75"/>
      <c r="F24" s="76">
        <v>0.85282974423334201</v>
      </c>
      <c r="G24" s="76"/>
    </row>
    <row r="25" spans="2:7" s="1" customFormat="1" ht="13.65" customHeight="1" x14ac:dyDescent="0.15">
      <c r="B25" s="75" t="s">
        <v>1106</v>
      </c>
      <c r="C25" s="75"/>
      <c r="D25" s="75"/>
      <c r="E25" s="75"/>
      <c r="F25" s="76">
        <v>0.14717025576665901</v>
      </c>
      <c r="G25" s="76"/>
    </row>
    <row r="26" spans="2:7" s="1" customFormat="1" ht="13.65" customHeight="1" x14ac:dyDescent="0.15">
      <c r="B26" s="75" t="s">
        <v>1105</v>
      </c>
      <c r="C26" s="75"/>
      <c r="D26" s="75"/>
      <c r="E26" s="75"/>
      <c r="F26" s="76">
        <v>1.9235247307918001E-2</v>
      </c>
      <c r="G26" s="76"/>
    </row>
    <row r="27" spans="2:7" s="1" customFormat="1" ht="13.65" customHeight="1" x14ac:dyDescent="0.15">
      <c r="B27" s="75" t="s">
        <v>1104</v>
      </c>
      <c r="C27" s="75"/>
      <c r="D27" s="75"/>
      <c r="E27" s="75"/>
      <c r="F27" s="76">
        <v>1.78712140572574E-2</v>
      </c>
      <c r="G27" s="76"/>
    </row>
    <row r="28" spans="2:7" s="1" customFormat="1" ht="13.65" customHeight="1" x14ac:dyDescent="0.15">
      <c r="B28" s="75" t="s">
        <v>1103</v>
      </c>
      <c r="C28" s="75"/>
      <c r="D28" s="75"/>
      <c r="E28" s="75"/>
      <c r="F28" s="76">
        <v>2.71396171292979E-2</v>
      </c>
      <c r="G28" s="76"/>
    </row>
    <row r="29" spans="2:7" s="1" customFormat="1" ht="13.65" customHeight="1" x14ac:dyDescent="0.15">
      <c r="B29" s="75" t="s">
        <v>1102</v>
      </c>
      <c r="C29" s="75"/>
      <c r="D29" s="75"/>
      <c r="E29" s="75"/>
      <c r="F29" s="74">
        <v>7.4901790342114198</v>
      </c>
      <c r="G29" s="74"/>
    </row>
    <row r="30" spans="2:7" s="1" customFormat="1" ht="13.65" customHeight="1" x14ac:dyDescent="0.15">
      <c r="B30" s="75" t="s">
        <v>1101</v>
      </c>
      <c r="C30" s="75"/>
      <c r="D30" s="75"/>
      <c r="E30" s="75"/>
      <c r="F30" s="74">
        <v>6.5184982012184101</v>
      </c>
      <c r="G30" s="74"/>
    </row>
    <row r="31" spans="2:7" s="1" customFormat="1" ht="13.65" customHeight="1" x14ac:dyDescent="0.15">
      <c r="B31" s="73" t="s">
        <v>1100</v>
      </c>
      <c r="C31" s="73"/>
      <c r="D31" s="73"/>
      <c r="E31" s="73"/>
      <c r="F31" s="72">
        <v>7.4573105692438699E-4</v>
      </c>
      <c r="G31" s="72"/>
    </row>
    <row r="32" spans="2:7" s="1" customFormat="1" ht="4.2" customHeight="1" x14ac:dyDescent="0.15"/>
    <row r="33" spans="2:10" s="1" customFormat="1" ht="15.3" customHeight="1" x14ac:dyDescent="0.15">
      <c r="B33" s="54" t="s">
        <v>1099</v>
      </c>
      <c r="C33" s="54"/>
      <c r="D33" s="54"/>
      <c r="E33" s="54"/>
      <c r="F33" s="54"/>
      <c r="G33" s="54"/>
    </row>
    <row r="34" spans="2:10" s="1" customFormat="1" ht="4.2" customHeight="1" x14ac:dyDescent="0.15"/>
    <row r="35" spans="2:10" s="1" customFormat="1" ht="17.100000000000001" customHeight="1" x14ac:dyDescent="0.25">
      <c r="B35" s="71" t="s">
        <v>1098</v>
      </c>
      <c r="C35" s="71"/>
      <c r="D35" s="71"/>
      <c r="E35" s="71"/>
      <c r="F35" s="70">
        <v>634961213.67999995</v>
      </c>
      <c r="G35" s="70"/>
    </row>
    <row r="36" spans="2:10" s="1" customFormat="1" ht="4.2" customHeight="1" x14ac:dyDescent="0.15"/>
    <row r="37" spans="2:10" s="1" customFormat="1" ht="15.3" customHeight="1" x14ac:dyDescent="0.15">
      <c r="B37" s="54" t="s">
        <v>1097</v>
      </c>
      <c r="C37" s="54"/>
      <c r="D37" s="54"/>
      <c r="E37" s="54"/>
      <c r="F37" s="54"/>
      <c r="G37" s="54"/>
    </row>
    <row r="38" spans="2:10" s="1" customFormat="1" ht="4.2" customHeight="1" x14ac:dyDescent="0.15"/>
    <row r="39" spans="2:10" s="1" customFormat="1" ht="10.65" customHeight="1" x14ac:dyDescent="0.15">
      <c r="B39" s="69"/>
      <c r="C39" s="67" t="s">
        <v>1096</v>
      </c>
      <c r="D39" s="67" t="s">
        <v>1096</v>
      </c>
      <c r="E39" s="67" t="s">
        <v>1096</v>
      </c>
      <c r="F39" s="67" t="s">
        <v>1096</v>
      </c>
      <c r="G39" s="68" t="s">
        <v>1096</v>
      </c>
      <c r="H39" s="68"/>
      <c r="I39" s="68"/>
      <c r="J39" s="67" t="s">
        <v>1096</v>
      </c>
    </row>
    <row r="40" spans="2:10" s="1" customFormat="1" ht="8.5500000000000007" customHeight="1" x14ac:dyDescent="0.15">
      <c r="B40" s="66" t="s">
        <v>964</v>
      </c>
      <c r="C40" s="64" t="s">
        <v>1095</v>
      </c>
      <c r="D40" s="64" t="s">
        <v>1095</v>
      </c>
      <c r="E40" s="64" t="s">
        <v>1095</v>
      </c>
      <c r="F40" s="64" t="s">
        <v>1095</v>
      </c>
      <c r="G40" s="65" t="s">
        <v>1094</v>
      </c>
      <c r="H40" s="65"/>
      <c r="I40" s="65"/>
      <c r="J40" s="64" t="s">
        <v>1094</v>
      </c>
    </row>
    <row r="41" spans="2:10" s="1" customFormat="1" ht="11.55" customHeight="1" x14ac:dyDescent="0.15">
      <c r="B41" s="58" t="s">
        <v>10</v>
      </c>
      <c r="C41" s="12" t="s">
        <v>1093</v>
      </c>
      <c r="D41" s="12" t="s">
        <v>1093</v>
      </c>
      <c r="E41" s="12" t="s">
        <v>1093</v>
      </c>
      <c r="F41" s="12" t="s">
        <v>1093</v>
      </c>
      <c r="G41" s="57" t="s">
        <v>1093</v>
      </c>
      <c r="H41" s="57"/>
      <c r="I41" s="57"/>
      <c r="J41" s="12" t="s">
        <v>1093</v>
      </c>
    </row>
    <row r="42" spans="2:10" s="1" customFormat="1" ht="10.199999999999999" customHeight="1" x14ac:dyDescent="0.15">
      <c r="B42" s="60" t="s">
        <v>963</v>
      </c>
      <c r="C42" s="62" t="s">
        <v>1092</v>
      </c>
      <c r="D42" s="62" t="s">
        <v>1092</v>
      </c>
      <c r="E42" s="62" t="s">
        <v>1092</v>
      </c>
      <c r="F42" s="62" t="s">
        <v>1092</v>
      </c>
      <c r="G42" s="63" t="s">
        <v>1091</v>
      </c>
      <c r="H42" s="63"/>
      <c r="I42" s="63"/>
      <c r="J42" s="62" t="s">
        <v>1091</v>
      </c>
    </row>
    <row r="43" spans="2:10" s="1" customFormat="1" ht="10.199999999999999" customHeight="1" x14ac:dyDescent="0.15">
      <c r="B43" s="58" t="s">
        <v>968</v>
      </c>
      <c r="C43" s="12" t="s">
        <v>1</v>
      </c>
      <c r="D43" s="12" t="s">
        <v>1</v>
      </c>
      <c r="E43" s="12" t="s">
        <v>1</v>
      </c>
      <c r="F43" s="12" t="s">
        <v>1</v>
      </c>
      <c r="G43" s="57" t="s">
        <v>1</v>
      </c>
      <c r="H43" s="57"/>
      <c r="I43" s="57"/>
      <c r="J43" s="12" t="s">
        <v>1</v>
      </c>
    </row>
    <row r="44" spans="2:10" s="1" customFormat="1" ht="10.199999999999999" customHeight="1" x14ac:dyDescent="0.15">
      <c r="B44" s="60" t="s">
        <v>1090</v>
      </c>
      <c r="C44" s="13">
        <v>5000000</v>
      </c>
      <c r="D44" s="13">
        <v>5000000</v>
      </c>
      <c r="E44" s="13">
        <v>10000000</v>
      </c>
      <c r="F44" s="13">
        <v>25000000</v>
      </c>
      <c r="G44" s="61">
        <v>11500000</v>
      </c>
      <c r="H44" s="61"/>
      <c r="I44" s="61"/>
      <c r="J44" s="13">
        <v>35000000</v>
      </c>
    </row>
    <row r="45" spans="2:10" s="1" customFormat="1" ht="10.199999999999999" customHeight="1" x14ac:dyDescent="0.15">
      <c r="B45" s="60" t="s">
        <v>966</v>
      </c>
      <c r="C45" s="14">
        <v>43483</v>
      </c>
      <c r="D45" s="14">
        <v>43497</v>
      </c>
      <c r="E45" s="14">
        <v>43489</v>
      </c>
      <c r="F45" s="14">
        <v>43490</v>
      </c>
      <c r="G45" s="50">
        <v>43928</v>
      </c>
      <c r="H45" s="50"/>
      <c r="I45" s="50"/>
      <c r="J45" s="14">
        <v>43955</v>
      </c>
    </row>
    <row r="46" spans="2:10" s="1" customFormat="1" ht="10.199999999999999" customHeight="1" x14ac:dyDescent="0.15">
      <c r="B46" s="60" t="s">
        <v>967</v>
      </c>
      <c r="C46" s="14">
        <v>46560</v>
      </c>
      <c r="D46" s="14">
        <v>46560</v>
      </c>
      <c r="E46" s="14">
        <v>46560</v>
      </c>
      <c r="F46" s="14">
        <v>46560</v>
      </c>
      <c r="G46" s="50">
        <v>46682</v>
      </c>
      <c r="H46" s="50"/>
      <c r="I46" s="50"/>
      <c r="J46" s="14">
        <v>46682</v>
      </c>
    </row>
    <row r="47" spans="2:10" s="1" customFormat="1" ht="10.199999999999999" customHeight="1" x14ac:dyDescent="0.15">
      <c r="B47" s="60" t="s">
        <v>969</v>
      </c>
      <c r="C47" s="12" t="s">
        <v>1089</v>
      </c>
      <c r="D47" s="12" t="s">
        <v>1089</v>
      </c>
      <c r="E47" s="12" t="s">
        <v>1089</v>
      </c>
      <c r="F47" s="12" t="s">
        <v>1089</v>
      </c>
      <c r="G47" s="57" t="s">
        <v>1089</v>
      </c>
      <c r="H47" s="57"/>
      <c r="I47" s="57"/>
      <c r="J47" s="12" t="s">
        <v>1089</v>
      </c>
    </row>
    <row r="48" spans="2:10" s="1" customFormat="1" ht="10.199999999999999" customHeight="1" x14ac:dyDescent="0.15">
      <c r="B48" s="58" t="s">
        <v>970</v>
      </c>
      <c r="C48" s="15">
        <v>8.0000000000000002E-3</v>
      </c>
      <c r="D48" s="15">
        <v>8.0000000000000002E-3</v>
      </c>
      <c r="E48" s="15">
        <v>8.0000000000000002E-3</v>
      </c>
      <c r="F48" s="15">
        <v>8.0000000000000002E-3</v>
      </c>
      <c r="G48" s="59">
        <v>0</v>
      </c>
      <c r="H48" s="59"/>
      <c r="I48" s="59"/>
      <c r="J48" s="15">
        <v>0</v>
      </c>
    </row>
    <row r="49" spans="2:10" s="1" customFormat="1" ht="9.75" customHeight="1" x14ac:dyDescent="0.15">
      <c r="B49" s="58" t="s">
        <v>1088</v>
      </c>
      <c r="C49" s="12" t="s">
        <v>1087</v>
      </c>
      <c r="D49" s="12" t="s">
        <v>1087</v>
      </c>
      <c r="E49" s="12" t="s">
        <v>1087</v>
      </c>
      <c r="F49" s="12" t="s">
        <v>1087</v>
      </c>
      <c r="G49" s="57" t="s">
        <v>1087</v>
      </c>
      <c r="H49" s="57"/>
      <c r="I49" s="57"/>
      <c r="J49" s="12" t="s">
        <v>1087</v>
      </c>
    </row>
    <row r="50" spans="2:10" s="1" customFormat="1" ht="8.5500000000000007" customHeight="1" x14ac:dyDescent="0.15">
      <c r="B50" s="58" t="s">
        <v>1086</v>
      </c>
      <c r="C50" s="12" t="s">
        <v>1007</v>
      </c>
      <c r="D50" s="12" t="s">
        <v>1007</v>
      </c>
      <c r="E50" s="12" t="s">
        <v>1007</v>
      </c>
      <c r="F50" s="12" t="s">
        <v>1007</v>
      </c>
      <c r="G50" s="57" t="s">
        <v>1007</v>
      </c>
      <c r="H50" s="57"/>
      <c r="I50" s="57"/>
      <c r="J50" s="12" t="s">
        <v>1007</v>
      </c>
    </row>
    <row r="51" spans="2:10" s="1" customFormat="1" ht="11.85" customHeight="1" x14ac:dyDescent="0.15">
      <c r="B51" s="58" t="s">
        <v>1085</v>
      </c>
      <c r="C51" s="12" t="s">
        <v>1084</v>
      </c>
      <c r="D51" s="12" t="s">
        <v>1084</v>
      </c>
      <c r="E51" s="12" t="s">
        <v>1084</v>
      </c>
      <c r="F51" s="12" t="s">
        <v>1084</v>
      </c>
      <c r="G51" s="57" t="s">
        <v>1084</v>
      </c>
      <c r="H51" s="57"/>
      <c r="I51" s="57"/>
      <c r="J51" s="12" t="s">
        <v>1084</v>
      </c>
    </row>
    <row r="52" spans="2:10" s="1" customFormat="1" ht="20.85" customHeight="1" x14ac:dyDescent="0.15"/>
    <row r="53" spans="2:10" s="1" customFormat="1" ht="15.3" customHeight="1" x14ac:dyDescent="0.15">
      <c r="B53" s="54" t="s">
        <v>1083</v>
      </c>
      <c r="C53" s="54"/>
      <c r="D53" s="54"/>
      <c r="E53" s="54"/>
      <c r="F53" s="54"/>
      <c r="G53" s="54"/>
    </row>
    <row r="54" spans="2:10" s="1" customFormat="1" ht="4.2" customHeight="1" x14ac:dyDescent="0.15"/>
    <row r="55" spans="2:10" s="1" customFormat="1" ht="15.3" customHeight="1" x14ac:dyDescent="0.15">
      <c r="B55" s="7" t="s">
        <v>1082</v>
      </c>
    </row>
    <row r="56" spans="2:10" s="1" customFormat="1" ht="4.2" customHeight="1" x14ac:dyDescent="0.15"/>
    <row r="57" spans="2:10" s="1" customFormat="1" ht="15.3" customHeight="1" x14ac:dyDescent="0.15">
      <c r="B57" s="54" t="s">
        <v>1081</v>
      </c>
      <c r="C57" s="54"/>
      <c r="D57" s="54"/>
      <c r="E57" s="54"/>
      <c r="F57" s="54"/>
      <c r="G57" s="54"/>
    </row>
    <row r="58" spans="2:10" s="1" customFormat="1" ht="4.2" customHeight="1" x14ac:dyDescent="0.15"/>
    <row r="59" spans="2:10" s="1" customFormat="1" ht="17.100000000000001" customHeight="1" x14ac:dyDescent="0.25">
      <c r="B59" s="56">
        <v>22179703.109999999</v>
      </c>
      <c r="C59" s="27" t="s">
        <v>1</v>
      </c>
    </row>
    <row r="60" spans="2:10" s="1" customFormat="1" ht="22.95" customHeight="1" x14ac:dyDescent="0.15"/>
  </sheetData>
  <mergeCells count="64">
    <mergeCell ref="B4:G4"/>
    <mergeCell ref="B15:E15"/>
    <mergeCell ref="B16:E16"/>
    <mergeCell ref="B17:E17"/>
    <mergeCell ref="B18:E18"/>
    <mergeCell ref="B19:E19"/>
    <mergeCell ref="B1:B3"/>
    <mergeCell ref="B10:C10"/>
    <mergeCell ref="B12:E12"/>
    <mergeCell ref="B13:E13"/>
    <mergeCell ref="B14:E14"/>
    <mergeCell ref="B29:E29"/>
    <mergeCell ref="B20:E20"/>
    <mergeCell ref="B21:E21"/>
    <mergeCell ref="B22:E22"/>
    <mergeCell ref="B23:E23"/>
    <mergeCell ref="B24:E24"/>
    <mergeCell ref="F19:G19"/>
    <mergeCell ref="F20:G20"/>
    <mergeCell ref="F21:G21"/>
    <mergeCell ref="F22:G22"/>
    <mergeCell ref="F23:G23"/>
    <mergeCell ref="B30:E30"/>
    <mergeCell ref="B25:E25"/>
    <mergeCell ref="B26:E26"/>
    <mergeCell ref="B27:E27"/>
    <mergeCell ref="B28:E28"/>
    <mergeCell ref="B57:G57"/>
    <mergeCell ref="B8:G8"/>
    <mergeCell ref="D2:H2"/>
    <mergeCell ref="F12:G12"/>
    <mergeCell ref="F13:G13"/>
    <mergeCell ref="F14:G14"/>
    <mergeCell ref="F15:G15"/>
    <mergeCell ref="F16:G16"/>
    <mergeCell ref="F17:G17"/>
    <mergeCell ref="F18:G18"/>
    <mergeCell ref="F24:G24"/>
    <mergeCell ref="F25:G25"/>
    <mergeCell ref="F26:G26"/>
    <mergeCell ref="F27:G27"/>
    <mergeCell ref="F28:G28"/>
    <mergeCell ref="B53:G53"/>
    <mergeCell ref="B31:E31"/>
    <mergeCell ref="B33:G33"/>
    <mergeCell ref="B35:E35"/>
    <mergeCell ref="B37:G37"/>
    <mergeCell ref="G40:I40"/>
    <mergeCell ref="G41:I41"/>
    <mergeCell ref="G42:I42"/>
    <mergeCell ref="G43:I43"/>
    <mergeCell ref="G44:I44"/>
    <mergeCell ref="F29:G29"/>
    <mergeCell ref="F30:G30"/>
    <mergeCell ref="F31:G31"/>
    <mergeCell ref="F35:G35"/>
    <mergeCell ref="G39:I39"/>
    <mergeCell ref="G50:I50"/>
    <mergeCell ref="G51:I51"/>
    <mergeCell ref="G45:I45"/>
    <mergeCell ref="G46:I46"/>
    <mergeCell ref="G47:I47"/>
    <mergeCell ref="G48:I48"/>
    <mergeCell ref="G49:I49"/>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E01AB-EF83-48B7-B348-935C73B48B1C}">
  <dimension ref="B1:AR362"/>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43"/>
      <c r="C1" s="43"/>
      <c r="D1" s="43"/>
      <c r="E1" s="43"/>
      <c r="F1" s="43"/>
      <c r="G1" s="43"/>
      <c r="H1" s="43"/>
      <c r="I1" s="43"/>
      <c r="J1" s="43"/>
      <c r="K1" s="43"/>
      <c r="L1" s="43"/>
    </row>
    <row r="2" spans="2:44" s="1" customFormat="1" ht="18.3" customHeight="1" x14ac:dyDescent="0.15">
      <c r="B2" s="43"/>
      <c r="C2" s="43"/>
      <c r="D2" s="43"/>
      <c r="E2" s="43"/>
      <c r="F2" s="43"/>
      <c r="G2" s="43"/>
      <c r="H2" s="43"/>
      <c r="I2" s="43"/>
      <c r="J2" s="43"/>
      <c r="K2" s="43"/>
      <c r="L2" s="43"/>
      <c r="M2" s="49" t="s">
        <v>959</v>
      </c>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2:44" s="1" customFormat="1" ht="5.0999999999999996" customHeight="1" x14ac:dyDescent="0.15">
      <c r="B3" s="43"/>
      <c r="C3" s="43"/>
      <c r="D3" s="43"/>
      <c r="E3" s="43"/>
      <c r="F3" s="43"/>
      <c r="G3" s="43"/>
      <c r="H3" s="43"/>
      <c r="I3" s="43"/>
      <c r="J3" s="43"/>
      <c r="K3" s="43"/>
      <c r="L3" s="43"/>
    </row>
    <row r="4" spans="2:44" s="1" customFormat="1" ht="2.1" customHeight="1" x14ac:dyDescent="0.15"/>
    <row r="5" spans="2:44" s="1" customFormat="1" ht="26.4" customHeight="1" x14ac:dyDescent="0.15">
      <c r="B5" s="45" t="s">
        <v>1267</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row>
    <row r="6" spans="2:44" s="1" customFormat="1" ht="5.55" customHeight="1" x14ac:dyDescent="0.15"/>
    <row r="7" spans="2:44" s="1" customFormat="1" ht="2.1" customHeight="1" x14ac:dyDescent="0.15">
      <c r="B7" s="38" t="s">
        <v>1122</v>
      </c>
      <c r="C7" s="38"/>
      <c r="D7" s="38"/>
      <c r="E7" s="38"/>
      <c r="F7" s="38"/>
      <c r="G7" s="38"/>
      <c r="H7" s="38"/>
      <c r="I7" s="38"/>
      <c r="J7" s="38"/>
      <c r="K7" s="38"/>
    </row>
    <row r="8" spans="2:44" s="1" customFormat="1" ht="17.100000000000001" customHeight="1" x14ac:dyDescent="0.15">
      <c r="B8" s="38"/>
      <c r="C8" s="38"/>
      <c r="D8" s="38"/>
      <c r="E8" s="38"/>
      <c r="F8" s="38"/>
      <c r="G8" s="38"/>
      <c r="H8" s="38"/>
      <c r="I8" s="38"/>
      <c r="J8" s="38"/>
      <c r="K8" s="38"/>
      <c r="M8" s="46">
        <v>45657</v>
      </c>
      <c r="N8" s="46"/>
      <c r="O8" s="46"/>
      <c r="P8" s="46"/>
      <c r="Q8" s="46"/>
      <c r="R8" s="46"/>
      <c r="S8" s="46"/>
      <c r="T8" s="46"/>
      <c r="U8" s="46"/>
      <c r="V8" s="46"/>
    </row>
    <row r="9" spans="2:44" s="1" customFormat="1" ht="4.2" customHeight="1" x14ac:dyDescent="0.15">
      <c r="B9" s="38"/>
      <c r="C9" s="38"/>
      <c r="D9" s="38"/>
      <c r="E9" s="38"/>
      <c r="F9" s="38"/>
      <c r="G9" s="38"/>
      <c r="H9" s="38"/>
      <c r="I9" s="38"/>
      <c r="J9" s="38"/>
      <c r="K9" s="38"/>
    </row>
    <row r="10" spans="2:44" s="1" customFormat="1" ht="1.65" customHeight="1" x14ac:dyDescent="0.15"/>
    <row r="11" spans="2:44" s="1" customFormat="1" ht="15.3" customHeight="1" x14ac:dyDescent="0.15">
      <c r="B11" s="54" t="s">
        <v>1266</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2:44" s="1" customFormat="1" ht="4.2" customHeight="1" x14ac:dyDescent="0.15"/>
    <row r="13" spans="2:44" s="1" customFormat="1" ht="11.85" customHeight="1" x14ac:dyDescent="0.15">
      <c r="B13" s="85"/>
      <c r="C13" s="85"/>
      <c r="D13" s="85"/>
      <c r="E13" s="85"/>
      <c r="F13" s="85"/>
      <c r="G13" s="85"/>
      <c r="H13" s="85"/>
      <c r="I13" s="85"/>
      <c r="J13" s="85"/>
      <c r="K13" s="52" t="s">
        <v>1129</v>
      </c>
      <c r="L13" s="52"/>
      <c r="M13" s="52"/>
      <c r="N13" s="52"/>
      <c r="O13" s="52"/>
      <c r="P13" s="52"/>
      <c r="Q13" s="52"/>
      <c r="R13" s="52"/>
      <c r="S13" s="52"/>
      <c r="T13" s="52"/>
      <c r="U13" s="52"/>
      <c r="V13" s="52" t="s">
        <v>1127</v>
      </c>
      <c r="W13" s="52"/>
      <c r="X13" s="52"/>
      <c r="Y13" s="52"/>
      <c r="Z13" s="52"/>
      <c r="AA13" s="52"/>
      <c r="AB13" s="52"/>
      <c r="AC13" s="52"/>
      <c r="AD13" s="52"/>
      <c r="AE13" s="52"/>
      <c r="AF13" s="52" t="s">
        <v>1128</v>
      </c>
      <c r="AG13" s="52"/>
      <c r="AH13" s="52"/>
      <c r="AI13" s="52"/>
      <c r="AJ13" s="52"/>
      <c r="AK13" s="52"/>
      <c r="AL13" s="52"/>
      <c r="AM13" s="52"/>
      <c r="AN13" s="52"/>
      <c r="AO13" s="10" t="s">
        <v>1127</v>
      </c>
    </row>
    <row r="14" spans="2:44" s="1" customFormat="1" ht="9.75" customHeight="1" x14ac:dyDescent="0.15">
      <c r="B14" s="87" t="s">
        <v>619</v>
      </c>
      <c r="C14" s="87"/>
      <c r="D14" s="87"/>
      <c r="E14" s="87"/>
      <c r="F14" s="87"/>
      <c r="G14" s="87"/>
      <c r="H14" s="87"/>
      <c r="I14" s="87"/>
      <c r="J14" s="87"/>
      <c r="K14" s="86">
        <v>2336516811.6499901</v>
      </c>
      <c r="L14" s="86"/>
      <c r="M14" s="86"/>
      <c r="N14" s="86"/>
      <c r="O14" s="86"/>
      <c r="P14" s="86"/>
      <c r="Q14" s="86"/>
      <c r="R14" s="86"/>
      <c r="S14" s="86"/>
      <c r="T14" s="86"/>
      <c r="U14" s="86"/>
      <c r="V14" s="59">
        <v>0.156589044387478</v>
      </c>
      <c r="W14" s="59"/>
      <c r="X14" s="59"/>
      <c r="Y14" s="59"/>
      <c r="Z14" s="59"/>
      <c r="AA14" s="59"/>
      <c r="AB14" s="59"/>
      <c r="AC14" s="59"/>
      <c r="AD14" s="59"/>
      <c r="AE14" s="59"/>
      <c r="AF14" s="61">
        <v>35252</v>
      </c>
      <c r="AG14" s="61"/>
      <c r="AH14" s="61"/>
      <c r="AI14" s="61"/>
      <c r="AJ14" s="61"/>
      <c r="AK14" s="61"/>
      <c r="AL14" s="61"/>
      <c r="AM14" s="61"/>
      <c r="AN14" s="61"/>
      <c r="AO14" s="15">
        <v>0.152264618733749</v>
      </c>
    </row>
    <row r="15" spans="2:44" s="1" customFormat="1" ht="9.75" customHeight="1" x14ac:dyDescent="0.15">
      <c r="B15" s="87" t="s">
        <v>623</v>
      </c>
      <c r="C15" s="87"/>
      <c r="D15" s="87"/>
      <c r="E15" s="87"/>
      <c r="F15" s="87"/>
      <c r="G15" s="87"/>
      <c r="H15" s="87"/>
      <c r="I15" s="87"/>
      <c r="J15" s="87"/>
      <c r="K15" s="86">
        <v>2253345102.9300199</v>
      </c>
      <c r="L15" s="86"/>
      <c r="M15" s="86"/>
      <c r="N15" s="86"/>
      <c r="O15" s="86"/>
      <c r="P15" s="86"/>
      <c r="Q15" s="86"/>
      <c r="R15" s="86"/>
      <c r="S15" s="86"/>
      <c r="T15" s="86"/>
      <c r="U15" s="86"/>
      <c r="V15" s="59">
        <v>0.15101502997268901</v>
      </c>
      <c r="W15" s="59"/>
      <c r="X15" s="59"/>
      <c r="Y15" s="59"/>
      <c r="Z15" s="59"/>
      <c r="AA15" s="59"/>
      <c r="AB15" s="59"/>
      <c r="AC15" s="59"/>
      <c r="AD15" s="59"/>
      <c r="AE15" s="59"/>
      <c r="AF15" s="61">
        <v>36814</v>
      </c>
      <c r="AG15" s="61"/>
      <c r="AH15" s="61"/>
      <c r="AI15" s="61"/>
      <c r="AJ15" s="61"/>
      <c r="AK15" s="61"/>
      <c r="AL15" s="61"/>
      <c r="AM15" s="61"/>
      <c r="AN15" s="61"/>
      <c r="AO15" s="15">
        <v>0.15901139436242501</v>
      </c>
    </row>
    <row r="16" spans="2:44" s="1" customFormat="1" ht="9.75" customHeight="1" x14ac:dyDescent="0.15">
      <c r="B16" s="87" t="s">
        <v>621</v>
      </c>
      <c r="C16" s="87"/>
      <c r="D16" s="87"/>
      <c r="E16" s="87"/>
      <c r="F16" s="87"/>
      <c r="G16" s="87"/>
      <c r="H16" s="87"/>
      <c r="I16" s="87"/>
      <c r="J16" s="87"/>
      <c r="K16" s="86">
        <v>2201997523.3600001</v>
      </c>
      <c r="L16" s="86"/>
      <c r="M16" s="86"/>
      <c r="N16" s="86"/>
      <c r="O16" s="86"/>
      <c r="P16" s="86"/>
      <c r="Q16" s="86"/>
      <c r="R16" s="86"/>
      <c r="S16" s="86"/>
      <c r="T16" s="86"/>
      <c r="U16" s="86"/>
      <c r="V16" s="59">
        <v>0.14757380995818301</v>
      </c>
      <c r="W16" s="59"/>
      <c r="X16" s="59"/>
      <c r="Y16" s="59"/>
      <c r="Z16" s="59"/>
      <c r="AA16" s="59"/>
      <c r="AB16" s="59"/>
      <c r="AC16" s="59"/>
      <c r="AD16" s="59"/>
      <c r="AE16" s="59"/>
      <c r="AF16" s="61">
        <v>32194</v>
      </c>
      <c r="AG16" s="61"/>
      <c r="AH16" s="61"/>
      <c r="AI16" s="61"/>
      <c r="AJ16" s="61"/>
      <c r="AK16" s="61"/>
      <c r="AL16" s="61"/>
      <c r="AM16" s="61"/>
      <c r="AN16" s="61"/>
      <c r="AO16" s="15">
        <v>0.139056142502959</v>
      </c>
    </row>
    <row r="17" spans="2:44" s="1" customFormat="1" ht="9.75" customHeight="1" x14ac:dyDescent="0.15">
      <c r="B17" s="87" t="s">
        <v>627</v>
      </c>
      <c r="C17" s="87"/>
      <c r="D17" s="87"/>
      <c r="E17" s="87"/>
      <c r="F17" s="87"/>
      <c r="G17" s="87"/>
      <c r="H17" s="87"/>
      <c r="I17" s="87"/>
      <c r="J17" s="87"/>
      <c r="K17" s="86">
        <v>1584301490.4099901</v>
      </c>
      <c r="L17" s="86"/>
      <c r="M17" s="86"/>
      <c r="N17" s="86"/>
      <c r="O17" s="86"/>
      <c r="P17" s="86"/>
      <c r="Q17" s="86"/>
      <c r="R17" s="86"/>
      <c r="S17" s="86"/>
      <c r="T17" s="86"/>
      <c r="U17" s="86"/>
      <c r="V17" s="59">
        <v>0.106176961863915</v>
      </c>
      <c r="W17" s="59"/>
      <c r="X17" s="59"/>
      <c r="Y17" s="59"/>
      <c r="Z17" s="59"/>
      <c r="AA17" s="59"/>
      <c r="AB17" s="59"/>
      <c r="AC17" s="59"/>
      <c r="AD17" s="59"/>
      <c r="AE17" s="59"/>
      <c r="AF17" s="61">
        <v>28335</v>
      </c>
      <c r="AG17" s="61"/>
      <c r="AH17" s="61"/>
      <c r="AI17" s="61"/>
      <c r="AJ17" s="61"/>
      <c r="AK17" s="61"/>
      <c r="AL17" s="61"/>
      <c r="AM17" s="61"/>
      <c r="AN17" s="61"/>
      <c r="AO17" s="15">
        <v>0.12238789208614501</v>
      </c>
    </row>
    <row r="18" spans="2:44" s="1" customFormat="1" ht="9.75" customHeight="1" x14ac:dyDescent="0.15">
      <c r="B18" s="87" t="s">
        <v>625</v>
      </c>
      <c r="C18" s="87"/>
      <c r="D18" s="87"/>
      <c r="E18" s="87"/>
      <c r="F18" s="87"/>
      <c r="G18" s="87"/>
      <c r="H18" s="87"/>
      <c r="I18" s="87"/>
      <c r="J18" s="87"/>
      <c r="K18" s="86">
        <v>1229824991.1600001</v>
      </c>
      <c r="L18" s="86"/>
      <c r="M18" s="86"/>
      <c r="N18" s="86"/>
      <c r="O18" s="86"/>
      <c r="P18" s="86"/>
      <c r="Q18" s="86"/>
      <c r="R18" s="86"/>
      <c r="S18" s="86"/>
      <c r="T18" s="86"/>
      <c r="U18" s="86"/>
      <c r="V18" s="59">
        <v>8.2420601114181494E-2</v>
      </c>
      <c r="W18" s="59"/>
      <c r="X18" s="59"/>
      <c r="Y18" s="59"/>
      <c r="Z18" s="59"/>
      <c r="AA18" s="59"/>
      <c r="AB18" s="59"/>
      <c r="AC18" s="59"/>
      <c r="AD18" s="59"/>
      <c r="AE18" s="59"/>
      <c r="AF18" s="61">
        <v>12620</v>
      </c>
      <c r="AG18" s="61"/>
      <c r="AH18" s="61"/>
      <c r="AI18" s="61"/>
      <c r="AJ18" s="61"/>
      <c r="AK18" s="61"/>
      <c r="AL18" s="61"/>
      <c r="AM18" s="61"/>
      <c r="AN18" s="61"/>
      <c r="AO18" s="15">
        <v>5.4509800533867801E-2</v>
      </c>
    </row>
    <row r="19" spans="2:44" s="1" customFormat="1" ht="9.75" customHeight="1" x14ac:dyDescent="0.15">
      <c r="B19" s="87" t="s">
        <v>629</v>
      </c>
      <c r="C19" s="87"/>
      <c r="D19" s="87"/>
      <c r="E19" s="87"/>
      <c r="F19" s="87"/>
      <c r="G19" s="87"/>
      <c r="H19" s="87"/>
      <c r="I19" s="87"/>
      <c r="J19" s="87"/>
      <c r="K19" s="86">
        <v>1200562918.3800099</v>
      </c>
      <c r="L19" s="86"/>
      <c r="M19" s="86"/>
      <c r="N19" s="86"/>
      <c r="O19" s="86"/>
      <c r="P19" s="86"/>
      <c r="Q19" s="86"/>
      <c r="R19" s="86"/>
      <c r="S19" s="86"/>
      <c r="T19" s="86"/>
      <c r="U19" s="86"/>
      <c r="V19" s="59">
        <v>8.04595110032226E-2</v>
      </c>
      <c r="W19" s="59"/>
      <c r="X19" s="59"/>
      <c r="Y19" s="59"/>
      <c r="Z19" s="59"/>
      <c r="AA19" s="59"/>
      <c r="AB19" s="59"/>
      <c r="AC19" s="59"/>
      <c r="AD19" s="59"/>
      <c r="AE19" s="59"/>
      <c r="AF19" s="61">
        <v>21540</v>
      </c>
      <c r="AG19" s="61"/>
      <c r="AH19" s="61"/>
      <c r="AI19" s="61"/>
      <c r="AJ19" s="61"/>
      <c r="AK19" s="61"/>
      <c r="AL19" s="61"/>
      <c r="AM19" s="61"/>
      <c r="AN19" s="61"/>
      <c r="AO19" s="15">
        <v>9.3038122305825005E-2</v>
      </c>
    </row>
    <row r="20" spans="2:44" s="1" customFormat="1" ht="9.75" customHeight="1" x14ac:dyDescent="0.15">
      <c r="B20" s="87" t="s">
        <v>631</v>
      </c>
      <c r="C20" s="87"/>
      <c r="D20" s="87"/>
      <c r="E20" s="87"/>
      <c r="F20" s="87"/>
      <c r="G20" s="87"/>
      <c r="H20" s="87"/>
      <c r="I20" s="87"/>
      <c r="J20" s="87"/>
      <c r="K20" s="86">
        <v>1130066245.76001</v>
      </c>
      <c r="L20" s="86"/>
      <c r="M20" s="86"/>
      <c r="N20" s="86"/>
      <c r="O20" s="86"/>
      <c r="P20" s="86"/>
      <c r="Q20" s="86"/>
      <c r="R20" s="86"/>
      <c r="S20" s="86"/>
      <c r="T20" s="86"/>
      <c r="U20" s="86"/>
      <c r="V20" s="59">
        <v>7.5734954114514696E-2</v>
      </c>
      <c r="W20" s="59"/>
      <c r="X20" s="59"/>
      <c r="Y20" s="59"/>
      <c r="Z20" s="59"/>
      <c r="AA20" s="59"/>
      <c r="AB20" s="59"/>
      <c r="AC20" s="59"/>
      <c r="AD20" s="59"/>
      <c r="AE20" s="59"/>
      <c r="AF20" s="61">
        <v>18280</v>
      </c>
      <c r="AG20" s="61"/>
      <c r="AH20" s="61"/>
      <c r="AI20" s="61"/>
      <c r="AJ20" s="61"/>
      <c r="AK20" s="61"/>
      <c r="AL20" s="61"/>
      <c r="AM20" s="61"/>
      <c r="AN20" s="61"/>
      <c r="AO20" s="15">
        <v>7.8957143721006595E-2</v>
      </c>
    </row>
    <row r="21" spans="2:44" s="1" customFormat="1" ht="9.75" customHeight="1" x14ac:dyDescent="0.15">
      <c r="B21" s="87" t="s">
        <v>633</v>
      </c>
      <c r="C21" s="87"/>
      <c r="D21" s="87"/>
      <c r="E21" s="87"/>
      <c r="F21" s="87"/>
      <c r="G21" s="87"/>
      <c r="H21" s="87"/>
      <c r="I21" s="87"/>
      <c r="J21" s="87"/>
      <c r="K21" s="86">
        <v>1046757788.9</v>
      </c>
      <c r="L21" s="86"/>
      <c r="M21" s="86"/>
      <c r="N21" s="86"/>
      <c r="O21" s="86"/>
      <c r="P21" s="86"/>
      <c r="Q21" s="86"/>
      <c r="R21" s="86"/>
      <c r="S21" s="86"/>
      <c r="T21" s="86"/>
      <c r="U21" s="86"/>
      <c r="V21" s="59">
        <v>7.01517750917659E-2</v>
      </c>
      <c r="W21" s="59"/>
      <c r="X21" s="59"/>
      <c r="Y21" s="59"/>
      <c r="Z21" s="59"/>
      <c r="AA21" s="59"/>
      <c r="AB21" s="59"/>
      <c r="AC21" s="59"/>
      <c r="AD21" s="59"/>
      <c r="AE21" s="59"/>
      <c r="AF21" s="61">
        <v>17894</v>
      </c>
      <c r="AG21" s="61"/>
      <c r="AH21" s="61"/>
      <c r="AI21" s="61"/>
      <c r="AJ21" s="61"/>
      <c r="AK21" s="61"/>
      <c r="AL21" s="61"/>
      <c r="AM21" s="61"/>
      <c r="AN21" s="61"/>
      <c r="AO21" s="15">
        <v>7.7289886747466702E-2</v>
      </c>
    </row>
    <row r="22" spans="2:44" s="1" customFormat="1" ht="9.75" customHeight="1" x14ac:dyDescent="0.15">
      <c r="B22" s="87" t="s">
        <v>635</v>
      </c>
      <c r="C22" s="87"/>
      <c r="D22" s="87"/>
      <c r="E22" s="87"/>
      <c r="F22" s="87"/>
      <c r="G22" s="87"/>
      <c r="H22" s="87"/>
      <c r="I22" s="87"/>
      <c r="J22" s="87"/>
      <c r="K22" s="86">
        <v>777257094.16000104</v>
      </c>
      <c r="L22" s="86"/>
      <c r="M22" s="86"/>
      <c r="N22" s="86"/>
      <c r="O22" s="86"/>
      <c r="P22" s="86"/>
      <c r="Q22" s="86"/>
      <c r="R22" s="86"/>
      <c r="S22" s="86"/>
      <c r="T22" s="86"/>
      <c r="U22" s="86"/>
      <c r="V22" s="59">
        <v>5.2090335926987898E-2</v>
      </c>
      <c r="W22" s="59"/>
      <c r="X22" s="59"/>
      <c r="Y22" s="59"/>
      <c r="Z22" s="59"/>
      <c r="AA22" s="59"/>
      <c r="AB22" s="59"/>
      <c r="AC22" s="59"/>
      <c r="AD22" s="59"/>
      <c r="AE22" s="59"/>
      <c r="AF22" s="61">
        <v>10042</v>
      </c>
      <c r="AG22" s="61"/>
      <c r="AH22" s="61"/>
      <c r="AI22" s="61"/>
      <c r="AJ22" s="61"/>
      <c r="AK22" s="61"/>
      <c r="AL22" s="61"/>
      <c r="AM22" s="61"/>
      <c r="AN22" s="61"/>
      <c r="AO22" s="15">
        <v>4.3374597223541998E-2</v>
      </c>
    </row>
    <row r="23" spans="2:44" s="1" customFormat="1" ht="9.75" customHeight="1" x14ac:dyDescent="0.15">
      <c r="B23" s="87" t="s">
        <v>637</v>
      </c>
      <c r="C23" s="87"/>
      <c r="D23" s="87"/>
      <c r="E23" s="87"/>
      <c r="F23" s="87"/>
      <c r="G23" s="87"/>
      <c r="H23" s="87"/>
      <c r="I23" s="87"/>
      <c r="J23" s="87"/>
      <c r="K23" s="86">
        <v>670381940.79000199</v>
      </c>
      <c r="L23" s="86"/>
      <c r="M23" s="86"/>
      <c r="N23" s="86"/>
      <c r="O23" s="86"/>
      <c r="P23" s="86"/>
      <c r="Q23" s="86"/>
      <c r="R23" s="86"/>
      <c r="S23" s="86"/>
      <c r="T23" s="86"/>
      <c r="U23" s="86"/>
      <c r="V23" s="59">
        <v>4.4927760399377903E-2</v>
      </c>
      <c r="W23" s="59"/>
      <c r="X23" s="59"/>
      <c r="Y23" s="59"/>
      <c r="Z23" s="59"/>
      <c r="AA23" s="59"/>
      <c r="AB23" s="59"/>
      <c r="AC23" s="59"/>
      <c r="AD23" s="59"/>
      <c r="AE23" s="59"/>
      <c r="AF23" s="61">
        <v>10956</v>
      </c>
      <c r="AG23" s="61"/>
      <c r="AH23" s="61"/>
      <c r="AI23" s="61"/>
      <c r="AJ23" s="61"/>
      <c r="AK23" s="61"/>
      <c r="AL23" s="61"/>
      <c r="AM23" s="61"/>
      <c r="AN23" s="61"/>
      <c r="AO23" s="15">
        <v>4.7322454409592297E-2</v>
      </c>
    </row>
    <row r="24" spans="2:44" s="1" customFormat="1" ht="9.75" customHeight="1" x14ac:dyDescent="0.15">
      <c r="B24" s="87" t="s">
        <v>571</v>
      </c>
      <c r="C24" s="87"/>
      <c r="D24" s="87"/>
      <c r="E24" s="87"/>
      <c r="F24" s="87"/>
      <c r="G24" s="87"/>
      <c r="H24" s="87"/>
      <c r="I24" s="87"/>
      <c r="J24" s="87"/>
      <c r="K24" s="86">
        <v>457883131.31999898</v>
      </c>
      <c r="L24" s="86"/>
      <c r="M24" s="86"/>
      <c r="N24" s="86"/>
      <c r="O24" s="86"/>
      <c r="P24" s="86"/>
      <c r="Q24" s="86"/>
      <c r="R24" s="86"/>
      <c r="S24" s="86"/>
      <c r="T24" s="86"/>
      <c r="U24" s="86"/>
      <c r="V24" s="59">
        <v>3.0686482381401099E-2</v>
      </c>
      <c r="W24" s="59"/>
      <c r="X24" s="59"/>
      <c r="Y24" s="59"/>
      <c r="Z24" s="59"/>
      <c r="AA24" s="59"/>
      <c r="AB24" s="59"/>
      <c r="AC24" s="59"/>
      <c r="AD24" s="59"/>
      <c r="AE24" s="59"/>
      <c r="AF24" s="61">
        <v>6981</v>
      </c>
      <c r="AG24" s="61"/>
      <c r="AH24" s="61"/>
      <c r="AI24" s="61"/>
      <c r="AJ24" s="61"/>
      <c r="AK24" s="61"/>
      <c r="AL24" s="61"/>
      <c r="AM24" s="61"/>
      <c r="AN24" s="61"/>
      <c r="AO24" s="15">
        <v>3.01531630369993E-2</v>
      </c>
    </row>
    <row r="25" spans="2:44" s="1" customFormat="1" ht="9.75" customHeight="1" x14ac:dyDescent="0.15">
      <c r="B25" s="87" t="s">
        <v>70</v>
      </c>
      <c r="C25" s="87"/>
      <c r="D25" s="87"/>
      <c r="E25" s="87"/>
      <c r="F25" s="87"/>
      <c r="G25" s="87"/>
      <c r="H25" s="87"/>
      <c r="I25" s="87"/>
      <c r="J25" s="87"/>
      <c r="K25" s="86">
        <v>32434999.239999998</v>
      </c>
      <c r="L25" s="86"/>
      <c r="M25" s="86"/>
      <c r="N25" s="86"/>
      <c r="O25" s="86"/>
      <c r="P25" s="86"/>
      <c r="Q25" s="86"/>
      <c r="R25" s="86"/>
      <c r="S25" s="86"/>
      <c r="T25" s="86"/>
      <c r="U25" s="86"/>
      <c r="V25" s="59">
        <v>2.1737337862822999E-3</v>
      </c>
      <c r="W25" s="59"/>
      <c r="X25" s="59"/>
      <c r="Y25" s="59"/>
      <c r="Z25" s="59"/>
      <c r="AA25" s="59"/>
      <c r="AB25" s="59"/>
      <c r="AC25" s="59"/>
      <c r="AD25" s="59"/>
      <c r="AE25" s="59"/>
      <c r="AF25" s="61">
        <v>610</v>
      </c>
      <c r="AG25" s="61"/>
      <c r="AH25" s="61"/>
      <c r="AI25" s="61"/>
      <c r="AJ25" s="61"/>
      <c r="AK25" s="61"/>
      <c r="AL25" s="61"/>
      <c r="AM25" s="61"/>
      <c r="AN25" s="61"/>
      <c r="AO25" s="15">
        <v>2.6347843364230902E-3</v>
      </c>
    </row>
    <row r="26" spans="2:44" s="1" customFormat="1" ht="10.65" customHeight="1" x14ac:dyDescent="0.15">
      <c r="B26" s="85"/>
      <c r="C26" s="85"/>
      <c r="D26" s="85"/>
      <c r="E26" s="85"/>
      <c r="F26" s="85"/>
      <c r="G26" s="85"/>
      <c r="H26" s="85"/>
      <c r="I26" s="85"/>
      <c r="J26" s="85"/>
      <c r="K26" s="84">
        <v>14921330038.059999</v>
      </c>
      <c r="L26" s="84"/>
      <c r="M26" s="84"/>
      <c r="N26" s="84"/>
      <c r="O26" s="84"/>
      <c r="P26" s="84"/>
      <c r="Q26" s="84"/>
      <c r="R26" s="84"/>
      <c r="S26" s="84"/>
      <c r="T26" s="84"/>
      <c r="U26" s="84"/>
      <c r="V26" s="82">
        <v>1</v>
      </c>
      <c r="W26" s="82"/>
      <c r="X26" s="82"/>
      <c r="Y26" s="82"/>
      <c r="Z26" s="82"/>
      <c r="AA26" s="82"/>
      <c r="AB26" s="82"/>
      <c r="AC26" s="82"/>
      <c r="AD26" s="82"/>
      <c r="AE26" s="82"/>
      <c r="AF26" s="83">
        <v>231518</v>
      </c>
      <c r="AG26" s="83"/>
      <c r="AH26" s="83"/>
      <c r="AI26" s="83"/>
      <c r="AJ26" s="83"/>
      <c r="AK26" s="83"/>
      <c r="AL26" s="83"/>
      <c r="AM26" s="83"/>
      <c r="AN26" s="83"/>
      <c r="AO26" s="95">
        <v>1</v>
      </c>
    </row>
    <row r="27" spans="2:44" s="1" customFormat="1" ht="7.2" customHeight="1" x14ac:dyDescent="0.15"/>
    <row r="28" spans="2:44" s="1" customFormat="1" ht="15.3" customHeight="1" x14ac:dyDescent="0.15">
      <c r="B28" s="54" t="s">
        <v>1265</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row>
    <row r="29" spans="2:44" s="1" customFormat="1" ht="6.3" customHeight="1" x14ac:dyDescent="0.15"/>
    <row r="30" spans="2:44" s="1" customFormat="1" ht="10.65" customHeight="1" x14ac:dyDescent="0.15">
      <c r="B30" s="52" t="s">
        <v>1142</v>
      </c>
      <c r="C30" s="52"/>
      <c r="D30" s="52"/>
      <c r="E30" s="52"/>
      <c r="F30" s="52"/>
      <c r="G30" s="52"/>
      <c r="H30" s="52"/>
      <c r="I30" s="52"/>
      <c r="J30" s="52"/>
      <c r="K30" s="52" t="s">
        <v>1129</v>
      </c>
      <c r="L30" s="52"/>
      <c r="M30" s="52"/>
      <c r="N30" s="52"/>
      <c r="O30" s="52"/>
      <c r="P30" s="52"/>
      <c r="Q30" s="52"/>
      <c r="R30" s="52"/>
      <c r="S30" s="52"/>
      <c r="T30" s="52"/>
      <c r="U30" s="52"/>
      <c r="V30" s="52" t="s">
        <v>1127</v>
      </c>
      <c r="W30" s="52"/>
      <c r="X30" s="52"/>
      <c r="Y30" s="52"/>
      <c r="Z30" s="52"/>
      <c r="AA30" s="52"/>
      <c r="AB30" s="52"/>
      <c r="AC30" s="52"/>
      <c r="AD30" s="52"/>
      <c r="AE30" s="52"/>
      <c r="AF30" s="52" t="s">
        <v>1128</v>
      </c>
      <c r="AG30" s="52"/>
      <c r="AH30" s="52"/>
      <c r="AI30" s="52"/>
      <c r="AJ30" s="52"/>
      <c r="AK30" s="52"/>
      <c r="AL30" s="52"/>
      <c r="AM30" s="52"/>
      <c r="AN30" s="52" t="s">
        <v>1127</v>
      </c>
      <c r="AO30" s="52"/>
    </row>
    <row r="31" spans="2:44" s="1" customFormat="1" ht="8.5500000000000007" customHeight="1" x14ac:dyDescent="0.15">
      <c r="B31" s="57" t="s">
        <v>1261</v>
      </c>
      <c r="C31" s="57"/>
      <c r="D31" s="57"/>
      <c r="E31" s="57"/>
      <c r="F31" s="57"/>
      <c r="G31" s="57"/>
      <c r="H31" s="57"/>
      <c r="I31" s="57"/>
      <c r="J31" s="57"/>
      <c r="K31" s="86">
        <v>276479532.04000002</v>
      </c>
      <c r="L31" s="86"/>
      <c r="M31" s="86"/>
      <c r="N31" s="86"/>
      <c r="O31" s="86"/>
      <c r="P31" s="86"/>
      <c r="Q31" s="86"/>
      <c r="R31" s="86"/>
      <c r="S31" s="86"/>
      <c r="T31" s="86"/>
      <c r="U31" s="86"/>
      <c r="V31" s="59">
        <v>1.85291479603212E-2</v>
      </c>
      <c r="W31" s="59"/>
      <c r="X31" s="59"/>
      <c r="Y31" s="59"/>
      <c r="Z31" s="59"/>
      <c r="AA31" s="59"/>
      <c r="AB31" s="59"/>
      <c r="AC31" s="59"/>
      <c r="AD31" s="59"/>
      <c r="AE31" s="59"/>
      <c r="AF31" s="61">
        <v>2539</v>
      </c>
      <c r="AG31" s="61"/>
      <c r="AH31" s="61"/>
      <c r="AI31" s="61"/>
      <c r="AJ31" s="61"/>
      <c r="AK31" s="61"/>
      <c r="AL31" s="61"/>
      <c r="AM31" s="61"/>
      <c r="AN31" s="59">
        <v>1.0966749885538101E-2</v>
      </c>
      <c r="AO31" s="59"/>
    </row>
    <row r="32" spans="2:44" s="1" customFormat="1" ht="8.5500000000000007" customHeight="1" x14ac:dyDescent="0.15">
      <c r="B32" s="57" t="s">
        <v>1139</v>
      </c>
      <c r="C32" s="57"/>
      <c r="D32" s="57"/>
      <c r="E32" s="57"/>
      <c r="F32" s="57"/>
      <c r="G32" s="57"/>
      <c r="H32" s="57"/>
      <c r="I32" s="57"/>
      <c r="J32" s="57"/>
      <c r="K32" s="86">
        <v>509816498.39999902</v>
      </c>
      <c r="L32" s="86"/>
      <c r="M32" s="86"/>
      <c r="N32" s="86"/>
      <c r="O32" s="86"/>
      <c r="P32" s="86"/>
      <c r="Q32" s="86"/>
      <c r="R32" s="86"/>
      <c r="S32" s="86"/>
      <c r="T32" s="86"/>
      <c r="U32" s="86"/>
      <c r="V32" s="59">
        <v>3.41669607936829E-2</v>
      </c>
      <c r="W32" s="59"/>
      <c r="X32" s="59"/>
      <c r="Y32" s="59"/>
      <c r="Z32" s="59"/>
      <c r="AA32" s="59"/>
      <c r="AB32" s="59"/>
      <c r="AC32" s="59"/>
      <c r="AD32" s="59"/>
      <c r="AE32" s="59"/>
      <c r="AF32" s="61">
        <v>4854</v>
      </c>
      <c r="AG32" s="61"/>
      <c r="AH32" s="61"/>
      <c r="AI32" s="61"/>
      <c r="AJ32" s="61"/>
      <c r="AK32" s="61"/>
      <c r="AL32" s="61"/>
      <c r="AM32" s="61"/>
      <c r="AN32" s="59">
        <v>2.0965972408192899E-2</v>
      </c>
      <c r="AO32" s="59"/>
    </row>
    <row r="33" spans="2:41" s="1" customFormat="1" ht="8.5500000000000007" customHeight="1" x14ac:dyDescent="0.15">
      <c r="B33" s="57" t="s">
        <v>1138</v>
      </c>
      <c r="C33" s="57"/>
      <c r="D33" s="57"/>
      <c r="E33" s="57"/>
      <c r="F33" s="57"/>
      <c r="G33" s="57"/>
      <c r="H33" s="57"/>
      <c r="I33" s="57"/>
      <c r="J33" s="57"/>
      <c r="K33" s="86">
        <v>1251096191.8599999</v>
      </c>
      <c r="L33" s="86"/>
      <c r="M33" s="86"/>
      <c r="N33" s="86"/>
      <c r="O33" s="86"/>
      <c r="P33" s="86"/>
      <c r="Q33" s="86"/>
      <c r="R33" s="86"/>
      <c r="S33" s="86"/>
      <c r="T33" s="86"/>
      <c r="U33" s="86"/>
      <c r="V33" s="59">
        <v>8.3846157726477202E-2</v>
      </c>
      <c r="W33" s="59"/>
      <c r="X33" s="59"/>
      <c r="Y33" s="59"/>
      <c r="Z33" s="59"/>
      <c r="AA33" s="59"/>
      <c r="AB33" s="59"/>
      <c r="AC33" s="59"/>
      <c r="AD33" s="59"/>
      <c r="AE33" s="59"/>
      <c r="AF33" s="61">
        <v>11689</v>
      </c>
      <c r="AG33" s="61"/>
      <c r="AH33" s="61"/>
      <c r="AI33" s="61"/>
      <c r="AJ33" s="61"/>
      <c r="AK33" s="61"/>
      <c r="AL33" s="61"/>
      <c r="AM33" s="61"/>
      <c r="AN33" s="59">
        <v>5.0488514931884297E-2</v>
      </c>
      <c r="AO33" s="59"/>
    </row>
    <row r="34" spans="2:41" s="1" customFormat="1" ht="8.5500000000000007" customHeight="1" x14ac:dyDescent="0.15">
      <c r="B34" s="57" t="s">
        <v>1137</v>
      </c>
      <c r="C34" s="57"/>
      <c r="D34" s="57"/>
      <c r="E34" s="57"/>
      <c r="F34" s="57"/>
      <c r="G34" s="57"/>
      <c r="H34" s="57"/>
      <c r="I34" s="57"/>
      <c r="J34" s="57"/>
      <c r="K34" s="86">
        <v>2099763391.9500201</v>
      </c>
      <c r="L34" s="86"/>
      <c r="M34" s="86"/>
      <c r="N34" s="86"/>
      <c r="O34" s="86"/>
      <c r="P34" s="86"/>
      <c r="Q34" s="86"/>
      <c r="R34" s="86"/>
      <c r="S34" s="86"/>
      <c r="T34" s="86"/>
      <c r="U34" s="86"/>
      <c r="V34" s="59">
        <v>0.14072226715675601</v>
      </c>
      <c r="W34" s="59"/>
      <c r="X34" s="59"/>
      <c r="Y34" s="59"/>
      <c r="Z34" s="59"/>
      <c r="AA34" s="59"/>
      <c r="AB34" s="59"/>
      <c r="AC34" s="59"/>
      <c r="AD34" s="59"/>
      <c r="AE34" s="59"/>
      <c r="AF34" s="61">
        <v>21396</v>
      </c>
      <c r="AG34" s="61"/>
      <c r="AH34" s="61"/>
      <c r="AI34" s="61"/>
      <c r="AJ34" s="61"/>
      <c r="AK34" s="61"/>
      <c r="AL34" s="61"/>
      <c r="AM34" s="61"/>
      <c r="AN34" s="59">
        <v>9.2416140429685795E-2</v>
      </c>
      <c r="AO34" s="59"/>
    </row>
    <row r="35" spans="2:41" s="1" customFormat="1" ht="8.5500000000000007" customHeight="1" x14ac:dyDescent="0.15">
      <c r="B35" s="57" t="s">
        <v>1136</v>
      </c>
      <c r="C35" s="57"/>
      <c r="D35" s="57"/>
      <c r="E35" s="57"/>
      <c r="F35" s="57"/>
      <c r="G35" s="57"/>
      <c r="H35" s="57"/>
      <c r="I35" s="57"/>
      <c r="J35" s="57"/>
      <c r="K35" s="86">
        <v>2405933437.8399801</v>
      </c>
      <c r="L35" s="86"/>
      <c r="M35" s="86"/>
      <c r="N35" s="86"/>
      <c r="O35" s="86"/>
      <c r="P35" s="86"/>
      <c r="Q35" s="86"/>
      <c r="R35" s="86"/>
      <c r="S35" s="86"/>
      <c r="T35" s="86"/>
      <c r="U35" s="86"/>
      <c r="V35" s="59">
        <v>0.16124121855780499</v>
      </c>
      <c r="W35" s="59"/>
      <c r="X35" s="59"/>
      <c r="Y35" s="59"/>
      <c r="Z35" s="59"/>
      <c r="AA35" s="59"/>
      <c r="AB35" s="59"/>
      <c r="AC35" s="59"/>
      <c r="AD35" s="59"/>
      <c r="AE35" s="59"/>
      <c r="AF35" s="61">
        <v>29716</v>
      </c>
      <c r="AG35" s="61"/>
      <c r="AH35" s="61"/>
      <c r="AI35" s="61"/>
      <c r="AJ35" s="61"/>
      <c r="AK35" s="61"/>
      <c r="AL35" s="61"/>
      <c r="AM35" s="61"/>
      <c r="AN35" s="59">
        <v>0.12835287105106299</v>
      </c>
      <c r="AO35" s="59"/>
    </row>
    <row r="36" spans="2:41" s="1" customFormat="1" ht="8.5500000000000007" customHeight="1" x14ac:dyDescent="0.15">
      <c r="B36" s="57" t="s">
        <v>1135</v>
      </c>
      <c r="C36" s="57"/>
      <c r="D36" s="57"/>
      <c r="E36" s="57"/>
      <c r="F36" s="57"/>
      <c r="G36" s="57"/>
      <c r="H36" s="57"/>
      <c r="I36" s="57"/>
      <c r="J36" s="57"/>
      <c r="K36" s="86">
        <v>3404775167.9700198</v>
      </c>
      <c r="L36" s="86"/>
      <c r="M36" s="86"/>
      <c r="N36" s="86"/>
      <c r="O36" s="86"/>
      <c r="P36" s="86"/>
      <c r="Q36" s="86"/>
      <c r="R36" s="86"/>
      <c r="S36" s="86"/>
      <c r="T36" s="86"/>
      <c r="U36" s="86"/>
      <c r="V36" s="59">
        <v>0.22818174782579101</v>
      </c>
      <c r="W36" s="59"/>
      <c r="X36" s="59"/>
      <c r="Y36" s="59"/>
      <c r="Z36" s="59"/>
      <c r="AA36" s="59"/>
      <c r="AB36" s="59"/>
      <c r="AC36" s="59"/>
      <c r="AD36" s="59"/>
      <c r="AE36" s="59"/>
      <c r="AF36" s="61">
        <v>48983</v>
      </c>
      <c r="AG36" s="61"/>
      <c r="AH36" s="61"/>
      <c r="AI36" s="61"/>
      <c r="AJ36" s="61"/>
      <c r="AK36" s="61"/>
      <c r="AL36" s="61"/>
      <c r="AM36" s="61"/>
      <c r="AN36" s="59">
        <v>0.211573182214774</v>
      </c>
      <c r="AO36" s="59"/>
    </row>
    <row r="37" spans="2:41" s="1" customFormat="1" ht="8.5500000000000007" customHeight="1" x14ac:dyDescent="0.15">
      <c r="B37" s="57" t="s">
        <v>1133</v>
      </c>
      <c r="C37" s="57"/>
      <c r="D37" s="57"/>
      <c r="E37" s="57"/>
      <c r="F37" s="57"/>
      <c r="G37" s="57"/>
      <c r="H37" s="57"/>
      <c r="I37" s="57"/>
      <c r="J37" s="57"/>
      <c r="K37" s="86">
        <v>1561009468.9000101</v>
      </c>
      <c r="L37" s="86"/>
      <c r="M37" s="86"/>
      <c r="N37" s="86"/>
      <c r="O37" s="86"/>
      <c r="P37" s="86"/>
      <c r="Q37" s="86"/>
      <c r="R37" s="86"/>
      <c r="S37" s="86"/>
      <c r="T37" s="86"/>
      <c r="U37" s="86"/>
      <c r="V37" s="59">
        <v>0.10461597357060801</v>
      </c>
      <c r="W37" s="59"/>
      <c r="X37" s="59"/>
      <c r="Y37" s="59"/>
      <c r="Z37" s="59"/>
      <c r="AA37" s="59"/>
      <c r="AB37" s="59"/>
      <c r="AC37" s="59"/>
      <c r="AD37" s="59"/>
      <c r="AE37" s="59"/>
      <c r="AF37" s="61">
        <v>26527</v>
      </c>
      <c r="AG37" s="61"/>
      <c r="AH37" s="61"/>
      <c r="AI37" s="61"/>
      <c r="AJ37" s="61"/>
      <c r="AK37" s="61"/>
      <c r="AL37" s="61"/>
      <c r="AM37" s="61"/>
      <c r="AN37" s="59">
        <v>0.11457856408573</v>
      </c>
      <c r="AO37" s="59"/>
    </row>
    <row r="38" spans="2:41" s="1" customFormat="1" ht="8.5500000000000007" customHeight="1" x14ac:dyDescent="0.15">
      <c r="B38" s="57" t="s">
        <v>1134</v>
      </c>
      <c r="C38" s="57"/>
      <c r="D38" s="57"/>
      <c r="E38" s="57"/>
      <c r="F38" s="57"/>
      <c r="G38" s="57"/>
      <c r="H38" s="57"/>
      <c r="I38" s="57"/>
      <c r="J38" s="57"/>
      <c r="K38" s="86">
        <v>927986967.27000403</v>
      </c>
      <c r="L38" s="86"/>
      <c r="M38" s="86"/>
      <c r="N38" s="86"/>
      <c r="O38" s="86"/>
      <c r="P38" s="86"/>
      <c r="Q38" s="86"/>
      <c r="R38" s="86"/>
      <c r="S38" s="86"/>
      <c r="T38" s="86"/>
      <c r="U38" s="86"/>
      <c r="V38" s="59">
        <v>6.2191973832290803E-2</v>
      </c>
      <c r="W38" s="59"/>
      <c r="X38" s="59"/>
      <c r="Y38" s="59"/>
      <c r="Z38" s="59"/>
      <c r="AA38" s="59"/>
      <c r="AB38" s="59"/>
      <c r="AC38" s="59"/>
      <c r="AD38" s="59"/>
      <c r="AE38" s="59"/>
      <c r="AF38" s="61">
        <v>17853</v>
      </c>
      <c r="AG38" s="61"/>
      <c r="AH38" s="61"/>
      <c r="AI38" s="61"/>
      <c r="AJ38" s="61"/>
      <c r="AK38" s="61"/>
      <c r="AL38" s="61"/>
      <c r="AM38" s="61"/>
      <c r="AN38" s="59">
        <v>7.7112794685510397E-2</v>
      </c>
      <c r="AO38" s="59"/>
    </row>
    <row r="39" spans="2:41" s="1" customFormat="1" ht="8.5500000000000007" customHeight="1" x14ac:dyDescent="0.15">
      <c r="B39" s="57" t="s">
        <v>1153</v>
      </c>
      <c r="C39" s="57"/>
      <c r="D39" s="57"/>
      <c r="E39" s="57"/>
      <c r="F39" s="57"/>
      <c r="G39" s="57"/>
      <c r="H39" s="57"/>
      <c r="I39" s="57"/>
      <c r="J39" s="57"/>
      <c r="K39" s="86">
        <v>1232933370.5999999</v>
      </c>
      <c r="L39" s="86"/>
      <c r="M39" s="86"/>
      <c r="N39" s="86"/>
      <c r="O39" s="86"/>
      <c r="P39" s="86"/>
      <c r="Q39" s="86"/>
      <c r="R39" s="86"/>
      <c r="S39" s="86"/>
      <c r="T39" s="86"/>
      <c r="U39" s="86"/>
      <c r="V39" s="59">
        <v>8.2628918967353401E-2</v>
      </c>
      <c r="W39" s="59"/>
      <c r="X39" s="59"/>
      <c r="Y39" s="59"/>
      <c r="Z39" s="59"/>
      <c r="AA39" s="59"/>
      <c r="AB39" s="59"/>
      <c r="AC39" s="59"/>
      <c r="AD39" s="59"/>
      <c r="AE39" s="59"/>
      <c r="AF39" s="61">
        <v>29162</v>
      </c>
      <c r="AG39" s="61"/>
      <c r="AH39" s="61"/>
      <c r="AI39" s="61"/>
      <c r="AJ39" s="61"/>
      <c r="AK39" s="61"/>
      <c r="AL39" s="61"/>
      <c r="AM39" s="61"/>
      <c r="AN39" s="59">
        <v>0.12595996855536101</v>
      </c>
      <c r="AO39" s="59"/>
    </row>
    <row r="40" spans="2:41" s="1" customFormat="1" ht="8.5500000000000007" customHeight="1" x14ac:dyDescent="0.15">
      <c r="B40" s="57" t="s">
        <v>1152</v>
      </c>
      <c r="C40" s="57"/>
      <c r="D40" s="57"/>
      <c r="E40" s="57"/>
      <c r="F40" s="57"/>
      <c r="G40" s="57"/>
      <c r="H40" s="57"/>
      <c r="I40" s="57"/>
      <c r="J40" s="57"/>
      <c r="K40" s="86">
        <v>565949322.98999906</v>
      </c>
      <c r="L40" s="86"/>
      <c r="M40" s="86"/>
      <c r="N40" s="86"/>
      <c r="O40" s="86"/>
      <c r="P40" s="86"/>
      <c r="Q40" s="86"/>
      <c r="R40" s="86"/>
      <c r="S40" s="86"/>
      <c r="T40" s="86"/>
      <c r="U40" s="86"/>
      <c r="V40" s="59">
        <v>3.7928879097669198E-2</v>
      </c>
      <c r="W40" s="59"/>
      <c r="X40" s="59"/>
      <c r="Y40" s="59"/>
      <c r="Z40" s="59"/>
      <c r="AA40" s="59"/>
      <c r="AB40" s="59"/>
      <c r="AC40" s="59"/>
      <c r="AD40" s="59"/>
      <c r="AE40" s="59"/>
      <c r="AF40" s="61">
        <v>16285</v>
      </c>
      <c r="AG40" s="61"/>
      <c r="AH40" s="61"/>
      <c r="AI40" s="61"/>
      <c r="AJ40" s="61"/>
      <c r="AK40" s="61"/>
      <c r="AL40" s="61"/>
      <c r="AM40" s="61"/>
      <c r="AN40" s="59">
        <v>7.0340103145327806E-2</v>
      </c>
      <c r="AO40" s="59"/>
    </row>
    <row r="41" spans="2:41" s="1" customFormat="1" ht="8.5500000000000007" customHeight="1" x14ac:dyDescent="0.15">
      <c r="B41" s="57" t="s">
        <v>1151</v>
      </c>
      <c r="C41" s="57"/>
      <c r="D41" s="57"/>
      <c r="E41" s="57"/>
      <c r="F41" s="57"/>
      <c r="G41" s="57"/>
      <c r="H41" s="57"/>
      <c r="I41" s="57"/>
      <c r="J41" s="57"/>
      <c r="K41" s="86">
        <v>135056164.34999999</v>
      </c>
      <c r="L41" s="86"/>
      <c r="M41" s="86"/>
      <c r="N41" s="86"/>
      <c r="O41" s="86"/>
      <c r="P41" s="86"/>
      <c r="Q41" s="86"/>
      <c r="R41" s="86"/>
      <c r="S41" s="86"/>
      <c r="T41" s="86"/>
      <c r="U41" s="86"/>
      <c r="V41" s="59">
        <v>9.0512148719658504E-3</v>
      </c>
      <c r="W41" s="59"/>
      <c r="X41" s="59"/>
      <c r="Y41" s="59"/>
      <c r="Z41" s="59"/>
      <c r="AA41" s="59"/>
      <c r="AB41" s="59"/>
      <c r="AC41" s="59"/>
      <c r="AD41" s="59"/>
      <c r="AE41" s="59"/>
      <c r="AF41" s="61">
        <v>3594</v>
      </c>
      <c r="AG41" s="61"/>
      <c r="AH41" s="61"/>
      <c r="AI41" s="61"/>
      <c r="AJ41" s="61"/>
      <c r="AK41" s="61"/>
      <c r="AL41" s="61"/>
      <c r="AM41" s="61"/>
      <c r="AN41" s="59">
        <v>1.55236309919747E-2</v>
      </c>
      <c r="AO41" s="59"/>
    </row>
    <row r="42" spans="2:41" s="1" customFormat="1" ht="8.5500000000000007" customHeight="1" x14ac:dyDescent="0.15">
      <c r="B42" s="57" t="s">
        <v>1150</v>
      </c>
      <c r="C42" s="57"/>
      <c r="D42" s="57"/>
      <c r="E42" s="57"/>
      <c r="F42" s="57"/>
      <c r="G42" s="57"/>
      <c r="H42" s="57"/>
      <c r="I42" s="57"/>
      <c r="J42" s="57"/>
      <c r="K42" s="86">
        <v>50939620.519999899</v>
      </c>
      <c r="L42" s="86"/>
      <c r="M42" s="86"/>
      <c r="N42" s="86"/>
      <c r="O42" s="86"/>
      <c r="P42" s="86"/>
      <c r="Q42" s="86"/>
      <c r="R42" s="86"/>
      <c r="S42" s="86"/>
      <c r="T42" s="86"/>
      <c r="U42" s="86"/>
      <c r="V42" s="59">
        <v>3.4138793519121698E-3</v>
      </c>
      <c r="W42" s="59"/>
      <c r="X42" s="59"/>
      <c r="Y42" s="59"/>
      <c r="Z42" s="59"/>
      <c r="AA42" s="59"/>
      <c r="AB42" s="59"/>
      <c r="AC42" s="59"/>
      <c r="AD42" s="59"/>
      <c r="AE42" s="59"/>
      <c r="AF42" s="61">
        <v>1390</v>
      </c>
      <c r="AG42" s="61"/>
      <c r="AH42" s="61"/>
      <c r="AI42" s="61"/>
      <c r="AJ42" s="61"/>
      <c r="AK42" s="61"/>
      <c r="AL42" s="61"/>
      <c r="AM42" s="61"/>
      <c r="AN42" s="59">
        <v>6.0038528321772E-3</v>
      </c>
      <c r="AO42" s="59"/>
    </row>
    <row r="43" spans="2:41" s="1" customFormat="1" ht="8.5500000000000007" customHeight="1" x14ac:dyDescent="0.15">
      <c r="B43" s="57" t="s">
        <v>1149</v>
      </c>
      <c r="C43" s="57"/>
      <c r="D43" s="57"/>
      <c r="E43" s="57"/>
      <c r="F43" s="57"/>
      <c r="G43" s="57"/>
      <c r="H43" s="57"/>
      <c r="I43" s="57"/>
      <c r="J43" s="57"/>
      <c r="K43" s="86">
        <v>32219247.719999999</v>
      </c>
      <c r="L43" s="86"/>
      <c r="M43" s="86"/>
      <c r="N43" s="86"/>
      <c r="O43" s="86"/>
      <c r="P43" s="86"/>
      <c r="Q43" s="86"/>
      <c r="R43" s="86"/>
      <c r="S43" s="86"/>
      <c r="T43" s="86"/>
      <c r="U43" s="86"/>
      <c r="V43" s="59">
        <v>2.1592745176078798E-3</v>
      </c>
      <c r="W43" s="59"/>
      <c r="X43" s="59"/>
      <c r="Y43" s="59"/>
      <c r="Z43" s="59"/>
      <c r="AA43" s="59"/>
      <c r="AB43" s="59"/>
      <c r="AC43" s="59"/>
      <c r="AD43" s="59"/>
      <c r="AE43" s="59"/>
      <c r="AF43" s="61">
        <v>1090</v>
      </c>
      <c r="AG43" s="61"/>
      <c r="AH43" s="61"/>
      <c r="AI43" s="61"/>
      <c r="AJ43" s="61"/>
      <c r="AK43" s="61"/>
      <c r="AL43" s="61"/>
      <c r="AM43" s="61"/>
      <c r="AN43" s="59">
        <v>4.7080572568871503E-3</v>
      </c>
      <c r="AO43" s="59"/>
    </row>
    <row r="44" spans="2:41" s="1" customFormat="1" ht="8.5500000000000007" customHeight="1" x14ac:dyDescent="0.15">
      <c r="B44" s="57" t="s">
        <v>1148</v>
      </c>
      <c r="C44" s="57"/>
      <c r="D44" s="57"/>
      <c r="E44" s="57"/>
      <c r="F44" s="57"/>
      <c r="G44" s="57"/>
      <c r="H44" s="57"/>
      <c r="I44" s="57"/>
      <c r="J44" s="57"/>
      <c r="K44" s="86">
        <v>105473913.55</v>
      </c>
      <c r="L44" s="86"/>
      <c r="M44" s="86"/>
      <c r="N44" s="86"/>
      <c r="O44" s="86"/>
      <c r="P44" s="86"/>
      <c r="Q44" s="86"/>
      <c r="R44" s="86"/>
      <c r="S44" s="86"/>
      <c r="T44" s="86"/>
      <c r="U44" s="86"/>
      <c r="V44" s="59">
        <v>7.0686670210340797E-3</v>
      </c>
      <c r="W44" s="59"/>
      <c r="X44" s="59"/>
      <c r="Y44" s="59"/>
      <c r="Z44" s="59"/>
      <c r="AA44" s="59"/>
      <c r="AB44" s="59"/>
      <c r="AC44" s="59"/>
      <c r="AD44" s="59"/>
      <c r="AE44" s="59"/>
      <c r="AF44" s="61">
        <v>4642</v>
      </c>
      <c r="AG44" s="61"/>
      <c r="AH44" s="61"/>
      <c r="AI44" s="61"/>
      <c r="AJ44" s="61"/>
      <c r="AK44" s="61"/>
      <c r="AL44" s="61"/>
      <c r="AM44" s="61"/>
      <c r="AN44" s="59">
        <v>2.0050276868321299E-2</v>
      </c>
      <c r="AO44" s="59"/>
    </row>
    <row r="45" spans="2:41" s="1" customFormat="1" ht="8.5500000000000007" customHeight="1" x14ac:dyDescent="0.15">
      <c r="B45" s="57" t="s">
        <v>1147</v>
      </c>
      <c r="C45" s="57"/>
      <c r="D45" s="57"/>
      <c r="E45" s="57"/>
      <c r="F45" s="57"/>
      <c r="G45" s="57"/>
      <c r="H45" s="57"/>
      <c r="I45" s="57"/>
      <c r="J45" s="57"/>
      <c r="K45" s="86">
        <v>180535227.81</v>
      </c>
      <c r="L45" s="86"/>
      <c r="M45" s="86"/>
      <c r="N45" s="86"/>
      <c r="O45" s="86"/>
      <c r="P45" s="86"/>
      <c r="Q45" s="86"/>
      <c r="R45" s="86"/>
      <c r="S45" s="86"/>
      <c r="T45" s="86"/>
      <c r="U45" s="86"/>
      <c r="V45" s="59">
        <v>1.20991377678469E-2</v>
      </c>
      <c r="W45" s="59"/>
      <c r="X45" s="59"/>
      <c r="Y45" s="59"/>
      <c r="Z45" s="59"/>
      <c r="AA45" s="59"/>
      <c r="AB45" s="59"/>
      <c r="AC45" s="59"/>
      <c r="AD45" s="59"/>
      <c r="AE45" s="59"/>
      <c r="AF45" s="61">
        <v>5424</v>
      </c>
      <c r="AG45" s="61"/>
      <c r="AH45" s="61"/>
      <c r="AI45" s="61"/>
      <c r="AJ45" s="61"/>
      <c r="AK45" s="61"/>
      <c r="AL45" s="61"/>
      <c r="AM45" s="61"/>
      <c r="AN45" s="59">
        <v>2.3427984001244E-2</v>
      </c>
      <c r="AO45" s="59"/>
    </row>
    <row r="46" spans="2:41" s="1" customFormat="1" ht="8.5500000000000007" customHeight="1" x14ac:dyDescent="0.15">
      <c r="B46" s="57" t="s">
        <v>1146</v>
      </c>
      <c r="C46" s="57"/>
      <c r="D46" s="57"/>
      <c r="E46" s="57"/>
      <c r="F46" s="57"/>
      <c r="G46" s="57"/>
      <c r="H46" s="57"/>
      <c r="I46" s="57"/>
      <c r="J46" s="57"/>
      <c r="K46" s="86">
        <v>99069198.540000096</v>
      </c>
      <c r="L46" s="86"/>
      <c r="M46" s="86"/>
      <c r="N46" s="86"/>
      <c r="O46" s="86"/>
      <c r="P46" s="86"/>
      <c r="Q46" s="86"/>
      <c r="R46" s="86"/>
      <c r="S46" s="86"/>
      <c r="T46" s="86"/>
      <c r="U46" s="86"/>
      <c r="V46" s="59">
        <v>6.6394348417535901E-3</v>
      </c>
      <c r="W46" s="59"/>
      <c r="X46" s="59"/>
      <c r="Y46" s="59"/>
      <c r="Z46" s="59"/>
      <c r="AA46" s="59"/>
      <c r="AB46" s="59"/>
      <c r="AC46" s="59"/>
      <c r="AD46" s="59"/>
      <c r="AE46" s="59"/>
      <c r="AF46" s="61">
        <v>2819</v>
      </c>
      <c r="AG46" s="61"/>
      <c r="AH46" s="61"/>
      <c r="AI46" s="61"/>
      <c r="AJ46" s="61"/>
      <c r="AK46" s="61"/>
      <c r="AL46" s="61"/>
      <c r="AM46" s="61"/>
      <c r="AN46" s="59">
        <v>1.2176159089142101E-2</v>
      </c>
      <c r="AO46" s="59"/>
    </row>
    <row r="47" spans="2:41" s="1" customFormat="1" ht="8.5500000000000007" customHeight="1" x14ac:dyDescent="0.15">
      <c r="B47" s="57" t="s">
        <v>1145</v>
      </c>
      <c r="C47" s="57"/>
      <c r="D47" s="57"/>
      <c r="E47" s="57"/>
      <c r="F47" s="57"/>
      <c r="G47" s="57"/>
      <c r="H47" s="57"/>
      <c r="I47" s="57"/>
      <c r="J47" s="57"/>
      <c r="K47" s="86">
        <v>11109607.1</v>
      </c>
      <c r="L47" s="86"/>
      <c r="M47" s="86"/>
      <c r="N47" s="86"/>
      <c r="O47" s="86"/>
      <c r="P47" s="86"/>
      <c r="Q47" s="86"/>
      <c r="R47" s="86"/>
      <c r="S47" s="86"/>
      <c r="T47" s="86"/>
      <c r="U47" s="86"/>
      <c r="V47" s="59">
        <v>7.4454536369496498E-4</v>
      </c>
      <c r="W47" s="59"/>
      <c r="X47" s="59"/>
      <c r="Y47" s="59"/>
      <c r="Z47" s="59"/>
      <c r="AA47" s="59"/>
      <c r="AB47" s="59"/>
      <c r="AC47" s="59"/>
      <c r="AD47" s="59"/>
      <c r="AE47" s="59"/>
      <c r="AF47" s="61">
        <v>405</v>
      </c>
      <c r="AG47" s="61"/>
      <c r="AH47" s="61"/>
      <c r="AI47" s="61"/>
      <c r="AJ47" s="61"/>
      <c r="AK47" s="61"/>
      <c r="AL47" s="61"/>
      <c r="AM47" s="61"/>
      <c r="AN47" s="59">
        <v>1.7493240266415601E-3</v>
      </c>
      <c r="AO47" s="59"/>
    </row>
    <row r="48" spans="2:41" s="1" customFormat="1" ht="8.5500000000000007" customHeight="1" x14ac:dyDescent="0.15">
      <c r="B48" s="57" t="s">
        <v>1144</v>
      </c>
      <c r="C48" s="57"/>
      <c r="D48" s="57"/>
      <c r="E48" s="57"/>
      <c r="F48" s="57"/>
      <c r="G48" s="57"/>
      <c r="H48" s="57"/>
      <c r="I48" s="57"/>
      <c r="J48" s="57"/>
      <c r="K48" s="86">
        <v>10750532.84</v>
      </c>
      <c r="L48" s="86"/>
      <c r="M48" s="86"/>
      <c r="N48" s="86"/>
      <c r="O48" s="86"/>
      <c r="P48" s="86"/>
      <c r="Q48" s="86"/>
      <c r="R48" s="86"/>
      <c r="S48" s="86"/>
      <c r="T48" s="86"/>
      <c r="U48" s="86"/>
      <c r="V48" s="59">
        <v>7.2048086950549897E-4</v>
      </c>
      <c r="W48" s="59"/>
      <c r="X48" s="59"/>
      <c r="Y48" s="59"/>
      <c r="Z48" s="59"/>
      <c r="AA48" s="59"/>
      <c r="AB48" s="59"/>
      <c r="AC48" s="59"/>
      <c r="AD48" s="59"/>
      <c r="AE48" s="59"/>
      <c r="AF48" s="61">
        <v>280</v>
      </c>
      <c r="AG48" s="61"/>
      <c r="AH48" s="61"/>
      <c r="AI48" s="61"/>
      <c r="AJ48" s="61"/>
      <c r="AK48" s="61"/>
      <c r="AL48" s="61"/>
      <c r="AM48" s="61"/>
      <c r="AN48" s="59">
        <v>1.2094092036040399E-3</v>
      </c>
      <c r="AO48" s="59"/>
    </row>
    <row r="49" spans="2:44" s="1" customFormat="1" ht="8.5500000000000007" customHeight="1" x14ac:dyDescent="0.15">
      <c r="B49" s="57" t="s">
        <v>1260</v>
      </c>
      <c r="C49" s="57"/>
      <c r="D49" s="57"/>
      <c r="E49" s="57"/>
      <c r="F49" s="57"/>
      <c r="G49" s="57"/>
      <c r="H49" s="57"/>
      <c r="I49" s="57"/>
      <c r="J49" s="57"/>
      <c r="K49" s="86">
        <v>12366850.859999999</v>
      </c>
      <c r="L49" s="86"/>
      <c r="M49" s="86"/>
      <c r="N49" s="86"/>
      <c r="O49" s="86"/>
      <c r="P49" s="86"/>
      <c r="Q49" s="86"/>
      <c r="R49" s="86"/>
      <c r="S49" s="86"/>
      <c r="T49" s="86"/>
      <c r="U49" s="86"/>
      <c r="V49" s="59">
        <v>8.2880352009208997E-4</v>
      </c>
      <c r="W49" s="59"/>
      <c r="X49" s="59"/>
      <c r="Y49" s="59"/>
      <c r="Z49" s="59"/>
      <c r="AA49" s="59"/>
      <c r="AB49" s="59"/>
      <c r="AC49" s="59"/>
      <c r="AD49" s="59"/>
      <c r="AE49" s="59"/>
      <c r="AF49" s="61">
        <v>505</v>
      </c>
      <c r="AG49" s="61"/>
      <c r="AH49" s="61"/>
      <c r="AI49" s="61"/>
      <c r="AJ49" s="61"/>
      <c r="AK49" s="61"/>
      <c r="AL49" s="61"/>
      <c r="AM49" s="61"/>
      <c r="AN49" s="59">
        <v>2.1812558850715699E-3</v>
      </c>
      <c r="AO49" s="59"/>
    </row>
    <row r="50" spans="2:44" s="1" customFormat="1" ht="8.5500000000000007" customHeight="1" x14ac:dyDescent="0.15">
      <c r="B50" s="57" t="s">
        <v>1259</v>
      </c>
      <c r="C50" s="57"/>
      <c r="D50" s="57"/>
      <c r="E50" s="57"/>
      <c r="F50" s="57"/>
      <c r="G50" s="57"/>
      <c r="H50" s="57"/>
      <c r="I50" s="57"/>
      <c r="J50" s="57"/>
      <c r="K50" s="86">
        <v>33487995.710000001</v>
      </c>
      <c r="L50" s="86"/>
      <c r="M50" s="86"/>
      <c r="N50" s="86"/>
      <c r="O50" s="86"/>
      <c r="P50" s="86"/>
      <c r="Q50" s="86"/>
      <c r="R50" s="86"/>
      <c r="S50" s="86"/>
      <c r="T50" s="86"/>
      <c r="U50" s="86"/>
      <c r="V50" s="59">
        <v>2.24430366626713E-3</v>
      </c>
      <c r="W50" s="59"/>
      <c r="X50" s="59"/>
      <c r="Y50" s="59"/>
      <c r="Z50" s="59"/>
      <c r="AA50" s="59"/>
      <c r="AB50" s="59"/>
      <c r="AC50" s="59"/>
      <c r="AD50" s="59"/>
      <c r="AE50" s="59"/>
      <c r="AF50" s="61">
        <v>1608</v>
      </c>
      <c r="AG50" s="61"/>
      <c r="AH50" s="61"/>
      <c r="AI50" s="61"/>
      <c r="AJ50" s="61"/>
      <c r="AK50" s="61"/>
      <c r="AL50" s="61"/>
      <c r="AM50" s="61"/>
      <c r="AN50" s="59">
        <v>6.9454642835546296E-3</v>
      </c>
      <c r="AO50" s="59"/>
    </row>
    <row r="51" spans="2:44" s="1" customFormat="1" ht="8.5500000000000007" customHeight="1" x14ac:dyDescent="0.15">
      <c r="B51" s="57" t="s">
        <v>1258</v>
      </c>
      <c r="C51" s="57"/>
      <c r="D51" s="57"/>
      <c r="E51" s="57"/>
      <c r="F51" s="57"/>
      <c r="G51" s="57"/>
      <c r="H51" s="57"/>
      <c r="I51" s="57"/>
      <c r="J51" s="57"/>
      <c r="K51" s="86">
        <v>10298339.800000001</v>
      </c>
      <c r="L51" s="86"/>
      <c r="M51" s="86"/>
      <c r="N51" s="86"/>
      <c r="O51" s="86"/>
      <c r="P51" s="86"/>
      <c r="Q51" s="86"/>
      <c r="R51" s="86"/>
      <c r="S51" s="86"/>
      <c r="T51" s="86"/>
      <c r="U51" s="86"/>
      <c r="V51" s="59">
        <v>6.9017572654259997E-4</v>
      </c>
      <c r="W51" s="59"/>
      <c r="X51" s="59"/>
      <c r="Y51" s="59"/>
      <c r="Z51" s="59"/>
      <c r="AA51" s="59"/>
      <c r="AB51" s="59"/>
      <c r="AC51" s="59"/>
      <c r="AD51" s="59"/>
      <c r="AE51" s="59"/>
      <c r="AF51" s="61">
        <v>487</v>
      </c>
      <c r="AG51" s="61"/>
      <c r="AH51" s="61"/>
      <c r="AI51" s="61"/>
      <c r="AJ51" s="61"/>
      <c r="AK51" s="61"/>
      <c r="AL51" s="61"/>
      <c r="AM51" s="61"/>
      <c r="AN51" s="59">
        <v>2.1035081505541699E-3</v>
      </c>
      <c r="AO51" s="59"/>
    </row>
    <row r="52" spans="2:44" s="1" customFormat="1" ht="8.5500000000000007" customHeight="1" x14ac:dyDescent="0.15">
      <c r="B52" s="57" t="s">
        <v>1257</v>
      </c>
      <c r="C52" s="57"/>
      <c r="D52" s="57"/>
      <c r="E52" s="57"/>
      <c r="F52" s="57"/>
      <c r="G52" s="57"/>
      <c r="H52" s="57"/>
      <c r="I52" s="57"/>
      <c r="J52" s="57"/>
      <c r="K52" s="86">
        <v>3030459.65</v>
      </c>
      <c r="L52" s="86"/>
      <c r="M52" s="86"/>
      <c r="N52" s="86"/>
      <c r="O52" s="86"/>
      <c r="P52" s="86"/>
      <c r="Q52" s="86"/>
      <c r="R52" s="86"/>
      <c r="S52" s="86"/>
      <c r="T52" s="86"/>
      <c r="U52" s="86"/>
      <c r="V52" s="59">
        <v>2.0309581265679199E-4</v>
      </c>
      <c r="W52" s="59"/>
      <c r="X52" s="59"/>
      <c r="Y52" s="59"/>
      <c r="Z52" s="59"/>
      <c r="AA52" s="59"/>
      <c r="AB52" s="59"/>
      <c r="AC52" s="59"/>
      <c r="AD52" s="59"/>
      <c r="AE52" s="59"/>
      <c r="AF52" s="61">
        <v>127</v>
      </c>
      <c r="AG52" s="61"/>
      <c r="AH52" s="61"/>
      <c r="AI52" s="61"/>
      <c r="AJ52" s="61"/>
      <c r="AK52" s="61"/>
      <c r="AL52" s="61"/>
      <c r="AM52" s="61"/>
      <c r="AN52" s="59">
        <v>5.4855346020611802E-4</v>
      </c>
      <c r="AO52" s="59"/>
    </row>
    <row r="53" spans="2:44" s="1" customFormat="1" ht="8.5500000000000007" customHeight="1" x14ac:dyDescent="0.15">
      <c r="B53" s="57" t="s">
        <v>1256</v>
      </c>
      <c r="C53" s="57"/>
      <c r="D53" s="57"/>
      <c r="E53" s="57"/>
      <c r="F53" s="57"/>
      <c r="G53" s="57"/>
      <c r="H53" s="57"/>
      <c r="I53" s="57"/>
      <c r="J53" s="57"/>
      <c r="K53" s="86">
        <v>683334.39</v>
      </c>
      <c r="L53" s="86"/>
      <c r="M53" s="86"/>
      <c r="N53" s="86"/>
      <c r="O53" s="86"/>
      <c r="P53" s="86"/>
      <c r="Q53" s="86"/>
      <c r="R53" s="86"/>
      <c r="S53" s="86"/>
      <c r="T53" s="86"/>
      <c r="U53" s="86"/>
      <c r="V53" s="59">
        <v>4.5795809640093099E-5</v>
      </c>
      <c r="W53" s="59"/>
      <c r="X53" s="59"/>
      <c r="Y53" s="59"/>
      <c r="Z53" s="59"/>
      <c r="AA53" s="59"/>
      <c r="AB53" s="59"/>
      <c r="AC53" s="59"/>
      <c r="AD53" s="59"/>
      <c r="AE53" s="59"/>
      <c r="AF53" s="61">
        <v>52</v>
      </c>
      <c r="AG53" s="61"/>
      <c r="AH53" s="61"/>
      <c r="AI53" s="61"/>
      <c r="AJ53" s="61"/>
      <c r="AK53" s="61"/>
      <c r="AL53" s="61"/>
      <c r="AM53" s="61"/>
      <c r="AN53" s="59">
        <v>2.24604566383607E-4</v>
      </c>
      <c r="AO53" s="59"/>
    </row>
    <row r="54" spans="2:44" s="1" customFormat="1" ht="8.5500000000000007" customHeight="1" x14ac:dyDescent="0.15">
      <c r="B54" s="57" t="s">
        <v>1255</v>
      </c>
      <c r="C54" s="57"/>
      <c r="D54" s="57"/>
      <c r="E54" s="57"/>
      <c r="F54" s="57"/>
      <c r="G54" s="57"/>
      <c r="H54" s="57"/>
      <c r="I54" s="57"/>
      <c r="J54" s="57"/>
      <c r="K54" s="86">
        <v>106695.89</v>
      </c>
      <c r="L54" s="86"/>
      <c r="M54" s="86"/>
      <c r="N54" s="86"/>
      <c r="O54" s="86"/>
      <c r="P54" s="86"/>
      <c r="Q54" s="86"/>
      <c r="R54" s="86"/>
      <c r="S54" s="86"/>
      <c r="T54" s="86"/>
      <c r="U54" s="86"/>
      <c r="V54" s="59">
        <v>7.15056162740516E-6</v>
      </c>
      <c r="W54" s="59"/>
      <c r="X54" s="59"/>
      <c r="Y54" s="59"/>
      <c r="Z54" s="59"/>
      <c r="AA54" s="59"/>
      <c r="AB54" s="59"/>
      <c r="AC54" s="59"/>
      <c r="AD54" s="59"/>
      <c r="AE54" s="59"/>
      <c r="AF54" s="61">
        <v>19</v>
      </c>
      <c r="AG54" s="61"/>
      <c r="AH54" s="61"/>
      <c r="AI54" s="61"/>
      <c r="AJ54" s="61"/>
      <c r="AK54" s="61"/>
      <c r="AL54" s="61"/>
      <c r="AM54" s="61"/>
      <c r="AN54" s="59">
        <v>8.2067053101702694E-5</v>
      </c>
      <c r="AO54" s="59"/>
    </row>
    <row r="55" spans="2:44" s="1" customFormat="1" ht="8.5500000000000007" customHeight="1" x14ac:dyDescent="0.15">
      <c r="B55" s="57" t="s">
        <v>1254</v>
      </c>
      <c r="C55" s="57"/>
      <c r="D55" s="57"/>
      <c r="E55" s="57"/>
      <c r="F55" s="57"/>
      <c r="G55" s="57"/>
      <c r="H55" s="57"/>
      <c r="I55" s="57"/>
      <c r="J55" s="57"/>
      <c r="K55" s="86">
        <v>120267.39</v>
      </c>
      <c r="L55" s="86"/>
      <c r="M55" s="86"/>
      <c r="N55" s="86"/>
      <c r="O55" s="86"/>
      <c r="P55" s="86"/>
      <c r="Q55" s="86"/>
      <c r="R55" s="86"/>
      <c r="S55" s="86"/>
      <c r="T55" s="86"/>
      <c r="U55" s="86"/>
      <c r="V55" s="59">
        <v>8.0600985095318195E-6</v>
      </c>
      <c r="W55" s="59"/>
      <c r="X55" s="59"/>
      <c r="Y55" s="59"/>
      <c r="Z55" s="59"/>
      <c r="AA55" s="59"/>
      <c r="AB55" s="59"/>
      <c r="AC55" s="59"/>
      <c r="AD55" s="59"/>
      <c r="AE55" s="59"/>
      <c r="AF55" s="61">
        <v>40</v>
      </c>
      <c r="AG55" s="61"/>
      <c r="AH55" s="61"/>
      <c r="AI55" s="61"/>
      <c r="AJ55" s="61"/>
      <c r="AK55" s="61"/>
      <c r="AL55" s="61"/>
      <c r="AM55" s="61"/>
      <c r="AN55" s="59">
        <v>1.7277274337200601E-4</v>
      </c>
      <c r="AO55" s="59"/>
    </row>
    <row r="56" spans="2:44" s="1" customFormat="1" ht="8.5500000000000007" customHeight="1" x14ac:dyDescent="0.15">
      <c r="B56" s="57" t="s">
        <v>1251</v>
      </c>
      <c r="C56" s="57"/>
      <c r="D56" s="57"/>
      <c r="E56" s="57"/>
      <c r="F56" s="57"/>
      <c r="G56" s="57"/>
      <c r="H56" s="57"/>
      <c r="I56" s="57"/>
      <c r="J56" s="57"/>
      <c r="K56" s="86">
        <v>74018.899999999994</v>
      </c>
      <c r="L56" s="86"/>
      <c r="M56" s="86"/>
      <c r="N56" s="86"/>
      <c r="O56" s="86"/>
      <c r="P56" s="86"/>
      <c r="Q56" s="86"/>
      <c r="R56" s="86"/>
      <c r="S56" s="86"/>
      <c r="T56" s="86"/>
      <c r="U56" s="86"/>
      <c r="V56" s="59">
        <v>4.9606100670113898E-6</v>
      </c>
      <c r="W56" s="59"/>
      <c r="X56" s="59"/>
      <c r="Y56" s="59"/>
      <c r="Z56" s="59"/>
      <c r="AA56" s="59"/>
      <c r="AB56" s="59"/>
      <c r="AC56" s="59"/>
      <c r="AD56" s="59"/>
      <c r="AE56" s="59"/>
      <c r="AF56" s="61">
        <v>4</v>
      </c>
      <c r="AG56" s="61"/>
      <c r="AH56" s="61"/>
      <c r="AI56" s="61"/>
      <c r="AJ56" s="61"/>
      <c r="AK56" s="61"/>
      <c r="AL56" s="61"/>
      <c r="AM56" s="61"/>
      <c r="AN56" s="59">
        <v>1.7277274337200601E-5</v>
      </c>
      <c r="AO56" s="59"/>
    </row>
    <row r="57" spans="2:44" s="1" customFormat="1" ht="8.5500000000000007" customHeight="1" x14ac:dyDescent="0.15">
      <c r="B57" s="57" t="s">
        <v>1247</v>
      </c>
      <c r="C57" s="57"/>
      <c r="D57" s="57"/>
      <c r="E57" s="57"/>
      <c r="F57" s="57"/>
      <c r="G57" s="57"/>
      <c r="H57" s="57"/>
      <c r="I57" s="57"/>
      <c r="J57" s="57"/>
      <c r="K57" s="86">
        <v>18648.04</v>
      </c>
      <c r="L57" s="86"/>
      <c r="M57" s="86"/>
      <c r="N57" s="86"/>
      <c r="O57" s="86"/>
      <c r="P57" s="86"/>
      <c r="Q57" s="86"/>
      <c r="R57" s="86"/>
      <c r="S57" s="86"/>
      <c r="T57" s="86"/>
      <c r="U57" s="86"/>
      <c r="V57" s="59">
        <v>1.24975722354738E-6</v>
      </c>
      <c r="W57" s="59"/>
      <c r="X57" s="59"/>
      <c r="Y57" s="59"/>
      <c r="Z57" s="59"/>
      <c r="AA57" s="59"/>
      <c r="AB57" s="59"/>
      <c r="AC57" s="59"/>
      <c r="AD57" s="59"/>
      <c r="AE57" s="59"/>
      <c r="AF57" s="61">
        <v>2</v>
      </c>
      <c r="AG57" s="61"/>
      <c r="AH57" s="61"/>
      <c r="AI57" s="61"/>
      <c r="AJ57" s="61"/>
      <c r="AK57" s="61"/>
      <c r="AL57" s="61"/>
      <c r="AM57" s="61"/>
      <c r="AN57" s="59">
        <v>8.6386371686002803E-6</v>
      </c>
      <c r="AO57" s="59"/>
    </row>
    <row r="58" spans="2:44" s="1" customFormat="1" ht="8.5500000000000007" customHeight="1" x14ac:dyDescent="0.15">
      <c r="B58" s="57" t="s">
        <v>1253</v>
      </c>
      <c r="C58" s="57"/>
      <c r="D58" s="57"/>
      <c r="E58" s="57"/>
      <c r="F58" s="57"/>
      <c r="G58" s="57"/>
      <c r="H58" s="57"/>
      <c r="I58" s="57"/>
      <c r="J58" s="57"/>
      <c r="K58" s="86">
        <v>188910.24</v>
      </c>
      <c r="L58" s="86"/>
      <c r="M58" s="86"/>
      <c r="N58" s="86"/>
      <c r="O58" s="86"/>
      <c r="P58" s="86"/>
      <c r="Q58" s="86"/>
      <c r="R58" s="86"/>
      <c r="S58" s="86"/>
      <c r="T58" s="86"/>
      <c r="U58" s="86"/>
      <c r="V58" s="59">
        <v>1.26604156277051E-5</v>
      </c>
      <c r="W58" s="59"/>
      <c r="X58" s="59"/>
      <c r="Y58" s="59"/>
      <c r="Z58" s="59"/>
      <c r="AA58" s="59"/>
      <c r="AB58" s="59"/>
      <c r="AC58" s="59"/>
      <c r="AD58" s="59"/>
      <c r="AE58" s="59"/>
      <c r="AF58" s="61">
        <v>22</v>
      </c>
      <c r="AG58" s="61"/>
      <c r="AH58" s="61"/>
      <c r="AI58" s="61"/>
      <c r="AJ58" s="61"/>
      <c r="AK58" s="61"/>
      <c r="AL58" s="61"/>
      <c r="AM58" s="61"/>
      <c r="AN58" s="59">
        <v>9.5025008854603105E-5</v>
      </c>
      <c r="AO58" s="59"/>
    </row>
    <row r="59" spans="2:44" s="1" customFormat="1" ht="8.5500000000000007" customHeight="1" x14ac:dyDescent="0.15">
      <c r="B59" s="57" t="s">
        <v>1250</v>
      </c>
      <c r="C59" s="57"/>
      <c r="D59" s="57"/>
      <c r="E59" s="57"/>
      <c r="F59" s="57"/>
      <c r="G59" s="57"/>
      <c r="H59" s="57"/>
      <c r="I59" s="57"/>
      <c r="J59" s="57"/>
      <c r="K59" s="86">
        <v>13280.27</v>
      </c>
      <c r="L59" s="86"/>
      <c r="M59" s="86"/>
      <c r="N59" s="86"/>
      <c r="O59" s="86"/>
      <c r="P59" s="86"/>
      <c r="Q59" s="86"/>
      <c r="R59" s="86"/>
      <c r="S59" s="86"/>
      <c r="T59" s="86"/>
      <c r="U59" s="86"/>
      <c r="V59" s="59">
        <v>8.9001918502746396E-7</v>
      </c>
      <c r="W59" s="59"/>
      <c r="X59" s="59"/>
      <c r="Y59" s="59"/>
      <c r="Z59" s="59"/>
      <c r="AA59" s="59"/>
      <c r="AB59" s="59"/>
      <c r="AC59" s="59"/>
      <c r="AD59" s="59"/>
      <c r="AE59" s="59"/>
      <c r="AF59" s="61">
        <v>2</v>
      </c>
      <c r="AG59" s="61"/>
      <c r="AH59" s="61"/>
      <c r="AI59" s="61"/>
      <c r="AJ59" s="61"/>
      <c r="AK59" s="61"/>
      <c r="AL59" s="61"/>
      <c r="AM59" s="61"/>
      <c r="AN59" s="59">
        <v>8.6386371686002803E-6</v>
      </c>
      <c r="AO59" s="59"/>
    </row>
    <row r="60" spans="2:44" s="1" customFormat="1" ht="8.5500000000000007" customHeight="1" x14ac:dyDescent="0.15">
      <c r="B60" s="57" t="s">
        <v>1252</v>
      </c>
      <c r="C60" s="57"/>
      <c r="D60" s="57"/>
      <c r="E60" s="57"/>
      <c r="F60" s="57"/>
      <c r="G60" s="57"/>
      <c r="H60" s="57"/>
      <c r="I60" s="57"/>
      <c r="J60" s="57"/>
      <c r="K60" s="86">
        <v>44374.67</v>
      </c>
      <c r="L60" s="86"/>
      <c r="M60" s="86"/>
      <c r="N60" s="86"/>
      <c r="O60" s="86"/>
      <c r="P60" s="86"/>
      <c r="Q60" s="86"/>
      <c r="R60" s="86"/>
      <c r="S60" s="86"/>
      <c r="T60" s="86"/>
      <c r="U60" s="86"/>
      <c r="V60" s="59">
        <v>2.97390848448583E-6</v>
      </c>
      <c r="W60" s="59"/>
      <c r="X60" s="59"/>
      <c r="Y60" s="59"/>
      <c r="Z60" s="59"/>
      <c r="AA60" s="59"/>
      <c r="AB60" s="59"/>
      <c r="AC60" s="59"/>
      <c r="AD60" s="59"/>
      <c r="AE60" s="59"/>
      <c r="AF60" s="61">
        <v>2</v>
      </c>
      <c r="AG60" s="61"/>
      <c r="AH60" s="61"/>
      <c r="AI60" s="61"/>
      <c r="AJ60" s="61"/>
      <c r="AK60" s="61"/>
      <c r="AL60" s="61"/>
      <c r="AM60" s="61"/>
      <c r="AN60" s="59">
        <v>8.6386371686002803E-6</v>
      </c>
      <c r="AO60" s="59"/>
    </row>
    <row r="61" spans="2:44" s="1" customFormat="1" ht="10.199999999999999" customHeight="1" x14ac:dyDescent="0.15">
      <c r="B61" s="88"/>
      <c r="C61" s="88"/>
      <c r="D61" s="88"/>
      <c r="E61" s="88"/>
      <c r="F61" s="88"/>
      <c r="G61" s="88"/>
      <c r="H61" s="88"/>
      <c r="I61" s="88"/>
      <c r="J61" s="88"/>
      <c r="K61" s="84">
        <v>14921330038.059999</v>
      </c>
      <c r="L61" s="84"/>
      <c r="M61" s="84"/>
      <c r="N61" s="84"/>
      <c r="O61" s="84"/>
      <c r="P61" s="84"/>
      <c r="Q61" s="84"/>
      <c r="R61" s="84"/>
      <c r="S61" s="84"/>
      <c r="T61" s="84"/>
      <c r="U61" s="84"/>
      <c r="V61" s="82">
        <v>1</v>
      </c>
      <c r="W61" s="82"/>
      <c r="X61" s="82"/>
      <c r="Y61" s="82"/>
      <c r="Z61" s="82"/>
      <c r="AA61" s="82"/>
      <c r="AB61" s="82"/>
      <c r="AC61" s="82"/>
      <c r="AD61" s="82"/>
      <c r="AE61" s="82"/>
      <c r="AF61" s="83">
        <v>231518</v>
      </c>
      <c r="AG61" s="83"/>
      <c r="AH61" s="83"/>
      <c r="AI61" s="83"/>
      <c r="AJ61" s="83"/>
      <c r="AK61" s="83"/>
      <c r="AL61" s="83"/>
      <c r="AM61" s="83"/>
      <c r="AN61" s="82">
        <v>1</v>
      </c>
      <c r="AO61" s="82"/>
    </row>
    <row r="62" spans="2:44" s="1" customFormat="1" ht="6.3" customHeight="1" x14ac:dyDescent="0.15"/>
    <row r="63" spans="2:44" s="1" customFormat="1" ht="15.3" customHeight="1" x14ac:dyDescent="0.15">
      <c r="B63" s="54" t="s">
        <v>1264</v>
      </c>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row>
    <row r="64" spans="2:44" s="1" customFormat="1" ht="7.65" customHeight="1" x14ac:dyDescent="0.15"/>
    <row r="65" spans="2:43" s="1" customFormat="1" ht="10.65" customHeight="1" x14ac:dyDescent="0.15">
      <c r="B65" s="52" t="s">
        <v>1142</v>
      </c>
      <c r="C65" s="52"/>
      <c r="D65" s="52"/>
      <c r="E65" s="52"/>
      <c r="F65" s="52"/>
      <c r="G65" s="52"/>
      <c r="H65" s="52"/>
      <c r="I65" s="52"/>
      <c r="J65" s="52"/>
      <c r="K65" s="52"/>
      <c r="L65" s="52" t="s">
        <v>1129</v>
      </c>
      <c r="M65" s="52"/>
      <c r="N65" s="52"/>
      <c r="O65" s="52"/>
      <c r="P65" s="52"/>
      <c r="Q65" s="52"/>
      <c r="R65" s="52"/>
      <c r="S65" s="52"/>
      <c r="T65" s="52"/>
      <c r="U65" s="52"/>
      <c r="V65" s="52" t="s">
        <v>1127</v>
      </c>
      <c r="W65" s="52"/>
      <c r="X65" s="52"/>
      <c r="Y65" s="52"/>
      <c r="Z65" s="52"/>
      <c r="AA65" s="52"/>
      <c r="AB65" s="52"/>
      <c r="AC65" s="52"/>
      <c r="AD65" s="52"/>
      <c r="AE65" s="52"/>
      <c r="AF65" s="52" t="s">
        <v>1128</v>
      </c>
      <c r="AG65" s="52"/>
      <c r="AH65" s="52"/>
      <c r="AI65" s="52"/>
      <c r="AJ65" s="52"/>
      <c r="AK65" s="52" t="s">
        <v>1127</v>
      </c>
      <c r="AL65" s="52"/>
      <c r="AM65" s="52"/>
      <c r="AN65" s="52"/>
      <c r="AO65" s="52"/>
      <c r="AP65" s="52"/>
      <c r="AQ65" s="52"/>
    </row>
    <row r="66" spans="2:43" s="1" customFormat="1" ht="8.5500000000000007" customHeight="1" x14ac:dyDescent="0.15">
      <c r="B66" s="57" t="s">
        <v>1263</v>
      </c>
      <c r="C66" s="57"/>
      <c r="D66" s="57"/>
      <c r="E66" s="57"/>
      <c r="F66" s="57"/>
      <c r="G66" s="57"/>
      <c r="H66" s="57"/>
      <c r="I66" s="57"/>
      <c r="J66" s="57"/>
      <c r="K66" s="57"/>
      <c r="L66" s="86">
        <v>255594.27</v>
      </c>
      <c r="M66" s="86"/>
      <c r="N66" s="86"/>
      <c r="O66" s="86"/>
      <c r="P66" s="86"/>
      <c r="Q66" s="86"/>
      <c r="R66" s="86"/>
      <c r="S66" s="86"/>
      <c r="T66" s="86"/>
      <c r="U66" s="86"/>
      <c r="V66" s="59">
        <v>1.7129456244721698E-5</v>
      </c>
      <c r="W66" s="59"/>
      <c r="X66" s="59"/>
      <c r="Y66" s="59"/>
      <c r="Z66" s="59"/>
      <c r="AA66" s="59"/>
      <c r="AB66" s="59"/>
      <c r="AC66" s="59"/>
      <c r="AD66" s="59"/>
      <c r="AE66" s="59"/>
      <c r="AF66" s="61">
        <v>1353</v>
      </c>
      <c r="AG66" s="61"/>
      <c r="AH66" s="61"/>
      <c r="AI66" s="61"/>
      <c r="AJ66" s="61"/>
      <c r="AK66" s="59">
        <v>5.84403804455809E-3</v>
      </c>
      <c r="AL66" s="59"/>
      <c r="AM66" s="59"/>
      <c r="AN66" s="59"/>
      <c r="AO66" s="59"/>
      <c r="AP66" s="59"/>
      <c r="AQ66" s="59"/>
    </row>
    <row r="67" spans="2:43" s="1" customFormat="1" ht="8.5500000000000007" customHeight="1" x14ac:dyDescent="0.15">
      <c r="B67" s="57" t="s">
        <v>1261</v>
      </c>
      <c r="C67" s="57"/>
      <c r="D67" s="57"/>
      <c r="E67" s="57"/>
      <c r="F67" s="57"/>
      <c r="G67" s="57"/>
      <c r="H67" s="57"/>
      <c r="I67" s="57"/>
      <c r="J67" s="57"/>
      <c r="K67" s="57"/>
      <c r="L67" s="86">
        <v>146182310.06</v>
      </c>
      <c r="M67" s="86"/>
      <c r="N67" s="86"/>
      <c r="O67" s="86"/>
      <c r="P67" s="86"/>
      <c r="Q67" s="86"/>
      <c r="R67" s="86"/>
      <c r="S67" s="86"/>
      <c r="T67" s="86"/>
      <c r="U67" s="86"/>
      <c r="V67" s="59">
        <v>9.7968686227790092E-3</v>
      </c>
      <c r="W67" s="59"/>
      <c r="X67" s="59"/>
      <c r="Y67" s="59"/>
      <c r="Z67" s="59"/>
      <c r="AA67" s="59"/>
      <c r="AB67" s="59"/>
      <c r="AC67" s="59"/>
      <c r="AD67" s="59"/>
      <c r="AE67" s="59"/>
      <c r="AF67" s="61">
        <v>8266</v>
      </c>
      <c r="AG67" s="61"/>
      <c r="AH67" s="61"/>
      <c r="AI67" s="61"/>
      <c r="AJ67" s="61"/>
      <c r="AK67" s="59">
        <v>3.5703487417825003E-2</v>
      </c>
      <c r="AL67" s="59"/>
      <c r="AM67" s="59"/>
      <c r="AN67" s="59"/>
      <c r="AO67" s="59"/>
      <c r="AP67" s="59"/>
      <c r="AQ67" s="59"/>
    </row>
    <row r="68" spans="2:43" s="1" customFormat="1" ht="8.5500000000000007" customHeight="1" x14ac:dyDescent="0.15">
      <c r="B68" s="57" t="s">
        <v>1139</v>
      </c>
      <c r="C68" s="57"/>
      <c r="D68" s="57"/>
      <c r="E68" s="57"/>
      <c r="F68" s="57"/>
      <c r="G68" s="57"/>
      <c r="H68" s="57"/>
      <c r="I68" s="57"/>
      <c r="J68" s="57"/>
      <c r="K68" s="57"/>
      <c r="L68" s="86">
        <v>205125837.93000001</v>
      </c>
      <c r="M68" s="86"/>
      <c r="N68" s="86"/>
      <c r="O68" s="86"/>
      <c r="P68" s="86"/>
      <c r="Q68" s="86"/>
      <c r="R68" s="86"/>
      <c r="S68" s="86"/>
      <c r="T68" s="86"/>
      <c r="U68" s="86"/>
      <c r="V68" s="59">
        <v>1.37471550730923E-2</v>
      </c>
      <c r="W68" s="59"/>
      <c r="X68" s="59"/>
      <c r="Y68" s="59"/>
      <c r="Z68" s="59"/>
      <c r="AA68" s="59"/>
      <c r="AB68" s="59"/>
      <c r="AC68" s="59"/>
      <c r="AD68" s="59"/>
      <c r="AE68" s="59"/>
      <c r="AF68" s="61">
        <v>10147</v>
      </c>
      <c r="AG68" s="61"/>
      <c r="AH68" s="61"/>
      <c r="AI68" s="61"/>
      <c r="AJ68" s="61"/>
      <c r="AK68" s="59">
        <v>4.3828125674893498E-2</v>
      </c>
      <c r="AL68" s="59"/>
      <c r="AM68" s="59"/>
      <c r="AN68" s="59"/>
      <c r="AO68" s="59"/>
      <c r="AP68" s="59"/>
      <c r="AQ68" s="59"/>
    </row>
    <row r="69" spans="2:43" s="1" customFormat="1" ht="8.5500000000000007" customHeight="1" x14ac:dyDescent="0.15">
      <c r="B69" s="57" t="s">
        <v>1138</v>
      </c>
      <c r="C69" s="57"/>
      <c r="D69" s="57"/>
      <c r="E69" s="57"/>
      <c r="F69" s="57"/>
      <c r="G69" s="57"/>
      <c r="H69" s="57"/>
      <c r="I69" s="57"/>
      <c r="J69" s="57"/>
      <c r="K69" s="57"/>
      <c r="L69" s="86">
        <v>216401846.91</v>
      </c>
      <c r="M69" s="86"/>
      <c r="N69" s="86"/>
      <c r="O69" s="86"/>
      <c r="P69" s="86"/>
      <c r="Q69" s="86"/>
      <c r="R69" s="86"/>
      <c r="S69" s="86"/>
      <c r="T69" s="86"/>
      <c r="U69" s="86"/>
      <c r="V69" s="59">
        <v>1.45028523836697E-2</v>
      </c>
      <c r="W69" s="59"/>
      <c r="X69" s="59"/>
      <c r="Y69" s="59"/>
      <c r="Z69" s="59"/>
      <c r="AA69" s="59"/>
      <c r="AB69" s="59"/>
      <c r="AC69" s="59"/>
      <c r="AD69" s="59"/>
      <c r="AE69" s="59"/>
      <c r="AF69" s="61">
        <v>7587</v>
      </c>
      <c r="AG69" s="61"/>
      <c r="AH69" s="61"/>
      <c r="AI69" s="61"/>
      <c r="AJ69" s="61"/>
      <c r="AK69" s="59">
        <v>3.27706700990852E-2</v>
      </c>
      <c r="AL69" s="59"/>
      <c r="AM69" s="59"/>
      <c r="AN69" s="59"/>
      <c r="AO69" s="59"/>
      <c r="AP69" s="59"/>
      <c r="AQ69" s="59"/>
    </row>
    <row r="70" spans="2:43" s="1" customFormat="1" ht="8.5500000000000007" customHeight="1" x14ac:dyDescent="0.15">
      <c r="B70" s="57" t="s">
        <v>1137</v>
      </c>
      <c r="C70" s="57"/>
      <c r="D70" s="57"/>
      <c r="E70" s="57"/>
      <c r="F70" s="57"/>
      <c r="G70" s="57"/>
      <c r="H70" s="57"/>
      <c r="I70" s="57"/>
      <c r="J70" s="57"/>
      <c r="K70" s="57"/>
      <c r="L70" s="86">
        <v>249299656.12999901</v>
      </c>
      <c r="M70" s="86"/>
      <c r="N70" s="86"/>
      <c r="O70" s="86"/>
      <c r="P70" s="86"/>
      <c r="Q70" s="86"/>
      <c r="R70" s="86"/>
      <c r="S70" s="86"/>
      <c r="T70" s="86"/>
      <c r="U70" s="86"/>
      <c r="V70" s="59">
        <v>1.6707602840638699E-2</v>
      </c>
      <c r="W70" s="59"/>
      <c r="X70" s="59"/>
      <c r="Y70" s="59"/>
      <c r="Z70" s="59"/>
      <c r="AA70" s="59"/>
      <c r="AB70" s="59"/>
      <c r="AC70" s="59"/>
      <c r="AD70" s="59"/>
      <c r="AE70" s="59"/>
      <c r="AF70" s="61">
        <v>9906</v>
      </c>
      <c r="AG70" s="61"/>
      <c r="AH70" s="61"/>
      <c r="AI70" s="61"/>
      <c r="AJ70" s="61"/>
      <c r="AK70" s="59">
        <v>4.2787169896077198E-2</v>
      </c>
      <c r="AL70" s="59"/>
      <c r="AM70" s="59"/>
      <c r="AN70" s="59"/>
      <c r="AO70" s="59"/>
      <c r="AP70" s="59"/>
      <c r="AQ70" s="59"/>
    </row>
    <row r="71" spans="2:43" s="1" customFormat="1" ht="8.5500000000000007" customHeight="1" x14ac:dyDescent="0.15">
      <c r="B71" s="57" t="s">
        <v>1136</v>
      </c>
      <c r="C71" s="57"/>
      <c r="D71" s="57"/>
      <c r="E71" s="57"/>
      <c r="F71" s="57"/>
      <c r="G71" s="57"/>
      <c r="H71" s="57"/>
      <c r="I71" s="57"/>
      <c r="J71" s="57"/>
      <c r="K71" s="57"/>
      <c r="L71" s="86">
        <v>407074334.65999901</v>
      </c>
      <c r="M71" s="86"/>
      <c r="N71" s="86"/>
      <c r="O71" s="86"/>
      <c r="P71" s="86"/>
      <c r="Q71" s="86"/>
      <c r="R71" s="86"/>
      <c r="S71" s="86"/>
      <c r="T71" s="86"/>
      <c r="U71" s="86"/>
      <c r="V71" s="59">
        <v>2.7281370603134601E-2</v>
      </c>
      <c r="W71" s="59"/>
      <c r="X71" s="59"/>
      <c r="Y71" s="59"/>
      <c r="Z71" s="59"/>
      <c r="AA71" s="59"/>
      <c r="AB71" s="59"/>
      <c r="AC71" s="59"/>
      <c r="AD71" s="59"/>
      <c r="AE71" s="59"/>
      <c r="AF71" s="61">
        <v>13666</v>
      </c>
      <c r="AG71" s="61"/>
      <c r="AH71" s="61"/>
      <c r="AI71" s="61"/>
      <c r="AJ71" s="61"/>
      <c r="AK71" s="59">
        <v>5.9027807773045698E-2</v>
      </c>
      <c r="AL71" s="59"/>
      <c r="AM71" s="59"/>
      <c r="AN71" s="59"/>
      <c r="AO71" s="59"/>
      <c r="AP71" s="59"/>
      <c r="AQ71" s="59"/>
    </row>
    <row r="72" spans="2:43" s="1" customFormat="1" ht="8.5500000000000007" customHeight="1" x14ac:dyDescent="0.15">
      <c r="B72" s="57" t="s">
        <v>1135</v>
      </c>
      <c r="C72" s="57"/>
      <c r="D72" s="57"/>
      <c r="E72" s="57"/>
      <c r="F72" s="57"/>
      <c r="G72" s="57"/>
      <c r="H72" s="57"/>
      <c r="I72" s="57"/>
      <c r="J72" s="57"/>
      <c r="K72" s="57"/>
      <c r="L72" s="86">
        <v>340537480.14999998</v>
      </c>
      <c r="M72" s="86"/>
      <c r="N72" s="86"/>
      <c r="O72" s="86"/>
      <c r="P72" s="86"/>
      <c r="Q72" s="86"/>
      <c r="R72" s="86"/>
      <c r="S72" s="86"/>
      <c r="T72" s="86"/>
      <c r="U72" s="86"/>
      <c r="V72" s="59">
        <v>2.2822193415827401E-2</v>
      </c>
      <c r="W72" s="59"/>
      <c r="X72" s="59"/>
      <c r="Y72" s="59"/>
      <c r="Z72" s="59"/>
      <c r="AA72" s="59"/>
      <c r="AB72" s="59"/>
      <c r="AC72" s="59"/>
      <c r="AD72" s="59"/>
      <c r="AE72" s="59"/>
      <c r="AF72" s="61">
        <v>10180</v>
      </c>
      <c r="AG72" s="61"/>
      <c r="AH72" s="61"/>
      <c r="AI72" s="61"/>
      <c r="AJ72" s="61"/>
      <c r="AK72" s="59">
        <v>4.3970663188175399E-2</v>
      </c>
      <c r="AL72" s="59"/>
      <c r="AM72" s="59"/>
      <c r="AN72" s="59"/>
      <c r="AO72" s="59"/>
      <c r="AP72" s="59"/>
      <c r="AQ72" s="59"/>
    </row>
    <row r="73" spans="2:43" s="1" customFormat="1" ht="8.5500000000000007" customHeight="1" x14ac:dyDescent="0.15">
      <c r="B73" s="57" t="s">
        <v>1133</v>
      </c>
      <c r="C73" s="57"/>
      <c r="D73" s="57"/>
      <c r="E73" s="57"/>
      <c r="F73" s="57"/>
      <c r="G73" s="57"/>
      <c r="H73" s="57"/>
      <c r="I73" s="57"/>
      <c r="J73" s="57"/>
      <c r="K73" s="57"/>
      <c r="L73" s="86">
        <v>414254224.609999</v>
      </c>
      <c r="M73" s="86"/>
      <c r="N73" s="86"/>
      <c r="O73" s="86"/>
      <c r="P73" s="86"/>
      <c r="Q73" s="86"/>
      <c r="R73" s="86"/>
      <c r="S73" s="86"/>
      <c r="T73" s="86"/>
      <c r="U73" s="86"/>
      <c r="V73" s="59">
        <v>2.77625535762131E-2</v>
      </c>
      <c r="W73" s="59"/>
      <c r="X73" s="59"/>
      <c r="Y73" s="59"/>
      <c r="Z73" s="59"/>
      <c r="AA73" s="59"/>
      <c r="AB73" s="59"/>
      <c r="AC73" s="59"/>
      <c r="AD73" s="59"/>
      <c r="AE73" s="59"/>
      <c r="AF73" s="61">
        <v>10605</v>
      </c>
      <c r="AG73" s="61"/>
      <c r="AH73" s="61"/>
      <c r="AI73" s="61"/>
      <c r="AJ73" s="61"/>
      <c r="AK73" s="59">
        <v>4.5806373586503003E-2</v>
      </c>
      <c r="AL73" s="59"/>
      <c r="AM73" s="59"/>
      <c r="AN73" s="59"/>
      <c r="AO73" s="59"/>
      <c r="AP73" s="59"/>
      <c r="AQ73" s="59"/>
    </row>
    <row r="74" spans="2:43" s="1" customFormat="1" ht="8.5500000000000007" customHeight="1" x14ac:dyDescent="0.15">
      <c r="B74" s="57" t="s">
        <v>1134</v>
      </c>
      <c r="C74" s="57"/>
      <c r="D74" s="57"/>
      <c r="E74" s="57"/>
      <c r="F74" s="57"/>
      <c r="G74" s="57"/>
      <c r="H74" s="57"/>
      <c r="I74" s="57"/>
      <c r="J74" s="57"/>
      <c r="K74" s="57"/>
      <c r="L74" s="86">
        <v>443647096.06999999</v>
      </c>
      <c r="M74" s="86"/>
      <c r="N74" s="86"/>
      <c r="O74" s="86"/>
      <c r="P74" s="86"/>
      <c r="Q74" s="86"/>
      <c r="R74" s="86"/>
      <c r="S74" s="86"/>
      <c r="T74" s="86"/>
      <c r="U74" s="86"/>
      <c r="V74" s="59">
        <v>2.9732409573301099E-2</v>
      </c>
      <c r="W74" s="59"/>
      <c r="X74" s="59"/>
      <c r="Y74" s="59"/>
      <c r="Z74" s="59"/>
      <c r="AA74" s="59"/>
      <c r="AB74" s="59"/>
      <c r="AC74" s="59"/>
      <c r="AD74" s="59"/>
      <c r="AE74" s="59"/>
      <c r="AF74" s="61">
        <v>9186</v>
      </c>
      <c r="AG74" s="61"/>
      <c r="AH74" s="61"/>
      <c r="AI74" s="61"/>
      <c r="AJ74" s="61"/>
      <c r="AK74" s="59">
        <v>3.9677260515381098E-2</v>
      </c>
      <c r="AL74" s="59"/>
      <c r="AM74" s="59"/>
      <c r="AN74" s="59"/>
      <c r="AO74" s="59"/>
      <c r="AP74" s="59"/>
      <c r="AQ74" s="59"/>
    </row>
    <row r="75" spans="2:43" s="1" customFormat="1" ht="8.5500000000000007" customHeight="1" x14ac:dyDescent="0.15">
      <c r="B75" s="57" t="s">
        <v>1153</v>
      </c>
      <c r="C75" s="57"/>
      <c r="D75" s="57"/>
      <c r="E75" s="57"/>
      <c r="F75" s="57"/>
      <c r="G75" s="57"/>
      <c r="H75" s="57"/>
      <c r="I75" s="57"/>
      <c r="J75" s="57"/>
      <c r="K75" s="57"/>
      <c r="L75" s="86">
        <v>509917166.989999</v>
      </c>
      <c r="M75" s="86"/>
      <c r="N75" s="86"/>
      <c r="O75" s="86"/>
      <c r="P75" s="86"/>
      <c r="Q75" s="86"/>
      <c r="R75" s="86"/>
      <c r="S75" s="86"/>
      <c r="T75" s="86"/>
      <c r="U75" s="86"/>
      <c r="V75" s="59">
        <v>3.4173707416788497E-2</v>
      </c>
      <c r="W75" s="59"/>
      <c r="X75" s="59"/>
      <c r="Y75" s="59"/>
      <c r="Z75" s="59"/>
      <c r="AA75" s="59"/>
      <c r="AB75" s="59"/>
      <c r="AC75" s="59"/>
      <c r="AD75" s="59"/>
      <c r="AE75" s="59"/>
      <c r="AF75" s="61">
        <v>10039</v>
      </c>
      <c r="AG75" s="61"/>
      <c r="AH75" s="61"/>
      <c r="AI75" s="61"/>
      <c r="AJ75" s="61"/>
      <c r="AK75" s="59">
        <v>4.3361639267789097E-2</v>
      </c>
      <c r="AL75" s="59"/>
      <c r="AM75" s="59"/>
      <c r="AN75" s="59"/>
      <c r="AO75" s="59"/>
      <c r="AP75" s="59"/>
      <c r="AQ75" s="59"/>
    </row>
    <row r="76" spans="2:43" s="1" customFormat="1" ht="8.5500000000000007" customHeight="1" x14ac:dyDescent="0.15">
      <c r="B76" s="57" t="s">
        <v>1152</v>
      </c>
      <c r="C76" s="57"/>
      <c r="D76" s="57"/>
      <c r="E76" s="57"/>
      <c r="F76" s="57"/>
      <c r="G76" s="57"/>
      <c r="H76" s="57"/>
      <c r="I76" s="57"/>
      <c r="J76" s="57"/>
      <c r="K76" s="57"/>
      <c r="L76" s="86">
        <v>719275801.71000099</v>
      </c>
      <c r="M76" s="86"/>
      <c r="N76" s="86"/>
      <c r="O76" s="86"/>
      <c r="P76" s="86"/>
      <c r="Q76" s="86"/>
      <c r="R76" s="86"/>
      <c r="S76" s="86"/>
      <c r="T76" s="86"/>
      <c r="U76" s="86"/>
      <c r="V76" s="59">
        <v>4.8204536718599297E-2</v>
      </c>
      <c r="W76" s="59"/>
      <c r="X76" s="59"/>
      <c r="Y76" s="59"/>
      <c r="Z76" s="59"/>
      <c r="AA76" s="59"/>
      <c r="AB76" s="59"/>
      <c r="AC76" s="59"/>
      <c r="AD76" s="59"/>
      <c r="AE76" s="59"/>
      <c r="AF76" s="61">
        <v>13174</v>
      </c>
      <c r="AG76" s="61"/>
      <c r="AH76" s="61"/>
      <c r="AI76" s="61"/>
      <c r="AJ76" s="61"/>
      <c r="AK76" s="59">
        <v>5.6902703029570102E-2</v>
      </c>
      <c r="AL76" s="59"/>
      <c r="AM76" s="59"/>
      <c r="AN76" s="59"/>
      <c r="AO76" s="59"/>
      <c r="AP76" s="59"/>
      <c r="AQ76" s="59"/>
    </row>
    <row r="77" spans="2:43" s="1" customFormat="1" ht="8.5500000000000007" customHeight="1" x14ac:dyDescent="0.15">
      <c r="B77" s="57" t="s">
        <v>1151</v>
      </c>
      <c r="C77" s="57"/>
      <c r="D77" s="57"/>
      <c r="E77" s="57"/>
      <c r="F77" s="57"/>
      <c r="G77" s="57"/>
      <c r="H77" s="57"/>
      <c r="I77" s="57"/>
      <c r="J77" s="57"/>
      <c r="K77" s="57"/>
      <c r="L77" s="86">
        <v>622788466.03999901</v>
      </c>
      <c r="M77" s="86"/>
      <c r="N77" s="86"/>
      <c r="O77" s="86"/>
      <c r="P77" s="86"/>
      <c r="Q77" s="86"/>
      <c r="R77" s="86"/>
      <c r="S77" s="86"/>
      <c r="T77" s="86"/>
      <c r="U77" s="86"/>
      <c r="V77" s="59">
        <v>4.1738133561247302E-2</v>
      </c>
      <c r="W77" s="59"/>
      <c r="X77" s="59"/>
      <c r="Y77" s="59"/>
      <c r="Z77" s="59"/>
      <c r="AA77" s="59"/>
      <c r="AB77" s="59"/>
      <c r="AC77" s="59"/>
      <c r="AD77" s="59"/>
      <c r="AE77" s="59"/>
      <c r="AF77" s="61">
        <v>10642</v>
      </c>
      <c r="AG77" s="61"/>
      <c r="AH77" s="61"/>
      <c r="AI77" s="61"/>
      <c r="AJ77" s="61"/>
      <c r="AK77" s="59">
        <v>4.5966188374122099E-2</v>
      </c>
      <c r="AL77" s="59"/>
      <c r="AM77" s="59"/>
      <c r="AN77" s="59"/>
      <c r="AO77" s="59"/>
      <c r="AP77" s="59"/>
      <c r="AQ77" s="59"/>
    </row>
    <row r="78" spans="2:43" s="1" customFormat="1" ht="8.5500000000000007" customHeight="1" x14ac:dyDescent="0.15">
      <c r="B78" s="57" t="s">
        <v>1150</v>
      </c>
      <c r="C78" s="57"/>
      <c r="D78" s="57"/>
      <c r="E78" s="57"/>
      <c r="F78" s="57"/>
      <c r="G78" s="57"/>
      <c r="H78" s="57"/>
      <c r="I78" s="57"/>
      <c r="J78" s="57"/>
      <c r="K78" s="57"/>
      <c r="L78" s="86">
        <v>686545983.55999601</v>
      </c>
      <c r="M78" s="86"/>
      <c r="N78" s="86"/>
      <c r="O78" s="86"/>
      <c r="P78" s="86"/>
      <c r="Q78" s="86"/>
      <c r="R78" s="86"/>
      <c r="S78" s="86"/>
      <c r="T78" s="86"/>
      <c r="U78" s="86"/>
      <c r="V78" s="59">
        <v>4.6011044713093002E-2</v>
      </c>
      <c r="W78" s="59"/>
      <c r="X78" s="59"/>
      <c r="Y78" s="59"/>
      <c r="Z78" s="59"/>
      <c r="AA78" s="59"/>
      <c r="AB78" s="59"/>
      <c r="AC78" s="59"/>
      <c r="AD78" s="59"/>
      <c r="AE78" s="59"/>
      <c r="AF78" s="61">
        <v>10683</v>
      </c>
      <c r="AG78" s="61"/>
      <c r="AH78" s="61"/>
      <c r="AI78" s="61"/>
      <c r="AJ78" s="61"/>
      <c r="AK78" s="59">
        <v>4.6143280436078397E-2</v>
      </c>
      <c r="AL78" s="59"/>
      <c r="AM78" s="59"/>
      <c r="AN78" s="59"/>
      <c r="AO78" s="59"/>
      <c r="AP78" s="59"/>
      <c r="AQ78" s="59"/>
    </row>
    <row r="79" spans="2:43" s="1" customFormat="1" ht="8.5500000000000007" customHeight="1" x14ac:dyDescent="0.15">
      <c r="B79" s="57" t="s">
        <v>1149</v>
      </c>
      <c r="C79" s="57"/>
      <c r="D79" s="57"/>
      <c r="E79" s="57"/>
      <c r="F79" s="57"/>
      <c r="G79" s="57"/>
      <c r="H79" s="57"/>
      <c r="I79" s="57"/>
      <c r="J79" s="57"/>
      <c r="K79" s="57"/>
      <c r="L79" s="86">
        <v>640598440.67999804</v>
      </c>
      <c r="M79" s="86"/>
      <c r="N79" s="86"/>
      <c r="O79" s="86"/>
      <c r="P79" s="86"/>
      <c r="Q79" s="86"/>
      <c r="R79" s="86"/>
      <c r="S79" s="86"/>
      <c r="T79" s="86"/>
      <c r="U79" s="86"/>
      <c r="V79" s="59">
        <v>4.29317251911202E-2</v>
      </c>
      <c r="W79" s="59"/>
      <c r="X79" s="59"/>
      <c r="Y79" s="59"/>
      <c r="Z79" s="59"/>
      <c r="AA79" s="59"/>
      <c r="AB79" s="59"/>
      <c r="AC79" s="59"/>
      <c r="AD79" s="59"/>
      <c r="AE79" s="59"/>
      <c r="AF79" s="61">
        <v>9243</v>
      </c>
      <c r="AG79" s="61"/>
      <c r="AH79" s="61"/>
      <c r="AI79" s="61"/>
      <c r="AJ79" s="61"/>
      <c r="AK79" s="59">
        <v>3.9923461674686203E-2</v>
      </c>
      <c r="AL79" s="59"/>
      <c r="AM79" s="59"/>
      <c r="AN79" s="59"/>
      <c r="AO79" s="59"/>
      <c r="AP79" s="59"/>
      <c r="AQ79" s="59"/>
    </row>
    <row r="80" spans="2:43" s="1" customFormat="1" ht="8.5500000000000007" customHeight="1" x14ac:dyDescent="0.15">
      <c r="B80" s="57" t="s">
        <v>1148</v>
      </c>
      <c r="C80" s="57"/>
      <c r="D80" s="57"/>
      <c r="E80" s="57"/>
      <c r="F80" s="57"/>
      <c r="G80" s="57"/>
      <c r="H80" s="57"/>
      <c r="I80" s="57"/>
      <c r="J80" s="57"/>
      <c r="K80" s="57"/>
      <c r="L80" s="86">
        <v>791773097.39999795</v>
      </c>
      <c r="M80" s="86"/>
      <c r="N80" s="86"/>
      <c r="O80" s="86"/>
      <c r="P80" s="86"/>
      <c r="Q80" s="86"/>
      <c r="R80" s="86"/>
      <c r="S80" s="86"/>
      <c r="T80" s="86"/>
      <c r="U80" s="86"/>
      <c r="V80" s="59">
        <v>5.30631716730623E-2</v>
      </c>
      <c r="W80" s="59"/>
      <c r="X80" s="59"/>
      <c r="Y80" s="59"/>
      <c r="Z80" s="59"/>
      <c r="AA80" s="59"/>
      <c r="AB80" s="59"/>
      <c r="AC80" s="59"/>
      <c r="AD80" s="59"/>
      <c r="AE80" s="59"/>
      <c r="AF80" s="61">
        <v>10936</v>
      </c>
      <c r="AG80" s="61"/>
      <c r="AH80" s="61"/>
      <c r="AI80" s="61"/>
      <c r="AJ80" s="61"/>
      <c r="AK80" s="59">
        <v>4.7236068037906302E-2</v>
      </c>
      <c r="AL80" s="59"/>
      <c r="AM80" s="59"/>
      <c r="AN80" s="59"/>
      <c r="AO80" s="59"/>
      <c r="AP80" s="59"/>
      <c r="AQ80" s="59"/>
    </row>
    <row r="81" spans="2:43" s="1" customFormat="1" ht="8.5500000000000007" customHeight="1" x14ac:dyDescent="0.15">
      <c r="B81" s="57" t="s">
        <v>1147</v>
      </c>
      <c r="C81" s="57"/>
      <c r="D81" s="57"/>
      <c r="E81" s="57"/>
      <c r="F81" s="57"/>
      <c r="G81" s="57"/>
      <c r="H81" s="57"/>
      <c r="I81" s="57"/>
      <c r="J81" s="57"/>
      <c r="K81" s="57"/>
      <c r="L81" s="86">
        <v>1220755292.3499999</v>
      </c>
      <c r="M81" s="86"/>
      <c r="N81" s="86"/>
      <c r="O81" s="86"/>
      <c r="P81" s="86"/>
      <c r="Q81" s="86"/>
      <c r="R81" s="86"/>
      <c r="S81" s="86"/>
      <c r="T81" s="86"/>
      <c r="U81" s="86"/>
      <c r="V81" s="59">
        <v>8.1812766639180703E-2</v>
      </c>
      <c r="W81" s="59"/>
      <c r="X81" s="59"/>
      <c r="Y81" s="59"/>
      <c r="Z81" s="59"/>
      <c r="AA81" s="59"/>
      <c r="AB81" s="59"/>
      <c r="AC81" s="59"/>
      <c r="AD81" s="59"/>
      <c r="AE81" s="59"/>
      <c r="AF81" s="61">
        <v>15449</v>
      </c>
      <c r="AG81" s="61"/>
      <c r="AH81" s="61"/>
      <c r="AI81" s="61"/>
      <c r="AJ81" s="61"/>
      <c r="AK81" s="59">
        <v>6.6729152808852901E-2</v>
      </c>
      <c r="AL81" s="59"/>
      <c r="AM81" s="59"/>
      <c r="AN81" s="59"/>
      <c r="AO81" s="59"/>
      <c r="AP81" s="59"/>
      <c r="AQ81" s="59"/>
    </row>
    <row r="82" spans="2:43" s="1" customFormat="1" ht="8.5500000000000007" customHeight="1" x14ac:dyDescent="0.15">
      <c r="B82" s="57" t="s">
        <v>1146</v>
      </c>
      <c r="C82" s="57"/>
      <c r="D82" s="57"/>
      <c r="E82" s="57"/>
      <c r="F82" s="57"/>
      <c r="G82" s="57"/>
      <c r="H82" s="57"/>
      <c r="I82" s="57"/>
      <c r="J82" s="57"/>
      <c r="K82" s="57"/>
      <c r="L82" s="86">
        <v>1016317868.09</v>
      </c>
      <c r="M82" s="86"/>
      <c r="N82" s="86"/>
      <c r="O82" s="86"/>
      <c r="P82" s="86"/>
      <c r="Q82" s="86"/>
      <c r="R82" s="86"/>
      <c r="S82" s="86"/>
      <c r="T82" s="86"/>
      <c r="U82" s="86"/>
      <c r="V82" s="59">
        <v>6.8111747779699805E-2</v>
      </c>
      <c r="W82" s="59"/>
      <c r="X82" s="59"/>
      <c r="Y82" s="59"/>
      <c r="Z82" s="59"/>
      <c r="AA82" s="59"/>
      <c r="AB82" s="59"/>
      <c r="AC82" s="59"/>
      <c r="AD82" s="59"/>
      <c r="AE82" s="59"/>
      <c r="AF82" s="61">
        <v>12625</v>
      </c>
      <c r="AG82" s="61"/>
      <c r="AH82" s="61"/>
      <c r="AI82" s="61"/>
      <c r="AJ82" s="61"/>
      <c r="AK82" s="59">
        <v>5.4531397126789297E-2</v>
      </c>
      <c r="AL82" s="59"/>
      <c r="AM82" s="59"/>
      <c r="AN82" s="59"/>
      <c r="AO82" s="59"/>
      <c r="AP82" s="59"/>
      <c r="AQ82" s="59"/>
    </row>
    <row r="83" spans="2:43" s="1" customFormat="1" ht="8.5500000000000007" customHeight="1" x14ac:dyDescent="0.15">
      <c r="B83" s="57" t="s">
        <v>1145</v>
      </c>
      <c r="C83" s="57"/>
      <c r="D83" s="57"/>
      <c r="E83" s="57"/>
      <c r="F83" s="57"/>
      <c r="G83" s="57"/>
      <c r="H83" s="57"/>
      <c r="I83" s="57"/>
      <c r="J83" s="57"/>
      <c r="K83" s="57"/>
      <c r="L83" s="86">
        <v>1027983931.64</v>
      </c>
      <c r="M83" s="86"/>
      <c r="N83" s="86"/>
      <c r="O83" s="86"/>
      <c r="P83" s="86"/>
      <c r="Q83" s="86"/>
      <c r="R83" s="86"/>
      <c r="S83" s="86"/>
      <c r="T83" s="86"/>
      <c r="U83" s="86"/>
      <c r="V83" s="59">
        <v>6.8893585827664999E-2</v>
      </c>
      <c r="W83" s="59"/>
      <c r="X83" s="59"/>
      <c r="Y83" s="59"/>
      <c r="Z83" s="59"/>
      <c r="AA83" s="59"/>
      <c r="AB83" s="59"/>
      <c r="AC83" s="59"/>
      <c r="AD83" s="59"/>
      <c r="AE83" s="59"/>
      <c r="AF83" s="61">
        <v>11311</v>
      </c>
      <c r="AG83" s="61"/>
      <c r="AH83" s="61"/>
      <c r="AI83" s="61"/>
      <c r="AJ83" s="61"/>
      <c r="AK83" s="59">
        <v>4.8855812507018898E-2</v>
      </c>
      <c r="AL83" s="59"/>
      <c r="AM83" s="59"/>
      <c r="AN83" s="59"/>
      <c r="AO83" s="59"/>
      <c r="AP83" s="59"/>
      <c r="AQ83" s="59"/>
    </row>
    <row r="84" spans="2:43" s="1" customFormat="1" ht="8.5500000000000007" customHeight="1" x14ac:dyDescent="0.15">
      <c r="B84" s="57" t="s">
        <v>1144</v>
      </c>
      <c r="C84" s="57"/>
      <c r="D84" s="57"/>
      <c r="E84" s="57"/>
      <c r="F84" s="57"/>
      <c r="G84" s="57"/>
      <c r="H84" s="57"/>
      <c r="I84" s="57"/>
      <c r="J84" s="57"/>
      <c r="K84" s="57"/>
      <c r="L84" s="86">
        <v>747681680.55999994</v>
      </c>
      <c r="M84" s="86"/>
      <c r="N84" s="86"/>
      <c r="O84" s="86"/>
      <c r="P84" s="86"/>
      <c r="Q84" s="86"/>
      <c r="R84" s="86"/>
      <c r="S84" s="86"/>
      <c r="T84" s="86"/>
      <c r="U84" s="86"/>
      <c r="V84" s="59">
        <v>5.0108246292581198E-2</v>
      </c>
      <c r="W84" s="59"/>
      <c r="X84" s="59"/>
      <c r="Y84" s="59"/>
      <c r="Z84" s="59"/>
      <c r="AA84" s="59"/>
      <c r="AB84" s="59"/>
      <c r="AC84" s="59"/>
      <c r="AD84" s="59"/>
      <c r="AE84" s="59"/>
      <c r="AF84" s="61">
        <v>8269</v>
      </c>
      <c r="AG84" s="61"/>
      <c r="AH84" s="61"/>
      <c r="AI84" s="61"/>
      <c r="AJ84" s="61"/>
      <c r="AK84" s="59">
        <v>3.5716445373577897E-2</v>
      </c>
      <c r="AL84" s="59"/>
      <c r="AM84" s="59"/>
      <c r="AN84" s="59"/>
      <c r="AO84" s="59"/>
      <c r="AP84" s="59"/>
      <c r="AQ84" s="59"/>
    </row>
    <row r="85" spans="2:43" s="1" customFormat="1" ht="8.5500000000000007" customHeight="1" x14ac:dyDescent="0.15">
      <c r="B85" s="57" t="s">
        <v>1260</v>
      </c>
      <c r="C85" s="57"/>
      <c r="D85" s="57"/>
      <c r="E85" s="57"/>
      <c r="F85" s="57"/>
      <c r="G85" s="57"/>
      <c r="H85" s="57"/>
      <c r="I85" s="57"/>
      <c r="J85" s="57"/>
      <c r="K85" s="57"/>
      <c r="L85" s="86">
        <v>608824157.88999999</v>
      </c>
      <c r="M85" s="86"/>
      <c r="N85" s="86"/>
      <c r="O85" s="86"/>
      <c r="P85" s="86"/>
      <c r="Q85" s="86"/>
      <c r="R85" s="86"/>
      <c r="S85" s="86"/>
      <c r="T85" s="86"/>
      <c r="U85" s="86"/>
      <c r="V85" s="59">
        <v>4.08022714018835E-2</v>
      </c>
      <c r="W85" s="59"/>
      <c r="X85" s="59"/>
      <c r="Y85" s="59"/>
      <c r="Z85" s="59"/>
      <c r="AA85" s="59"/>
      <c r="AB85" s="59"/>
      <c r="AC85" s="59"/>
      <c r="AD85" s="59"/>
      <c r="AE85" s="59"/>
      <c r="AF85" s="61">
        <v>6564</v>
      </c>
      <c r="AG85" s="61"/>
      <c r="AH85" s="61"/>
      <c r="AI85" s="61"/>
      <c r="AJ85" s="61"/>
      <c r="AK85" s="59">
        <v>2.8352007187346099E-2</v>
      </c>
      <c r="AL85" s="59"/>
      <c r="AM85" s="59"/>
      <c r="AN85" s="59"/>
      <c r="AO85" s="59"/>
      <c r="AP85" s="59"/>
      <c r="AQ85" s="59"/>
    </row>
    <row r="86" spans="2:43" s="1" customFormat="1" ht="8.5500000000000007" customHeight="1" x14ac:dyDescent="0.15">
      <c r="B86" s="57" t="s">
        <v>1259</v>
      </c>
      <c r="C86" s="57"/>
      <c r="D86" s="57"/>
      <c r="E86" s="57"/>
      <c r="F86" s="57"/>
      <c r="G86" s="57"/>
      <c r="H86" s="57"/>
      <c r="I86" s="57"/>
      <c r="J86" s="57"/>
      <c r="K86" s="57"/>
      <c r="L86" s="86">
        <v>1220479403.0599999</v>
      </c>
      <c r="M86" s="86"/>
      <c r="N86" s="86"/>
      <c r="O86" s="86"/>
      <c r="P86" s="86"/>
      <c r="Q86" s="86"/>
      <c r="R86" s="86"/>
      <c r="S86" s="86"/>
      <c r="T86" s="86"/>
      <c r="U86" s="86"/>
      <c r="V86" s="59">
        <v>8.1794277048152494E-2</v>
      </c>
      <c r="W86" s="59"/>
      <c r="X86" s="59"/>
      <c r="Y86" s="59"/>
      <c r="Z86" s="59"/>
      <c r="AA86" s="59"/>
      <c r="AB86" s="59"/>
      <c r="AC86" s="59"/>
      <c r="AD86" s="59"/>
      <c r="AE86" s="59"/>
      <c r="AF86" s="61">
        <v>11576</v>
      </c>
      <c r="AG86" s="61"/>
      <c r="AH86" s="61"/>
      <c r="AI86" s="61"/>
      <c r="AJ86" s="61"/>
      <c r="AK86" s="59">
        <v>5.0000431931858401E-2</v>
      </c>
      <c r="AL86" s="59"/>
      <c r="AM86" s="59"/>
      <c r="AN86" s="59"/>
      <c r="AO86" s="59"/>
      <c r="AP86" s="59"/>
      <c r="AQ86" s="59"/>
    </row>
    <row r="87" spans="2:43" s="1" customFormat="1" ht="8.5500000000000007" customHeight="1" x14ac:dyDescent="0.15">
      <c r="B87" s="57" t="s">
        <v>1258</v>
      </c>
      <c r="C87" s="57"/>
      <c r="D87" s="57"/>
      <c r="E87" s="57"/>
      <c r="F87" s="57"/>
      <c r="G87" s="57"/>
      <c r="H87" s="57"/>
      <c r="I87" s="57"/>
      <c r="J87" s="57"/>
      <c r="K87" s="57"/>
      <c r="L87" s="86">
        <v>932329179.64000106</v>
      </c>
      <c r="M87" s="86"/>
      <c r="N87" s="86"/>
      <c r="O87" s="86"/>
      <c r="P87" s="86"/>
      <c r="Q87" s="86"/>
      <c r="R87" s="86"/>
      <c r="S87" s="86"/>
      <c r="T87" s="86"/>
      <c r="U87" s="86"/>
      <c r="V87" s="59">
        <v>6.2482980891240901E-2</v>
      </c>
      <c r="W87" s="59"/>
      <c r="X87" s="59"/>
      <c r="Y87" s="59"/>
      <c r="Z87" s="59"/>
      <c r="AA87" s="59"/>
      <c r="AB87" s="59"/>
      <c r="AC87" s="59"/>
      <c r="AD87" s="59"/>
      <c r="AE87" s="59"/>
      <c r="AF87" s="61">
        <v>7670</v>
      </c>
      <c r="AG87" s="61"/>
      <c r="AH87" s="61"/>
      <c r="AI87" s="61"/>
      <c r="AJ87" s="61"/>
      <c r="AK87" s="59">
        <v>3.3129173541582103E-2</v>
      </c>
      <c r="AL87" s="59"/>
      <c r="AM87" s="59"/>
      <c r="AN87" s="59"/>
      <c r="AO87" s="59"/>
      <c r="AP87" s="59"/>
      <c r="AQ87" s="59"/>
    </row>
    <row r="88" spans="2:43" s="1" customFormat="1" ht="8.5500000000000007" customHeight="1" x14ac:dyDescent="0.15">
      <c r="B88" s="57" t="s">
        <v>1257</v>
      </c>
      <c r="C88" s="57"/>
      <c r="D88" s="57"/>
      <c r="E88" s="57"/>
      <c r="F88" s="57"/>
      <c r="G88" s="57"/>
      <c r="H88" s="57"/>
      <c r="I88" s="57"/>
      <c r="J88" s="57"/>
      <c r="K88" s="57"/>
      <c r="L88" s="86">
        <v>800965237.150002</v>
      </c>
      <c r="M88" s="86"/>
      <c r="N88" s="86"/>
      <c r="O88" s="86"/>
      <c r="P88" s="86"/>
      <c r="Q88" s="86"/>
      <c r="R88" s="86"/>
      <c r="S88" s="86"/>
      <c r="T88" s="86"/>
      <c r="U88" s="86"/>
      <c r="V88" s="59">
        <v>5.3679211913882502E-2</v>
      </c>
      <c r="W88" s="59"/>
      <c r="X88" s="59"/>
      <c r="Y88" s="59"/>
      <c r="Z88" s="59"/>
      <c r="AA88" s="59"/>
      <c r="AB88" s="59"/>
      <c r="AC88" s="59"/>
      <c r="AD88" s="59"/>
      <c r="AE88" s="59"/>
      <c r="AF88" s="61">
        <v>5696</v>
      </c>
      <c r="AG88" s="61"/>
      <c r="AH88" s="61"/>
      <c r="AI88" s="61"/>
      <c r="AJ88" s="61"/>
      <c r="AK88" s="59">
        <v>2.46028386561736E-2</v>
      </c>
      <c r="AL88" s="59"/>
      <c r="AM88" s="59"/>
      <c r="AN88" s="59"/>
      <c r="AO88" s="59"/>
      <c r="AP88" s="59"/>
      <c r="AQ88" s="59"/>
    </row>
    <row r="89" spans="2:43" s="1" customFormat="1" ht="8.5500000000000007" customHeight="1" x14ac:dyDescent="0.15">
      <c r="B89" s="57" t="s">
        <v>1256</v>
      </c>
      <c r="C89" s="57"/>
      <c r="D89" s="57"/>
      <c r="E89" s="57"/>
      <c r="F89" s="57"/>
      <c r="G89" s="57"/>
      <c r="H89" s="57"/>
      <c r="I89" s="57"/>
      <c r="J89" s="57"/>
      <c r="K89" s="57"/>
      <c r="L89" s="86">
        <v>455295185.61999899</v>
      </c>
      <c r="M89" s="86"/>
      <c r="N89" s="86"/>
      <c r="O89" s="86"/>
      <c r="P89" s="86"/>
      <c r="Q89" s="86"/>
      <c r="R89" s="86"/>
      <c r="S89" s="86"/>
      <c r="T89" s="86"/>
      <c r="U89" s="86"/>
      <c r="V89" s="59">
        <v>3.0513043036959401E-2</v>
      </c>
      <c r="W89" s="59"/>
      <c r="X89" s="59"/>
      <c r="Y89" s="59"/>
      <c r="Z89" s="59"/>
      <c r="AA89" s="59"/>
      <c r="AB89" s="59"/>
      <c r="AC89" s="59"/>
      <c r="AD89" s="59"/>
      <c r="AE89" s="59"/>
      <c r="AF89" s="61">
        <v>3252</v>
      </c>
      <c r="AG89" s="61"/>
      <c r="AH89" s="61"/>
      <c r="AI89" s="61"/>
      <c r="AJ89" s="61"/>
      <c r="AK89" s="59">
        <v>1.40464240361441E-2</v>
      </c>
      <c r="AL89" s="59"/>
      <c r="AM89" s="59"/>
      <c r="AN89" s="59"/>
      <c r="AO89" s="59"/>
      <c r="AP89" s="59"/>
      <c r="AQ89" s="59"/>
    </row>
    <row r="90" spans="2:43" s="1" customFormat="1" ht="8.5500000000000007" customHeight="1" x14ac:dyDescent="0.15">
      <c r="B90" s="57" t="s">
        <v>1255</v>
      </c>
      <c r="C90" s="57"/>
      <c r="D90" s="57"/>
      <c r="E90" s="57"/>
      <c r="F90" s="57"/>
      <c r="G90" s="57"/>
      <c r="H90" s="57"/>
      <c r="I90" s="57"/>
      <c r="J90" s="57"/>
      <c r="K90" s="57"/>
      <c r="L90" s="86">
        <v>252372433.62</v>
      </c>
      <c r="M90" s="86"/>
      <c r="N90" s="86"/>
      <c r="O90" s="86"/>
      <c r="P90" s="86"/>
      <c r="Q90" s="86"/>
      <c r="R90" s="86"/>
      <c r="S90" s="86"/>
      <c r="T90" s="86"/>
      <c r="U90" s="86"/>
      <c r="V90" s="59">
        <v>1.69135347168296E-2</v>
      </c>
      <c r="W90" s="59"/>
      <c r="X90" s="59"/>
      <c r="Y90" s="59"/>
      <c r="Z90" s="59"/>
      <c r="AA90" s="59"/>
      <c r="AB90" s="59"/>
      <c r="AC90" s="59"/>
      <c r="AD90" s="59"/>
      <c r="AE90" s="59"/>
      <c r="AF90" s="61">
        <v>1816</v>
      </c>
      <c r="AG90" s="61"/>
      <c r="AH90" s="61"/>
      <c r="AI90" s="61"/>
      <c r="AJ90" s="61"/>
      <c r="AK90" s="59">
        <v>7.8438825490890606E-3</v>
      </c>
      <c r="AL90" s="59"/>
      <c r="AM90" s="59"/>
      <c r="AN90" s="59"/>
      <c r="AO90" s="59"/>
      <c r="AP90" s="59"/>
      <c r="AQ90" s="59"/>
    </row>
    <row r="91" spans="2:43" s="1" customFormat="1" ht="8.5500000000000007" customHeight="1" x14ac:dyDescent="0.15">
      <c r="B91" s="57" t="s">
        <v>1254</v>
      </c>
      <c r="C91" s="57"/>
      <c r="D91" s="57"/>
      <c r="E91" s="57"/>
      <c r="F91" s="57"/>
      <c r="G91" s="57"/>
      <c r="H91" s="57"/>
      <c r="I91" s="57"/>
      <c r="J91" s="57"/>
      <c r="K91" s="57"/>
      <c r="L91" s="86">
        <v>144866899.03999999</v>
      </c>
      <c r="M91" s="86"/>
      <c r="N91" s="86"/>
      <c r="O91" s="86"/>
      <c r="P91" s="86"/>
      <c r="Q91" s="86"/>
      <c r="R91" s="86"/>
      <c r="S91" s="86"/>
      <c r="T91" s="86"/>
      <c r="U91" s="86"/>
      <c r="V91" s="59">
        <v>9.7087122039715302E-3</v>
      </c>
      <c r="W91" s="59"/>
      <c r="X91" s="59"/>
      <c r="Y91" s="59"/>
      <c r="Z91" s="59"/>
      <c r="AA91" s="59"/>
      <c r="AB91" s="59"/>
      <c r="AC91" s="59"/>
      <c r="AD91" s="59"/>
      <c r="AE91" s="59"/>
      <c r="AF91" s="61">
        <v>962</v>
      </c>
      <c r="AG91" s="61"/>
      <c r="AH91" s="61"/>
      <c r="AI91" s="61"/>
      <c r="AJ91" s="61"/>
      <c r="AK91" s="59">
        <v>4.1551844780967403E-3</v>
      </c>
      <c r="AL91" s="59"/>
      <c r="AM91" s="59"/>
      <c r="AN91" s="59"/>
      <c r="AO91" s="59"/>
      <c r="AP91" s="59"/>
      <c r="AQ91" s="59"/>
    </row>
    <row r="92" spans="2:43" s="1" customFormat="1" ht="8.5500000000000007" customHeight="1" x14ac:dyDescent="0.15">
      <c r="B92" s="57" t="s">
        <v>1253</v>
      </c>
      <c r="C92" s="57"/>
      <c r="D92" s="57"/>
      <c r="E92" s="57"/>
      <c r="F92" s="57"/>
      <c r="G92" s="57"/>
      <c r="H92" s="57"/>
      <c r="I92" s="57"/>
      <c r="J92" s="57"/>
      <c r="K92" s="57"/>
      <c r="L92" s="86">
        <v>9516719.9700000007</v>
      </c>
      <c r="M92" s="86"/>
      <c r="N92" s="86"/>
      <c r="O92" s="86"/>
      <c r="P92" s="86"/>
      <c r="Q92" s="86"/>
      <c r="R92" s="86"/>
      <c r="S92" s="86"/>
      <c r="T92" s="86"/>
      <c r="U92" s="86"/>
      <c r="V92" s="59">
        <v>6.3779300811158302E-4</v>
      </c>
      <c r="W92" s="59"/>
      <c r="X92" s="59"/>
      <c r="Y92" s="59"/>
      <c r="Z92" s="59"/>
      <c r="AA92" s="59"/>
      <c r="AB92" s="59"/>
      <c r="AC92" s="59"/>
      <c r="AD92" s="59"/>
      <c r="AE92" s="59"/>
      <c r="AF92" s="61">
        <v>87</v>
      </c>
      <c r="AG92" s="61"/>
      <c r="AH92" s="61"/>
      <c r="AI92" s="61"/>
      <c r="AJ92" s="61"/>
      <c r="AK92" s="59">
        <v>3.7578071683411202E-4</v>
      </c>
      <c r="AL92" s="59"/>
      <c r="AM92" s="59"/>
      <c r="AN92" s="59"/>
      <c r="AO92" s="59"/>
      <c r="AP92" s="59"/>
      <c r="AQ92" s="59"/>
    </row>
    <row r="93" spans="2:43" s="1" customFormat="1" ht="8.5500000000000007" customHeight="1" x14ac:dyDescent="0.15">
      <c r="B93" s="57" t="s">
        <v>1252</v>
      </c>
      <c r="C93" s="57"/>
      <c r="D93" s="57"/>
      <c r="E93" s="57"/>
      <c r="F93" s="57"/>
      <c r="G93" s="57"/>
      <c r="H93" s="57"/>
      <c r="I93" s="57"/>
      <c r="J93" s="57"/>
      <c r="K93" s="57"/>
      <c r="L93" s="86">
        <v>13960481.23</v>
      </c>
      <c r="M93" s="86"/>
      <c r="N93" s="86"/>
      <c r="O93" s="86"/>
      <c r="P93" s="86"/>
      <c r="Q93" s="86"/>
      <c r="R93" s="86"/>
      <c r="S93" s="86"/>
      <c r="T93" s="86"/>
      <c r="U93" s="86"/>
      <c r="V93" s="59">
        <v>9.3560568624853602E-4</v>
      </c>
      <c r="W93" s="59"/>
      <c r="X93" s="59"/>
      <c r="Y93" s="59"/>
      <c r="Z93" s="59"/>
      <c r="AA93" s="59"/>
      <c r="AB93" s="59"/>
      <c r="AC93" s="59"/>
      <c r="AD93" s="59"/>
      <c r="AE93" s="59"/>
      <c r="AF93" s="61">
        <v>105</v>
      </c>
      <c r="AG93" s="61"/>
      <c r="AH93" s="61"/>
      <c r="AI93" s="61"/>
      <c r="AJ93" s="61"/>
      <c r="AK93" s="59">
        <v>4.53528451351515E-4</v>
      </c>
      <c r="AL93" s="59"/>
      <c r="AM93" s="59"/>
      <c r="AN93" s="59"/>
      <c r="AO93" s="59"/>
      <c r="AP93" s="59"/>
      <c r="AQ93" s="59"/>
    </row>
    <row r="94" spans="2:43" s="1" customFormat="1" ht="8.5500000000000007" customHeight="1" x14ac:dyDescent="0.15">
      <c r="B94" s="57" t="s">
        <v>1251</v>
      </c>
      <c r="C94" s="57"/>
      <c r="D94" s="57"/>
      <c r="E94" s="57"/>
      <c r="F94" s="57"/>
      <c r="G94" s="57"/>
      <c r="H94" s="57"/>
      <c r="I94" s="57"/>
      <c r="J94" s="57"/>
      <c r="K94" s="57"/>
      <c r="L94" s="86">
        <v>66038031.110000104</v>
      </c>
      <c r="M94" s="86"/>
      <c r="N94" s="86"/>
      <c r="O94" s="86"/>
      <c r="P94" s="86"/>
      <c r="Q94" s="86"/>
      <c r="R94" s="86"/>
      <c r="S94" s="86"/>
      <c r="T94" s="86"/>
      <c r="U94" s="86"/>
      <c r="V94" s="59">
        <v>4.42574696367926E-3</v>
      </c>
      <c r="W94" s="59"/>
      <c r="X94" s="59"/>
      <c r="Y94" s="59"/>
      <c r="Z94" s="59"/>
      <c r="AA94" s="59"/>
      <c r="AB94" s="59"/>
      <c r="AC94" s="59"/>
      <c r="AD94" s="59"/>
      <c r="AE94" s="59"/>
      <c r="AF94" s="61">
        <v>460</v>
      </c>
      <c r="AG94" s="61"/>
      <c r="AH94" s="61"/>
      <c r="AI94" s="61"/>
      <c r="AJ94" s="61"/>
      <c r="AK94" s="59">
        <v>1.9868865487780601E-3</v>
      </c>
      <c r="AL94" s="59"/>
      <c r="AM94" s="59"/>
      <c r="AN94" s="59"/>
      <c r="AO94" s="59"/>
      <c r="AP94" s="59"/>
      <c r="AQ94" s="59"/>
    </row>
    <row r="95" spans="2:43" s="1" customFormat="1" ht="8.5500000000000007" customHeight="1" x14ac:dyDescent="0.15">
      <c r="B95" s="57" t="s">
        <v>1250</v>
      </c>
      <c r="C95" s="57"/>
      <c r="D95" s="57"/>
      <c r="E95" s="57"/>
      <c r="F95" s="57"/>
      <c r="G95" s="57"/>
      <c r="H95" s="57"/>
      <c r="I95" s="57"/>
      <c r="J95" s="57"/>
      <c r="K95" s="57"/>
      <c r="L95" s="86">
        <v>6788058.1100000003</v>
      </c>
      <c r="M95" s="86"/>
      <c r="N95" s="86"/>
      <c r="O95" s="86"/>
      <c r="P95" s="86"/>
      <c r="Q95" s="86"/>
      <c r="R95" s="86"/>
      <c r="S95" s="86"/>
      <c r="T95" s="86"/>
      <c r="U95" s="86"/>
      <c r="V95" s="59">
        <v>4.5492312633563101E-4</v>
      </c>
      <c r="W95" s="59"/>
      <c r="X95" s="59"/>
      <c r="Y95" s="59"/>
      <c r="Z95" s="59"/>
      <c r="AA95" s="59"/>
      <c r="AB95" s="59"/>
      <c r="AC95" s="59"/>
      <c r="AD95" s="59"/>
      <c r="AE95" s="59"/>
      <c r="AF95" s="61">
        <v>46</v>
      </c>
      <c r="AG95" s="61"/>
      <c r="AH95" s="61"/>
      <c r="AI95" s="61"/>
      <c r="AJ95" s="61"/>
      <c r="AK95" s="59">
        <v>1.9868865487780599E-4</v>
      </c>
      <c r="AL95" s="59"/>
      <c r="AM95" s="59"/>
      <c r="AN95" s="59"/>
      <c r="AO95" s="59"/>
      <c r="AP95" s="59"/>
      <c r="AQ95" s="59"/>
    </row>
    <row r="96" spans="2:43" s="1" customFormat="1" ht="8.5500000000000007" customHeight="1" x14ac:dyDescent="0.15">
      <c r="B96" s="57" t="s">
        <v>1249</v>
      </c>
      <c r="C96" s="57"/>
      <c r="D96" s="57"/>
      <c r="E96" s="57"/>
      <c r="F96" s="57"/>
      <c r="G96" s="57"/>
      <c r="H96" s="57"/>
      <c r="I96" s="57"/>
      <c r="J96" s="57"/>
      <c r="K96" s="57"/>
      <c r="L96" s="86">
        <v>3478141.81</v>
      </c>
      <c r="M96" s="86"/>
      <c r="N96" s="86"/>
      <c r="O96" s="86"/>
      <c r="P96" s="86"/>
      <c r="Q96" s="86"/>
      <c r="R96" s="86"/>
      <c r="S96" s="86"/>
      <c r="T96" s="86"/>
      <c r="U96" s="86"/>
      <c r="V96" s="59">
        <v>2.33098644767475E-4</v>
      </c>
      <c r="W96" s="59"/>
      <c r="X96" s="59"/>
      <c r="Y96" s="59"/>
      <c r="Z96" s="59"/>
      <c r="AA96" s="59"/>
      <c r="AB96" s="59"/>
      <c r="AC96" s="59"/>
      <c r="AD96" s="59"/>
      <c r="AE96" s="59"/>
      <c r="AF96" s="61">
        <v>17</v>
      </c>
      <c r="AG96" s="61"/>
      <c r="AH96" s="61"/>
      <c r="AI96" s="61"/>
      <c r="AJ96" s="61"/>
      <c r="AK96" s="59">
        <v>7.3428415933102402E-5</v>
      </c>
      <c r="AL96" s="59"/>
      <c r="AM96" s="59"/>
      <c r="AN96" s="59"/>
      <c r="AO96" s="59"/>
      <c r="AP96" s="59"/>
      <c r="AQ96" s="59"/>
    </row>
    <row r="97" spans="2:44" s="1" customFormat="1" ht="10.65" customHeight="1" x14ac:dyDescent="0.15">
      <c r="B97" s="88"/>
      <c r="C97" s="88"/>
      <c r="D97" s="88"/>
      <c r="E97" s="88"/>
      <c r="F97" s="88"/>
      <c r="G97" s="88"/>
      <c r="H97" s="88"/>
      <c r="I97" s="88"/>
      <c r="J97" s="88"/>
      <c r="K97" s="88"/>
      <c r="L97" s="84">
        <v>14921330038.059999</v>
      </c>
      <c r="M97" s="84"/>
      <c r="N97" s="84"/>
      <c r="O97" s="84"/>
      <c r="P97" s="84"/>
      <c r="Q97" s="84"/>
      <c r="R97" s="84"/>
      <c r="S97" s="84"/>
      <c r="T97" s="84"/>
      <c r="U97" s="84"/>
      <c r="V97" s="82">
        <v>1</v>
      </c>
      <c r="W97" s="82"/>
      <c r="X97" s="82"/>
      <c r="Y97" s="82"/>
      <c r="Z97" s="82"/>
      <c r="AA97" s="82"/>
      <c r="AB97" s="82"/>
      <c r="AC97" s="82"/>
      <c r="AD97" s="82"/>
      <c r="AE97" s="82"/>
      <c r="AF97" s="83">
        <v>231518</v>
      </c>
      <c r="AG97" s="83"/>
      <c r="AH97" s="83"/>
      <c r="AI97" s="83"/>
      <c r="AJ97" s="83"/>
      <c r="AK97" s="82">
        <v>1</v>
      </c>
      <c r="AL97" s="82"/>
      <c r="AM97" s="82"/>
      <c r="AN97" s="82"/>
      <c r="AO97" s="82"/>
      <c r="AP97" s="82"/>
      <c r="AQ97" s="82"/>
    </row>
    <row r="98" spans="2:44" s="1" customFormat="1" ht="7.2" customHeight="1" x14ac:dyDescent="0.15"/>
    <row r="99" spans="2:44" s="1" customFormat="1" ht="15.3" customHeight="1" x14ac:dyDescent="0.15">
      <c r="B99" s="54" t="s">
        <v>1262</v>
      </c>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row>
    <row r="100" spans="2:44" s="1" customFormat="1" ht="7.2" customHeight="1" x14ac:dyDescent="0.15"/>
    <row r="101" spans="2:44" s="1" customFormat="1" ht="10.199999999999999" customHeight="1" x14ac:dyDescent="0.15">
      <c r="B101" s="52" t="s">
        <v>1142</v>
      </c>
      <c r="C101" s="52"/>
      <c r="D101" s="52"/>
      <c r="E101" s="52"/>
      <c r="F101" s="52"/>
      <c r="G101" s="52"/>
      <c r="H101" s="52"/>
      <c r="I101" s="52"/>
      <c r="J101" s="52"/>
      <c r="K101" s="52" t="s">
        <v>1129</v>
      </c>
      <c r="L101" s="52"/>
      <c r="M101" s="52"/>
      <c r="N101" s="52"/>
      <c r="O101" s="52"/>
      <c r="P101" s="52"/>
      <c r="Q101" s="52"/>
      <c r="R101" s="52"/>
      <c r="S101" s="52"/>
      <c r="T101" s="52"/>
      <c r="U101" s="52"/>
      <c r="V101" s="52" t="s">
        <v>1127</v>
      </c>
      <c r="W101" s="52"/>
      <c r="X101" s="52"/>
      <c r="Y101" s="52"/>
      <c r="Z101" s="52"/>
      <c r="AA101" s="52"/>
      <c r="AB101" s="52"/>
      <c r="AC101" s="52"/>
      <c r="AD101" s="52"/>
      <c r="AE101" s="52"/>
      <c r="AF101" s="52" t="s">
        <v>1128</v>
      </c>
      <c r="AG101" s="52"/>
      <c r="AH101" s="52"/>
      <c r="AI101" s="52"/>
      <c r="AJ101" s="52"/>
      <c r="AK101" s="52" t="s">
        <v>1127</v>
      </c>
      <c r="AL101" s="52"/>
      <c r="AM101" s="52"/>
      <c r="AN101" s="52"/>
      <c r="AO101" s="52"/>
    </row>
    <row r="102" spans="2:44" s="1" customFormat="1" ht="8.5500000000000007" customHeight="1" x14ac:dyDescent="0.15">
      <c r="B102" s="57" t="s">
        <v>1261</v>
      </c>
      <c r="C102" s="57"/>
      <c r="D102" s="57"/>
      <c r="E102" s="57"/>
      <c r="F102" s="57"/>
      <c r="G102" s="57"/>
      <c r="H102" s="57"/>
      <c r="I102" s="57"/>
      <c r="J102" s="57"/>
      <c r="K102" s="86">
        <v>1570000</v>
      </c>
      <c r="L102" s="86"/>
      <c r="M102" s="86"/>
      <c r="N102" s="86"/>
      <c r="O102" s="86"/>
      <c r="P102" s="86"/>
      <c r="Q102" s="86"/>
      <c r="R102" s="86"/>
      <c r="S102" s="86"/>
      <c r="T102" s="86"/>
      <c r="U102" s="86"/>
      <c r="V102" s="59">
        <v>1.0521850237179801E-4</v>
      </c>
      <c r="W102" s="59"/>
      <c r="X102" s="59"/>
      <c r="Y102" s="59"/>
      <c r="Z102" s="59"/>
      <c r="AA102" s="59"/>
      <c r="AB102" s="59"/>
      <c r="AC102" s="59"/>
      <c r="AD102" s="59"/>
      <c r="AE102" s="59"/>
      <c r="AF102" s="61">
        <v>13</v>
      </c>
      <c r="AG102" s="61"/>
      <c r="AH102" s="61"/>
      <c r="AI102" s="61"/>
      <c r="AJ102" s="61"/>
      <c r="AK102" s="59">
        <v>5.6151141595901797E-5</v>
      </c>
      <c r="AL102" s="59"/>
      <c r="AM102" s="59"/>
      <c r="AN102" s="59"/>
      <c r="AO102" s="59"/>
    </row>
    <row r="103" spans="2:44" s="1" customFormat="1" ht="8.5500000000000007" customHeight="1" x14ac:dyDescent="0.15">
      <c r="B103" s="57" t="s">
        <v>1139</v>
      </c>
      <c r="C103" s="57"/>
      <c r="D103" s="57"/>
      <c r="E103" s="57"/>
      <c r="F103" s="57"/>
      <c r="G103" s="57"/>
      <c r="H103" s="57"/>
      <c r="I103" s="57"/>
      <c r="J103" s="57"/>
      <c r="K103" s="86">
        <v>10379704.619999999</v>
      </c>
      <c r="L103" s="86"/>
      <c r="M103" s="86"/>
      <c r="N103" s="86"/>
      <c r="O103" s="86"/>
      <c r="P103" s="86"/>
      <c r="Q103" s="86"/>
      <c r="R103" s="86"/>
      <c r="S103" s="86"/>
      <c r="T103" s="86"/>
      <c r="U103" s="86"/>
      <c r="V103" s="59">
        <v>6.9562864661021101E-4</v>
      </c>
      <c r="W103" s="59"/>
      <c r="X103" s="59"/>
      <c r="Y103" s="59"/>
      <c r="Z103" s="59"/>
      <c r="AA103" s="59"/>
      <c r="AB103" s="59"/>
      <c r="AC103" s="59"/>
      <c r="AD103" s="59"/>
      <c r="AE103" s="59"/>
      <c r="AF103" s="61">
        <v>81</v>
      </c>
      <c r="AG103" s="61"/>
      <c r="AH103" s="61"/>
      <c r="AI103" s="61"/>
      <c r="AJ103" s="61"/>
      <c r="AK103" s="59">
        <v>3.4986480532831101E-4</v>
      </c>
      <c r="AL103" s="59"/>
      <c r="AM103" s="59"/>
      <c r="AN103" s="59"/>
      <c r="AO103" s="59"/>
    </row>
    <row r="104" spans="2:44" s="1" customFormat="1" ht="8.5500000000000007" customHeight="1" x14ac:dyDescent="0.15">
      <c r="B104" s="57" t="s">
        <v>1138</v>
      </c>
      <c r="C104" s="57"/>
      <c r="D104" s="57"/>
      <c r="E104" s="57"/>
      <c r="F104" s="57"/>
      <c r="G104" s="57"/>
      <c r="H104" s="57"/>
      <c r="I104" s="57"/>
      <c r="J104" s="57"/>
      <c r="K104" s="86">
        <v>19172796.050000001</v>
      </c>
      <c r="L104" s="86"/>
      <c r="M104" s="86"/>
      <c r="N104" s="86"/>
      <c r="O104" s="86"/>
      <c r="P104" s="86"/>
      <c r="Q104" s="86"/>
      <c r="R104" s="86"/>
      <c r="S104" s="86"/>
      <c r="T104" s="86"/>
      <c r="U104" s="86"/>
      <c r="V104" s="59">
        <v>1.28492540551651E-3</v>
      </c>
      <c r="W104" s="59"/>
      <c r="X104" s="59"/>
      <c r="Y104" s="59"/>
      <c r="Z104" s="59"/>
      <c r="AA104" s="59"/>
      <c r="AB104" s="59"/>
      <c r="AC104" s="59"/>
      <c r="AD104" s="59"/>
      <c r="AE104" s="59"/>
      <c r="AF104" s="61">
        <v>139</v>
      </c>
      <c r="AG104" s="61"/>
      <c r="AH104" s="61"/>
      <c r="AI104" s="61"/>
      <c r="AJ104" s="61"/>
      <c r="AK104" s="59">
        <v>6.0038528321772005E-4</v>
      </c>
      <c r="AL104" s="59"/>
      <c r="AM104" s="59"/>
      <c r="AN104" s="59"/>
      <c r="AO104" s="59"/>
    </row>
    <row r="105" spans="2:44" s="1" customFormat="1" ht="8.5500000000000007" customHeight="1" x14ac:dyDescent="0.15">
      <c r="B105" s="57" t="s">
        <v>1137</v>
      </c>
      <c r="C105" s="57"/>
      <c r="D105" s="57"/>
      <c r="E105" s="57"/>
      <c r="F105" s="57"/>
      <c r="G105" s="57"/>
      <c r="H105" s="57"/>
      <c r="I105" s="57"/>
      <c r="J105" s="57"/>
      <c r="K105" s="86">
        <v>14110138.869999999</v>
      </c>
      <c r="L105" s="86"/>
      <c r="M105" s="86"/>
      <c r="N105" s="86"/>
      <c r="O105" s="86"/>
      <c r="P105" s="86"/>
      <c r="Q105" s="86"/>
      <c r="R105" s="86"/>
      <c r="S105" s="86"/>
      <c r="T105" s="86"/>
      <c r="U105" s="86"/>
      <c r="V105" s="59">
        <v>9.4563546506974E-4</v>
      </c>
      <c r="W105" s="59"/>
      <c r="X105" s="59"/>
      <c r="Y105" s="59"/>
      <c r="Z105" s="59"/>
      <c r="AA105" s="59"/>
      <c r="AB105" s="59"/>
      <c r="AC105" s="59"/>
      <c r="AD105" s="59"/>
      <c r="AE105" s="59"/>
      <c r="AF105" s="61">
        <v>160</v>
      </c>
      <c r="AG105" s="61"/>
      <c r="AH105" s="61"/>
      <c r="AI105" s="61"/>
      <c r="AJ105" s="61"/>
      <c r="AK105" s="59">
        <v>6.9109097348802305E-4</v>
      </c>
      <c r="AL105" s="59"/>
      <c r="AM105" s="59"/>
      <c r="AN105" s="59"/>
      <c r="AO105" s="59"/>
    </row>
    <row r="106" spans="2:44" s="1" customFormat="1" ht="8.5500000000000007" customHeight="1" x14ac:dyDescent="0.15">
      <c r="B106" s="57" t="s">
        <v>1136</v>
      </c>
      <c r="C106" s="57"/>
      <c r="D106" s="57"/>
      <c r="E106" s="57"/>
      <c r="F106" s="57"/>
      <c r="G106" s="57"/>
      <c r="H106" s="57"/>
      <c r="I106" s="57"/>
      <c r="J106" s="57"/>
      <c r="K106" s="86">
        <v>236585289.47999999</v>
      </c>
      <c r="L106" s="86"/>
      <c r="M106" s="86"/>
      <c r="N106" s="86"/>
      <c r="O106" s="86"/>
      <c r="P106" s="86"/>
      <c r="Q106" s="86"/>
      <c r="R106" s="86"/>
      <c r="S106" s="86"/>
      <c r="T106" s="86"/>
      <c r="U106" s="86"/>
      <c r="V106" s="59">
        <v>1.5855509453684E-2</v>
      </c>
      <c r="W106" s="59"/>
      <c r="X106" s="59"/>
      <c r="Y106" s="59"/>
      <c r="Z106" s="59"/>
      <c r="AA106" s="59"/>
      <c r="AB106" s="59"/>
      <c r="AC106" s="59"/>
      <c r="AD106" s="59"/>
      <c r="AE106" s="59"/>
      <c r="AF106" s="61">
        <v>1647</v>
      </c>
      <c r="AG106" s="61"/>
      <c r="AH106" s="61"/>
      <c r="AI106" s="61"/>
      <c r="AJ106" s="61"/>
      <c r="AK106" s="59">
        <v>7.1139177083423301E-3</v>
      </c>
      <c r="AL106" s="59"/>
      <c r="AM106" s="59"/>
      <c r="AN106" s="59"/>
      <c r="AO106" s="59"/>
    </row>
    <row r="107" spans="2:44" s="1" customFormat="1" ht="8.5500000000000007" customHeight="1" x14ac:dyDescent="0.15">
      <c r="B107" s="57" t="s">
        <v>1135</v>
      </c>
      <c r="C107" s="57"/>
      <c r="D107" s="57"/>
      <c r="E107" s="57"/>
      <c r="F107" s="57"/>
      <c r="G107" s="57"/>
      <c r="H107" s="57"/>
      <c r="I107" s="57"/>
      <c r="J107" s="57"/>
      <c r="K107" s="86">
        <v>14762134.300000001</v>
      </c>
      <c r="L107" s="86"/>
      <c r="M107" s="86"/>
      <c r="N107" s="86"/>
      <c r="O107" s="86"/>
      <c r="P107" s="86"/>
      <c r="Q107" s="86"/>
      <c r="R107" s="86"/>
      <c r="S107" s="86"/>
      <c r="T107" s="86"/>
      <c r="U107" s="86"/>
      <c r="V107" s="59">
        <v>9.8933099545053999E-4</v>
      </c>
      <c r="W107" s="59"/>
      <c r="X107" s="59"/>
      <c r="Y107" s="59"/>
      <c r="Z107" s="59"/>
      <c r="AA107" s="59"/>
      <c r="AB107" s="59"/>
      <c r="AC107" s="59"/>
      <c r="AD107" s="59"/>
      <c r="AE107" s="59"/>
      <c r="AF107" s="61">
        <v>542</v>
      </c>
      <c r="AG107" s="61"/>
      <c r="AH107" s="61"/>
      <c r="AI107" s="61"/>
      <c r="AJ107" s="61"/>
      <c r="AK107" s="59">
        <v>2.3410706726906799E-3</v>
      </c>
      <c r="AL107" s="59"/>
      <c r="AM107" s="59"/>
      <c r="AN107" s="59"/>
      <c r="AO107" s="59"/>
    </row>
    <row r="108" spans="2:44" s="1" customFormat="1" ht="8.5500000000000007" customHeight="1" x14ac:dyDescent="0.15">
      <c r="B108" s="57" t="s">
        <v>1133</v>
      </c>
      <c r="C108" s="57"/>
      <c r="D108" s="57"/>
      <c r="E108" s="57"/>
      <c r="F108" s="57"/>
      <c r="G108" s="57"/>
      <c r="H108" s="57"/>
      <c r="I108" s="57"/>
      <c r="J108" s="57"/>
      <c r="K108" s="86">
        <v>30361520.82</v>
      </c>
      <c r="L108" s="86"/>
      <c r="M108" s="86"/>
      <c r="N108" s="86"/>
      <c r="O108" s="86"/>
      <c r="P108" s="86"/>
      <c r="Q108" s="86"/>
      <c r="R108" s="86"/>
      <c r="S108" s="86"/>
      <c r="T108" s="86"/>
      <c r="U108" s="86"/>
      <c r="V108" s="59">
        <v>2.0347730894334799E-3</v>
      </c>
      <c r="W108" s="59"/>
      <c r="X108" s="59"/>
      <c r="Y108" s="59"/>
      <c r="Z108" s="59"/>
      <c r="AA108" s="59"/>
      <c r="AB108" s="59"/>
      <c r="AC108" s="59"/>
      <c r="AD108" s="59"/>
      <c r="AE108" s="59"/>
      <c r="AF108" s="61">
        <v>894</v>
      </c>
      <c r="AG108" s="61"/>
      <c r="AH108" s="61"/>
      <c r="AI108" s="61"/>
      <c r="AJ108" s="61"/>
      <c r="AK108" s="59">
        <v>3.86147081436433E-3</v>
      </c>
      <c r="AL108" s="59"/>
      <c r="AM108" s="59"/>
      <c r="AN108" s="59"/>
      <c r="AO108" s="59"/>
    </row>
    <row r="109" spans="2:44" s="1" customFormat="1" ht="8.5500000000000007" customHeight="1" x14ac:dyDescent="0.15">
      <c r="B109" s="57" t="s">
        <v>1134</v>
      </c>
      <c r="C109" s="57"/>
      <c r="D109" s="57"/>
      <c r="E109" s="57"/>
      <c r="F109" s="57"/>
      <c r="G109" s="57"/>
      <c r="H109" s="57"/>
      <c r="I109" s="57"/>
      <c r="J109" s="57"/>
      <c r="K109" s="86">
        <v>39656849.859999903</v>
      </c>
      <c r="L109" s="86"/>
      <c r="M109" s="86"/>
      <c r="N109" s="86"/>
      <c r="O109" s="86"/>
      <c r="P109" s="86"/>
      <c r="Q109" s="86"/>
      <c r="R109" s="86"/>
      <c r="S109" s="86"/>
      <c r="T109" s="86"/>
      <c r="U109" s="86"/>
      <c r="V109" s="59">
        <v>2.6577288860206599E-3</v>
      </c>
      <c r="W109" s="59"/>
      <c r="X109" s="59"/>
      <c r="Y109" s="59"/>
      <c r="Z109" s="59"/>
      <c r="AA109" s="59"/>
      <c r="AB109" s="59"/>
      <c r="AC109" s="59"/>
      <c r="AD109" s="59"/>
      <c r="AE109" s="59"/>
      <c r="AF109" s="61">
        <v>1292</v>
      </c>
      <c r="AG109" s="61"/>
      <c r="AH109" s="61"/>
      <c r="AI109" s="61"/>
      <c r="AJ109" s="61"/>
      <c r="AK109" s="59">
        <v>5.5805596109157803E-3</v>
      </c>
      <c r="AL109" s="59"/>
      <c r="AM109" s="59"/>
      <c r="AN109" s="59"/>
      <c r="AO109" s="59"/>
    </row>
    <row r="110" spans="2:44" s="1" customFormat="1" ht="8.5500000000000007" customHeight="1" x14ac:dyDescent="0.15">
      <c r="B110" s="57" t="s">
        <v>1153</v>
      </c>
      <c r="C110" s="57"/>
      <c r="D110" s="57"/>
      <c r="E110" s="57"/>
      <c r="F110" s="57"/>
      <c r="G110" s="57"/>
      <c r="H110" s="57"/>
      <c r="I110" s="57"/>
      <c r="J110" s="57"/>
      <c r="K110" s="86">
        <v>49325790.359999999</v>
      </c>
      <c r="L110" s="86"/>
      <c r="M110" s="86"/>
      <c r="N110" s="86"/>
      <c r="O110" s="86"/>
      <c r="P110" s="86"/>
      <c r="Q110" s="86"/>
      <c r="R110" s="86"/>
      <c r="S110" s="86"/>
      <c r="T110" s="86"/>
      <c r="U110" s="86"/>
      <c r="V110" s="59">
        <v>3.3057234331111299E-3</v>
      </c>
      <c r="W110" s="59"/>
      <c r="X110" s="59"/>
      <c r="Y110" s="59"/>
      <c r="Z110" s="59"/>
      <c r="AA110" s="59"/>
      <c r="AB110" s="59"/>
      <c r="AC110" s="59"/>
      <c r="AD110" s="59"/>
      <c r="AE110" s="59"/>
      <c r="AF110" s="61">
        <v>2240</v>
      </c>
      <c r="AG110" s="61"/>
      <c r="AH110" s="61"/>
      <c r="AI110" s="61"/>
      <c r="AJ110" s="61"/>
      <c r="AK110" s="59">
        <v>9.6752736288323194E-3</v>
      </c>
      <c r="AL110" s="59"/>
      <c r="AM110" s="59"/>
      <c r="AN110" s="59"/>
      <c r="AO110" s="59"/>
    </row>
    <row r="111" spans="2:44" s="1" customFormat="1" ht="8.5500000000000007" customHeight="1" x14ac:dyDescent="0.15">
      <c r="B111" s="57" t="s">
        <v>1152</v>
      </c>
      <c r="C111" s="57"/>
      <c r="D111" s="57"/>
      <c r="E111" s="57"/>
      <c r="F111" s="57"/>
      <c r="G111" s="57"/>
      <c r="H111" s="57"/>
      <c r="I111" s="57"/>
      <c r="J111" s="57"/>
      <c r="K111" s="86">
        <v>811671130.15000105</v>
      </c>
      <c r="L111" s="86"/>
      <c r="M111" s="86"/>
      <c r="N111" s="86"/>
      <c r="O111" s="86"/>
      <c r="P111" s="86"/>
      <c r="Q111" s="86"/>
      <c r="R111" s="86"/>
      <c r="S111" s="86"/>
      <c r="T111" s="86"/>
      <c r="U111" s="86"/>
      <c r="V111" s="59">
        <v>5.4396701103699097E-2</v>
      </c>
      <c r="W111" s="59"/>
      <c r="X111" s="59"/>
      <c r="Y111" s="59"/>
      <c r="Z111" s="59"/>
      <c r="AA111" s="59"/>
      <c r="AB111" s="59"/>
      <c r="AC111" s="59"/>
      <c r="AD111" s="59"/>
      <c r="AE111" s="59"/>
      <c r="AF111" s="61">
        <v>31602</v>
      </c>
      <c r="AG111" s="61"/>
      <c r="AH111" s="61"/>
      <c r="AI111" s="61"/>
      <c r="AJ111" s="61"/>
      <c r="AK111" s="59">
        <v>0.13649910590105299</v>
      </c>
      <c r="AL111" s="59"/>
      <c r="AM111" s="59"/>
      <c r="AN111" s="59"/>
      <c r="AO111" s="59"/>
    </row>
    <row r="112" spans="2:44" s="1" customFormat="1" ht="8.5500000000000007" customHeight="1" x14ac:dyDescent="0.15">
      <c r="B112" s="57" t="s">
        <v>1151</v>
      </c>
      <c r="C112" s="57"/>
      <c r="D112" s="57"/>
      <c r="E112" s="57"/>
      <c r="F112" s="57"/>
      <c r="G112" s="57"/>
      <c r="H112" s="57"/>
      <c r="I112" s="57"/>
      <c r="J112" s="57"/>
      <c r="K112" s="86">
        <v>77913376.209999904</v>
      </c>
      <c r="L112" s="86"/>
      <c r="M112" s="86"/>
      <c r="N112" s="86"/>
      <c r="O112" s="86"/>
      <c r="P112" s="86"/>
      <c r="Q112" s="86"/>
      <c r="R112" s="86"/>
      <c r="S112" s="86"/>
      <c r="T112" s="86"/>
      <c r="U112" s="86"/>
      <c r="V112" s="59">
        <v>5.2216106748704796E-3</v>
      </c>
      <c r="W112" s="59"/>
      <c r="X112" s="59"/>
      <c r="Y112" s="59"/>
      <c r="Z112" s="59"/>
      <c r="AA112" s="59"/>
      <c r="AB112" s="59"/>
      <c r="AC112" s="59"/>
      <c r="AD112" s="59"/>
      <c r="AE112" s="59"/>
      <c r="AF112" s="61">
        <v>4189</v>
      </c>
      <c r="AG112" s="61"/>
      <c r="AH112" s="61"/>
      <c r="AI112" s="61"/>
      <c r="AJ112" s="61"/>
      <c r="AK112" s="59">
        <v>1.8093625549633299E-2</v>
      </c>
      <c r="AL112" s="59"/>
      <c r="AM112" s="59"/>
      <c r="AN112" s="59"/>
      <c r="AO112" s="59"/>
    </row>
    <row r="113" spans="2:41" s="1" customFormat="1" ht="8.5500000000000007" customHeight="1" x14ac:dyDescent="0.15">
      <c r="B113" s="57" t="s">
        <v>1150</v>
      </c>
      <c r="C113" s="57"/>
      <c r="D113" s="57"/>
      <c r="E113" s="57"/>
      <c r="F113" s="57"/>
      <c r="G113" s="57"/>
      <c r="H113" s="57"/>
      <c r="I113" s="57"/>
      <c r="J113" s="57"/>
      <c r="K113" s="86">
        <v>167828244.49000001</v>
      </c>
      <c r="L113" s="86"/>
      <c r="M113" s="86"/>
      <c r="N113" s="86"/>
      <c r="O113" s="86"/>
      <c r="P113" s="86"/>
      <c r="Q113" s="86"/>
      <c r="R113" s="86"/>
      <c r="S113" s="86"/>
      <c r="T113" s="86"/>
      <c r="U113" s="86"/>
      <c r="V113" s="59">
        <v>1.12475391980419E-2</v>
      </c>
      <c r="W113" s="59"/>
      <c r="X113" s="59"/>
      <c r="Y113" s="59"/>
      <c r="Z113" s="59"/>
      <c r="AA113" s="59"/>
      <c r="AB113" s="59"/>
      <c r="AC113" s="59"/>
      <c r="AD113" s="59"/>
      <c r="AE113" s="59"/>
      <c r="AF113" s="61">
        <v>4776</v>
      </c>
      <c r="AG113" s="61"/>
      <c r="AH113" s="61"/>
      <c r="AI113" s="61"/>
      <c r="AJ113" s="61"/>
      <c r="AK113" s="59">
        <v>2.0629065558617501E-2</v>
      </c>
      <c r="AL113" s="59"/>
      <c r="AM113" s="59"/>
      <c r="AN113" s="59"/>
      <c r="AO113" s="59"/>
    </row>
    <row r="114" spans="2:41" s="1" customFormat="1" ht="8.5500000000000007" customHeight="1" x14ac:dyDescent="0.15">
      <c r="B114" s="57" t="s">
        <v>1149</v>
      </c>
      <c r="C114" s="57"/>
      <c r="D114" s="57"/>
      <c r="E114" s="57"/>
      <c r="F114" s="57"/>
      <c r="G114" s="57"/>
      <c r="H114" s="57"/>
      <c r="I114" s="57"/>
      <c r="J114" s="57"/>
      <c r="K114" s="86">
        <v>526895780.67000198</v>
      </c>
      <c r="L114" s="86"/>
      <c r="M114" s="86"/>
      <c r="N114" s="86"/>
      <c r="O114" s="86"/>
      <c r="P114" s="86"/>
      <c r="Q114" s="86"/>
      <c r="R114" s="86"/>
      <c r="S114" s="86"/>
      <c r="T114" s="86"/>
      <c r="U114" s="86"/>
      <c r="V114" s="59">
        <v>3.53115827695012E-2</v>
      </c>
      <c r="W114" s="59"/>
      <c r="X114" s="59"/>
      <c r="Y114" s="59"/>
      <c r="Z114" s="59"/>
      <c r="AA114" s="59"/>
      <c r="AB114" s="59"/>
      <c r="AC114" s="59"/>
      <c r="AD114" s="59"/>
      <c r="AE114" s="59"/>
      <c r="AF114" s="61">
        <v>13461</v>
      </c>
      <c r="AG114" s="61"/>
      <c r="AH114" s="61"/>
      <c r="AI114" s="61"/>
      <c r="AJ114" s="61"/>
      <c r="AK114" s="59">
        <v>5.8142347463264202E-2</v>
      </c>
      <c r="AL114" s="59"/>
      <c r="AM114" s="59"/>
      <c r="AN114" s="59"/>
      <c r="AO114" s="59"/>
    </row>
    <row r="115" spans="2:41" s="1" customFormat="1" ht="8.5500000000000007" customHeight="1" x14ac:dyDescent="0.15">
      <c r="B115" s="57" t="s">
        <v>1148</v>
      </c>
      <c r="C115" s="57"/>
      <c r="D115" s="57"/>
      <c r="E115" s="57"/>
      <c r="F115" s="57"/>
      <c r="G115" s="57"/>
      <c r="H115" s="57"/>
      <c r="I115" s="57"/>
      <c r="J115" s="57"/>
      <c r="K115" s="86">
        <v>108951775.76000001</v>
      </c>
      <c r="L115" s="86"/>
      <c r="M115" s="86"/>
      <c r="N115" s="86"/>
      <c r="O115" s="86"/>
      <c r="P115" s="86"/>
      <c r="Q115" s="86"/>
      <c r="R115" s="86"/>
      <c r="S115" s="86"/>
      <c r="T115" s="86"/>
      <c r="U115" s="86"/>
      <c r="V115" s="59">
        <v>7.3017469275255603E-3</v>
      </c>
      <c r="W115" s="59"/>
      <c r="X115" s="59"/>
      <c r="Y115" s="59"/>
      <c r="Z115" s="59"/>
      <c r="AA115" s="59"/>
      <c r="AB115" s="59"/>
      <c r="AC115" s="59"/>
      <c r="AD115" s="59"/>
      <c r="AE115" s="59"/>
      <c r="AF115" s="61">
        <v>2534</v>
      </c>
      <c r="AG115" s="61"/>
      <c r="AH115" s="61"/>
      <c r="AI115" s="61"/>
      <c r="AJ115" s="61"/>
      <c r="AK115" s="59">
        <v>1.09451532926166E-2</v>
      </c>
      <c r="AL115" s="59"/>
      <c r="AM115" s="59"/>
      <c r="AN115" s="59"/>
      <c r="AO115" s="59"/>
    </row>
    <row r="116" spans="2:41" s="1" customFormat="1" ht="8.5500000000000007" customHeight="1" x14ac:dyDescent="0.15">
      <c r="B116" s="57" t="s">
        <v>1147</v>
      </c>
      <c r="C116" s="57"/>
      <c r="D116" s="57"/>
      <c r="E116" s="57"/>
      <c r="F116" s="57"/>
      <c r="G116" s="57"/>
      <c r="H116" s="57"/>
      <c r="I116" s="57"/>
      <c r="J116" s="57"/>
      <c r="K116" s="86">
        <v>1546818207.04</v>
      </c>
      <c r="L116" s="86"/>
      <c r="M116" s="86"/>
      <c r="N116" s="86"/>
      <c r="O116" s="86"/>
      <c r="P116" s="86"/>
      <c r="Q116" s="86"/>
      <c r="R116" s="86"/>
      <c r="S116" s="86"/>
      <c r="T116" s="86"/>
      <c r="U116" s="86"/>
      <c r="V116" s="59">
        <v>0.10366490139247</v>
      </c>
      <c r="W116" s="59"/>
      <c r="X116" s="59"/>
      <c r="Y116" s="59"/>
      <c r="Z116" s="59"/>
      <c r="AA116" s="59"/>
      <c r="AB116" s="59"/>
      <c r="AC116" s="59"/>
      <c r="AD116" s="59"/>
      <c r="AE116" s="59"/>
      <c r="AF116" s="61">
        <v>31121</v>
      </c>
      <c r="AG116" s="61"/>
      <c r="AH116" s="61"/>
      <c r="AI116" s="61"/>
      <c r="AJ116" s="61"/>
      <c r="AK116" s="59">
        <v>0.134421513662005</v>
      </c>
      <c r="AL116" s="59"/>
      <c r="AM116" s="59"/>
      <c r="AN116" s="59"/>
      <c r="AO116" s="59"/>
    </row>
    <row r="117" spans="2:41" s="1" customFormat="1" ht="8.5500000000000007" customHeight="1" x14ac:dyDescent="0.15">
      <c r="B117" s="57" t="s">
        <v>1146</v>
      </c>
      <c r="C117" s="57"/>
      <c r="D117" s="57"/>
      <c r="E117" s="57"/>
      <c r="F117" s="57"/>
      <c r="G117" s="57"/>
      <c r="H117" s="57"/>
      <c r="I117" s="57"/>
      <c r="J117" s="57"/>
      <c r="K117" s="86">
        <v>157909998.99000001</v>
      </c>
      <c r="L117" s="86"/>
      <c r="M117" s="86"/>
      <c r="N117" s="86"/>
      <c r="O117" s="86"/>
      <c r="P117" s="86"/>
      <c r="Q117" s="86"/>
      <c r="R117" s="86"/>
      <c r="S117" s="86"/>
      <c r="T117" s="86"/>
      <c r="U117" s="86"/>
      <c r="V117" s="59">
        <v>1.0582836689974401E-2</v>
      </c>
      <c r="W117" s="59"/>
      <c r="X117" s="59"/>
      <c r="Y117" s="59"/>
      <c r="Z117" s="59"/>
      <c r="AA117" s="59"/>
      <c r="AB117" s="59"/>
      <c r="AC117" s="59"/>
      <c r="AD117" s="59"/>
      <c r="AE117" s="59"/>
      <c r="AF117" s="61">
        <v>3103</v>
      </c>
      <c r="AG117" s="61"/>
      <c r="AH117" s="61"/>
      <c r="AI117" s="61"/>
      <c r="AJ117" s="61"/>
      <c r="AK117" s="59">
        <v>1.34028455670833E-2</v>
      </c>
      <c r="AL117" s="59"/>
      <c r="AM117" s="59"/>
      <c r="AN117" s="59"/>
      <c r="AO117" s="59"/>
    </row>
    <row r="118" spans="2:41" s="1" customFormat="1" ht="8.5500000000000007" customHeight="1" x14ac:dyDescent="0.15">
      <c r="B118" s="57" t="s">
        <v>1145</v>
      </c>
      <c r="C118" s="57"/>
      <c r="D118" s="57"/>
      <c r="E118" s="57"/>
      <c r="F118" s="57"/>
      <c r="G118" s="57"/>
      <c r="H118" s="57"/>
      <c r="I118" s="57"/>
      <c r="J118" s="57"/>
      <c r="K118" s="86">
        <v>223387252.38999999</v>
      </c>
      <c r="L118" s="86"/>
      <c r="M118" s="86"/>
      <c r="N118" s="86"/>
      <c r="O118" s="86"/>
      <c r="P118" s="86"/>
      <c r="Q118" s="86"/>
      <c r="R118" s="86"/>
      <c r="S118" s="86"/>
      <c r="T118" s="86"/>
      <c r="U118" s="86"/>
      <c r="V118" s="59">
        <v>1.49710013665138E-2</v>
      </c>
      <c r="W118" s="59"/>
      <c r="X118" s="59"/>
      <c r="Y118" s="59"/>
      <c r="Z118" s="59"/>
      <c r="AA118" s="59"/>
      <c r="AB118" s="59"/>
      <c r="AC118" s="59"/>
      <c r="AD118" s="59"/>
      <c r="AE118" s="59"/>
      <c r="AF118" s="61">
        <v>3764</v>
      </c>
      <c r="AG118" s="61"/>
      <c r="AH118" s="61"/>
      <c r="AI118" s="61"/>
      <c r="AJ118" s="61"/>
      <c r="AK118" s="59">
        <v>1.6257915151305698E-2</v>
      </c>
      <c r="AL118" s="59"/>
      <c r="AM118" s="59"/>
      <c r="AN118" s="59"/>
      <c r="AO118" s="59"/>
    </row>
    <row r="119" spans="2:41" s="1" customFormat="1" ht="8.5500000000000007" customHeight="1" x14ac:dyDescent="0.15">
      <c r="B119" s="57" t="s">
        <v>1144</v>
      </c>
      <c r="C119" s="57"/>
      <c r="D119" s="57"/>
      <c r="E119" s="57"/>
      <c r="F119" s="57"/>
      <c r="G119" s="57"/>
      <c r="H119" s="57"/>
      <c r="I119" s="57"/>
      <c r="J119" s="57"/>
      <c r="K119" s="86">
        <v>822837037.56999898</v>
      </c>
      <c r="L119" s="86"/>
      <c r="M119" s="86"/>
      <c r="N119" s="86"/>
      <c r="O119" s="86"/>
      <c r="P119" s="86"/>
      <c r="Q119" s="86"/>
      <c r="R119" s="86"/>
      <c r="S119" s="86"/>
      <c r="T119" s="86"/>
      <c r="U119" s="86"/>
      <c r="V119" s="59">
        <v>5.5145019610931198E-2</v>
      </c>
      <c r="W119" s="59"/>
      <c r="X119" s="59"/>
      <c r="Y119" s="59"/>
      <c r="Z119" s="59"/>
      <c r="AA119" s="59"/>
      <c r="AB119" s="59"/>
      <c r="AC119" s="59"/>
      <c r="AD119" s="59"/>
      <c r="AE119" s="59"/>
      <c r="AF119" s="61">
        <v>13189</v>
      </c>
      <c r="AG119" s="61"/>
      <c r="AH119" s="61"/>
      <c r="AI119" s="61"/>
      <c r="AJ119" s="61"/>
      <c r="AK119" s="59">
        <v>5.6967492808334602E-2</v>
      </c>
      <c r="AL119" s="59"/>
      <c r="AM119" s="59"/>
      <c r="AN119" s="59"/>
      <c r="AO119" s="59"/>
    </row>
    <row r="120" spans="2:41" s="1" customFormat="1" ht="8.5500000000000007" customHeight="1" x14ac:dyDescent="0.15">
      <c r="B120" s="57" t="s">
        <v>1260</v>
      </c>
      <c r="C120" s="57"/>
      <c r="D120" s="57"/>
      <c r="E120" s="57"/>
      <c r="F120" s="57"/>
      <c r="G120" s="57"/>
      <c r="H120" s="57"/>
      <c r="I120" s="57"/>
      <c r="J120" s="57"/>
      <c r="K120" s="86">
        <v>168571383.72</v>
      </c>
      <c r="L120" s="86"/>
      <c r="M120" s="86"/>
      <c r="N120" s="86"/>
      <c r="O120" s="86"/>
      <c r="P120" s="86"/>
      <c r="Q120" s="86"/>
      <c r="R120" s="86"/>
      <c r="S120" s="86"/>
      <c r="T120" s="86"/>
      <c r="U120" s="86"/>
      <c r="V120" s="59">
        <v>1.1297343017681601E-2</v>
      </c>
      <c r="W120" s="59"/>
      <c r="X120" s="59"/>
      <c r="Y120" s="59"/>
      <c r="Z120" s="59"/>
      <c r="AA120" s="59"/>
      <c r="AB120" s="59"/>
      <c r="AC120" s="59"/>
      <c r="AD120" s="59"/>
      <c r="AE120" s="59"/>
      <c r="AF120" s="61">
        <v>2804</v>
      </c>
      <c r="AG120" s="61"/>
      <c r="AH120" s="61"/>
      <c r="AI120" s="61"/>
      <c r="AJ120" s="61"/>
      <c r="AK120" s="59">
        <v>1.2111369310377601E-2</v>
      </c>
      <c r="AL120" s="59"/>
      <c r="AM120" s="59"/>
      <c r="AN120" s="59"/>
      <c r="AO120" s="59"/>
    </row>
    <row r="121" spans="2:41" s="1" customFormat="1" ht="8.5500000000000007" customHeight="1" x14ac:dyDescent="0.15">
      <c r="B121" s="57" t="s">
        <v>1259</v>
      </c>
      <c r="C121" s="57"/>
      <c r="D121" s="57"/>
      <c r="E121" s="57"/>
      <c r="F121" s="57"/>
      <c r="G121" s="57"/>
      <c r="H121" s="57"/>
      <c r="I121" s="57"/>
      <c r="J121" s="57"/>
      <c r="K121" s="86">
        <v>3774506245.5800099</v>
      </c>
      <c r="L121" s="86"/>
      <c r="M121" s="86"/>
      <c r="N121" s="86"/>
      <c r="O121" s="86"/>
      <c r="P121" s="86"/>
      <c r="Q121" s="86"/>
      <c r="R121" s="86"/>
      <c r="S121" s="86"/>
      <c r="T121" s="86"/>
      <c r="U121" s="86"/>
      <c r="V121" s="59">
        <v>0.25296044226301001</v>
      </c>
      <c r="W121" s="59"/>
      <c r="X121" s="59"/>
      <c r="Y121" s="59"/>
      <c r="Z121" s="59"/>
      <c r="AA121" s="59"/>
      <c r="AB121" s="59"/>
      <c r="AC121" s="59"/>
      <c r="AD121" s="59"/>
      <c r="AE121" s="59"/>
      <c r="AF121" s="61">
        <v>50538</v>
      </c>
      <c r="AG121" s="61"/>
      <c r="AH121" s="61"/>
      <c r="AI121" s="61"/>
      <c r="AJ121" s="61"/>
      <c r="AK121" s="59">
        <v>0.21828972261336099</v>
      </c>
      <c r="AL121" s="59"/>
      <c r="AM121" s="59"/>
      <c r="AN121" s="59"/>
      <c r="AO121" s="59"/>
    </row>
    <row r="122" spans="2:41" s="1" customFormat="1" ht="8.5500000000000007" customHeight="1" x14ac:dyDescent="0.15">
      <c r="B122" s="57" t="s">
        <v>1258</v>
      </c>
      <c r="C122" s="57"/>
      <c r="D122" s="57"/>
      <c r="E122" s="57"/>
      <c r="F122" s="57"/>
      <c r="G122" s="57"/>
      <c r="H122" s="57"/>
      <c r="I122" s="57"/>
      <c r="J122" s="57"/>
      <c r="K122" s="86">
        <v>320131972.23000097</v>
      </c>
      <c r="L122" s="86"/>
      <c r="M122" s="86"/>
      <c r="N122" s="86"/>
      <c r="O122" s="86"/>
      <c r="P122" s="86"/>
      <c r="Q122" s="86"/>
      <c r="R122" s="86"/>
      <c r="S122" s="86"/>
      <c r="T122" s="86"/>
      <c r="U122" s="86"/>
      <c r="V122" s="59">
        <v>2.1454653935904899E-2</v>
      </c>
      <c r="W122" s="59"/>
      <c r="X122" s="59"/>
      <c r="Y122" s="59"/>
      <c r="Z122" s="59"/>
      <c r="AA122" s="59"/>
      <c r="AB122" s="59"/>
      <c r="AC122" s="59"/>
      <c r="AD122" s="59"/>
      <c r="AE122" s="59"/>
      <c r="AF122" s="61">
        <v>4561</v>
      </c>
      <c r="AG122" s="61"/>
      <c r="AH122" s="61"/>
      <c r="AI122" s="61"/>
      <c r="AJ122" s="61"/>
      <c r="AK122" s="59">
        <v>1.97004120629929E-2</v>
      </c>
      <c r="AL122" s="59"/>
      <c r="AM122" s="59"/>
      <c r="AN122" s="59"/>
      <c r="AO122" s="59"/>
    </row>
    <row r="123" spans="2:41" s="1" customFormat="1" ht="8.5500000000000007" customHeight="1" x14ac:dyDescent="0.15">
      <c r="B123" s="57" t="s">
        <v>1257</v>
      </c>
      <c r="C123" s="57"/>
      <c r="D123" s="57"/>
      <c r="E123" s="57"/>
      <c r="F123" s="57"/>
      <c r="G123" s="57"/>
      <c r="H123" s="57"/>
      <c r="I123" s="57"/>
      <c r="J123" s="57"/>
      <c r="K123" s="86">
        <v>166845998.69999999</v>
      </c>
      <c r="L123" s="86"/>
      <c r="M123" s="86"/>
      <c r="N123" s="86"/>
      <c r="O123" s="86"/>
      <c r="P123" s="86"/>
      <c r="Q123" s="86"/>
      <c r="R123" s="86"/>
      <c r="S123" s="86"/>
      <c r="T123" s="86"/>
      <c r="U123" s="86"/>
      <c r="V123" s="59">
        <v>1.11817108980515E-2</v>
      </c>
      <c r="W123" s="59"/>
      <c r="X123" s="59"/>
      <c r="Y123" s="59"/>
      <c r="Z123" s="59"/>
      <c r="AA123" s="59"/>
      <c r="AB123" s="59"/>
      <c r="AC123" s="59"/>
      <c r="AD123" s="59"/>
      <c r="AE123" s="59"/>
      <c r="AF123" s="61">
        <v>2609</v>
      </c>
      <c r="AG123" s="61"/>
      <c r="AH123" s="61"/>
      <c r="AI123" s="61"/>
      <c r="AJ123" s="61"/>
      <c r="AK123" s="59">
        <v>1.12691021864391E-2</v>
      </c>
      <c r="AL123" s="59"/>
      <c r="AM123" s="59"/>
      <c r="AN123" s="59"/>
      <c r="AO123" s="59"/>
    </row>
    <row r="124" spans="2:41" s="1" customFormat="1" ht="8.5500000000000007" customHeight="1" x14ac:dyDescent="0.15">
      <c r="B124" s="57" t="s">
        <v>1256</v>
      </c>
      <c r="C124" s="57"/>
      <c r="D124" s="57"/>
      <c r="E124" s="57"/>
      <c r="F124" s="57"/>
      <c r="G124" s="57"/>
      <c r="H124" s="57"/>
      <c r="I124" s="57"/>
      <c r="J124" s="57"/>
      <c r="K124" s="86">
        <v>182339123.50999999</v>
      </c>
      <c r="L124" s="86"/>
      <c r="M124" s="86"/>
      <c r="N124" s="86"/>
      <c r="O124" s="86"/>
      <c r="P124" s="86"/>
      <c r="Q124" s="86"/>
      <c r="R124" s="86"/>
      <c r="S124" s="86"/>
      <c r="T124" s="86"/>
      <c r="U124" s="86"/>
      <c r="V124" s="59">
        <v>1.2220031528349299E-2</v>
      </c>
      <c r="W124" s="59"/>
      <c r="X124" s="59"/>
      <c r="Y124" s="59"/>
      <c r="Z124" s="59"/>
      <c r="AA124" s="59"/>
      <c r="AB124" s="59"/>
      <c r="AC124" s="59"/>
      <c r="AD124" s="59"/>
      <c r="AE124" s="59"/>
      <c r="AF124" s="61">
        <v>2658</v>
      </c>
      <c r="AG124" s="61"/>
      <c r="AH124" s="61"/>
      <c r="AI124" s="61"/>
      <c r="AJ124" s="61"/>
      <c r="AK124" s="59">
        <v>1.14807487970698E-2</v>
      </c>
      <c r="AL124" s="59"/>
      <c r="AM124" s="59"/>
      <c r="AN124" s="59"/>
      <c r="AO124" s="59"/>
    </row>
    <row r="125" spans="2:41" s="1" customFormat="1" ht="8.5500000000000007" customHeight="1" x14ac:dyDescent="0.15">
      <c r="B125" s="57" t="s">
        <v>1255</v>
      </c>
      <c r="C125" s="57"/>
      <c r="D125" s="57"/>
      <c r="E125" s="57"/>
      <c r="F125" s="57"/>
      <c r="G125" s="57"/>
      <c r="H125" s="57"/>
      <c r="I125" s="57"/>
      <c r="J125" s="57"/>
      <c r="K125" s="86">
        <v>121416849.70999999</v>
      </c>
      <c r="L125" s="86"/>
      <c r="M125" s="86"/>
      <c r="N125" s="86"/>
      <c r="O125" s="86"/>
      <c r="P125" s="86"/>
      <c r="Q125" s="86"/>
      <c r="R125" s="86"/>
      <c r="S125" s="86"/>
      <c r="T125" s="86"/>
      <c r="U125" s="86"/>
      <c r="V125" s="59">
        <v>8.1371331778266696E-3</v>
      </c>
      <c r="W125" s="59"/>
      <c r="X125" s="59"/>
      <c r="Y125" s="59"/>
      <c r="Z125" s="59"/>
      <c r="AA125" s="59"/>
      <c r="AB125" s="59"/>
      <c r="AC125" s="59"/>
      <c r="AD125" s="59"/>
      <c r="AE125" s="59"/>
      <c r="AF125" s="61">
        <v>1745</v>
      </c>
      <c r="AG125" s="61"/>
      <c r="AH125" s="61"/>
      <c r="AI125" s="61"/>
      <c r="AJ125" s="61"/>
      <c r="AK125" s="59">
        <v>7.5372109296037498E-3</v>
      </c>
      <c r="AL125" s="59"/>
      <c r="AM125" s="59"/>
      <c r="AN125" s="59"/>
      <c r="AO125" s="59"/>
    </row>
    <row r="126" spans="2:41" s="1" customFormat="1" ht="8.5500000000000007" customHeight="1" x14ac:dyDescent="0.15">
      <c r="B126" s="57" t="s">
        <v>1254</v>
      </c>
      <c r="C126" s="57"/>
      <c r="D126" s="57"/>
      <c r="E126" s="57"/>
      <c r="F126" s="57"/>
      <c r="G126" s="57"/>
      <c r="H126" s="57"/>
      <c r="I126" s="57"/>
      <c r="J126" s="57"/>
      <c r="K126" s="86">
        <v>4486112235.0300398</v>
      </c>
      <c r="L126" s="86"/>
      <c r="M126" s="86"/>
      <c r="N126" s="86"/>
      <c r="O126" s="86"/>
      <c r="P126" s="86"/>
      <c r="Q126" s="86"/>
      <c r="R126" s="86"/>
      <c r="S126" s="86"/>
      <c r="T126" s="86"/>
      <c r="U126" s="86"/>
      <c r="V126" s="59">
        <v>0.30065096231952898</v>
      </c>
      <c r="W126" s="59"/>
      <c r="X126" s="59"/>
      <c r="Y126" s="59"/>
      <c r="Z126" s="59"/>
      <c r="AA126" s="59"/>
      <c r="AB126" s="59"/>
      <c r="AC126" s="59"/>
      <c r="AD126" s="59"/>
      <c r="AE126" s="59"/>
      <c r="AF126" s="61">
        <v>42138</v>
      </c>
      <c r="AG126" s="61"/>
      <c r="AH126" s="61"/>
      <c r="AI126" s="61"/>
      <c r="AJ126" s="61"/>
      <c r="AK126" s="59">
        <v>0.18200744650523901</v>
      </c>
      <c r="AL126" s="59"/>
      <c r="AM126" s="59"/>
      <c r="AN126" s="59"/>
      <c r="AO126" s="59"/>
    </row>
    <row r="127" spans="2:41" s="1" customFormat="1" ht="8.5500000000000007" customHeight="1" x14ac:dyDescent="0.15">
      <c r="B127" s="57" t="s">
        <v>1253</v>
      </c>
      <c r="C127" s="57"/>
      <c r="D127" s="57"/>
      <c r="E127" s="57"/>
      <c r="F127" s="57"/>
      <c r="G127" s="57"/>
      <c r="H127" s="57"/>
      <c r="I127" s="57"/>
      <c r="J127" s="57"/>
      <c r="K127" s="86">
        <v>421303625.45999998</v>
      </c>
      <c r="L127" s="86"/>
      <c r="M127" s="86"/>
      <c r="N127" s="86"/>
      <c r="O127" s="86"/>
      <c r="P127" s="86"/>
      <c r="Q127" s="86"/>
      <c r="R127" s="86"/>
      <c r="S127" s="86"/>
      <c r="T127" s="86"/>
      <c r="U127" s="86"/>
      <c r="V127" s="59">
        <v>2.8234991410643302E-2</v>
      </c>
      <c r="W127" s="59"/>
      <c r="X127" s="59"/>
      <c r="Y127" s="59"/>
      <c r="Z127" s="59"/>
      <c r="AA127" s="59"/>
      <c r="AB127" s="59"/>
      <c r="AC127" s="59"/>
      <c r="AD127" s="59"/>
      <c r="AE127" s="59"/>
      <c r="AF127" s="61">
        <v>4602</v>
      </c>
      <c r="AG127" s="61"/>
      <c r="AH127" s="61"/>
      <c r="AI127" s="61"/>
      <c r="AJ127" s="61"/>
      <c r="AK127" s="59">
        <v>1.9877504124949302E-2</v>
      </c>
      <c r="AL127" s="59"/>
      <c r="AM127" s="59"/>
      <c r="AN127" s="59"/>
      <c r="AO127" s="59"/>
    </row>
    <row r="128" spans="2:41" s="1" customFormat="1" ht="8.5500000000000007" customHeight="1" x14ac:dyDescent="0.15">
      <c r="B128" s="57" t="s">
        <v>1252</v>
      </c>
      <c r="C128" s="57"/>
      <c r="D128" s="57"/>
      <c r="E128" s="57"/>
      <c r="F128" s="57"/>
      <c r="G128" s="57"/>
      <c r="H128" s="57"/>
      <c r="I128" s="57"/>
      <c r="J128" s="57"/>
      <c r="K128" s="86">
        <v>35338769.920000002</v>
      </c>
      <c r="L128" s="86"/>
      <c r="M128" s="86"/>
      <c r="N128" s="86"/>
      <c r="O128" s="86"/>
      <c r="P128" s="86"/>
      <c r="Q128" s="86"/>
      <c r="R128" s="86"/>
      <c r="S128" s="86"/>
      <c r="T128" s="86"/>
      <c r="U128" s="86"/>
      <c r="V128" s="59">
        <v>2.3683391379897699E-3</v>
      </c>
      <c r="W128" s="59"/>
      <c r="X128" s="59"/>
      <c r="Y128" s="59"/>
      <c r="Z128" s="59"/>
      <c r="AA128" s="59"/>
      <c r="AB128" s="59"/>
      <c r="AC128" s="59"/>
      <c r="AD128" s="59"/>
      <c r="AE128" s="59"/>
      <c r="AF128" s="61">
        <v>393</v>
      </c>
      <c r="AG128" s="61"/>
      <c r="AH128" s="61"/>
      <c r="AI128" s="61"/>
      <c r="AJ128" s="61"/>
      <c r="AK128" s="59">
        <v>1.69749220362996E-3</v>
      </c>
      <c r="AL128" s="59"/>
      <c r="AM128" s="59"/>
      <c r="AN128" s="59"/>
      <c r="AO128" s="59"/>
    </row>
    <row r="129" spans="2:44" s="1" customFormat="1" ht="8.5500000000000007" customHeight="1" x14ac:dyDescent="0.15">
      <c r="B129" s="57" t="s">
        <v>1251</v>
      </c>
      <c r="C129" s="57"/>
      <c r="D129" s="57"/>
      <c r="E129" s="57"/>
      <c r="F129" s="57"/>
      <c r="G129" s="57"/>
      <c r="H129" s="57"/>
      <c r="I129" s="57"/>
      <c r="J129" s="57"/>
      <c r="K129" s="86">
        <v>14690419.859999999</v>
      </c>
      <c r="L129" s="86"/>
      <c r="M129" s="86"/>
      <c r="N129" s="86"/>
      <c r="O129" s="86"/>
      <c r="P129" s="86"/>
      <c r="Q129" s="86"/>
      <c r="R129" s="86"/>
      <c r="S129" s="86"/>
      <c r="T129" s="86"/>
      <c r="U129" s="86"/>
      <c r="V129" s="59">
        <v>9.8452482603956495E-4</v>
      </c>
      <c r="W129" s="59"/>
      <c r="X129" s="59"/>
      <c r="Y129" s="59"/>
      <c r="Z129" s="59"/>
      <c r="AA129" s="59"/>
      <c r="AB129" s="59"/>
      <c r="AC129" s="59"/>
      <c r="AD129" s="59"/>
      <c r="AE129" s="59"/>
      <c r="AF129" s="61">
        <v>184</v>
      </c>
      <c r="AG129" s="61"/>
      <c r="AH129" s="61"/>
      <c r="AI129" s="61"/>
      <c r="AJ129" s="61"/>
      <c r="AK129" s="59">
        <v>7.9475461951122601E-4</v>
      </c>
      <c r="AL129" s="59"/>
      <c r="AM129" s="59"/>
      <c r="AN129" s="59"/>
      <c r="AO129" s="59"/>
    </row>
    <row r="130" spans="2:44" s="1" customFormat="1" ht="8.5500000000000007" customHeight="1" x14ac:dyDescent="0.15">
      <c r="B130" s="57" t="s">
        <v>1250</v>
      </c>
      <c r="C130" s="57"/>
      <c r="D130" s="57"/>
      <c r="E130" s="57"/>
      <c r="F130" s="57"/>
      <c r="G130" s="57"/>
      <c r="H130" s="57"/>
      <c r="I130" s="57"/>
      <c r="J130" s="57"/>
      <c r="K130" s="86">
        <v>22637477.760000002</v>
      </c>
      <c r="L130" s="86"/>
      <c r="M130" s="86"/>
      <c r="N130" s="86"/>
      <c r="O130" s="86"/>
      <c r="P130" s="86"/>
      <c r="Q130" s="86"/>
      <c r="R130" s="86"/>
      <c r="S130" s="86"/>
      <c r="T130" s="86"/>
      <c r="U130" s="86"/>
      <c r="V130" s="59">
        <v>1.51712197922425E-3</v>
      </c>
      <c r="W130" s="59"/>
      <c r="X130" s="59"/>
      <c r="Y130" s="59"/>
      <c r="Z130" s="59"/>
      <c r="AA130" s="59"/>
      <c r="AB130" s="59"/>
      <c r="AC130" s="59"/>
      <c r="AD130" s="59"/>
      <c r="AE130" s="59"/>
      <c r="AF130" s="61">
        <v>265</v>
      </c>
      <c r="AG130" s="61"/>
      <c r="AH130" s="61"/>
      <c r="AI130" s="61"/>
      <c r="AJ130" s="61"/>
      <c r="AK130" s="59">
        <v>1.14461942483954E-3</v>
      </c>
      <c r="AL130" s="59"/>
      <c r="AM130" s="59"/>
      <c r="AN130" s="59"/>
      <c r="AO130" s="59"/>
    </row>
    <row r="131" spans="2:44" s="1" customFormat="1" ht="8.5500000000000007" customHeight="1" x14ac:dyDescent="0.15">
      <c r="B131" s="57" t="s">
        <v>1249</v>
      </c>
      <c r="C131" s="57"/>
      <c r="D131" s="57"/>
      <c r="E131" s="57"/>
      <c r="F131" s="57"/>
      <c r="G131" s="57"/>
      <c r="H131" s="57"/>
      <c r="I131" s="57"/>
      <c r="J131" s="57"/>
      <c r="K131" s="86">
        <v>319193663.97999901</v>
      </c>
      <c r="L131" s="86"/>
      <c r="M131" s="86"/>
      <c r="N131" s="86"/>
      <c r="O131" s="86"/>
      <c r="P131" s="86"/>
      <c r="Q131" s="86"/>
      <c r="R131" s="86"/>
      <c r="S131" s="86"/>
      <c r="T131" s="86"/>
      <c r="U131" s="86"/>
      <c r="V131" s="59">
        <v>2.1391770248753099E-2</v>
      </c>
      <c r="W131" s="59"/>
      <c r="X131" s="59"/>
      <c r="Y131" s="59"/>
      <c r="Z131" s="59"/>
      <c r="AA131" s="59"/>
      <c r="AB131" s="59"/>
      <c r="AC131" s="59"/>
      <c r="AD131" s="59"/>
      <c r="AE131" s="59"/>
      <c r="AF131" s="61">
        <v>3885</v>
      </c>
      <c r="AG131" s="61"/>
      <c r="AH131" s="61"/>
      <c r="AI131" s="61"/>
      <c r="AJ131" s="61"/>
      <c r="AK131" s="59">
        <v>1.6780552700005998E-2</v>
      </c>
      <c r="AL131" s="59"/>
      <c r="AM131" s="59"/>
      <c r="AN131" s="59"/>
      <c r="AO131" s="59"/>
    </row>
    <row r="132" spans="2:44" s="1" customFormat="1" ht="8.5500000000000007" customHeight="1" x14ac:dyDescent="0.15">
      <c r="B132" s="57" t="s">
        <v>1248</v>
      </c>
      <c r="C132" s="57"/>
      <c r="D132" s="57"/>
      <c r="E132" s="57"/>
      <c r="F132" s="57"/>
      <c r="G132" s="57"/>
      <c r="H132" s="57"/>
      <c r="I132" s="57"/>
      <c r="J132" s="57"/>
      <c r="K132" s="86">
        <v>24365703.149999999</v>
      </c>
      <c r="L132" s="86"/>
      <c r="M132" s="86"/>
      <c r="N132" s="86"/>
      <c r="O132" s="86"/>
      <c r="P132" s="86"/>
      <c r="Q132" s="86"/>
      <c r="R132" s="86"/>
      <c r="S132" s="86"/>
      <c r="T132" s="86"/>
      <c r="U132" s="86"/>
      <c r="V132" s="59">
        <v>1.6329444552094299E-3</v>
      </c>
      <c r="W132" s="59"/>
      <c r="X132" s="59"/>
      <c r="Y132" s="59"/>
      <c r="Z132" s="59"/>
      <c r="AA132" s="59"/>
      <c r="AB132" s="59"/>
      <c r="AC132" s="59"/>
      <c r="AD132" s="59"/>
      <c r="AE132" s="59"/>
      <c r="AF132" s="61">
        <v>332</v>
      </c>
      <c r="AG132" s="61"/>
      <c r="AH132" s="61"/>
      <c r="AI132" s="61"/>
      <c r="AJ132" s="61"/>
      <c r="AK132" s="59">
        <v>1.4340137699876501E-3</v>
      </c>
      <c r="AL132" s="59"/>
      <c r="AM132" s="59"/>
      <c r="AN132" s="59"/>
      <c r="AO132" s="59"/>
    </row>
    <row r="133" spans="2:44" s="1" customFormat="1" ht="8.5500000000000007" customHeight="1" x14ac:dyDescent="0.15">
      <c r="B133" s="57" t="s">
        <v>1247</v>
      </c>
      <c r="C133" s="57"/>
      <c r="D133" s="57"/>
      <c r="E133" s="57"/>
      <c r="F133" s="57"/>
      <c r="G133" s="57"/>
      <c r="H133" s="57"/>
      <c r="I133" s="57"/>
      <c r="J133" s="57"/>
      <c r="K133" s="86">
        <v>181953.49</v>
      </c>
      <c r="L133" s="86"/>
      <c r="M133" s="86"/>
      <c r="N133" s="86"/>
      <c r="O133" s="86"/>
      <c r="P133" s="86"/>
      <c r="Q133" s="86"/>
      <c r="R133" s="86"/>
      <c r="S133" s="86"/>
      <c r="T133" s="86"/>
      <c r="U133" s="86"/>
      <c r="V133" s="59">
        <v>1.21941870822432E-5</v>
      </c>
      <c r="W133" s="59"/>
      <c r="X133" s="59"/>
      <c r="Y133" s="59"/>
      <c r="Z133" s="59"/>
      <c r="AA133" s="59"/>
      <c r="AB133" s="59"/>
      <c r="AC133" s="59"/>
      <c r="AD133" s="59"/>
      <c r="AE133" s="59"/>
      <c r="AF133" s="61">
        <v>2</v>
      </c>
      <c r="AG133" s="61"/>
      <c r="AH133" s="61"/>
      <c r="AI133" s="61"/>
      <c r="AJ133" s="61"/>
      <c r="AK133" s="59">
        <v>8.6386371686002803E-6</v>
      </c>
      <c r="AL133" s="59"/>
      <c r="AM133" s="59"/>
      <c r="AN133" s="59"/>
      <c r="AO133" s="59"/>
    </row>
    <row r="134" spans="2:44" s="1" customFormat="1" ht="8.5500000000000007" customHeight="1" x14ac:dyDescent="0.15">
      <c r="B134" s="57" t="s">
        <v>1246</v>
      </c>
      <c r="C134" s="57"/>
      <c r="D134" s="57"/>
      <c r="E134" s="57"/>
      <c r="F134" s="57"/>
      <c r="G134" s="57"/>
      <c r="H134" s="57"/>
      <c r="I134" s="57"/>
      <c r="J134" s="57"/>
      <c r="K134" s="86">
        <v>97095.5</v>
      </c>
      <c r="L134" s="86"/>
      <c r="M134" s="86"/>
      <c r="N134" s="86"/>
      <c r="O134" s="86"/>
      <c r="P134" s="86"/>
      <c r="Q134" s="86"/>
      <c r="R134" s="86"/>
      <c r="S134" s="86"/>
      <c r="T134" s="86"/>
      <c r="U134" s="86"/>
      <c r="V134" s="59">
        <v>6.5071612083062998E-6</v>
      </c>
      <c r="W134" s="59"/>
      <c r="X134" s="59"/>
      <c r="Y134" s="59"/>
      <c r="Z134" s="59"/>
      <c r="AA134" s="59"/>
      <c r="AB134" s="59"/>
      <c r="AC134" s="59"/>
      <c r="AD134" s="59"/>
      <c r="AE134" s="59"/>
      <c r="AF134" s="61">
        <v>2</v>
      </c>
      <c r="AG134" s="61"/>
      <c r="AH134" s="61"/>
      <c r="AI134" s="61"/>
      <c r="AJ134" s="61"/>
      <c r="AK134" s="59">
        <v>8.6386371686002803E-6</v>
      </c>
      <c r="AL134" s="59"/>
      <c r="AM134" s="59"/>
      <c r="AN134" s="59"/>
      <c r="AO134" s="59"/>
    </row>
    <row r="135" spans="2:44" s="1" customFormat="1" ht="8.5500000000000007" customHeight="1" x14ac:dyDescent="0.15">
      <c r="B135" s="57" t="s">
        <v>1245</v>
      </c>
      <c r="C135" s="57"/>
      <c r="D135" s="57"/>
      <c r="E135" s="57"/>
      <c r="F135" s="57"/>
      <c r="G135" s="57"/>
      <c r="H135" s="57"/>
      <c r="I135" s="57"/>
      <c r="J135" s="57"/>
      <c r="K135" s="86">
        <v>104335.16</v>
      </c>
      <c r="L135" s="86"/>
      <c r="M135" s="86"/>
      <c r="N135" s="86"/>
      <c r="O135" s="86"/>
      <c r="P135" s="86"/>
      <c r="Q135" s="86"/>
      <c r="R135" s="86"/>
      <c r="S135" s="86"/>
      <c r="T135" s="86"/>
      <c r="U135" s="86"/>
      <c r="V135" s="59">
        <v>6.9923498598228701E-6</v>
      </c>
      <c r="W135" s="59"/>
      <c r="X135" s="59"/>
      <c r="Y135" s="59"/>
      <c r="Z135" s="59"/>
      <c r="AA135" s="59"/>
      <c r="AB135" s="59"/>
      <c r="AC135" s="59"/>
      <c r="AD135" s="59"/>
      <c r="AE135" s="59"/>
      <c r="AF135" s="61">
        <v>1</v>
      </c>
      <c r="AG135" s="61"/>
      <c r="AH135" s="61"/>
      <c r="AI135" s="61"/>
      <c r="AJ135" s="61"/>
      <c r="AK135" s="59">
        <v>4.3193185843001401E-6</v>
      </c>
      <c r="AL135" s="59"/>
      <c r="AM135" s="59"/>
      <c r="AN135" s="59"/>
      <c r="AO135" s="59"/>
    </row>
    <row r="136" spans="2:44" s="1" customFormat="1" ht="8.5500000000000007" customHeight="1" x14ac:dyDescent="0.15">
      <c r="B136" s="57" t="s">
        <v>1244</v>
      </c>
      <c r="C136" s="57"/>
      <c r="D136" s="57"/>
      <c r="E136" s="57"/>
      <c r="F136" s="57"/>
      <c r="G136" s="57"/>
      <c r="H136" s="57"/>
      <c r="I136" s="57"/>
      <c r="J136" s="57"/>
      <c r="K136" s="86">
        <v>328766.09999999998</v>
      </c>
      <c r="L136" s="86"/>
      <c r="M136" s="86"/>
      <c r="N136" s="86"/>
      <c r="O136" s="86"/>
      <c r="P136" s="86"/>
      <c r="Q136" s="86"/>
      <c r="R136" s="86"/>
      <c r="S136" s="86"/>
      <c r="T136" s="86"/>
      <c r="U136" s="86"/>
      <c r="V136" s="59">
        <v>2.2033297243704901E-5</v>
      </c>
      <c r="W136" s="59"/>
      <c r="X136" s="59"/>
      <c r="Y136" s="59"/>
      <c r="Z136" s="59"/>
      <c r="AA136" s="59"/>
      <c r="AB136" s="59"/>
      <c r="AC136" s="59"/>
      <c r="AD136" s="59"/>
      <c r="AE136" s="59"/>
      <c r="AF136" s="61">
        <v>5</v>
      </c>
      <c r="AG136" s="61"/>
      <c r="AH136" s="61"/>
      <c r="AI136" s="61"/>
      <c r="AJ136" s="61"/>
      <c r="AK136" s="59">
        <v>2.15965929215007E-5</v>
      </c>
      <c r="AL136" s="59"/>
      <c r="AM136" s="59"/>
      <c r="AN136" s="59"/>
      <c r="AO136" s="59"/>
    </row>
    <row r="137" spans="2:44" s="1" customFormat="1" ht="8.5500000000000007" customHeight="1" x14ac:dyDescent="0.15">
      <c r="B137" s="57" t="s">
        <v>1243</v>
      </c>
      <c r="C137" s="57"/>
      <c r="D137" s="57"/>
      <c r="E137" s="57"/>
      <c r="F137" s="57"/>
      <c r="G137" s="57"/>
      <c r="H137" s="57"/>
      <c r="I137" s="57"/>
      <c r="J137" s="57"/>
      <c r="K137" s="86">
        <v>145994.06</v>
      </c>
      <c r="L137" s="86"/>
      <c r="M137" s="86"/>
      <c r="N137" s="86"/>
      <c r="O137" s="86"/>
      <c r="P137" s="86"/>
      <c r="Q137" s="86"/>
      <c r="R137" s="86"/>
      <c r="S137" s="86"/>
      <c r="T137" s="86"/>
      <c r="U137" s="86"/>
      <c r="V137" s="59">
        <v>9.7842524511964304E-6</v>
      </c>
      <c r="W137" s="59"/>
      <c r="X137" s="59"/>
      <c r="Y137" s="59"/>
      <c r="Z137" s="59"/>
      <c r="AA137" s="59"/>
      <c r="AB137" s="59"/>
      <c r="AC137" s="59"/>
      <c r="AD137" s="59"/>
      <c r="AE137" s="59"/>
      <c r="AF137" s="61">
        <v>2</v>
      </c>
      <c r="AG137" s="61"/>
      <c r="AH137" s="61"/>
      <c r="AI137" s="61"/>
      <c r="AJ137" s="61"/>
      <c r="AK137" s="59">
        <v>8.6386371686002803E-6</v>
      </c>
      <c r="AL137" s="59"/>
      <c r="AM137" s="59"/>
      <c r="AN137" s="59"/>
      <c r="AO137" s="59"/>
    </row>
    <row r="138" spans="2:44" s="1" customFormat="1" ht="8.5500000000000007" customHeight="1" x14ac:dyDescent="0.15">
      <c r="B138" s="57" t="s">
        <v>1242</v>
      </c>
      <c r="C138" s="57"/>
      <c r="D138" s="57"/>
      <c r="E138" s="57"/>
      <c r="F138" s="57"/>
      <c r="G138" s="57"/>
      <c r="H138" s="57"/>
      <c r="I138" s="57"/>
      <c r="J138" s="57"/>
      <c r="K138" s="86">
        <v>2793324.97</v>
      </c>
      <c r="L138" s="86"/>
      <c r="M138" s="86"/>
      <c r="N138" s="86"/>
      <c r="O138" s="86"/>
      <c r="P138" s="86"/>
      <c r="Q138" s="86"/>
      <c r="R138" s="86"/>
      <c r="S138" s="86"/>
      <c r="T138" s="86"/>
      <c r="U138" s="86"/>
      <c r="V138" s="59">
        <v>1.8720348406442501E-4</v>
      </c>
      <c r="W138" s="59"/>
      <c r="X138" s="59"/>
      <c r="Y138" s="59"/>
      <c r="Z138" s="59"/>
      <c r="AA138" s="59"/>
      <c r="AB138" s="59"/>
      <c r="AC138" s="59"/>
      <c r="AD138" s="59"/>
      <c r="AE138" s="59"/>
      <c r="AF138" s="61">
        <v>40</v>
      </c>
      <c r="AG138" s="61"/>
      <c r="AH138" s="61"/>
      <c r="AI138" s="61"/>
      <c r="AJ138" s="61"/>
      <c r="AK138" s="59">
        <v>1.7277274337200601E-4</v>
      </c>
      <c r="AL138" s="59"/>
      <c r="AM138" s="59"/>
      <c r="AN138" s="59"/>
      <c r="AO138" s="59"/>
    </row>
    <row r="139" spans="2:44" s="1" customFormat="1" ht="8.5500000000000007" customHeight="1" x14ac:dyDescent="0.15">
      <c r="B139" s="57" t="s">
        <v>1241</v>
      </c>
      <c r="C139" s="57"/>
      <c r="D139" s="57"/>
      <c r="E139" s="57"/>
      <c r="F139" s="57"/>
      <c r="G139" s="57"/>
      <c r="H139" s="57"/>
      <c r="I139" s="57"/>
      <c r="J139" s="57"/>
      <c r="K139" s="86">
        <v>84298.11</v>
      </c>
      <c r="L139" s="86"/>
      <c r="M139" s="86"/>
      <c r="N139" s="86"/>
      <c r="O139" s="86"/>
      <c r="P139" s="86"/>
      <c r="Q139" s="86"/>
      <c r="R139" s="86"/>
      <c r="S139" s="86"/>
      <c r="T139" s="86"/>
      <c r="U139" s="86"/>
      <c r="V139" s="59">
        <v>5.6495037496643803E-6</v>
      </c>
      <c r="W139" s="59"/>
      <c r="X139" s="59"/>
      <c r="Y139" s="59"/>
      <c r="Z139" s="59"/>
      <c r="AA139" s="59"/>
      <c r="AB139" s="59"/>
      <c r="AC139" s="59"/>
      <c r="AD139" s="59"/>
      <c r="AE139" s="59"/>
      <c r="AF139" s="61">
        <v>4</v>
      </c>
      <c r="AG139" s="61"/>
      <c r="AH139" s="61"/>
      <c r="AI139" s="61"/>
      <c r="AJ139" s="61"/>
      <c r="AK139" s="59">
        <v>1.7277274337200601E-5</v>
      </c>
      <c r="AL139" s="59"/>
      <c r="AM139" s="59"/>
      <c r="AN139" s="59"/>
      <c r="AO139" s="59"/>
    </row>
    <row r="140" spans="2:44" s="1" customFormat="1" ht="8.5500000000000007" customHeight="1" x14ac:dyDescent="0.15">
      <c r="B140" s="57" t="s">
        <v>1240</v>
      </c>
      <c r="C140" s="57"/>
      <c r="D140" s="57"/>
      <c r="E140" s="57"/>
      <c r="F140" s="57"/>
      <c r="G140" s="57"/>
      <c r="H140" s="57"/>
      <c r="I140" s="57"/>
      <c r="J140" s="57"/>
      <c r="K140" s="86">
        <v>3774.43</v>
      </c>
      <c r="L140" s="86"/>
      <c r="M140" s="86"/>
      <c r="N140" s="86"/>
      <c r="O140" s="86"/>
      <c r="P140" s="86"/>
      <c r="Q140" s="86"/>
      <c r="R140" s="86"/>
      <c r="S140" s="86"/>
      <c r="T140" s="86"/>
      <c r="U140" s="86"/>
      <c r="V140" s="59">
        <v>2.5295533242495899E-7</v>
      </c>
      <c r="W140" s="59"/>
      <c r="X140" s="59"/>
      <c r="Y140" s="59"/>
      <c r="Z140" s="59"/>
      <c r="AA140" s="59"/>
      <c r="AB140" s="59"/>
      <c r="AC140" s="59"/>
      <c r="AD140" s="59"/>
      <c r="AE140" s="59"/>
      <c r="AF140" s="61">
        <v>1</v>
      </c>
      <c r="AG140" s="61"/>
      <c r="AH140" s="61"/>
      <c r="AI140" s="61"/>
      <c r="AJ140" s="61"/>
      <c r="AK140" s="59">
        <v>4.3193185843001401E-6</v>
      </c>
      <c r="AL140" s="59"/>
      <c r="AM140" s="59"/>
      <c r="AN140" s="59"/>
      <c r="AO140" s="59"/>
    </row>
    <row r="141" spans="2:44" s="1" customFormat="1" ht="10.199999999999999" customHeight="1" x14ac:dyDescent="0.15">
      <c r="B141" s="88"/>
      <c r="C141" s="88"/>
      <c r="D141" s="88"/>
      <c r="E141" s="88"/>
      <c r="F141" s="88"/>
      <c r="G141" s="88"/>
      <c r="H141" s="88"/>
      <c r="I141" s="88"/>
      <c r="J141" s="88"/>
      <c r="K141" s="84">
        <v>14921330038.060101</v>
      </c>
      <c r="L141" s="84"/>
      <c r="M141" s="84"/>
      <c r="N141" s="84"/>
      <c r="O141" s="84"/>
      <c r="P141" s="84"/>
      <c r="Q141" s="84"/>
      <c r="R141" s="84"/>
      <c r="S141" s="84"/>
      <c r="T141" s="84"/>
      <c r="U141" s="84"/>
      <c r="V141" s="82">
        <v>1</v>
      </c>
      <c r="W141" s="82"/>
      <c r="X141" s="82"/>
      <c r="Y141" s="82"/>
      <c r="Z141" s="82"/>
      <c r="AA141" s="82"/>
      <c r="AB141" s="82"/>
      <c r="AC141" s="82"/>
      <c r="AD141" s="82"/>
      <c r="AE141" s="82"/>
      <c r="AF141" s="83">
        <v>231518</v>
      </c>
      <c r="AG141" s="83"/>
      <c r="AH141" s="83"/>
      <c r="AI141" s="83"/>
      <c r="AJ141" s="83"/>
      <c r="AK141" s="82">
        <v>1</v>
      </c>
      <c r="AL141" s="82"/>
      <c r="AM141" s="82"/>
      <c r="AN141" s="82"/>
      <c r="AO141" s="82"/>
    </row>
    <row r="142" spans="2:44" s="1" customFormat="1" ht="7.2" customHeight="1" x14ac:dyDescent="0.15"/>
    <row r="143" spans="2:44" s="1" customFormat="1" ht="15.3" customHeight="1" x14ac:dyDescent="0.15">
      <c r="B143" s="54" t="s">
        <v>1239</v>
      </c>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row>
    <row r="144" spans="2:44" s="1" customFormat="1" ht="6.3" customHeight="1" x14ac:dyDescent="0.15"/>
    <row r="145" spans="2:42" s="1" customFormat="1" ht="10.199999999999999" customHeight="1" x14ac:dyDescent="0.15">
      <c r="B145" s="52" t="s">
        <v>1238</v>
      </c>
      <c r="C145" s="52"/>
      <c r="D145" s="52"/>
      <c r="E145" s="52"/>
      <c r="F145" s="52"/>
      <c r="G145" s="52"/>
      <c r="H145" s="52"/>
      <c r="I145" s="52"/>
      <c r="J145" s="52"/>
      <c r="K145" s="52" t="s">
        <v>1129</v>
      </c>
      <c r="L145" s="52"/>
      <c r="M145" s="52"/>
      <c r="N145" s="52"/>
      <c r="O145" s="52"/>
      <c r="P145" s="52"/>
      <c r="Q145" s="52"/>
      <c r="R145" s="52"/>
      <c r="S145" s="52"/>
      <c r="T145" s="52" t="s">
        <v>1127</v>
      </c>
      <c r="U145" s="52"/>
      <c r="V145" s="52"/>
      <c r="W145" s="52"/>
      <c r="X145" s="52"/>
      <c r="Y145" s="52"/>
      <c r="Z145" s="52"/>
      <c r="AA145" s="52"/>
      <c r="AB145" s="52"/>
      <c r="AC145" s="52"/>
      <c r="AD145" s="52"/>
      <c r="AE145" s="52" t="s">
        <v>1128</v>
      </c>
      <c r="AF145" s="52"/>
      <c r="AG145" s="52"/>
      <c r="AH145" s="52"/>
      <c r="AI145" s="52" t="s">
        <v>1127</v>
      </c>
      <c r="AJ145" s="52"/>
      <c r="AK145" s="52"/>
      <c r="AL145" s="52"/>
      <c r="AM145" s="52"/>
      <c r="AN145" s="52"/>
      <c r="AO145" s="52"/>
      <c r="AP145" s="52"/>
    </row>
    <row r="146" spans="2:42" s="1" customFormat="1" ht="9.75" customHeight="1" x14ac:dyDescent="0.15">
      <c r="B146" s="94">
        <v>1990</v>
      </c>
      <c r="C146" s="94"/>
      <c r="D146" s="94"/>
      <c r="E146" s="94"/>
      <c r="F146" s="94"/>
      <c r="G146" s="94"/>
      <c r="H146" s="94"/>
      <c r="I146" s="94"/>
      <c r="J146" s="94"/>
      <c r="K146" s="86">
        <v>18648.04</v>
      </c>
      <c r="L146" s="86"/>
      <c r="M146" s="86"/>
      <c r="N146" s="86"/>
      <c r="O146" s="86"/>
      <c r="P146" s="86"/>
      <c r="Q146" s="86"/>
      <c r="R146" s="86"/>
      <c r="S146" s="86"/>
      <c r="T146" s="59">
        <v>1.24975722354738E-6</v>
      </c>
      <c r="U146" s="59"/>
      <c r="V146" s="59"/>
      <c r="W146" s="59"/>
      <c r="X146" s="59"/>
      <c r="Y146" s="59"/>
      <c r="Z146" s="59"/>
      <c r="AA146" s="59"/>
      <c r="AB146" s="59"/>
      <c r="AC146" s="59"/>
      <c r="AD146" s="59"/>
      <c r="AE146" s="61">
        <v>2</v>
      </c>
      <c r="AF146" s="61"/>
      <c r="AG146" s="61"/>
      <c r="AH146" s="61"/>
      <c r="AI146" s="59">
        <v>8.6386371686002803E-6</v>
      </c>
      <c r="AJ146" s="59"/>
      <c r="AK146" s="59"/>
      <c r="AL146" s="59"/>
      <c r="AM146" s="59"/>
      <c r="AN146" s="59"/>
      <c r="AO146" s="59"/>
      <c r="AP146" s="59"/>
    </row>
    <row r="147" spans="2:42" s="1" customFormat="1" ht="9.75" customHeight="1" x14ac:dyDescent="0.15">
      <c r="B147" s="94">
        <v>1996</v>
      </c>
      <c r="C147" s="94"/>
      <c r="D147" s="94"/>
      <c r="E147" s="94"/>
      <c r="F147" s="94"/>
      <c r="G147" s="94"/>
      <c r="H147" s="94"/>
      <c r="I147" s="94"/>
      <c r="J147" s="94"/>
      <c r="K147" s="86">
        <v>13280.27</v>
      </c>
      <c r="L147" s="86"/>
      <c r="M147" s="86"/>
      <c r="N147" s="86"/>
      <c r="O147" s="86"/>
      <c r="P147" s="86"/>
      <c r="Q147" s="86"/>
      <c r="R147" s="86"/>
      <c r="S147" s="86"/>
      <c r="T147" s="59">
        <v>8.9001918502746396E-7</v>
      </c>
      <c r="U147" s="59"/>
      <c r="V147" s="59"/>
      <c r="W147" s="59"/>
      <c r="X147" s="59"/>
      <c r="Y147" s="59"/>
      <c r="Z147" s="59"/>
      <c r="AA147" s="59"/>
      <c r="AB147" s="59"/>
      <c r="AC147" s="59"/>
      <c r="AD147" s="59"/>
      <c r="AE147" s="61">
        <v>2</v>
      </c>
      <c r="AF147" s="61"/>
      <c r="AG147" s="61"/>
      <c r="AH147" s="61"/>
      <c r="AI147" s="59">
        <v>8.6386371686002803E-6</v>
      </c>
      <c r="AJ147" s="59"/>
      <c r="AK147" s="59"/>
      <c r="AL147" s="59"/>
      <c r="AM147" s="59"/>
      <c r="AN147" s="59"/>
      <c r="AO147" s="59"/>
      <c r="AP147" s="59"/>
    </row>
    <row r="148" spans="2:42" s="1" customFormat="1" ht="9.75" customHeight="1" x14ac:dyDescent="0.15">
      <c r="B148" s="94">
        <v>1997</v>
      </c>
      <c r="C148" s="94"/>
      <c r="D148" s="94"/>
      <c r="E148" s="94"/>
      <c r="F148" s="94"/>
      <c r="G148" s="94"/>
      <c r="H148" s="94"/>
      <c r="I148" s="94"/>
      <c r="J148" s="94"/>
      <c r="K148" s="86">
        <v>74018.899999999994</v>
      </c>
      <c r="L148" s="86"/>
      <c r="M148" s="86"/>
      <c r="N148" s="86"/>
      <c r="O148" s="86"/>
      <c r="P148" s="86"/>
      <c r="Q148" s="86"/>
      <c r="R148" s="86"/>
      <c r="S148" s="86"/>
      <c r="T148" s="59">
        <v>4.9606100670113898E-6</v>
      </c>
      <c r="U148" s="59"/>
      <c r="V148" s="59"/>
      <c r="W148" s="59"/>
      <c r="X148" s="59"/>
      <c r="Y148" s="59"/>
      <c r="Z148" s="59"/>
      <c r="AA148" s="59"/>
      <c r="AB148" s="59"/>
      <c r="AC148" s="59"/>
      <c r="AD148" s="59"/>
      <c r="AE148" s="61">
        <v>4</v>
      </c>
      <c r="AF148" s="61"/>
      <c r="AG148" s="61"/>
      <c r="AH148" s="61"/>
      <c r="AI148" s="59">
        <v>1.7277274337200601E-5</v>
      </c>
      <c r="AJ148" s="59"/>
      <c r="AK148" s="59"/>
      <c r="AL148" s="59"/>
      <c r="AM148" s="59"/>
      <c r="AN148" s="59"/>
      <c r="AO148" s="59"/>
      <c r="AP148" s="59"/>
    </row>
    <row r="149" spans="2:42" s="1" customFormat="1" ht="9.75" customHeight="1" x14ac:dyDescent="0.15">
      <c r="B149" s="94">
        <v>1998</v>
      </c>
      <c r="C149" s="94"/>
      <c r="D149" s="94"/>
      <c r="E149" s="94"/>
      <c r="F149" s="94"/>
      <c r="G149" s="94"/>
      <c r="H149" s="94"/>
      <c r="I149" s="94"/>
      <c r="J149" s="94"/>
      <c r="K149" s="86">
        <v>44374.67</v>
      </c>
      <c r="L149" s="86"/>
      <c r="M149" s="86"/>
      <c r="N149" s="86"/>
      <c r="O149" s="86"/>
      <c r="P149" s="86"/>
      <c r="Q149" s="86"/>
      <c r="R149" s="86"/>
      <c r="S149" s="86"/>
      <c r="T149" s="59">
        <v>2.97390848448583E-6</v>
      </c>
      <c r="U149" s="59"/>
      <c r="V149" s="59"/>
      <c r="W149" s="59"/>
      <c r="X149" s="59"/>
      <c r="Y149" s="59"/>
      <c r="Z149" s="59"/>
      <c r="AA149" s="59"/>
      <c r="AB149" s="59"/>
      <c r="AC149" s="59"/>
      <c r="AD149" s="59"/>
      <c r="AE149" s="61">
        <v>2</v>
      </c>
      <c r="AF149" s="61"/>
      <c r="AG149" s="61"/>
      <c r="AH149" s="61"/>
      <c r="AI149" s="59">
        <v>8.6386371686002803E-6</v>
      </c>
      <c r="AJ149" s="59"/>
      <c r="AK149" s="59"/>
      <c r="AL149" s="59"/>
      <c r="AM149" s="59"/>
      <c r="AN149" s="59"/>
      <c r="AO149" s="59"/>
      <c r="AP149" s="59"/>
    </row>
    <row r="150" spans="2:42" s="1" customFormat="1" ht="9.75" customHeight="1" x14ac:dyDescent="0.15">
      <c r="B150" s="94">
        <v>1999</v>
      </c>
      <c r="C150" s="94"/>
      <c r="D150" s="94"/>
      <c r="E150" s="94"/>
      <c r="F150" s="94"/>
      <c r="G150" s="94"/>
      <c r="H150" s="94"/>
      <c r="I150" s="94"/>
      <c r="J150" s="94"/>
      <c r="K150" s="86">
        <v>188910.24</v>
      </c>
      <c r="L150" s="86"/>
      <c r="M150" s="86"/>
      <c r="N150" s="86"/>
      <c r="O150" s="86"/>
      <c r="P150" s="86"/>
      <c r="Q150" s="86"/>
      <c r="R150" s="86"/>
      <c r="S150" s="86"/>
      <c r="T150" s="59">
        <v>1.26604156277051E-5</v>
      </c>
      <c r="U150" s="59"/>
      <c r="V150" s="59"/>
      <c r="W150" s="59"/>
      <c r="X150" s="59"/>
      <c r="Y150" s="59"/>
      <c r="Z150" s="59"/>
      <c r="AA150" s="59"/>
      <c r="AB150" s="59"/>
      <c r="AC150" s="59"/>
      <c r="AD150" s="59"/>
      <c r="AE150" s="61">
        <v>22</v>
      </c>
      <c r="AF150" s="61"/>
      <c r="AG150" s="61"/>
      <c r="AH150" s="61"/>
      <c r="AI150" s="59">
        <v>9.5025008854603105E-5</v>
      </c>
      <c r="AJ150" s="59"/>
      <c r="AK150" s="59"/>
      <c r="AL150" s="59"/>
      <c r="AM150" s="59"/>
      <c r="AN150" s="59"/>
      <c r="AO150" s="59"/>
      <c r="AP150" s="59"/>
    </row>
    <row r="151" spans="2:42" s="1" customFormat="1" ht="9.75" customHeight="1" x14ac:dyDescent="0.15">
      <c r="B151" s="94">
        <v>2000</v>
      </c>
      <c r="C151" s="94"/>
      <c r="D151" s="94"/>
      <c r="E151" s="94"/>
      <c r="F151" s="94"/>
      <c r="G151" s="94"/>
      <c r="H151" s="94"/>
      <c r="I151" s="94"/>
      <c r="J151" s="94"/>
      <c r="K151" s="86">
        <v>120267.39</v>
      </c>
      <c r="L151" s="86"/>
      <c r="M151" s="86"/>
      <c r="N151" s="86"/>
      <c r="O151" s="86"/>
      <c r="P151" s="86"/>
      <c r="Q151" s="86"/>
      <c r="R151" s="86"/>
      <c r="S151" s="86"/>
      <c r="T151" s="59">
        <v>8.0600985095318195E-6</v>
      </c>
      <c r="U151" s="59"/>
      <c r="V151" s="59"/>
      <c r="W151" s="59"/>
      <c r="X151" s="59"/>
      <c r="Y151" s="59"/>
      <c r="Z151" s="59"/>
      <c r="AA151" s="59"/>
      <c r="AB151" s="59"/>
      <c r="AC151" s="59"/>
      <c r="AD151" s="59"/>
      <c r="AE151" s="61">
        <v>40</v>
      </c>
      <c r="AF151" s="61"/>
      <c r="AG151" s="61"/>
      <c r="AH151" s="61"/>
      <c r="AI151" s="59">
        <v>1.7277274337200601E-4</v>
      </c>
      <c r="AJ151" s="59"/>
      <c r="AK151" s="59"/>
      <c r="AL151" s="59"/>
      <c r="AM151" s="59"/>
      <c r="AN151" s="59"/>
      <c r="AO151" s="59"/>
      <c r="AP151" s="59"/>
    </row>
    <row r="152" spans="2:42" s="1" customFormat="1" ht="9.75" customHeight="1" x14ac:dyDescent="0.15">
      <c r="B152" s="94">
        <v>2001</v>
      </c>
      <c r="C152" s="94"/>
      <c r="D152" s="94"/>
      <c r="E152" s="94"/>
      <c r="F152" s="94"/>
      <c r="G152" s="94"/>
      <c r="H152" s="94"/>
      <c r="I152" s="94"/>
      <c r="J152" s="94"/>
      <c r="K152" s="86">
        <v>106695.89</v>
      </c>
      <c r="L152" s="86"/>
      <c r="M152" s="86"/>
      <c r="N152" s="86"/>
      <c r="O152" s="86"/>
      <c r="P152" s="86"/>
      <c r="Q152" s="86"/>
      <c r="R152" s="86"/>
      <c r="S152" s="86"/>
      <c r="T152" s="59">
        <v>7.15056162740516E-6</v>
      </c>
      <c r="U152" s="59"/>
      <c r="V152" s="59"/>
      <c r="W152" s="59"/>
      <c r="X152" s="59"/>
      <c r="Y152" s="59"/>
      <c r="Z152" s="59"/>
      <c r="AA152" s="59"/>
      <c r="AB152" s="59"/>
      <c r="AC152" s="59"/>
      <c r="AD152" s="59"/>
      <c r="AE152" s="61">
        <v>19</v>
      </c>
      <c r="AF152" s="61"/>
      <c r="AG152" s="61"/>
      <c r="AH152" s="61"/>
      <c r="AI152" s="59">
        <v>8.2067053101702694E-5</v>
      </c>
      <c r="AJ152" s="59"/>
      <c r="AK152" s="59"/>
      <c r="AL152" s="59"/>
      <c r="AM152" s="59"/>
      <c r="AN152" s="59"/>
      <c r="AO152" s="59"/>
      <c r="AP152" s="59"/>
    </row>
    <row r="153" spans="2:42" s="1" customFormat="1" ht="9.75" customHeight="1" x14ac:dyDescent="0.15">
      <c r="B153" s="94">
        <v>2002</v>
      </c>
      <c r="C153" s="94"/>
      <c r="D153" s="94"/>
      <c r="E153" s="94"/>
      <c r="F153" s="94"/>
      <c r="G153" s="94"/>
      <c r="H153" s="94"/>
      <c r="I153" s="94"/>
      <c r="J153" s="94"/>
      <c r="K153" s="86">
        <v>683334.39</v>
      </c>
      <c r="L153" s="86"/>
      <c r="M153" s="86"/>
      <c r="N153" s="86"/>
      <c r="O153" s="86"/>
      <c r="P153" s="86"/>
      <c r="Q153" s="86"/>
      <c r="R153" s="86"/>
      <c r="S153" s="86"/>
      <c r="T153" s="59">
        <v>4.5795809640093099E-5</v>
      </c>
      <c r="U153" s="59"/>
      <c r="V153" s="59"/>
      <c r="W153" s="59"/>
      <c r="X153" s="59"/>
      <c r="Y153" s="59"/>
      <c r="Z153" s="59"/>
      <c r="AA153" s="59"/>
      <c r="AB153" s="59"/>
      <c r="AC153" s="59"/>
      <c r="AD153" s="59"/>
      <c r="AE153" s="61">
        <v>52</v>
      </c>
      <c r="AF153" s="61"/>
      <c r="AG153" s="61"/>
      <c r="AH153" s="61"/>
      <c r="AI153" s="59">
        <v>2.24604566383607E-4</v>
      </c>
      <c r="AJ153" s="59"/>
      <c r="AK153" s="59"/>
      <c r="AL153" s="59"/>
      <c r="AM153" s="59"/>
      <c r="AN153" s="59"/>
      <c r="AO153" s="59"/>
      <c r="AP153" s="59"/>
    </row>
    <row r="154" spans="2:42" s="1" customFormat="1" ht="9.75" customHeight="1" x14ac:dyDescent="0.15">
      <c r="B154" s="94">
        <v>2003</v>
      </c>
      <c r="C154" s="94"/>
      <c r="D154" s="94"/>
      <c r="E154" s="94"/>
      <c r="F154" s="94"/>
      <c r="G154" s="94"/>
      <c r="H154" s="94"/>
      <c r="I154" s="94"/>
      <c r="J154" s="94"/>
      <c r="K154" s="86">
        <v>3030459.65</v>
      </c>
      <c r="L154" s="86"/>
      <c r="M154" s="86"/>
      <c r="N154" s="86"/>
      <c r="O154" s="86"/>
      <c r="P154" s="86"/>
      <c r="Q154" s="86"/>
      <c r="R154" s="86"/>
      <c r="S154" s="86"/>
      <c r="T154" s="59">
        <v>2.0309581265679199E-4</v>
      </c>
      <c r="U154" s="59"/>
      <c r="V154" s="59"/>
      <c r="W154" s="59"/>
      <c r="X154" s="59"/>
      <c r="Y154" s="59"/>
      <c r="Z154" s="59"/>
      <c r="AA154" s="59"/>
      <c r="AB154" s="59"/>
      <c r="AC154" s="59"/>
      <c r="AD154" s="59"/>
      <c r="AE154" s="61">
        <v>127</v>
      </c>
      <c r="AF154" s="61"/>
      <c r="AG154" s="61"/>
      <c r="AH154" s="61"/>
      <c r="AI154" s="59">
        <v>5.4855346020611802E-4</v>
      </c>
      <c r="AJ154" s="59"/>
      <c r="AK154" s="59"/>
      <c r="AL154" s="59"/>
      <c r="AM154" s="59"/>
      <c r="AN154" s="59"/>
      <c r="AO154" s="59"/>
      <c r="AP154" s="59"/>
    </row>
    <row r="155" spans="2:42" s="1" customFormat="1" ht="9.75" customHeight="1" x14ac:dyDescent="0.15">
      <c r="B155" s="94">
        <v>2004</v>
      </c>
      <c r="C155" s="94"/>
      <c r="D155" s="94"/>
      <c r="E155" s="94"/>
      <c r="F155" s="94"/>
      <c r="G155" s="94"/>
      <c r="H155" s="94"/>
      <c r="I155" s="94"/>
      <c r="J155" s="94"/>
      <c r="K155" s="86">
        <v>10298339.800000001</v>
      </c>
      <c r="L155" s="86"/>
      <c r="M155" s="86"/>
      <c r="N155" s="86"/>
      <c r="O155" s="86"/>
      <c r="P155" s="86"/>
      <c r="Q155" s="86"/>
      <c r="R155" s="86"/>
      <c r="S155" s="86"/>
      <c r="T155" s="59">
        <v>6.9017572654259997E-4</v>
      </c>
      <c r="U155" s="59"/>
      <c r="V155" s="59"/>
      <c r="W155" s="59"/>
      <c r="X155" s="59"/>
      <c r="Y155" s="59"/>
      <c r="Z155" s="59"/>
      <c r="AA155" s="59"/>
      <c r="AB155" s="59"/>
      <c r="AC155" s="59"/>
      <c r="AD155" s="59"/>
      <c r="AE155" s="61">
        <v>487</v>
      </c>
      <c r="AF155" s="61"/>
      <c r="AG155" s="61"/>
      <c r="AH155" s="61"/>
      <c r="AI155" s="59">
        <v>2.1035081505541699E-3</v>
      </c>
      <c r="AJ155" s="59"/>
      <c r="AK155" s="59"/>
      <c r="AL155" s="59"/>
      <c r="AM155" s="59"/>
      <c r="AN155" s="59"/>
      <c r="AO155" s="59"/>
      <c r="AP155" s="59"/>
    </row>
    <row r="156" spans="2:42" s="1" customFormat="1" ht="9.75" customHeight="1" x14ac:dyDescent="0.15">
      <c r="B156" s="94">
        <v>2005</v>
      </c>
      <c r="C156" s="94"/>
      <c r="D156" s="94"/>
      <c r="E156" s="94"/>
      <c r="F156" s="94"/>
      <c r="G156" s="94"/>
      <c r="H156" s="94"/>
      <c r="I156" s="94"/>
      <c r="J156" s="94"/>
      <c r="K156" s="86">
        <v>33487995.710000001</v>
      </c>
      <c r="L156" s="86"/>
      <c r="M156" s="86"/>
      <c r="N156" s="86"/>
      <c r="O156" s="86"/>
      <c r="P156" s="86"/>
      <c r="Q156" s="86"/>
      <c r="R156" s="86"/>
      <c r="S156" s="86"/>
      <c r="T156" s="59">
        <v>2.24430366626713E-3</v>
      </c>
      <c r="U156" s="59"/>
      <c r="V156" s="59"/>
      <c r="W156" s="59"/>
      <c r="X156" s="59"/>
      <c r="Y156" s="59"/>
      <c r="Z156" s="59"/>
      <c r="AA156" s="59"/>
      <c r="AB156" s="59"/>
      <c r="AC156" s="59"/>
      <c r="AD156" s="59"/>
      <c r="AE156" s="61">
        <v>1608</v>
      </c>
      <c r="AF156" s="61"/>
      <c r="AG156" s="61"/>
      <c r="AH156" s="61"/>
      <c r="AI156" s="59">
        <v>6.9454642835546296E-3</v>
      </c>
      <c r="AJ156" s="59"/>
      <c r="AK156" s="59"/>
      <c r="AL156" s="59"/>
      <c r="AM156" s="59"/>
      <c r="AN156" s="59"/>
      <c r="AO156" s="59"/>
      <c r="AP156" s="59"/>
    </row>
    <row r="157" spans="2:42" s="1" customFormat="1" ht="9.75" customHeight="1" x14ac:dyDescent="0.15">
      <c r="B157" s="94">
        <v>2006</v>
      </c>
      <c r="C157" s="94"/>
      <c r="D157" s="94"/>
      <c r="E157" s="94"/>
      <c r="F157" s="94"/>
      <c r="G157" s="94"/>
      <c r="H157" s="94"/>
      <c r="I157" s="94"/>
      <c r="J157" s="94"/>
      <c r="K157" s="86">
        <v>12366850.859999999</v>
      </c>
      <c r="L157" s="86"/>
      <c r="M157" s="86"/>
      <c r="N157" s="86"/>
      <c r="O157" s="86"/>
      <c r="P157" s="86"/>
      <c r="Q157" s="86"/>
      <c r="R157" s="86"/>
      <c r="S157" s="86"/>
      <c r="T157" s="59">
        <v>8.2880352009208997E-4</v>
      </c>
      <c r="U157" s="59"/>
      <c r="V157" s="59"/>
      <c r="W157" s="59"/>
      <c r="X157" s="59"/>
      <c r="Y157" s="59"/>
      <c r="Z157" s="59"/>
      <c r="AA157" s="59"/>
      <c r="AB157" s="59"/>
      <c r="AC157" s="59"/>
      <c r="AD157" s="59"/>
      <c r="AE157" s="61">
        <v>505</v>
      </c>
      <c r="AF157" s="61"/>
      <c r="AG157" s="61"/>
      <c r="AH157" s="61"/>
      <c r="AI157" s="59">
        <v>2.1812558850715699E-3</v>
      </c>
      <c r="AJ157" s="59"/>
      <c r="AK157" s="59"/>
      <c r="AL157" s="59"/>
      <c r="AM157" s="59"/>
      <c r="AN157" s="59"/>
      <c r="AO157" s="59"/>
      <c r="AP157" s="59"/>
    </row>
    <row r="158" spans="2:42" s="1" customFormat="1" ht="9.75" customHeight="1" x14ac:dyDescent="0.15">
      <c r="B158" s="94">
        <v>2007</v>
      </c>
      <c r="C158" s="94"/>
      <c r="D158" s="94"/>
      <c r="E158" s="94"/>
      <c r="F158" s="94"/>
      <c r="G158" s="94"/>
      <c r="H158" s="94"/>
      <c r="I158" s="94"/>
      <c r="J158" s="94"/>
      <c r="K158" s="86">
        <v>10750532.84</v>
      </c>
      <c r="L158" s="86"/>
      <c r="M158" s="86"/>
      <c r="N158" s="86"/>
      <c r="O158" s="86"/>
      <c r="P158" s="86"/>
      <c r="Q158" s="86"/>
      <c r="R158" s="86"/>
      <c r="S158" s="86"/>
      <c r="T158" s="59">
        <v>7.20480869505498E-4</v>
      </c>
      <c r="U158" s="59"/>
      <c r="V158" s="59"/>
      <c r="W158" s="59"/>
      <c r="X158" s="59"/>
      <c r="Y158" s="59"/>
      <c r="Z158" s="59"/>
      <c r="AA158" s="59"/>
      <c r="AB158" s="59"/>
      <c r="AC158" s="59"/>
      <c r="AD158" s="59"/>
      <c r="AE158" s="61">
        <v>280</v>
      </c>
      <c r="AF158" s="61"/>
      <c r="AG158" s="61"/>
      <c r="AH158" s="61"/>
      <c r="AI158" s="59">
        <v>1.2094092036040399E-3</v>
      </c>
      <c r="AJ158" s="59"/>
      <c r="AK158" s="59"/>
      <c r="AL158" s="59"/>
      <c r="AM158" s="59"/>
      <c r="AN158" s="59"/>
      <c r="AO158" s="59"/>
      <c r="AP158" s="59"/>
    </row>
    <row r="159" spans="2:42" s="1" customFormat="1" ht="9.75" customHeight="1" x14ac:dyDescent="0.15">
      <c r="B159" s="94">
        <v>2008</v>
      </c>
      <c r="C159" s="94"/>
      <c r="D159" s="94"/>
      <c r="E159" s="94"/>
      <c r="F159" s="94"/>
      <c r="G159" s="94"/>
      <c r="H159" s="94"/>
      <c r="I159" s="94"/>
      <c r="J159" s="94"/>
      <c r="K159" s="86">
        <v>11109607.1</v>
      </c>
      <c r="L159" s="86"/>
      <c r="M159" s="86"/>
      <c r="N159" s="86"/>
      <c r="O159" s="86"/>
      <c r="P159" s="86"/>
      <c r="Q159" s="86"/>
      <c r="R159" s="86"/>
      <c r="S159" s="86"/>
      <c r="T159" s="59">
        <v>7.4454536369496498E-4</v>
      </c>
      <c r="U159" s="59"/>
      <c r="V159" s="59"/>
      <c r="W159" s="59"/>
      <c r="X159" s="59"/>
      <c r="Y159" s="59"/>
      <c r="Z159" s="59"/>
      <c r="AA159" s="59"/>
      <c r="AB159" s="59"/>
      <c r="AC159" s="59"/>
      <c r="AD159" s="59"/>
      <c r="AE159" s="61">
        <v>405</v>
      </c>
      <c r="AF159" s="61"/>
      <c r="AG159" s="61"/>
      <c r="AH159" s="61"/>
      <c r="AI159" s="59">
        <v>1.7493240266415601E-3</v>
      </c>
      <c r="AJ159" s="59"/>
      <c r="AK159" s="59"/>
      <c r="AL159" s="59"/>
      <c r="AM159" s="59"/>
      <c r="AN159" s="59"/>
      <c r="AO159" s="59"/>
      <c r="AP159" s="59"/>
    </row>
    <row r="160" spans="2:42" s="1" customFormat="1" ht="9.75" customHeight="1" x14ac:dyDescent="0.15">
      <c r="B160" s="94">
        <v>2009</v>
      </c>
      <c r="C160" s="94"/>
      <c r="D160" s="94"/>
      <c r="E160" s="94"/>
      <c r="F160" s="94"/>
      <c r="G160" s="94"/>
      <c r="H160" s="94"/>
      <c r="I160" s="94"/>
      <c r="J160" s="94"/>
      <c r="K160" s="86">
        <v>99069198.540000096</v>
      </c>
      <c r="L160" s="86"/>
      <c r="M160" s="86"/>
      <c r="N160" s="86"/>
      <c r="O160" s="86"/>
      <c r="P160" s="86"/>
      <c r="Q160" s="86"/>
      <c r="R160" s="86"/>
      <c r="S160" s="86"/>
      <c r="T160" s="59">
        <v>6.6394348417535901E-3</v>
      </c>
      <c r="U160" s="59"/>
      <c r="V160" s="59"/>
      <c r="W160" s="59"/>
      <c r="X160" s="59"/>
      <c r="Y160" s="59"/>
      <c r="Z160" s="59"/>
      <c r="AA160" s="59"/>
      <c r="AB160" s="59"/>
      <c r="AC160" s="59"/>
      <c r="AD160" s="59"/>
      <c r="AE160" s="61">
        <v>2819</v>
      </c>
      <c r="AF160" s="61"/>
      <c r="AG160" s="61"/>
      <c r="AH160" s="61"/>
      <c r="AI160" s="59">
        <v>1.2176159089142101E-2</v>
      </c>
      <c r="AJ160" s="59"/>
      <c r="AK160" s="59"/>
      <c r="AL160" s="59"/>
      <c r="AM160" s="59"/>
      <c r="AN160" s="59"/>
      <c r="AO160" s="59"/>
      <c r="AP160" s="59"/>
    </row>
    <row r="161" spans="2:42" s="1" customFormat="1" ht="9.75" customHeight="1" x14ac:dyDescent="0.15">
      <c r="B161" s="94">
        <v>2010</v>
      </c>
      <c r="C161" s="94"/>
      <c r="D161" s="94"/>
      <c r="E161" s="94"/>
      <c r="F161" s="94"/>
      <c r="G161" s="94"/>
      <c r="H161" s="94"/>
      <c r="I161" s="94"/>
      <c r="J161" s="94"/>
      <c r="K161" s="86">
        <v>180535227.81</v>
      </c>
      <c r="L161" s="86"/>
      <c r="M161" s="86"/>
      <c r="N161" s="86"/>
      <c r="O161" s="86"/>
      <c r="P161" s="86"/>
      <c r="Q161" s="86"/>
      <c r="R161" s="86"/>
      <c r="S161" s="86"/>
      <c r="T161" s="59">
        <v>1.20991377678469E-2</v>
      </c>
      <c r="U161" s="59"/>
      <c r="V161" s="59"/>
      <c r="W161" s="59"/>
      <c r="X161" s="59"/>
      <c r="Y161" s="59"/>
      <c r="Z161" s="59"/>
      <c r="AA161" s="59"/>
      <c r="AB161" s="59"/>
      <c r="AC161" s="59"/>
      <c r="AD161" s="59"/>
      <c r="AE161" s="61">
        <v>5424</v>
      </c>
      <c r="AF161" s="61"/>
      <c r="AG161" s="61"/>
      <c r="AH161" s="61"/>
      <c r="AI161" s="59">
        <v>2.3427984001244E-2</v>
      </c>
      <c r="AJ161" s="59"/>
      <c r="AK161" s="59"/>
      <c r="AL161" s="59"/>
      <c r="AM161" s="59"/>
      <c r="AN161" s="59"/>
      <c r="AO161" s="59"/>
      <c r="AP161" s="59"/>
    </row>
    <row r="162" spans="2:42" s="1" customFormat="1" ht="9.75" customHeight="1" x14ac:dyDescent="0.15">
      <c r="B162" s="94">
        <v>2011</v>
      </c>
      <c r="C162" s="94"/>
      <c r="D162" s="94"/>
      <c r="E162" s="94"/>
      <c r="F162" s="94"/>
      <c r="G162" s="94"/>
      <c r="H162" s="94"/>
      <c r="I162" s="94"/>
      <c r="J162" s="94"/>
      <c r="K162" s="86">
        <v>105473913.55</v>
      </c>
      <c r="L162" s="86"/>
      <c r="M162" s="86"/>
      <c r="N162" s="86"/>
      <c r="O162" s="86"/>
      <c r="P162" s="86"/>
      <c r="Q162" s="86"/>
      <c r="R162" s="86"/>
      <c r="S162" s="86"/>
      <c r="T162" s="59">
        <v>7.0686670210340797E-3</v>
      </c>
      <c r="U162" s="59"/>
      <c r="V162" s="59"/>
      <c r="W162" s="59"/>
      <c r="X162" s="59"/>
      <c r="Y162" s="59"/>
      <c r="Z162" s="59"/>
      <c r="AA162" s="59"/>
      <c r="AB162" s="59"/>
      <c r="AC162" s="59"/>
      <c r="AD162" s="59"/>
      <c r="AE162" s="61">
        <v>4642</v>
      </c>
      <c r="AF162" s="61"/>
      <c r="AG162" s="61"/>
      <c r="AH162" s="61"/>
      <c r="AI162" s="59">
        <v>2.0050276868321299E-2</v>
      </c>
      <c r="AJ162" s="59"/>
      <c r="AK162" s="59"/>
      <c r="AL162" s="59"/>
      <c r="AM162" s="59"/>
      <c r="AN162" s="59"/>
      <c r="AO162" s="59"/>
      <c r="AP162" s="59"/>
    </row>
    <row r="163" spans="2:42" s="1" customFormat="1" ht="9.75" customHeight="1" x14ac:dyDescent="0.15">
      <c r="B163" s="94">
        <v>2012</v>
      </c>
      <c r="C163" s="94"/>
      <c r="D163" s="94"/>
      <c r="E163" s="94"/>
      <c r="F163" s="94"/>
      <c r="G163" s="94"/>
      <c r="H163" s="94"/>
      <c r="I163" s="94"/>
      <c r="J163" s="94"/>
      <c r="K163" s="86">
        <v>32219247.719999999</v>
      </c>
      <c r="L163" s="86"/>
      <c r="M163" s="86"/>
      <c r="N163" s="86"/>
      <c r="O163" s="86"/>
      <c r="P163" s="86"/>
      <c r="Q163" s="86"/>
      <c r="R163" s="86"/>
      <c r="S163" s="86"/>
      <c r="T163" s="59">
        <v>2.1592745176078798E-3</v>
      </c>
      <c r="U163" s="59"/>
      <c r="V163" s="59"/>
      <c r="W163" s="59"/>
      <c r="X163" s="59"/>
      <c r="Y163" s="59"/>
      <c r="Z163" s="59"/>
      <c r="AA163" s="59"/>
      <c r="AB163" s="59"/>
      <c r="AC163" s="59"/>
      <c r="AD163" s="59"/>
      <c r="AE163" s="61">
        <v>1090</v>
      </c>
      <c r="AF163" s="61"/>
      <c r="AG163" s="61"/>
      <c r="AH163" s="61"/>
      <c r="AI163" s="59">
        <v>4.7080572568871503E-3</v>
      </c>
      <c r="AJ163" s="59"/>
      <c r="AK163" s="59"/>
      <c r="AL163" s="59"/>
      <c r="AM163" s="59"/>
      <c r="AN163" s="59"/>
      <c r="AO163" s="59"/>
      <c r="AP163" s="59"/>
    </row>
    <row r="164" spans="2:42" s="1" customFormat="1" ht="9.75" customHeight="1" x14ac:dyDescent="0.15">
      <c r="B164" s="94">
        <v>2013</v>
      </c>
      <c r="C164" s="94"/>
      <c r="D164" s="94"/>
      <c r="E164" s="94"/>
      <c r="F164" s="94"/>
      <c r="G164" s="94"/>
      <c r="H164" s="94"/>
      <c r="I164" s="94"/>
      <c r="J164" s="94"/>
      <c r="K164" s="86">
        <v>50939620.519999899</v>
      </c>
      <c r="L164" s="86"/>
      <c r="M164" s="86"/>
      <c r="N164" s="86"/>
      <c r="O164" s="86"/>
      <c r="P164" s="86"/>
      <c r="Q164" s="86"/>
      <c r="R164" s="86"/>
      <c r="S164" s="86"/>
      <c r="T164" s="59">
        <v>3.4138793519121698E-3</v>
      </c>
      <c r="U164" s="59"/>
      <c r="V164" s="59"/>
      <c r="W164" s="59"/>
      <c r="X164" s="59"/>
      <c r="Y164" s="59"/>
      <c r="Z164" s="59"/>
      <c r="AA164" s="59"/>
      <c r="AB164" s="59"/>
      <c r="AC164" s="59"/>
      <c r="AD164" s="59"/>
      <c r="AE164" s="61">
        <v>1390</v>
      </c>
      <c r="AF164" s="61"/>
      <c r="AG164" s="61"/>
      <c r="AH164" s="61"/>
      <c r="AI164" s="59">
        <v>6.0038528321772E-3</v>
      </c>
      <c r="AJ164" s="59"/>
      <c r="AK164" s="59"/>
      <c r="AL164" s="59"/>
      <c r="AM164" s="59"/>
      <c r="AN164" s="59"/>
      <c r="AO164" s="59"/>
      <c r="AP164" s="59"/>
    </row>
    <row r="165" spans="2:42" s="1" customFormat="1" ht="9.75" customHeight="1" x14ac:dyDescent="0.15">
      <c r="B165" s="94">
        <v>2014</v>
      </c>
      <c r="C165" s="94"/>
      <c r="D165" s="94"/>
      <c r="E165" s="94"/>
      <c r="F165" s="94"/>
      <c r="G165" s="94"/>
      <c r="H165" s="94"/>
      <c r="I165" s="94"/>
      <c r="J165" s="94"/>
      <c r="K165" s="86">
        <v>135056164.34999999</v>
      </c>
      <c r="L165" s="86"/>
      <c r="M165" s="86"/>
      <c r="N165" s="86"/>
      <c r="O165" s="86"/>
      <c r="P165" s="86"/>
      <c r="Q165" s="86"/>
      <c r="R165" s="86"/>
      <c r="S165" s="86"/>
      <c r="T165" s="59">
        <v>9.0512148719658504E-3</v>
      </c>
      <c r="U165" s="59"/>
      <c r="V165" s="59"/>
      <c r="W165" s="59"/>
      <c r="X165" s="59"/>
      <c r="Y165" s="59"/>
      <c r="Z165" s="59"/>
      <c r="AA165" s="59"/>
      <c r="AB165" s="59"/>
      <c r="AC165" s="59"/>
      <c r="AD165" s="59"/>
      <c r="AE165" s="61">
        <v>3594</v>
      </c>
      <c r="AF165" s="61"/>
      <c r="AG165" s="61"/>
      <c r="AH165" s="61"/>
      <c r="AI165" s="59">
        <v>1.55236309919747E-2</v>
      </c>
      <c r="AJ165" s="59"/>
      <c r="AK165" s="59"/>
      <c r="AL165" s="59"/>
      <c r="AM165" s="59"/>
      <c r="AN165" s="59"/>
      <c r="AO165" s="59"/>
      <c r="AP165" s="59"/>
    </row>
    <row r="166" spans="2:42" s="1" customFormat="1" ht="9.75" customHeight="1" x14ac:dyDescent="0.15">
      <c r="B166" s="94">
        <v>2015</v>
      </c>
      <c r="C166" s="94"/>
      <c r="D166" s="94"/>
      <c r="E166" s="94"/>
      <c r="F166" s="94"/>
      <c r="G166" s="94"/>
      <c r="H166" s="94"/>
      <c r="I166" s="94"/>
      <c r="J166" s="94"/>
      <c r="K166" s="86">
        <v>565949322.98999906</v>
      </c>
      <c r="L166" s="86"/>
      <c r="M166" s="86"/>
      <c r="N166" s="86"/>
      <c r="O166" s="86"/>
      <c r="P166" s="86"/>
      <c r="Q166" s="86"/>
      <c r="R166" s="86"/>
      <c r="S166" s="86"/>
      <c r="T166" s="59">
        <v>3.7928879097669198E-2</v>
      </c>
      <c r="U166" s="59"/>
      <c r="V166" s="59"/>
      <c r="W166" s="59"/>
      <c r="X166" s="59"/>
      <c r="Y166" s="59"/>
      <c r="Z166" s="59"/>
      <c r="AA166" s="59"/>
      <c r="AB166" s="59"/>
      <c r="AC166" s="59"/>
      <c r="AD166" s="59"/>
      <c r="AE166" s="61">
        <v>16285</v>
      </c>
      <c r="AF166" s="61"/>
      <c r="AG166" s="61"/>
      <c r="AH166" s="61"/>
      <c r="AI166" s="59">
        <v>7.0340103145327806E-2</v>
      </c>
      <c r="AJ166" s="59"/>
      <c r="AK166" s="59"/>
      <c r="AL166" s="59"/>
      <c r="AM166" s="59"/>
      <c r="AN166" s="59"/>
      <c r="AO166" s="59"/>
      <c r="AP166" s="59"/>
    </row>
    <row r="167" spans="2:42" s="1" customFormat="1" ht="9.75" customHeight="1" x14ac:dyDescent="0.15">
      <c r="B167" s="94">
        <v>2016</v>
      </c>
      <c r="C167" s="94"/>
      <c r="D167" s="94"/>
      <c r="E167" s="94"/>
      <c r="F167" s="94"/>
      <c r="G167" s="94"/>
      <c r="H167" s="94"/>
      <c r="I167" s="94"/>
      <c r="J167" s="94"/>
      <c r="K167" s="86">
        <v>1232933370.5999999</v>
      </c>
      <c r="L167" s="86"/>
      <c r="M167" s="86"/>
      <c r="N167" s="86"/>
      <c r="O167" s="86"/>
      <c r="P167" s="86"/>
      <c r="Q167" s="86"/>
      <c r="R167" s="86"/>
      <c r="S167" s="86"/>
      <c r="T167" s="59">
        <v>8.2628918967353401E-2</v>
      </c>
      <c r="U167" s="59"/>
      <c r="V167" s="59"/>
      <c r="W167" s="59"/>
      <c r="X167" s="59"/>
      <c r="Y167" s="59"/>
      <c r="Z167" s="59"/>
      <c r="AA167" s="59"/>
      <c r="AB167" s="59"/>
      <c r="AC167" s="59"/>
      <c r="AD167" s="59"/>
      <c r="AE167" s="61">
        <v>29162</v>
      </c>
      <c r="AF167" s="61"/>
      <c r="AG167" s="61"/>
      <c r="AH167" s="61"/>
      <c r="AI167" s="59">
        <v>0.12595996855536101</v>
      </c>
      <c r="AJ167" s="59"/>
      <c r="AK167" s="59"/>
      <c r="AL167" s="59"/>
      <c r="AM167" s="59"/>
      <c r="AN167" s="59"/>
      <c r="AO167" s="59"/>
      <c r="AP167" s="59"/>
    </row>
    <row r="168" spans="2:42" s="1" customFormat="1" ht="9.75" customHeight="1" x14ac:dyDescent="0.15">
      <c r="B168" s="94">
        <v>2017</v>
      </c>
      <c r="C168" s="94"/>
      <c r="D168" s="94"/>
      <c r="E168" s="94"/>
      <c r="F168" s="94"/>
      <c r="G168" s="94"/>
      <c r="H168" s="94"/>
      <c r="I168" s="94"/>
      <c r="J168" s="94"/>
      <c r="K168" s="86">
        <v>927986967.27000403</v>
      </c>
      <c r="L168" s="86"/>
      <c r="M168" s="86"/>
      <c r="N168" s="86"/>
      <c r="O168" s="86"/>
      <c r="P168" s="86"/>
      <c r="Q168" s="86"/>
      <c r="R168" s="86"/>
      <c r="S168" s="86"/>
      <c r="T168" s="59">
        <v>6.2191973832290803E-2</v>
      </c>
      <c r="U168" s="59"/>
      <c r="V168" s="59"/>
      <c r="W168" s="59"/>
      <c r="X168" s="59"/>
      <c r="Y168" s="59"/>
      <c r="Z168" s="59"/>
      <c r="AA168" s="59"/>
      <c r="AB168" s="59"/>
      <c r="AC168" s="59"/>
      <c r="AD168" s="59"/>
      <c r="AE168" s="61">
        <v>17853</v>
      </c>
      <c r="AF168" s="61"/>
      <c r="AG168" s="61"/>
      <c r="AH168" s="61"/>
      <c r="AI168" s="59">
        <v>7.7112794685510397E-2</v>
      </c>
      <c r="AJ168" s="59"/>
      <c r="AK168" s="59"/>
      <c r="AL168" s="59"/>
      <c r="AM168" s="59"/>
      <c r="AN168" s="59"/>
      <c r="AO168" s="59"/>
      <c r="AP168" s="59"/>
    </row>
    <row r="169" spans="2:42" s="1" customFormat="1" ht="9.75" customHeight="1" x14ac:dyDescent="0.15">
      <c r="B169" s="94">
        <v>2018</v>
      </c>
      <c r="C169" s="94"/>
      <c r="D169" s="94"/>
      <c r="E169" s="94"/>
      <c r="F169" s="94"/>
      <c r="G169" s="94"/>
      <c r="H169" s="94"/>
      <c r="I169" s="94"/>
      <c r="J169" s="94"/>
      <c r="K169" s="86">
        <v>1561009468.9000101</v>
      </c>
      <c r="L169" s="86"/>
      <c r="M169" s="86"/>
      <c r="N169" s="86"/>
      <c r="O169" s="86"/>
      <c r="P169" s="86"/>
      <c r="Q169" s="86"/>
      <c r="R169" s="86"/>
      <c r="S169" s="86"/>
      <c r="T169" s="59">
        <v>0.10461597357060801</v>
      </c>
      <c r="U169" s="59"/>
      <c r="V169" s="59"/>
      <c r="W169" s="59"/>
      <c r="X169" s="59"/>
      <c r="Y169" s="59"/>
      <c r="Z169" s="59"/>
      <c r="AA169" s="59"/>
      <c r="AB169" s="59"/>
      <c r="AC169" s="59"/>
      <c r="AD169" s="59"/>
      <c r="AE169" s="61">
        <v>26527</v>
      </c>
      <c r="AF169" s="61"/>
      <c r="AG169" s="61"/>
      <c r="AH169" s="61"/>
      <c r="AI169" s="59">
        <v>0.11457856408573</v>
      </c>
      <c r="AJ169" s="59"/>
      <c r="AK169" s="59"/>
      <c r="AL169" s="59"/>
      <c r="AM169" s="59"/>
      <c r="AN169" s="59"/>
      <c r="AO169" s="59"/>
      <c r="AP169" s="59"/>
    </row>
    <row r="170" spans="2:42" s="1" customFormat="1" ht="9.75" customHeight="1" x14ac:dyDescent="0.15">
      <c r="B170" s="94">
        <v>2019</v>
      </c>
      <c r="C170" s="94"/>
      <c r="D170" s="94"/>
      <c r="E170" s="94"/>
      <c r="F170" s="94"/>
      <c r="G170" s="94"/>
      <c r="H170" s="94"/>
      <c r="I170" s="94"/>
      <c r="J170" s="94"/>
      <c r="K170" s="86">
        <v>3404775167.9700198</v>
      </c>
      <c r="L170" s="86"/>
      <c r="M170" s="86"/>
      <c r="N170" s="86"/>
      <c r="O170" s="86"/>
      <c r="P170" s="86"/>
      <c r="Q170" s="86"/>
      <c r="R170" s="86"/>
      <c r="S170" s="86"/>
      <c r="T170" s="59">
        <v>0.22818174782579101</v>
      </c>
      <c r="U170" s="59"/>
      <c r="V170" s="59"/>
      <c r="W170" s="59"/>
      <c r="X170" s="59"/>
      <c r="Y170" s="59"/>
      <c r="Z170" s="59"/>
      <c r="AA170" s="59"/>
      <c r="AB170" s="59"/>
      <c r="AC170" s="59"/>
      <c r="AD170" s="59"/>
      <c r="AE170" s="61">
        <v>48983</v>
      </c>
      <c r="AF170" s="61"/>
      <c r="AG170" s="61"/>
      <c r="AH170" s="61"/>
      <c r="AI170" s="59">
        <v>0.211573182214774</v>
      </c>
      <c r="AJ170" s="59"/>
      <c r="AK170" s="59"/>
      <c r="AL170" s="59"/>
      <c r="AM170" s="59"/>
      <c r="AN170" s="59"/>
      <c r="AO170" s="59"/>
      <c r="AP170" s="59"/>
    </row>
    <row r="171" spans="2:42" s="1" customFormat="1" ht="9.75" customHeight="1" x14ac:dyDescent="0.15">
      <c r="B171" s="94">
        <v>2020</v>
      </c>
      <c r="C171" s="94"/>
      <c r="D171" s="94"/>
      <c r="E171" s="94"/>
      <c r="F171" s="94"/>
      <c r="G171" s="94"/>
      <c r="H171" s="94"/>
      <c r="I171" s="94"/>
      <c r="J171" s="94"/>
      <c r="K171" s="86">
        <v>2405933437.8399801</v>
      </c>
      <c r="L171" s="86"/>
      <c r="M171" s="86"/>
      <c r="N171" s="86"/>
      <c r="O171" s="86"/>
      <c r="P171" s="86"/>
      <c r="Q171" s="86"/>
      <c r="R171" s="86"/>
      <c r="S171" s="86"/>
      <c r="T171" s="59">
        <v>0.16124121855780499</v>
      </c>
      <c r="U171" s="59"/>
      <c r="V171" s="59"/>
      <c r="W171" s="59"/>
      <c r="X171" s="59"/>
      <c r="Y171" s="59"/>
      <c r="Z171" s="59"/>
      <c r="AA171" s="59"/>
      <c r="AB171" s="59"/>
      <c r="AC171" s="59"/>
      <c r="AD171" s="59"/>
      <c r="AE171" s="61">
        <v>29716</v>
      </c>
      <c r="AF171" s="61"/>
      <c r="AG171" s="61"/>
      <c r="AH171" s="61"/>
      <c r="AI171" s="59">
        <v>0.12835287105106299</v>
      </c>
      <c r="AJ171" s="59"/>
      <c r="AK171" s="59"/>
      <c r="AL171" s="59"/>
      <c r="AM171" s="59"/>
      <c r="AN171" s="59"/>
      <c r="AO171" s="59"/>
      <c r="AP171" s="59"/>
    </row>
    <row r="172" spans="2:42" s="1" customFormat="1" ht="9.75" customHeight="1" x14ac:dyDescent="0.15">
      <c r="B172" s="94">
        <v>2021</v>
      </c>
      <c r="C172" s="94"/>
      <c r="D172" s="94"/>
      <c r="E172" s="94"/>
      <c r="F172" s="94"/>
      <c r="G172" s="94"/>
      <c r="H172" s="94"/>
      <c r="I172" s="94"/>
      <c r="J172" s="94"/>
      <c r="K172" s="86">
        <v>2099763391.9500201</v>
      </c>
      <c r="L172" s="86"/>
      <c r="M172" s="86"/>
      <c r="N172" s="86"/>
      <c r="O172" s="86"/>
      <c r="P172" s="86"/>
      <c r="Q172" s="86"/>
      <c r="R172" s="86"/>
      <c r="S172" s="86"/>
      <c r="T172" s="59">
        <v>0.14072226715675601</v>
      </c>
      <c r="U172" s="59"/>
      <c r="V172" s="59"/>
      <c r="W172" s="59"/>
      <c r="X172" s="59"/>
      <c r="Y172" s="59"/>
      <c r="Z172" s="59"/>
      <c r="AA172" s="59"/>
      <c r="AB172" s="59"/>
      <c r="AC172" s="59"/>
      <c r="AD172" s="59"/>
      <c r="AE172" s="61">
        <v>21396</v>
      </c>
      <c r="AF172" s="61"/>
      <c r="AG172" s="61"/>
      <c r="AH172" s="61"/>
      <c r="AI172" s="59">
        <v>9.2416140429685795E-2</v>
      </c>
      <c r="AJ172" s="59"/>
      <c r="AK172" s="59"/>
      <c r="AL172" s="59"/>
      <c r="AM172" s="59"/>
      <c r="AN172" s="59"/>
      <c r="AO172" s="59"/>
      <c r="AP172" s="59"/>
    </row>
    <row r="173" spans="2:42" s="1" customFormat="1" ht="9.75" customHeight="1" x14ac:dyDescent="0.15">
      <c r="B173" s="94">
        <v>2022</v>
      </c>
      <c r="C173" s="94"/>
      <c r="D173" s="94"/>
      <c r="E173" s="94"/>
      <c r="F173" s="94"/>
      <c r="G173" s="94"/>
      <c r="H173" s="94"/>
      <c r="I173" s="94"/>
      <c r="J173" s="94"/>
      <c r="K173" s="86">
        <v>1251096191.8599999</v>
      </c>
      <c r="L173" s="86"/>
      <c r="M173" s="86"/>
      <c r="N173" s="86"/>
      <c r="O173" s="86"/>
      <c r="P173" s="86"/>
      <c r="Q173" s="86"/>
      <c r="R173" s="86"/>
      <c r="S173" s="86"/>
      <c r="T173" s="59">
        <v>8.3846157726477202E-2</v>
      </c>
      <c r="U173" s="59"/>
      <c r="V173" s="59"/>
      <c r="W173" s="59"/>
      <c r="X173" s="59"/>
      <c r="Y173" s="59"/>
      <c r="Z173" s="59"/>
      <c r="AA173" s="59"/>
      <c r="AB173" s="59"/>
      <c r="AC173" s="59"/>
      <c r="AD173" s="59"/>
      <c r="AE173" s="61">
        <v>11689</v>
      </c>
      <c r="AF173" s="61"/>
      <c r="AG173" s="61"/>
      <c r="AH173" s="61"/>
      <c r="AI173" s="59">
        <v>5.0488514931884297E-2</v>
      </c>
      <c r="AJ173" s="59"/>
      <c r="AK173" s="59"/>
      <c r="AL173" s="59"/>
      <c r="AM173" s="59"/>
      <c r="AN173" s="59"/>
      <c r="AO173" s="59"/>
      <c r="AP173" s="59"/>
    </row>
    <row r="174" spans="2:42" s="1" customFormat="1" ht="9.75" customHeight="1" x14ac:dyDescent="0.15">
      <c r="B174" s="94">
        <v>2023</v>
      </c>
      <c r="C174" s="94"/>
      <c r="D174" s="94"/>
      <c r="E174" s="94"/>
      <c r="F174" s="94"/>
      <c r="G174" s="94"/>
      <c r="H174" s="94"/>
      <c r="I174" s="94"/>
      <c r="J174" s="94"/>
      <c r="K174" s="86">
        <v>509816498.39999902</v>
      </c>
      <c r="L174" s="86"/>
      <c r="M174" s="86"/>
      <c r="N174" s="86"/>
      <c r="O174" s="86"/>
      <c r="P174" s="86"/>
      <c r="Q174" s="86"/>
      <c r="R174" s="86"/>
      <c r="S174" s="86"/>
      <c r="T174" s="59">
        <v>3.41669607936829E-2</v>
      </c>
      <c r="U174" s="59"/>
      <c r="V174" s="59"/>
      <c r="W174" s="59"/>
      <c r="X174" s="59"/>
      <c r="Y174" s="59"/>
      <c r="Z174" s="59"/>
      <c r="AA174" s="59"/>
      <c r="AB174" s="59"/>
      <c r="AC174" s="59"/>
      <c r="AD174" s="59"/>
      <c r="AE174" s="61">
        <v>4854</v>
      </c>
      <c r="AF174" s="61"/>
      <c r="AG174" s="61"/>
      <c r="AH174" s="61"/>
      <c r="AI174" s="59">
        <v>2.0965972408192899E-2</v>
      </c>
      <c r="AJ174" s="59"/>
      <c r="AK174" s="59"/>
      <c r="AL174" s="59"/>
      <c r="AM174" s="59"/>
      <c r="AN174" s="59"/>
      <c r="AO174" s="59"/>
      <c r="AP174" s="59"/>
    </row>
    <row r="175" spans="2:42" s="1" customFormat="1" ht="9.75" customHeight="1" x14ac:dyDescent="0.15">
      <c r="B175" s="94">
        <v>2024</v>
      </c>
      <c r="C175" s="94"/>
      <c r="D175" s="94"/>
      <c r="E175" s="94"/>
      <c r="F175" s="94"/>
      <c r="G175" s="94"/>
      <c r="H175" s="94"/>
      <c r="I175" s="94"/>
      <c r="J175" s="94"/>
      <c r="K175" s="86">
        <v>276479532.04000002</v>
      </c>
      <c r="L175" s="86"/>
      <c r="M175" s="86"/>
      <c r="N175" s="86"/>
      <c r="O175" s="86"/>
      <c r="P175" s="86"/>
      <c r="Q175" s="86"/>
      <c r="R175" s="86"/>
      <c r="S175" s="86"/>
      <c r="T175" s="59">
        <v>1.85291479603212E-2</v>
      </c>
      <c r="U175" s="59"/>
      <c r="V175" s="59"/>
      <c r="W175" s="59"/>
      <c r="X175" s="59"/>
      <c r="Y175" s="59"/>
      <c r="Z175" s="59"/>
      <c r="AA175" s="59"/>
      <c r="AB175" s="59"/>
      <c r="AC175" s="59"/>
      <c r="AD175" s="59"/>
      <c r="AE175" s="61">
        <v>2539</v>
      </c>
      <c r="AF175" s="61"/>
      <c r="AG175" s="61"/>
      <c r="AH175" s="61"/>
      <c r="AI175" s="59">
        <v>1.0966749885538101E-2</v>
      </c>
      <c r="AJ175" s="59"/>
      <c r="AK175" s="59"/>
      <c r="AL175" s="59"/>
      <c r="AM175" s="59"/>
      <c r="AN175" s="59"/>
      <c r="AO175" s="59"/>
      <c r="AP175" s="59"/>
    </row>
    <row r="176" spans="2:42" s="1" customFormat="1" ht="9.75" customHeight="1" x14ac:dyDescent="0.15">
      <c r="B176" s="88"/>
      <c r="C176" s="88"/>
      <c r="D176" s="88"/>
      <c r="E176" s="88"/>
      <c r="F176" s="88"/>
      <c r="G176" s="88"/>
      <c r="H176" s="88"/>
      <c r="I176" s="88"/>
      <c r="J176" s="88"/>
      <c r="K176" s="84">
        <v>14921330038.059999</v>
      </c>
      <c r="L176" s="84"/>
      <c r="M176" s="84"/>
      <c r="N176" s="84"/>
      <c r="O176" s="84"/>
      <c r="P176" s="84"/>
      <c r="Q176" s="84"/>
      <c r="R176" s="84"/>
      <c r="S176" s="84"/>
      <c r="T176" s="82">
        <v>1</v>
      </c>
      <c r="U176" s="82"/>
      <c r="V176" s="82"/>
      <c r="W176" s="82"/>
      <c r="X176" s="82"/>
      <c r="Y176" s="82"/>
      <c r="Z176" s="82"/>
      <c r="AA176" s="82"/>
      <c r="AB176" s="82"/>
      <c r="AC176" s="82"/>
      <c r="AD176" s="82"/>
      <c r="AE176" s="83">
        <v>231518</v>
      </c>
      <c r="AF176" s="83"/>
      <c r="AG176" s="83"/>
      <c r="AH176" s="83"/>
      <c r="AI176" s="82">
        <v>1</v>
      </c>
      <c r="AJ176" s="82"/>
      <c r="AK176" s="82"/>
      <c r="AL176" s="82"/>
      <c r="AM176" s="82"/>
      <c r="AN176" s="82"/>
      <c r="AO176" s="82"/>
      <c r="AP176" s="82"/>
    </row>
    <row r="177" spans="2:44" s="1" customFormat="1" ht="7.2" customHeight="1" x14ac:dyDescent="0.15"/>
    <row r="178" spans="2:44" s="1" customFormat="1" ht="15.3" customHeight="1" x14ac:dyDescent="0.15">
      <c r="B178" s="54" t="s">
        <v>1237</v>
      </c>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row>
    <row r="179" spans="2:44" s="1" customFormat="1" ht="6.3" customHeight="1" x14ac:dyDescent="0.15"/>
    <row r="180" spans="2:44" s="1" customFormat="1" ht="8.85" customHeight="1" x14ac:dyDescent="0.15">
      <c r="B180" s="52" t="s">
        <v>1236</v>
      </c>
      <c r="C180" s="52"/>
      <c r="D180" s="52"/>
      <c r="E180" s="52"/>
      <c r="F180" s="52"/>
      <c r="G180" s="52"/>
      <c r="H180" s="52"/>
      <c r="I180" s="52"/>
      <c r="J180" s="52" t="s">
        <v>1129</v>
      </c>
      <c r="K180" s="52"/>
      <c r="L180" s="52"/>
      <c r="M180" s="52"/>
      <c r="N180" s="52"/>
      <c r="O180" s="52"/>
      <c r="P180" s="52"/>
      <c r="Q180" s="52"/>
      <c r="R180" s="52"/>
      <c r="S180" s="52"/>
      <c r="T180" s="52"/>
      <c r="U180" s="52" t="s">
        <v>1127</v>
      </c>
      <c r="V180" s="52"/>
      <c r="W180" s="52"/>
      <c r="X180" s="52"/>
      <c r="Y180" s="52"/>
      <c r="Z180" s="52"/>
      <c r="AA180" s="52"/>
      <c r="AB180" s="52"/>
      <c r="AC180" s="52"/>
      <c r="AD180" s="52"/>
      <c r="AE180" s="52" t="s">
        <v>1235</v>
      </c>
      <c r="AF180" s="52"/>
      <c r="AG180" s="52"/>
      <c r="AH180" s="52"/>
      <c r="AI180" s="52"/>
      <c r="AJ180" s="52" t="s">
        <v>1127</v>
      </c>
      <c r="AK180" s="52"/>
      <c r="AL180" s="52"/>
      <c r="AM180" s="52"/>
      <c r="AN180" s="52"/>
      <c r="AO180" s="52"/>
      <c r="AP180" s="52"/>
    </row>
    <row r="181" spans="2:44" s="1" customFormat="1" ht="8.5500000000000007" customHeight="1" x14ac:dyDescent="0.15">
      <c r="B181" s="57" t="s">
        <v>1234</v>
      </c>
      <c r="C181" s="57"/>
      <c r="D181" s="57"/>
      <c r="E181" s="57"/>
      <c r="F181" s="57"/>
      <c r="G181" s="57"/>
      <c r="H181" s="57"/>
      <c r="I181" s="57"/>
      <c r="J181" s="86">
        <v>2209855198.4299998</v>
      </c>
      <c r="K181" s="86"/>
      <c r="L181" s="86"/>
      <c r="M181" s="86"/>
      <c r="N181" s="86"/>
      <c r="O181" s="86"/>
      <c r="P181" s="86"/>
      <c r="Q181" s="86"/>
      <c r="R181" s="86"/>
      <c r="S181" s="86"/>
      <c r="T181" s="86"/>
      <c r="U181" s="59">
        <v>0.14810041683906799</v>
      </c>
      <c r="V181" s="59"/>
      <c r="W181" s="59"/>
      <c r="X181" s="59"/>
      <c r="Y181" s="59"/>
      <c r="Z181" s="59"/>
      <c r="AA181" s="59"/>
      <c r="AB181" s="59"/>
      <c r="AC181" s="59"/>
      <c r="AD181" s="59"/>
      <c r="AE181" s="61">
        <v>49470</v>
      </c>
      <c r="AF181" s="61"/>
      <c r="AG181" s="61"/>
      <c r="AH181" s="61"/>
      <c r="AI181" s="61"/>
      <c r="AJ181" s="59">
        <v>0.46029737424865502</v>
      </c>
      <c r="AK181" s="59"/>
      <c r="AL181" s="59"/>
      <c r="AM181" s="59"/>
      <c r="AN181" s="59"/>
      <c r="AO181" s="59"/>
      <c r="AP181" s="59"/>
    </row>
    <row r="182" spans="2:44" s="1" customFormat="1" ht="8.5500000000000007" customHeight="1" x14ac:dyDescent="0.15">
      <c r="B182" s="57" t="s">
        <v>1233</v>
      </c>
      <c r="C182" s="57"/>
      <c r="D182" s="57"/>
      <c r="E182" s="57"/>
      <c r="F182" s="57"/>
      <c r="G182" s="57"/>
      <c r="H182" s="57"/>
      <c r="I182" s="57"/>
      <c r="J182" s="86">
        <v>4872507914.5799799</v>
      </c>
      <c r="K182" s="86"/>
      <c r="L182" s="86"/>
      <c r="M182" s="86"/>
      <c r="N182" s="86"/>
      <c r="O182" s="86"/>
      <c r="P182" s="86"/>
      <c r="Q182" s="86"/>
      <c r="R182" s="86"/>
      <c r="S182" s="86"/>
      <c r="T182" s="86"/>
      <c r="U182" s="59">
        <v>0.32654648762219102</v>
      </c>
      <c r="V182" s="59"/>
      <c r="W182" s="59"/>
      <c r="X182" s="59"/>
      <c r="Y182" s="59"/>
      <c r="Z182" s="59"/>
      <c r="AA182" s="59"/>
      <c r="AB182" s="59"/>
      <c r="AC182" s="59"/>
      <c r="AD182" s="59"/>
      <c r="AE182" s="61">
        <v>33395</v>
      </c>
      <c r="AF182" s="61"/>
      <c r="AG182" s="61"/>
      <c r="AH182" s="61"/>
      <c r="AI182" s="61"/>
      <c r="AJ182" s="59">
        <v>0.31072631520181598</v>
      </c>
      <c r="AK182" s="59"/>
      <c r="AL182" s="59"/>
      <c r="AM182" s="59"/>
      <c r="AN182" s="59"/>
      <c r="AO182" s="59"/>
      <c r="AP182" s="59"/>
    </row>
    <row r="183" spans="2:44" s="1" customFormat="1" ht="8.5500000000000007" customHeight="1" x14ac:dyDescent="0.15">
      <c r="B183" s="57" t="s">
        <v>1232</v>
      </c>
      <c r="C183" s="57"/>
      <c r="D183" s="57"/>
      <c r="E183" s="57"/>
      <c r="F183" s="57"/>
      <c r="G183" s="57"/>
      <c r="H183" s="57"/>
      <c r="I183" s="57"/>
      <c r="J183" s="86">
        <v>3865265626.5100098</v>
      </c>
      <c r="K183" s="86"/>
      <c r="L183" s="86"/>
      <c r="M183" s="86"/>
      <c r="N183" s="86"/>
      <c r="O183" s="86"/>
      <c r="P183" s="86"/>
      <c r="Q183" s="86"/>
      <c r="R183" s="86"/>
      <c r="S183" s="86"/>
      <c r="T183" s="86"/>
      <c r="U183" s="59">
        <v>0.25904296846533398</v>
      </c>
      <c r="V183" s="59"/>
      <c r="W183" s="59"/>
      <c r="X183" s="59"/>
      <c r="Y183" s="59"/>
      <c r="Z183" s="59"/>
      <c r="AA183" s="59"/>
      <c r="AB183" s="59"/>
      <c r="AC183" s="59"/>
      <c r="AD183" s="59"/>
      <c r="AE183" s="61">
        <v>15933</v>
      </c>
      <c r="AF183" s="61"/>
      <c r="AG183" s="61"/>
      <c r="AH183" s="61"/>
      <c r="AI183" s="61"/>
      <c r="AJ183" s="59">
        <v>0.14824980925619199</v>
      </c>
      <c r="AK183" s="59"/>
      <c r="AL183" s="59"/>
      <c r="AM183" s="59"/>
      <c r="AN183" s="59"/>
      <c r="AO183" s="59"/>
      <c r="AP183" s="59"/>
    </row>
    <row r="184" spans="2:44" s="1" customFormat="1" ht="8.5500000000000007" customHeight="1" x14ac:dyDescent="0.15">
      <c r="B184" s="57" t="s">
        <v>1231</v>
      </c>
      <c r="C184" s="57"/>
      <c r="D184" s="57"/>
      <c r="E184" s="57"/>
      <c r="F184" s="57"/>
      <c r="G184" s="57"/>
      <c r="H184" s="57"/>
      <c r="I184" s="57"/>
      <c r="J184" s="86">
        <v>1758551121</v>
      </c>
      <c r="K184" s="86"/>
      <c r="L184" s="86"/>
      <c r="M184" s="86"/>
      <c r="N184" s="86"/>
      <c r="O184" s="86"/>
      <c r="P184" s="86"/>
      <c r="Q184" s="86"/>
      <c r="R184" s="86"/>
      <c r="S184" s="86"/>
      <c r="T184" s="86"/>
      <c r="U184" s="59">
        <v>0.117854850506922</v>
      </c>
      <c r="V184" s="59"/>
      <c r="W184" s="59"/>
      <c r="X184" s="59"/>
      <c r="Y184" s="59"/>
      <c r="Z184" s="59"/>
      <c r="AA184" s="59"/>
      <c r="AB184" s="59"/>
      <c r="AC184" s="59"/>
      <c r="AD184" s="59"/>
      <c r="AE184" s="61">
        <v>5170</v>
      </c>
      <c r="AF184" s="61"/>
      <c r="AG184" s="61"/>
      <c r="AH184" s="61"/>
      <c r="AI184" s="61"/>
      <c r="AJ184" s="59">
        <v>4.8104657870740801E-2</v>
      </c>
      <c r="AK184" s="59"/>
      <c r="AL184" s="59"/>
      <c r="AM184" s="59"/>
      <c r="AN184" s="59"/>
      <c r="AO184" s="59"/>
      <c r="AP184" s="59"/>
    </row>
    <row r="185" spans="2:44" s="1" customFormat="1" ht="8.5500000000000007" customHeight="1" x14ac:dyDescent="0.15">
      <c r="B185" s="57" t="s">
        <v>1230</v>
      </c>
      <c r="C185" s="57"/>
      <c r="D185" s="57"/>
      <c r="E185" s="57"/>
      <c r="F185" s="57"/>
      <c r="G185" s="57"/>
      <c r="H185" s="57"/>
      <c r="I185" s="57"/>
      <c r="J185" s="86">
        <v>2215150177.54</v>
      </c>
      <c r="K185" s="86"/>
      <c r="L185" s="86"/>
      <c r="M185" s="86"/>
      <c r="N185" s="86"/>
      <c r="O185" s="86"/>
      <c r="P185" s="86"/>
      <c r="Q185" s="86"/>
      <c r="R185" s="86"/>
      <c r="S185" s="86"/>
      <c r="T185" s="86"/>
      <c r="U185" s="59">
        <v>0.14845527656648599</v>
      </c>
      <c r="V185" s="59"/>
      <c r="W185" s="59"/>
      <c r="X185" s="59"/>
      <c r="Y185" s="59"/>
      <c r="Z185" s="59"/>
      <c r="AA185" s="59"/>
      <c r="AB185" s="59"/>
      <c r="AC185" s="59"/>
      <c r="AD185" s="59"/>
      <c r="AE185" s="61">
        <v>3506</v>
      </c>
      <c r="AF185" s="61"/>
      <c r="AG185" s="61"/>
      <c r="AH185" s="61"/>
      <c r="AI185" s="61"/>
      <c r="AJ185" s="59">
        <v>3.2621843422595199E-2</v>
      </c>
      <c r="AK185" s="59"/>
      <c r="AL185" s="59"/>
      <c r="AM185" s="59"/>
      <c r="AN185" s="59"/>
      <c r="AO185" s="59"/>
      <c r="AP185" s="59"/>
    </row>
    <row r="186" spans="2:44" s="1" customFormat="1" ht="9.75" customHeight="1" x14ac:dyDescent="0.15">
      <c r="B186" s="88"/>
      <c r="C186" s="88"/>
      <c r="D186" s="88"/>
      <c r="E186" s="88"/>
      <c r="F186" s="88"/>
      <c r="G186" s="88"/>
      <c r="H186" s="88"/>
      <c r="I186" s="88"/>
      <c r="J186" s="84">
        <v>14921330038.059999</v>
      </c>
      <c r="K186" s="84"/>
      <c r="L186" s="84"/>
      <c r="M186" s="84"/>
      <c r="N186" s="84"/>
      <c r="O186" s="84"/>
      <c r="P186" s="84"/>
      <c r="Q186" s="84"/>
      <c r="R186" s="84"/>
      <c r="S186" s="84"/>
      <c r="T186" s="84"/>
      <c r="U186" s="82">
        <v>1</v>
      </c>
      <c r="V186" s="82"/>
      <c r="W186" s="82"/>
      <c r="X186" s="82"/>
      <c r="Y186" s="82"/>
      <c r="Z186" s="82"/>
      <c r="AA186" s="82"/>
      <c r="AB186" s="82"/>
      <c r="AC186" s="82"/>
      <c r="AD186" s="82"/>
      <c r="AE186" s="83">
        <v>107474</v>
      </c>
      <c r="AF186" s="83"/>
      <c r="AG186" s="83"/>
      <c r="AH186" s="83"/>
      <c r="AI186" s="83"/>
      <c r="AJ186" s="82">
        <v>1</v>
      </c>
      <c r="AK186" s="82"/>
      <c r="AL186" s="82"/>
      <c r="AM186" s="82"/>
      <c r="AN186" s="82"/>
      <c r="AO186" s="82"/>
      <c r="AP186" s="82"/>
    </row>
    <row r="187" spans="2:44" s="1" customFormat="1" ht="7.2" customHeight="1" x14ac:dyDescent="0.15"/>
    <row r="188" spans="2:44" s="1" customFormat="1" ht="15.3" customHeight="1" x14ac:dyDescent="0.15">
      <c r="B188" s="54" t="s">
        <v>1229</v>
      </c>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row>
    <row r="189" spans="2:44" s="1" customFormat="1" ht="6.3" customHeight="1" x14ac:dyDescent="0.15"/>
    <row r="190" spans="2:44" s="1" customFormat="1" ht="8.85" customHeight="1" x14ac:dyDescent="0.15">
      <c r="B190" s="88"/>
      <c r="C190" s="88"/>
      <c r="D190" s="88"/>
      <c r="E190" s="88"/>
      <c r="F190" s="88"/>
      <c r="G190" s="88"/>
      <c r="H190" s="88"/>
      <c r="I190" s="52" t="s">
        <v>1129</v>
      </c>
      <c r="J190" s="52"/>
      <c r="K190" s="52"/>
      <c r="L190" s="52"/>
      <c r="M190" s="52"/>
      <c r="N190" s="52"/>
      <c r="O190" s="52"/>
      <c r="P190" s="52"/>
      <c r="Q190" s="52"/>
      <c r="R190" s="52"/>
      <c r="S190" s="52"/>
      <c r="T190" s="52" t="s">
        <v>1127</v>
      </c>
      <c r="U190" s="52"/>
      <c r="V190" s="52"/>
      <c r="W190" s="52"/>
      <c r="X190" s="52"/>
      <c r="Y190" s="52"/>
      <c r="Z190" s="52"/>
      <c r="AA190" s="52"/>
      <c r="AB190" s="52"/>
      <c r="AC190" s="52"/>
      <c r="AD190" s="52" t="s">
        <v>1128</v>
      </c>
      <c r="AE190" s="52"/>
      <c r="AF190" s="52"/>
      <c r="AG190" s="52"/>
      <c r="AH190" s="52"/>
      <c r="AI190" s="52"/>
      <c r="AJ190" s="52"/>
      <c r="AK190" s="52"/>
      <c r="AL190" s="52"/>
      <c r="AM190" s="52" t="s">
        <v>1127</v>
      </c>
      <c r="AN190" s="52"/>
      <c r="AO190" s="52"/>
      <c r="AP190" s="52"/>
    </row>
    <row r="191" spans="2:44" s="1" customFormat="1" ht="8.85" customHeight="1" x14ac:dyDescent="0.15">
      <c r="B191" s="57" t="s">
        <v>1228</v>
      </c>
      <c r="C191" s="57"/>
      <c r="D191" s="57"/>
      <c r="E191" s="57"/>
      <c r="F191" s="57"/>
      <c r="G191" s="57"/>
      <c r="H191" s="57"/>
      <c r="I191" s="86">
        <v>24174779.989999998</v>
      </c>
      <c r="J191" s="86"/>
      <c r="K191" s="86"/>
      <c r="L191" s="86"/>
      <c r="M191" s="86"/>
      <c r="N191" s="86"/>
      <c r="O191" s="86"/>
      <c r="P191" s="86"/>
      <c r="Q191" s="86"/>
      <c r="R191" s="86"/>
      <c r="S191" s="86"/>
      <c r="T191" s="59">
        <v>1.6201491373984099E-3</v>
      </c>
      <c r="U191" s="59"/>
      <c r="V191" s="59"/>
      <c r="W191" s="59"/>
      <c r="X191" s="59"/>
      <c r="Y191" s="59"/>
      <c r="Z191" s="59"/>
      <c r="AA191" s="59"/>
      <c r="AB191" s="59"/>
      <c r="AC191" s="59"/>
      <c r="AD191" s="61">
        <v>518</v>
      </c>
      <c r="AE191" s="61"/>
      <c r="AF191" s="61"/>
      <c r="AG191" s="61"/>
      <c r="AH191" s="61"/>
      <c r="AI191" s="61"/>
      <c r="AJ191" s="61"/>
      <c r="AK191" s="61"/>
      <c r="AL191" s="61"/>
      <c r="AM191" s="59">
        <v>2.2374070266674702E-3</v>
      </c>
      <c r="AN191" s="59"/>
      <c r="AO191" s="59"/>
      <c r="AP191" s="59"/>
    </row>
    <row r="192" spans="2:44" s="1" customFormat="1" ht="8.85" customHeight="1" x14ac:dyDescent="0.15">
      <c r="B192" s="57" t="s">
        <v>1227</v>
      </c>
      <c r="C192" s="57"/>
      <c r="D192" s="57"/>
      <c r="E192" s="57"/>
      <c r="F192" s="57"/>
      <c r="G192" s="57"/>
      <c r="H192" s="57"/>
      <c r="I192" s="86">
        <v>594686652.88000095</v>
      </c>
      <c r="J192" s="86"/>
      <c r="K192" s="86"/>
      <c r="L192" s="86"/>
      <c r="M192" s="86"/>
      <c r="N192" s="86"/>
      <c r="O192" s="86"/>
      <c r="P192" s="86"/>
      <c r="Q192" s="86"/>
      <c r="R192" s="86"/>
      <c r="S192" s="86"/>
      <c r="T192" s="59">
        <v>3.9854801908618398E-2</v>
      </c>
      <c r="U192" s="59"/>
      <c r="V192" s="59"/>
      <c r="W192" s="59"/>
      <c r="X192" s="59"/>
      <c r="Y192" s="59"/>
      <c r="Z192" s="59"/>
      <c r="AA192" s="59"/>
      <c r="AB192" s="59"/>
      <c r="AC192" s="59"/>
      <c r="AD192" s="61">
        <v>6657</v>
      </c>
      <c r="AE192" s="61"/>
      <c r="AF192" s="61"/>
      <c r="AG192" s="61"/>
      <c r="AH192" s="61"/>
      <c r="AI192" s="61"/>
      <c r="AJ192" s="61"/>
      <c r="AK192" s="61"/>
      <c r="AL192" s="61"/>
      <c r="AM192" s="59">
        <v>2.8753703815686E-2</v>
      </c>
      <c r="AN192" s="59"/>
      <c r="AO192" s="59"/>
      <c r="AP192" s="59"/>
    </row>
    <row r="193" spans="2:42" s="1" customFormat="1" ht="8.85" customHeight="1" x14ac:dyDescent="0.15">
      <c r="B193" s="57" t="s">
        <v>1226</v>
      </c>
      <c r="C193" s="57"/>
      <c r="D193" s="57"/>
      <c r="E193" s="57"/>
      <c r="F193" s="57"/>
      <c r="G193" s="57"/>
      <c r="H193" s="57"/>
      <c r="I193" s="86">
        <v>4330984279.2999897</v>
      </c>
      <c r="J193" s="86"/>
      <c r="K193" s="86"/>
      <c r="L193" s="86"/>
      <c r="M193" s="86"/>
      <c r="N193" s="86"/>
      <c r="O193" s="86"/>
      <c r="P193" s="86"/>
      <c r="Q193" s="86"/>
      <c r="R193" s="86"/>
      <c r="S193" s="86"/>
      <c r="T193" s="59">
        <v>0.29025457303423202</v>
      </c>
      <c r="U193" s="59"/>
      <c r="V193" s="59"/>
      <c r="W193" s="59"/>
      <c r="X193" s="59"/>
      <c r="Y193" s="59"/>
      <c r="Z193" s="59"/>
      <c r="AA193" s="59"/>
      <c r="AB193" s="59"/>
      <c r="AC193" s="59"/>
      <c r="AD193" s="61">
        <v>55514</v>
      </c>
      <c r="AE193" s="61"/>
      <c r="AF193" s="61"/>
      <c r="AG193" s="61"/>
      <c r="AH193" s="61"/>
      <c r="AI193" s="61"/>
      <c r="AJ193" s="61"/>
      <c r="AK193" s="61"/>
      <c r="AL193" s="61"/>
      <c r="AM193" s="59">
        <v>0.23978265188883799</v>
      </c>
      <c r="AN193" s="59"/>
      <c r="AO193" s="59"/>
      <c r="AP193" s="59"/>
    </row>
    <row r="194" spans="2:42" s="1" customFormat="1" ht="8.85" customHeight="1" x14ac:dyDescent="0.15">
      <c r="B194" s="57" t="s">
        <v>1225</v>
      </c>
      <c r="C194" s="57"/>
      <c r="D194" s="57"/>
      <c r="E194" s="57"/>
      <c r="F194" s="57"/>
      <c r="G194" s="57"/>
      <c r="H194" s="57"/>
      <c r="I194" s="86">
        <v>6187856602.4400597</v>
      </c>
      <c r="J194" s="86"/>
      <c r="K194" s="86"/>
      <c r="L194" s="86"/>
      <c r="M194" s="86"/>
      <c r="N194" s="86"/>
      <c r="O194" s="86"/>
      <c r="P194" s="86"/>
      <c r="Q194" s="86"/>
      <c r="R194" s="86"/>
      <c r="S194" s="86"/>
      <c r="T194" s="59">
        <v>0.41469872904470301</v>
      </c>
      <c r="U194" s="59"/>
      <c r="V194" s="59"/>
      <c r="W194" s="59"/>
      <c r="X194" s="59"/>
      <c r="Y194" s="59"/>
      <c r="Z194" s="59"/>
      <c r="AA194" s="59"/>
      <c r="AB194" s="59"/>
      <c r="AC194" s="59"/>
      <c r="AD194" s="61">
        <v>99395</v>
      </c>
      <c r="AE194" s="61"/>
      <c r="AF194" s="61"/>
      <c r="AG194" s="61"/>
      <c r="AH194" s="61"/>
      <c r="AI194" s="61"/>
      <c r="AJ194" s="61"/>
      <c r="AK194" s="61"/>
      <c r="AL194" s="61"/>
      <c r="AM194" s="59">
        <v>0.42931867068651203</v>
      </c>
      <c r="AN194" s="59"/>
      <c r="AO194" s="59"/>
      <c r="AP194" s="59"/>
    </row>
    <row r="195" spans="2:42" s="1" customFormat="1" ht="8.85" customHeight="1" x14ac:dyDescent="0.15">
      <c r="B195" s="57" t="s">
        <v>1224</v>
      </c>
      <c r="C195" s="57"/>
      <c r="D195" s="57"/>
      <c r="E195" s="57"/>
      <c r="F195" s="57"/>
      <c r="G195" s="57"/>
      <c r="H195" s="57"/>
      <c r="I195" s="86">
        <v>1332565511.53001</v>
      </c>
      <c r="J195" s="86"/>
      <c r="K195" s="86"/>
      <c r="L195" s="86"/>
      <c r="M195" s="86"/>
      <c r="N195" s="86"/>
      <c r="O195" s="86"/>
      <c r="P195" s="86"/>
      <c r="Q195" s="86"/>
      <c r="R195" s="86"/>
      <c r="S195" s="86"/>
      <c r="T195" s="59">
        <v>8.9306081169105794E-2</v>
      </c>
      <c r="U195" s="59"/>
      <c r="V195" s="59"/>
      <c r="W195" s="59"/>
      <c r="X195" s="59"/>
      <c r="Y195" s="59"/>
      <c r="Z195" s="59"/>
      <c r="AA195" s="59"/>
      <c r="AB195" s="59"/>
      <c r="AC195" s="59"/>
      <c r="AD195" s="61">
        <v>24818</v>
      </c>
      <c r="AE195" s="61"/>
      <c r="AF195" s="61"/>
      <c r="AG195" s="61"/>
      <c r="AH195" s="61"/>
      <c r="AI195" s="61"/>
      <c r="AJ195" s="61"/>
      <c r="AK195" s="61"/>
      <c r="AL195" s="61"/>
      <c r="AM195" s="59">
        <v>0.107196848625161</v>
      </c>
      <c r="AN195" s="59"/>
      <c r="AO195" s="59"/>
      <c r="AP195" s="59"/>
    </row>
    <row r="196" spans="2:42" s="1" customFormat="1" ht="8.85" customHeight="1" x14ac:dyDescent="0.15">
      <c r="B196" s="57" t="s">
        <v>1223</v>
      </c>
      <c r="C196" s="57"/>
      <c r="D196" s="57"/>
      <c r="E196" s="57"/>
      <c r="F196" s="57"/>
      <c r="G196" s="57"/>
      <c r="H196" s="57"/>
      <c r="I196" s="86">
        <v>846189097.41000104</v>
      </c>
      <c r="J196" s="86"/>
      <c r="K196" s="86"/>
      <c r="L196" s="86"/>
      <c r="M196" s="86"/>
      <c r="N196" s="86"/>
      <c r="O196" s="86"/>
      <c r="P196" s="86"/>
      <c r="Q196" s="86"/>
      <c r="R196" s="86"/>
      <c r="S196" s="86"/>
      <c r="T196" s="59">
        <v>5.6710031562308097E-2</v>
      </c>
      <c r="U196" s="59"/>
      <c r="V196" s="59"/>
      <c r="W196" s="59"/>
      <c r="X196" s="59"/>
      <c r="Y196" s="59"/>
      <c r="Z196" s="59"/>
      <c r="AA196" s="59"/>
      <c r="AB196" s="59"/>
      <c r="AC196" s="59"/>
      <c r="AD196" s="61">
        <v>14932</v>
      </c>
      <c r="AE196" s="61"/>
      <c r="AF196" s="61"/>
      <c r="AG196" s="61"/>
      <c r="AH196" s="61"/>
      <c r="AI196" s="61"/>
      <c r="AJ196" s="61"/>
      <c r="AK196" s="61"/>
      <c r="AL196" s="61"/>
      <c r="AM196" s="59">
        <v>6.4496065100769703E-2</v>
      </c>
      <c r="AN196" s="59"/>
      <c r="AO196" s="59"/>
      <c r="AP196" s="59"/>
    </row>
    <row r="197" spans="2:42" s="1" customFormat="1" ht="8.85" customHeight="1" x14ac:dyDescent="0.15">
      <c r="B197" s="57" t="s">
        <v>1222</v>
      </c>
      <c r="C197" s="57"/>
      <c r="D197" s="57"/>
      <c r="E197" s="57"/>
      <c r="F197" s="57"/>
      <c r="G197" s="57"/>
      <c r="H197" s="57"/>
      <c r="I197" s="86">
        <v>632217270.74999702</v>
      </c>
      <c r="J197" s="86"/>
      <c r="K197" s="86"/>
      <c r="L197" s="86"/>
      <c r="M197" s="86"/>
      <c r="N197" s="86"/>
      <c r="O197" s="86"/>
      <c r="P197" s="86"/>
      <c r="Q197" s="86"/>
      <c r="R197" s="86"/>
      <c r="S197" s="86"/>
      <c r="T197" s="59">
        <v>4.23700346508918E-2</v>
      </c>
      <c r="U197" s="59"/>
      <c r="V197" s="59"/>
      <c r="W197" s="59"/>
      <c r="X197" s="59"/>
      <c r="Y197" s="59"/>
      <c r="Z197" s="59"/>
      <c r="AA197" s="59"/>
      <c r="AB197" s="59"/>
      <c r="AC197" s="59"/>
      <c r="AD197" s="61">
        <v>8153</v>
      </c>
      <c r="AE197" s="61"/>
      <c r="AF197" s="61"/>
      <c r="AG197" s="61"/>
      <c r="AH197" s="61"/>
      <c r="AI197" s="61"/>
      <c r="AJ197" s="61"/>
      <c r="AK197" s="61"/>
      <c r="AL197" s="61"/>
      <c r="AM197" s="59">
        <v>3.52154044177991E-2</v>
      </c>
      <c r="AN197" s="59"/>
      <c r="AO197" s="59"/>
      <c r="AP197" s="59"/>
    </row>
    <row r="198" spans="2:42" s="1" customFormat="1" ht="8.85" customHeight="1" x14ac:dyDescent="0.15">
      <c r="B198" s="57" t="s">
        <v>1221</v>
      </c>
      <c r="C198" s="57"/>
      <c r="D198" s="57"/>
      <c r="E198" s="57"/>
      <c r="F198" s="57"/>
      <c r="G198" s="57"/>
      <c r="H198" s="57"/>
      <c r="I198" s="86">
        <v>407836296.549999</v>
      </c>
      <c r="J198" s="86"/>
      <c r="K198" s="86"/>
      <c r="L198" s="86"/>
      <c r="M198" s="86"/>
      <c r="N198" s="86"/>
      <c r="O198" s="86"/>
      <c r="P198" s="86"/>
      <c r="Q198" s="86"/>
      <c r="R198" s="86"/>
      <c r="S198" s="86"/>
      <c r="T198" s="59">
        <v>2.7332435882707801E-2</v>
      </c>
      <c r="U198" s="59"/>
      <c r="V198" s="59"/>
      <c r="W198" s="59"/>
      <c r="X198" s="59"/>
      <c r="Y198" s="59"/>
      <c r="Z198" s="59"/>
      <c r="AA198" s="59"/>
      <c r="AB198" s="59"/>
      <c r="AC198" s="59"/>
      <c r="AD198" s="61">
        <v>6552</v>
      </c>
      <c r="AE198" s="61"/>
      <c r="AF198" s="61"/>
      <c r="AG198" s="61"/>
      <c r="AH198" s="61"/>
      <c r="AI198" s="61"/>
      <c r="AJ198" s="61"/>
      <c r="AK198" s="61"/>
      <c r="AL198" s="61"/>
      <c r="AM198" s="59">
        <v>2.83001753643345E-2</v>
      </c>
      <c r="AN198" s="59"/>
      <c r="AO198" s="59"/>
      <c r="AP198" s="59"/>
    </row>
    <row r="199" spans="2:42" s="1" customFormat="1" ht="8.85" customHeight="1" x14ac:dyDescent="0.15">
      <c r="B199" s="57" t="s">
        <v>1220</v>
      </c>
      <c r="C199" s="57"/>
      <c r="D199" s="57"/>
      <c r="E199" s="57"/>
      <c r="F199" s="57"/>
      <c r="G199" s="57"/>
      <c r="H199" s="57"/>
      <c r="I199" s="86">
        <v>174600667.329999</v>
      </c>
      <c r="J199" s="86"/>
      <c r="K199" s="86"/>
      <c r="L199" s="86"/>
      <c r="M199" s="86"/>
      <c r="N199" s="86"/>
      <c r="O199" s="86"/>
      <c r="P199" s="86"/>
      <c r="Q199" s="86"/>
      <c r="R199" s="86"/>
      <c r="S199" s="86"/>
      <c r="T199" s="59">
        <v>1.1701414477438899E-2</v>
      </c>
      <c r="U199" s="59"/>
      <c r="V199" s="59"/>
      <c r="W199" s="59"/>
      <c r="X199" s="59"/>
      <c r="Y199" s="59"/>
      <c r="Z199" s="59"/>
      <c r="AA199" s="59"/>
      <c r="AB199" s="59"/>
      <c r="AC199" s="59"/>
      <c r="AD199" s="61">
        <v>4106</v>
      </c>
      <c r="AE199" s="61"/>
      <c r="AF199" s="61"/>
      <c r="AG199" s="61"/>
      <c r="AH199" s="61"/>
      <c r="AI199" s="61"/>
      <c r="AJ199" s="61"/>
      <c r="AK199" s="61"/>
      <c r="AL199" s="61"/>
      <c r="AM199" s="59">
        <v>1.7735122107136399E-2</v>
      </c>
      <c r="AN199" s="59"/>
      <c r="AO199" s="59"/>
      <c r="AP199" s="59"/>
    </row>
    <row r="200" spans="2:42" s="1" customFormat="1" ht="8.85" customHeight="1" x14ac:dyDescent="0.15">
      <c r="B200" s="57" t="s">
        <v>1219</v>
      </c>
      <c r="C200" s="57"/>
      <c r="D200" s="57"/>
      <c r="E200" s="57"/>
      <c r="F200" s="57"/>
      <c r="G200" s="57"/>
      <c r="H200" s="57"/>
      <c r="I200" s="86">
        <v>124907199.38</v>
      </c>
      <c r="J200" s="86"/>
      <c r="K200" s="86"/>
      <c r="L200" s="86"/>
      <c r="M200" s="86"/>
      <c r="N200" s="86"/>
      <c r="O200" s="86"/>
      <c r="P200" s="86"/>
      <c r="Q200" s="86"/>
      <c r="R200" s="86"/>
      <c r="S200" s="86"/>
      <c r="T200" s="59">
        <v>8.3710499708402296E-3</v>
      </c>
      <c r="U200" s="59"/>
      <c r="V200" s="59"/>
      <c r="W200" s="59"/>
      <c r="X200" s="59"/>
      <c r="Y200" s="59"/>
      <c r="Z200" s="59"/>
      <c r="AA200" s="59"/>
      <c r="AB200" s="59"/>
      <c r="AC200" s="59"/>
      <c r="AD200" s="61">
        <v>3270</v>
      </c>
      <c r="AE200" s="61"/>
      <c r="AF200" s="61"/>
      <c r="AG200" s="61"/>
      <c r="AH200" s="61"/>
      <c r="AI200" s="61"/>
      <c r="AJ200" s="61"/>
      <c r="AK200" s="61"/>
      <c r="AL200" s="61"/>
      <c r="AM200" s="59">
        <v>1.4124171770661499E-2</v>
      </c>
      <c r="AN200" s="59"/>
      <c r="AO200" s="59"/>
      <c r="AP200" s="59"/>
    </row>
    <row r="201" spans="2:42" s="1" customFormat="1" ht="8.85" customHeight="1" x14ac:dyDescent="0.15">
      <c r="B201" s="57" t="s">
        <v>1218</v>
      </c>
      <c r="C201" s="57"/>
      <c r="D201" s="57"/>
      <c r="E201" s="57"/>
      <c r="F201" s="57"/>
      <c r="G201" s="57"/>
      <c r="H201" s="57"/>
      <c r="I201" s="86">
        <v>122923684.76000001</v>
      </c>
      <c r="J201" s="86"/>
      <c r="K201" s="86"/>
      <c r="L201" s="86"/>
      <c r="M201" s="86"/>
      <c r="N201" s="86"/>
      <c r="O201" s="86"/>
      <c r="P201" s="86"/>
      <c r="Q201" s="86"/>
      <c r="R201" s="86"/>
      <c r="S201" s="86"/>
      <c r="T201" s="59">
        <v>8.2381184818281494E-3</v>
      </c>
      <c r="U201" s="59"/>
      <c r="V201" s="59"/>
      <c r="W201" s="59"/>
      <c r="X201" s="59"/>
      <c r="Y201" s="59"/>
      <c r="Z201" s="59"/>
      <c r="AA201" s="59"/>
      <c r="AB201" s="59"/>
      <c r="AC201" s="59"/>
      <c r="AD201" s="61">
        <v>3328</v>
      </c>
      <c r="AE201" s="61"/>
      <c r="AF201" s="61"/>
      <c r="AG201" s="61"/>
      <c r="AH201" s="61"/>
      <c r="AI201" s="61"/>
      <c r="AJ201" s="61"/>
      <c r="AK201" s="61"/>
      <c r="AL201" s="61"/>
      <c r="AM201" s="59">
        <v>1.43746922485509E-2</v>
      </c>
      <c r="AN201" s="59"/>
      <c r="AO201" s="59"/>
      <c r="AP201" s="59"/>
    </row>
    <row r="202" spans="2:42" s="1" customFormat="1" ht="8.85" customHeight="1" x14ac:dyDescent="0.15">
      <c r="B202" s="57" t="s">
        <v>1217</v>
      </c>
      <c r="C202" s="57"/>
      <c r="D202" s="57"/>
      <c r="E202" s="57"/>
      <c r="F202" s="57"/>
      <c r="G202" s="57"/>
      <c r="H202" s="57"/>
      <c r="I202" s="86">
        <v>87746264.140000001</v>
      </c>
      <c r="J202" s="86"/>
      <c r="K202" s="86"/>
      <c r="L202" s="86"/>
      <c r="M202" s="86"/>
      <c r="N202" s="86"/>
      <c r="O202" s="86"/>
      <c r="P202" s="86"/>
      <c r="Q202" s="86"/>
      <c r="R202" s="86"/>
      <c r="S202" s="86"/>
      <c r="T202" s="59">
        <v>5.8805926761343903E-3</v>
      </c>
      <c r="U202" s="59"/>
      <c r="V202" s="59"/>
      <c r="W202" s="59"/>
      <c r="X202" s="59"/>
      <c r="Y202" s="59"/>
      <c r="Z202" s="59"/>
      <c r="AA202" s="59"/>
      <c r="AB202" s="59"/>
      <c r="AC202" s="59"/>
      <c r="AD202" s="61">
        <v>2628</v>
      </c>
      <c r="AE202" s="61"/>
      <c r="AF202" s="61"/>
      <c r="AG202" s="61"/>
      <c r="AH202" s="61"/>
      <c r="AI202" s="61"/>
      <c r="AJ202" s="61"/>
      <c r="AK202" s="61"/>
      <c r="AL202" s="61"/>
      <c r="AM202" s="59">
        <v>1.13511692395408E-2</v>
      </c>
      <c r="AN202" s="59"/>
      <c r="AO202" s="59"/>
      <c r="AP202" s="59"/>
    </row>
    <row r="203" spans="2:42" s="1" customFormat="1" ht="8.85" customHeight="1" x14ac:dyDescent="0.15">
      <c r="B203" s="57" t="s">
        <v>1216</v>
      </c>
      <c r="C203" s="57"/>
      <c r="D203" s="57"/>
      <c r="E203" s="57"/>
      <c r="F203" s="57"/>
      <c r="G203" s="57"/>
      <c r="H203" s="57"/>
      <c r="I203" s="86">
        <v>39253072.719999999</v>
      </c>
      <c r="J203" s="86"/>
      <c r="K203" s="86"/>
      <c r="L203" s="86"/>
      <c r="M203" s="86"/>
      <c r="N203" s="86"/>
      <c r="O203" s="86"/>
      <c r="P203" s="86"/>
      <c r="Q203" s="86"/>
      <c r="R203" s="86"/>
      <c r="S203" s="86"/>
      <c r="T203" s="59">
        <v>2.63066848731826E-3</v>
      </c>
      <c r="U203" s="59"/>
      <c r="V203" s="59"/>
      <c r="W203" s="59"/>
      <c r="X203" s="59"/>
      <c r="Y203" s="59"/>
      <c r="Z203" s="59"/>
      <c r="AA203" s="59"/>
      <c r="AB203" s="59"/>
      <c r="AC203" s="59"/>
      <c r="AD203" s="61">
        <v>1183</v>
      </c>
      <c r="AE203" s="61"/>
      <c r="AF203" s="61"/>
      <c r="AG203" s="61"/>
      <c r="AH203" s="61"/>
      <c r="AI203" s="61"/>
      <c r="AJ203" s="61"/>
      <c r="AK203" s="61"/>
      <c r="AL203" s="61"/>
      <c r="AM203" s="59">
        <v>5.1097538852270703E-3</v>
      </c>
      <c r="AN203" s="59"/>
      <c r="AO203" s="59"/>
      <c r="AP203" s="59"/>
    </row>
    <row r="204" spans="2:42" s="1" customFormat="1" ht="8.85" customHeight="1" x14ac:dyDescent="0.15">
      <c r="B204" s="57" t="s">
        <v>1215</v>
      </c>
      <c r="C204" s="57"/>
      <c r="D204" s="57"/>
      <c r="E204" s="57"/>
      <c r="F204" s="57"/>
      <c r="G204" s="57"/>
      <c r="H204" s="57"/>
      <c r="I204" s="86">
        <v>13980406.529999999</v>
      </c>
      <c r="J204" s="86"/>
      <c r="K204" s="86"/>
      <c r="L204" s="86"/>
      <c r="M204" s="86"/>
      <c r="N204" s="86"/>
      <c r="O204" s="86"/>
      <c r="P204" s="86"/>
      <c r="Q204" s="86"/>
      <c r="R204" s="86"/>
      <c r="S204" s="86"/>
      <c r="T204" s="59">
        <v>9.36941043079938E-4</v>
      </c>
      <c r="U204" s="59"/>
      <c r="V204" s="59"/>
      <c r="W204" s="59"/>
      <c r="X204" s="59"/>
      <c r="Y204" s="59"/>
      <c r="Z204" s="59"/>
      <c r="AA204" s="59"/>
      <c r="AB204" s="59"/>
      <c r="AC204" s="59"/>
      <c r="AD204" s="61">
        <v>390</v>
      </c>
      <c r="AE204" s="61"/>
      <c r="AF204" s="61"/>
      <c r="AG204" s="61"/>
      <c r="AH204" s="61"/>
      <c r="AI204" s="61"/>
      <c r="AJ204" s="61"/>
      <c r="AK204" s="61"/>
      <c r="AL204" s="61"/>
      <c r="AM204" s="59">
        <v>1.6845342478770599E-3</v>
      </c>
      <c r="AN204" s="59"/>
      <c r="AO204" s="59"/>
      <c r="AP204" s="59"/>
    </row>
    <row r="205" spans="2:42" s="1" customFormat="1" ht="8.85" customHeight="1" x14ac:dyDescent="0.15">
      <c r="B205" s="57" t="s">
        <v>1214</v>
      </c>
      <c r="C205" s="57"/>
      <c r="D205" s="57"/>
      <c r="E205" s="57"/>
      <c r="F205" s="57"/>
      <c r="G205" s="57"/>
      <c r="H205" s="57"/>
      <c r="I205" s="86">
        <v>9077.84</v>
      </c>
      <c r="J205" s="86"/>
      <c r="K205" s="86"/>
      <c r="L205" s="86"/>
      <c r="M205" s="86"/>
      <c r="N205" s="86"/>
      <c r="O205" s="86"/>
      <c r="P205" s="86"/>
      <c r="Q205" s="86"/>
      <c r="R205" s="86"/>
      <c r="S205" s="86"/>
      <c r="T205" s="59">
        <v>6.0838008252917296E-7</v>
      </c>
      <c r="U205" s="59"/>
      <c r="V205" s="59"/>
      <c r="W205" s="59"/>
      <c r="X205" s="59"/>
      <c r="Y205" s="59"/>
      <c r="Z205" s="59"/>
      <c r="AA205" s="59"/>
      <c r="AB205" s="59"/>
      <c r="AC205" s="59"/>
      <c r="AD205" s="61">
        <v>2</v>
      </c>
      <c r="AE205" s="61"/>
      <c r="AF205" s="61"/>
      <c r="AG205" s="61"/>
      <c r="AH205" s="61"/>
      <c r="AI205" s="61"/>
      <c r="AJ205" s="61"/>
      <c r="AK205" s="61"/>
      <c r="AL205" s="61"/>
      <c r="AM205" s="59">
        <v>8.6386371686002803E-6</v>
      </c>
      <c r="AN205" s="59"/>
      <c r="AO205" s="59"/>
      <c r="AP205" s="59"/>
    </row>
    <row r="206" spans="2:42" s="1" customFormat="1" ht="8.85" customHeight="1" x14ac:dyDescent="0.15">
      <c r="B206" s="57" t="s">
        <v>1213</v>
      </c>
      <c r="C206" s="57"/>
      <c r="D206" s="57"/>
      <c r="E206" s="57"/>
      <c r="F206" s="57"/>
      <c r="G206" s="57"/>
      <c r="H206" s="57"/>
      <c r="I206" s="86">
        <v>62880.56</v>
      </c>
      <c r="J206" s="86"/>
      <c r="K206" s="86"/>
      <c r="L206" s="86"/>
      <c r="M206" s="86"/>
      <c r="N206" s="86"/>
      <c r="O206" s="86"/>
      <c r="P206" s="86"/>
      <c r="Q206" s="86"/>
      <c r="R206" s="86"/>
      <c r="S206" s="86"/>
      <c r="T206" s="59">
        <v>4.2141390773885198E-6</v>
      </c>
      <c r="U206" s="59"/>
      <c r="V206" s="59"/>
      <c r="W206" s="59"/>
      <c r="X206" s="59"/>
      <c r="Y206" s="59"/>
      <c r="Z206" s="59"/>
      <c r="AA206" s="59"/>
      <c r="AB206" s="59"/>
      <c r="AC206" s="59"/>
      <c r="AD206" s="61">
        <v>7</v>
      </c>
      <c r="AE206" s="61"/>
      <c r="AF206" s="61"/>
      <c r="AG206" s="61"/>
      <c r="AH206" s="61"/>
      <c r="AI206" s="61"/>
      <c r="AJ206" s="61"/>
      <c r="AK206" s="61"/>
      <c r="AL206" s="61"/>
      <c r="AM206" s="59">
        <v>3.0235230090100999E-5</v>
      </c>
      <c r="AN206" s="59"/>
      <c r="AO206" s="59"/>
      <c r="AP206" s="59"/>
    </row>
    <row r="207" spans="2:42" s="1" customFormat="1" ht="8.85" customHeight="1" x14ac:dyDescent="0.15">
      <c r="B207" s="57" t="s">
        <v>1212</v>
      </c>
      <c r="C207" s="57"/>
      <c r="D207" s="57"/>
      <c r="E207" s="57"/>
      <c r="F207" s="57"/>
      <c r="G207" s="57"/>
      <c r="H207" s="57"/>
      <c r="I207" s="86">
        <v>1321438.17</v>
      </c>
      <c r="J207" s="86"/>
      <c r="K207" s="86"/>
      <c r="L207" s="86"/>
      <c r="M207" s="86"/>
      <c r="N207" s="86"/>
      <c r="O207" s="86"/>
      <c r="P207" s="86"/>
      <c r="Q207" s="86"/>
      <c r="R207" s="86"/>
      <c r="S207" s="86"/>
      <c r="T207" s="59">
        <v>8.8560347276642805E-5</v>
      </c>
      <c r="U207" s="59"/>
      <c r="V207" s="59"/>
      <c r="W207" s="59"/>
      <c r="X207" s="59"/>
      <c r="Y207" s="59"/>
      <c r="Z207" s="59"/>
      <c r="AA207" s="59"/>
      <c r="AB207" s="59"/>
      <c r="AC207" s="59"/>
      <c r="AD207" s="61">
        <v>64</v>
      </c>
      <c r="AE207" s="61"/>
      <c r="AF207" s="61"/>
      <c r="AG207" s="61"/>
      <c r="AH207" s="61"/>
      <c r="AI207" s="61"/>
      <c r="AJ207" s="61"/>
      <c r="AK207" s="61"/>
      <c r="AL207" s="61"/>
      <c r="AM207" s="59">
        <v>2.7643638939520902E-4</v>
      </c>
      <c r="AN207" s="59"/>
      <c r="AO207" s="59"/>
      <c r="AP207" s="59"/>
    </row>
    <row r="208" spans="2:42" s="1" customFormat="1" ht="8.85" customHeight="1" x14ac:dyDescent="0.15">
      <c r="B208" s="57" t="s">
        <v>1211</v>
      </c>
      <c r="C208" s="57"/>
      <c r="D208" s="57"/>
      <c r="E208" s="57"/>
      <c r="F208" s="57"/>
      <c r="G208" s="57"/>
      <c r="H208" s="57"/>
      <c r="I208" s="86">
        <v>14855.78</v>
      </c>
      <c r="J208" s="86"/>
      <c r="K208" s="86"/>
      <c r="L208" s="86"/>
      <c r="M208" s="86"/>
      <c r="N208" s="86"/>
      <c r="O208" s="86"/>
      <c r="P208" s="86"/>
      <c r="Q208" s="86"/>
      <c r="R208" s="86"/>
      <c r="S208" s="86"/>
      <c r="T208" s="59">
        <v>9.9560695742987703E-7</v>
      </c>
      <c r="U208" s="59"/>
      <c r="V208" s="59"/>
      <c r="W208" s="59"/>
      <c r="X208" s="59"/>
      <c r="Y208" s="59"/>
      <c r="Z208" s="59"/>
      <c r="AA208" s="59"/>
      <c r="AB208" s="59"/>
      <c r="AC208" s="59"/>
      <c r="AD208" s="61">
        <v>1</v>
      </c>
      <c r="AE208" s="61"/>
      <c r="AF208" s="61"/>
      <c r="AG208" s="61"/>
      <c r="AH208" s="61"/>
      <c r="AI208" s="61"/>
      <c r="AJ208" s="61"/>
      <c r="AK208" s="61"/>
      <c r="AL208" s="61"/>
      <c r="AM208" s="59">
        <v>4.3193185843001401E-6</v>
      </c>
      <c r="AN208" s="59"/>
      <c r="AO208" s="59"/>
      <c r="AP208" s="59"/>
    </row>
    <row r="209" spans="2:44" s="1" customFormat="1" ht="8.85" customHeight="1" x14ac:dyDescent="0.15">
      <c r="B209" s="88"/>
      <c r="C209" s="88"/>
      <c r="D209" s="88"/>
      <c r="E209" s="88"/>
      <c r="F209" s="88"/>
      <c r="G209" s="88"/>
      <c r="H209" s="88"/>
      <c r="I209" s="84">
        <v>14921330038.060101</v>
      </c>
      <c r="J209" s="84"/>
      <c r="K209" s="84"/>
      <c r="L209" s="84"/>
      <c r="M209" s="84"/>
      <c r="N209" s="84"/>
      <c r="O209" s="84"/>
      <c r="P209" s="84"/>
      <c r="Q209" s="84"/>
      <c r="R209" s="84"/>
      <c r="S209" s="84"/>
      <c r="T209" s="82">
        <v>1</v>
      </c>
      <c r="U209" s="82"/>
      <c r="V209" s="82"/>
      <c r="W209" s="82"/>
      <c r="X209" s="82"/>
      <c r="Y209" s="82"/>
      <c r="Z209" s="82"/>
      <c r="AA209" s="82"/>
      <c r="AB209" s="82"/>
      <c r="AC209" s="82"/>
      <c r="AD209" s="83">
        <v>231518</v>
      </c>
      <c r="AE209" s="83"/>
      <c r="AF209" s="83"/>
      <c r="AG209" s="83"/>
      <c r="AH209" s="83"/>
      <c r="AI209" s="83"/>
      <c r="AJ209" s="83"/>
      <c r="AK209" s="83"/>
      <c r="AL209" s="83"/>
      <c r="AM209" s="82">
        <v>1</v>
      </c>
      <c r="AN209" s="82"/>
      <c r="AO209" s="82"/>
      <c r="AP209" s="82"/>
    </row>
    <row r="210" spans="2:44" s="1" customFormat="1" ht="7.2" customHeight="1" x14ac:dyDescent="0.15"/>
    <row r="211" spans="2:44" s="1" customFormat="1" ht="15.3" customHeight="1" x14ac:dyDescent="0.15">
      <c r="B211" s="54" t="s">
        <v>1210</v>
      </c>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row>
    <row r="212" spans="2:44" s="1" customFormat="1" ht="6.3" customHeight="1" x14ac:dyDescent="0.15"/>
    <row r="213" spans="2:44" s="1" customFormat="1" ht="10.199999999999999" customHeight="1" x14ac:dyDescent="0.15">
      <c r="B213" s="88"/>
      <c r="C213" s="88"/>
      <c r="D213" s="88"/>
      <c r="E213" s="88"/>
      <c r="F213" s="88"/>
      <c r="G213" s="88"/>
      <c r="H213" s="52" t="s">
        <v>1129</v>
      </c>
      <c r="I213" s="52"/>
      <c r="J213" s="52"/>
      <c r="K213" s="52"/>
      <c r="L213" s="52"/>
      <c r="M213" s="52"/>
      <c r="N213" s="52"/>
      <c r="O213" s="52"/>
      <c r="P213" s="52"/>
      <c r="Q213" s="52"/>
      <c r="R213" s="52"/>
      <c r="S213" s="52" t="s">
        <v>1127</v>
      </c>
      <c r="T213" s="52"/>
      <c r="U213" s="52"/>
      <c r="V213" s="52"/>
      <c r="W213" s="52"/>
      <c r="X213" s="52"/>
      <c r="Y213" s="52"/>
      <c r="Z213" s="52"/>
      <c r="AA213" s="52"/>
      <c r="AB213" s="52"/>
      <c r="AC213" s="52" t="s">
        <v>1128</v>
      </c>
      <c r="AD213" s="52"/>
      <c r="AE213" s="52"/>
      <c r="AF213" s="52"/>
      <c r="AG213" s="52"/>
      <c r="AH213" s="52"/>
      <c r="AI213" s="52"/>
      <c r="AJ213" s="52"/>
      <c r="AK213" s="52" t="s">
        <v>1127</v>
      </c>
      <c r="AL213" s="52"/>
      <c r="AM213" s="52"/>
      <c r="AN213" s="52"/>
      <c r="AO213" s="52"/>
      <c r="AP213" s="52"/>
    </row>
    <row r="214" spans="2:44" s="1" customFormat="1" ht="8.85" customHeight="1" x14ac:dyDescent="0.15">
      <c r="B214" s="57" t="s">
        <v>976</v>
      </c>
      <c r="C214" s="57"/>
      <c r="D214" s="57"/>
      <c r="E214" s="57"/>
      <c r="F214" s="57"/>
      <c r="G214" s="57"/>
      <c r="H214" s="86">
        <v>12725354079.9799</v>
      </c>
      <c r="I214" s="86"/>
      <c r="J214" s="86"/>
      <c r="K214" s="86"/>
      <c r="L214" s="86"/>
      <c r="M214" s="86"/>
      <c r="N214" s="86"/>
      <c r="O214" s="86"/>
      <c r="P214" s="86"/>
      <c r="Q214" s="86"/>
      <c r="R214" s="86"/>
      <c r="S214" s="59">
        <v>0.85282974423334101</v>
      </c>
      <c r="T214" s="59"/>
      <c r="U214" s="59"/>
      <c r="V214" s="59"/>
      <c r="W214" s="59"/>
      <c r="X214" s="59"/>
      <c r="Y214" s="59"/>
      <c r="Z214" s="59"/>
      <c r="AA214" s="59"/>
      <c r="AB214" s="59"/>
      <c r="AC214" s="61">
        <v>198142</v>
      </c>
      <c r="AD214" s="61"/>
      <c r="AE214" s="61"/>
      <c r="AF214" s="61"/>
      <c r="AG214" s="61"/>
      <c r="AH214" s="61"/>
      <c r="AI214" s="61"/>
      <c r="AJ214" s="61"/>
      <c r="AK214" s="59">
        <v>0.85583842293039802</v>
      </c>
      <c r="AL214" s="59"/>
      <c r="AM214" s="59"/>
      <c r="AN214" s="59"/>
      <c r="AO214" s="59"/>
      <c r="AP214" s="59"/>
    </row>
    <row r="215" spans="2:44" s="1" customFormat="1" ht="8.85" customHeight="1" x14ac:dyDescent="0.15">
      <c r="B215" s="57" t="s">
        <v>1209</v>
      </c>
      <c r="C215" s="57"/>
      <c r="D215" s="57"/>
      <c r="E215" s="57"/>
      <c r="F215" s="57"/>
      <c r="G215" s="57"/>
      <c r="H215" s="86">
        <v>23877910.539999999</v>
      </c>
      <c r="I215" s="86"/>
      <c r="J215" s="86"/>
      <c r="K215" s="86"/>
      <c r="L215" s="86"/>
      <c r="M215" s="86"/>
      <c r="N215" s="86"/>
      <c r="O215" s="86"/>
      <c r="P215" s="86"/>
      <c r="Q215" s="86"/>
      <c r="R215" s="86"/>
      <c r="S215" s="59">
        <v>1.60025349476853E-3</v>
      </c>
      <c r="T215" s="59"/>
      <c r="U215" s="59"/>
      <c r="V215" s="59"/>
      <c r="W215" s="59"/>
      <c r="X215" s="59"/>
      <c r="Y215" s="59"/>
      <c r="Z215" s="59"/>
      <c r="AA215" s="59"/>
      <c r="AB215" s="59"/>
      <c r="AC215" s="61">
        <v>2051</v>
      </c>
      <c r="AD215" s="61"/>
      <c r="AE215" s="61"/>
      <c r="AF215" s="61"/>
      <c r="AG215" s="61"/>
      <c r="AH215" s="61"/>
      <c r="AI215" s="61"/>
      <c r="AJ215" s="61"/>
      <c r="AK215" s="59">
        <v>8.8589224163995901E-3</v>
      </c>
      <c r="AL215" s="59"/>
      <c r="AM215" s="59"/>
      <c r="AN215" s="59"/>
      <c r="AO215" s="59"/>
      <c r="AP215" s="59"/>
    </row>
    <row r="216" spans="2:44" s="1" customFormat="1" ht="8.85" customHeight="1" x14ac:dyDescent="0.15">
      <c r="B216" s="57" t="s">
        <v>1208</v>
      </c>
      <c r="C216" s="57"/>
      <c r="D216" s="57"/>
      <c r="E216" s="57"/>
      <c r="F216" s="57"/>
      <c r="G216" s="57"/>
      <c r="H216" s="86">
        <v>2172098047.54</v>
      </c>
      <c r="I216" s="86"/>
      <c r="J216" s="86"/>
      <c r="K216" s="86"/>
      <c r="L216" s="86"/>
      <c r="M216" s="86"/>
      <c r="N216" s="86"/>
      <c r="O216" s="86"/>
      <c r="P216" s="86"/>
      <c r="Q216" s="86"/>
      <c r="R216" s="86"/>
      <c r="S216" s="59">
        <v>0.14557000227188999</v>
      </c>
      <c r="T216" s="59"/>
      <c r="U216" s="59"/>
      <c r="V216" s="59"/>
      <c r="W216" s="59"/>
      <c r="X216" s="59"/>
      <c r="Y216" s="59"/>
      <c r="Z216" s="59"/>
      <c r="AA216" s="59"/>
      <c r="AB216" s="59"/>
      <c r="AC216" s="61">
        <v>31325</v>
      </c>
      <c r="AD216" s="61"/>
      <c r="AE216" s="61"/>
      <c r="AF216" s="61"/>
      <c r="AG216" s="61"/>
      <c r="AH216" s="61"/>
      <c r="AI216" s="61"/>
      <c r="AJ216" s="61"/>
      <c r="AK216" s="59">
        <v>0.13530265465320199</v>
      </c>
      <c r="AL216" s="59"/>
      <c r="AM216" s="59"/>
      <c r="AN216" s="59"/>
      <c r="AO216" s="59"/>
      <c r="AP216" s="59"/>
    </row>
    <row r="217" spans="2:44" s="1" customFormat="1" ht="10.199999999999999" customHeight="1" x14ac:dyDescent="0.15">
      <c r="B217" s="88"/>
      <c r="C217" s="88"/>
      <c r="D217" s="88"/>
      <c r="E217" s="88"/>
      <c r="F217" s="88"/>
      <c r="G217" s="88"/>
      <c r="H217" s="84">
        <v>14921330038.0599</v>
      </c>
      <c r="I217" s="84"/>
      <c r="J217" s="84"/>
      <c r="K217" s="84"/>
      <c r="L217" s="84"/>
      <c r="M217" s="84"/>
      <c r="N217" s="84"/>
      <c r="O217" s="84"/>
      <c r="P217" s="84"/>
      <c r="Q217" s="84"/>
      <c r="R217" s="84"/>
      <c r="S217" s="82">
        <v>1</v>
      </c>
      <c r="T217" s="82"/>
      <c r="U217" s="82"/>
      <c r="V217" s="82"/>
      <c r="W217" s="82"/>
      <c r="X217" s="82"/>
      <c r="Y217" s="82"/>
      <c r="Z217" s="82"/>
      <c r="AA217" s="82"/>
      <c r="AB217" s="82"/>
      <c r="AC217" s="83">
        <v>231518</v>
      </c>
      <c r="AD217" s="83"/>
      <c r="AE217" s="83"/>
      <c r="AF217" s="83"/>
      <c r="AG217" s="83"/>
      <c r="AH217" s="83"/>
      <c r="AI217" s="83"/>
      <c r="AJ217" s="83"/>
      <c r="AK217" s="82">
        <v>1</v>
      </c>
      <c r="AL217" s="82"/>
      <c r="AM217" s="82"/>
      <c r="AN217" s="82"/>
      <c r="AO217" s="82"/>
      <c r="AP217" s="82"/>
    </row>
    <row r="218" spans="2:44" s="1" customFormat="1" ht="7.2" customHeight="1" x14ac:dyDescent="0.15"/>
    <row r="219" spans="2:44" s="1" customFormat="1" ht="15.3" customHeight="1" x14ac:dyDescent="0.15">
      <c r="B219" s="54" t="s">
        <v>1207</v>
      </c>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row>
    <row r="220" spans="2:44" s="1" customFormat="1" ht="6.3" customHeight="1" x14ac:dyDescent="0.15"/>
    <row r="221" spans="2:44" s="1" customFormat="1" ht="10.199999999999999" customHeight="1" x14ac:dyDescent="0.15">
      <c r="B221" s="88"/>
      <c r="C221" s="88"/>
      <c r="D221" s="88"/>
      <c r="E221" s="88"/>
      <c r="F221" s="88"/>
      <c r="G221" s="52" t="s">
        <v>1129</v>
      </c>
      <c r="H221" s="52"/>
      <c r="I221" s="52"/>
      <c r="J221" s="52"/>
      <c r="K221" s="52"/>
      <c r="L221" s="52"/>
      <c r="M221" s="52"/>
      <c r="N221" s="52"/>
      <c r="O221" s="52"/>
      <c r="P221" s="52"/>
      <c r="Q221" s="52"/>
      <c r="R221" s="52" t="s">
        <v>1127</v>
      </c>
      <c r="S221" s="52"/>
      <c r="T221" s="52"/>
      <c r="U221" s="52"/>
      <c r="V221" s="52"/>
      <c r="W221" s="52"/>
      <c r="X221" s="52"/>
      <c r="Y221" s="52"/>
      <c r="Z221" s="52"/>
      <c r="AA221" s="52"/>
      <c r="AB221" s="52" t="s">
        <v>1128</v>
      </c>
      <c r="AC221" s="52"/>
      <c r="AD221" s="52"/>
      <c r="AE221" s="52"/>
      <c r="AF221" s="52"/>
      <c r="AG221" s="52"/>
      <c r="AH221" s="52"/>
      <c r="AI221" s="52"/>
      <c r="AJ221" s="52"/>
      <c r="AK221" s="52" t="s">
        <v>1127</v>
      </c>
      <c r="AL221" s="52"/>
      <c r="AM221" s="52"/>
      <c r="AN221" s="52"/>
      <c r="AO221" s="52"/>
      <c r="AP221" s="52"/>
    </row>
    <row r="222" spans="2:44" s="1" customFormat="1" ht="9.75" customHeight="1" x14ac:dyDescent="0.15">
      <c r="B222" s="57" t="s">
        <v>1206</v>
      </c>
      <c r="C222" s="57"/>
      <c r="D222" s="57"/>
      <c r="E222" s="57"/>
      <c r="F222" s="57"/>
      <c r="G222" s="86">
        <v>727897704.13999903</v>
      </c>
      <c r="H222" s="86"/>
      <c r="I222" s="86"/>
      <c r="J222" s="86"/>
      <c r="K222" s="86"/>
      <c r="L222" s="86"/>
      <c r="M222" s="86"/>
      <c r="N222" s="86"/>
      <c r="O222" s="86"/>
      <c r="P222" s="86"/>
      <c r="Q222" s="86"/>
      <c r="R222" s="59">
        <v>4.8782360706676201E-2</v>
      </c>
      <c r="S222" s="59"/>
      <c r="T222" s="59"/>
      <c r="U222" s="59"/>
      <c r="V222" s="59"/>
      <c r="W222" s="59"/>
      <c r="X222" s="59"/>
      <c r="Y222" s="59"/>
      <c r="Z222" s="59"/>
      <c r="AA222" s="59"/>
      <c r="AB222" s="61">
        <v>14381</v>
      </c>
      <c r="AC222" s="61"/>
      <c r="AD222" s="61"/>
      <c r="AE222" s="61"/>
      <c r="AF222" s="61"/>
      <c r="AG222" s="61"/>
      <c r="AH222" s="61"/>
      <c r="AI222" s="61"/>
      <c r="AJ222" s="61"/>
      <c r="AK222" s="59">
        <v>6.2116120560820297E-2</v>
      </c>
      <c r="AL222" s="59"/>
      <c r="AM222" s="59"/>
      <c r="AN222" s="59"/>
      <c r="AO222" s="59"/>
      <c r="AP222" s="59"/>
    </row>
    <row r="223" spans="2:44" s="1" customFormat="1" ht="9.75" customHeight="1" x14ac:dyDescent="0.15">
      <c r="B223" s="57" t="s">
        <v>1205</v>
      </c>
      <c r="C223" s="57"/>
      <c r="D223" s="57"/>
      <c r="E223" s="57"/>
      <c r="F223" s="57"/>
      <c r="G223" s="86">
        <v>152713860.06999999</v>
      </c>
      <c r="H223" s="86"/>
      <c r="I223" s="86"/>
      <c r="J223" s="86"/>
      <c r="K223" s="86"/>
      <c r="L223" s="86"/>
      <c r="M223" s="86"/>
      <c r="N223" s="86"/>
      <c r="O223" s="86"/>
      <c r="P223" s="86"/>
      <c r="Q223" s="86"/>
      <c r="R223" s="59">
        <v>1.023460104967E-2</v>
      </c>
      <c r="S223" s="59"/>
      <c r="T223" s="59"/>
      <c r="U223" s="59"/>
      <c r="V223" s="59"/>
      <c r="W223" s="59"/>
      <c r="X223" s="59"/>
      <c r="Y223" s="59"/>
      <c r="Z223" s="59"/>
      <c r="AA223" s="59"/>
      <c r="AB223" s="61">
        <v>2159</v>
      </c>
      <c r="AC223" s="61"/>
      <c r="AD223" s="61"/>
      <c r="AE223" s="61"/>
      <c r="AF223" s="61"/>
      <c r="AG223" s="61"/>
      <c r="AH223" s="61"/>
      <c r="AI223" s="61"/>
      <c r="AJ223" s="61"/>
      <c r="AK223" s="59">
        <v>9.3254088235039997E-3</v>
      </c>
      <c r="AL223" s="59"/>
      <c r="AM223" s="59"/>
      <c r="AN223" s="59"/>
      <c r="AO223" s="59"/>
      <c r="AP223" s="59"/>
    </row>
    <row r="224" spans="2:44" s="1" customFormat="1" ht="9.75" customHeight="1" x14ac:dyDescent="0.15">
      <c r="B224" s="57" t="s">
        <v>1204</v>
      </c>
      <c r="C224" s="57"/>
      <c r="D224" s="57"/>
      <c r="E224" s="57"/>
      <c r="F224" s="57"/>
      <c r="G224" s="86">
        <v>169888396.06</v>
      </c>
      <c r="H224" s="86"/>
      <c r="I224" s="86"/>
      <c r="J224" s="86"/>
      <c r="K224" s="86"/>
      <c r="L224" s="86"/>
      <c r="M224" s="86"/>
      <c r="N224" s="86"/>
      <c r="O224" s="86"/>
      <c r="P224" s="86"/>
      <c r="Q224" s="86"/>
      <c r="R224" s="59">
        <v>1.13856067540002E-2</v>
      </c>
      <c r="S224" s="59"/>
      <c r="T224" s="59"/>
      <c r="U224" s="59"/>
      <c r="V224" s="59"/>
      <c r="W224" s="59"/>
      <c r="X224" s="59"/>
      <c r="Y224" s="59"/>
      <c r="Z224" s="59"/>
      <c r="AA224" s="59"/>
      <c r="AB224" s="61">
        <v>2172</v>
      </c>
      <c r="AC224" s="61"/>
      <c r="AD224" s="61"/>
      <c r="AE224" s="61"/>
      <c r="AF224" s="61"/>
      <c r="AG224" s="61"/>
      <c r="AH224" s="61"/>
      <c r="AI224" s="61"/>
      <c r="AJ224" s="61"/>
      <c r="AK224" s="59">
        <v>9.3815599650999108E-3</v>
      </c>
      <c r="AL224" s="59"/>
      <c r="AM224" s="59"/>
      <c r="AN224" s="59"/>
      <c r="AO224" s="59"/>
      <c r="AP224" s="59"/>
    </row>
    <row r="225" spans="2:44" s="1" customFormat="1" ht="9.75" customHeight="1" x14ac:dyDescent="0.15">
      <c r="B225" s="57" t="s">
        <v>1203</v>
      </c>
      <c r="C225" s="57"/>
      <c r="D225" s="57"/>
      <c r="E225" s="57"/>
      <c r="F225" s="57"/>
      <c r="G225" s="86">
        <v>299508333.93999898</v>
      </c>
      <c r="H225" s="86"/>
      <c r="I225" s="86"/>
      <c r="J225" s="86"/>
      <c r="K225" s="86"/>
      <c r="L225" s="86"/>
      <c r="M225" s="86"/>
      <c r="N225" s="86"/>
      <c r="O225" s="86"/>
      <c r="P225" s="86"/>
      <c r="Q225" s="86"/>
      <c r="R225" s="59">
        <v>2.0072495761171601E-2</v>
      </c>
      <c r="S225" s="59"/>
      <c r="T225" s="59"/>
      <c r="U225" s="59"/>
      <c r="V225" s="59"/>
      <c r="W225" s="59"/>
      <c r="X225" s="59"/>
      <c r="Y225" s="59"/>
      <c r="Z225" s="59"/>
      <c r="AA225" s="59"/>
      <c r="AB225" s="61">
        <v>3647</v>
      </c>
      <c r="AC225" s="61"/>
      <c r="AD225" s="61"/>
      <c r="AE225" s="61"/>
      <c r="AF225" s="61"/>
      <c r="AG225" s="61"/>
      <c r="AH225" s="61"/>
      <c r="AI225" s="61"/>
      <c r="AJ225" s="61"/>
      <c r="AK225" s="59">
        <v>1.57525548769426E-2</v>
      </c>
      <c r="AL225" s="59"/>
      <c r="AM225" s="59"/>
      <c r="AN225" s="59"/>
      <c r="AO225" s="59"/>
      <c r="AP225" s="59"/>
    </row>
    <row r="226" spans="2:44" s="1" customFormat="1" ht="9.75" customHeight="1" x14ac:dyDescent="0.15">
      <c r="B226" s="57" t="s">
        <v>1202</v>
      </c>
      <c r="C226" s="57"/>
      <c r="D226" s="57"/>
      <c r="E226" s="57"/>
      <c r="F226" s="57"/>
      <c r="G226" s="86">
        <v>288935953.50999999</v>
      </c>
      <c r="H226" s="86"/>
      <c r="I226" s="86"/>
      <c r="J226" s="86"/>
      <c r="K226" s="86"/>
      <c r="L226" s="86"/>
      <c r="M226" s="86"/>
      <c r="N226" s="86"/>
      <c r="O226" s="86"/>
      <c r="P226" s="86"/>
      <c r="Q226" s="86"/>
      <c r="R226" s="59">
        <v>1.9363954337382101E-2</v>
      </c>
      <c r="S226" s="59"/>
      <c r="T226" s="59"/>
      <c r="U226" s="59"/>
      <c r="V226" s="59"/>
      <c r="W226" s="59"/>
      <c r="X226" s="59"/>
      <c r="Y226" s="59"/>
      <c r="Z226" s="59"/>
      <c r="AA226" s="59"/>
      <c r="AB226" s="61">
        <v>3323</v>
      </c>
      <c r="AC226" s="61"/>
      <c r="AD226" s="61"/>
      <c r="AE226" s="61"/>
      <c r="AF226" s="61"/>
      <c r="AG226" s="61"/>
      <c r="AH226" s="61"/>
      <c r="AI226" s="61"/>
      <c r="AJ226" s="61"/>
      <c r="AK226" s="59">
        <v>1.4353095655629399E-2</v>
      </c>
      <c r="AL226" s="59"/>
      <c r="AM226" s="59"/>
      <c r="AN226" s="59"/>
      <c r="AO226" s="59"/>
      <c r="AP226" s="59"/>
    </row>
    <row r="227" spans="2:44" s="1" customFormat="1" ht="9.75" customHeight="1" x14ac:dyDescent="0.15">
      <c r="B227" s="57" t="s">
        <v>1201</v>
      </c>
      <c r="C227" s="57"/>
      <c r="D227" s="57"/>
      <c r="E227" s="57"/>
      <c r="F227" s="57"/>
      <c r="G227" s="86">
        <v>9371037.4900000002</v>
      </c>
      <c r="H227" s="86"/>
      <c r="I227" s="86"/>
      <c r="J227" s="86"/>
      <c r="K227" s="86"/>
      <c r="L227" s="86"/>
      <c r="M227" s="86"/>
      <c r="N227" s="86"/>
      <c r="O227" s="86"/>
      <c r="P227" s="86"/>
      <c r="Q227" s="86"/>
      <c r="R227" s="59">
        <v>6.2802963717693101E-4</v>
      </c>
      <c r="S227" s="59"/>
      <c r="T227" s="59"/>
      <c r="U227" s="59"/>
      <c r="V227" s="59"/>
      <c r="W227" s="59"/>
      <c r="X227" s="59"/>
      <c r="Y227" s="59"/>
      <c r="Z227" s="59"/>
      <c r="AA227" s="59"/>
      <c r="AB227" s="61">
        <v>109</v>
      </c>
      <c r="AC227" s="61"/>
      <c r="AD227" s="61"/>
      <c r="AE227" s="61"/>
      <c r="AF227" s="61"/>
      <c r="AG227" s="61"/>
      <c r="AH227" s="61"/>
      <c r="AI227" s="61"/>
      <c r="AJ227" s="61"/>
      <c r="AK227" s="59">
        <v>4.7080572568871499E-4</v>
      </c>
      <c r="AL227" s="59"/>
      <c r="AM227" s="59"/>
      <c r="AN227" s="59"/>
      <c r="AO227" s="59"/>
      <c r="AP227" s="59"/>
    </row>
    <row r="228" spans="2:44" s="1" customFormat="1" ht="9.75" customHeight="1" x14ac:dyDescent="0.15">
      <c r="B228" s="57" t="s">
        <v>1200</v>
      </c>
      <c r="C228" s="57"/>
      <c r="D228" s="57"/>
      <c r="E228" s="57"/>
      <c r="F228" s="57"/>
      <c r="G228" s="86">
        <v>103695702.77</v>
      </c>
      <c r="H228" s="86"/>
      <c r="I228" s="86"/>
      <c r="J228" s="86"/>
      <c r="K228" s="86"/>
      <c r="L228" s="86"/>
      <c r="M228" s="86"/>
      <c r="N228" s="86"/>
      <c r="O228" s="86"/>
      <c r="P228" s="86"/>
      <c r="Q228" s="86"/>
      <c r="R228" s="59">
        <v>6.9494946164653498E-3</v>
      </c>
      <c r="S228" s="59"/>
      <c r="T228" s="59"/>
      <c r="U228" s="59"/>
      <c r="V228" s="59"/>
      <c r="W228" s="59"/>
      <c r="X228" s="59"/>
      <c r="Y228" s="59"/>
      <c r="Z228" s="59"/>
      <c r="AA228" s="59"/>
      <c r="AB228" s="61">
        <v>685</v>
      </c>
      <c r="AC228" s="61"/>
      <c r="AD228" s="61"/>
      <c r="AE228" s="61"/>
      <c r="AF228" s="61"/>
      <c r="AG228" s="61"/>
      <c r="AH228" s="61"/>
      <c r="AI228" s="61"/>
      <c r="AJ228" s="61"/>
      <c r="AK228" s="59">
        <v>2.9587332302456002E-3</v>
      </c>
      <c r="AL228" s="59"/>
      <c r="AM228" s="59"/>
      <c r="AN228" s="59"/>
      <c r="AO228" s="59"/>
      <c r="AP228" s="59"/>
    </row>
    <row r="229" spans="2:44" s="1" customFormat="1" ht="9.75" customHeight="1" x14ac:dyDescent="0.15">
      <c r="B229" s="57" t="s">
        <v>1199</v>
      </c>
      <c r="C229" s="57"/>
      <c r="D229" s="57"/>
      <c r="E229" s="57"/>
      <c r="F229" s="57"/>
      <c r="G229" s="86">
        <v>53213585.719999999</v>
      </c>
      <c r="H229" s="86"/>
      <c r="I229" s="86"/>
      <c r="J229" s="86"/>
      <c r="K229" s="86"/>
      <c r="L229" s="86"/>
      <c r="M229" s="86"/>
      <c r="N229" s="86"/>
      <c r="O229" s="86"/>
      <c r="P229" s="86"/>
      <c r="Q229" s="86"/>
      <c r="R229" s="59">
        <v>3.5662763027336001E-3</v>
      </c>
      <c r="S229" s="59"/>
      <c r="T229" s="59"/>
      <c r="U229" s="59"/>
      <c r="V229" s="59"/>
      <c r="W229" s="59"/>
      <c r="X229" s="59"/>
      <c r="Y229" s="59"/>
      <c r="Z229" s="59"/>
      <c r="AA229" s="59"/>
      <c r="AB229" s="61">
        <v>366</v>
      </c>
      <c r="AC229" s="61"/>
      <c r="AD229" s="61"/>
      <c r="AE229" s="61"/>
      <c r="AF229" s="61"/>
      <c r="AG229" s="61"/>
      <c r="AH229" s="61"/>
      <c r="AI229" s="61"/>
      <c r="AJ229" s="61"/>
      <c r="AK229" s="59">
        <v>1.58087060185385E-3</v>
      </c>
      <c r="AL229" s="59"/>
      <c r="AM229" s="59"/>
      <c r="AN229" s="59"/>
      <c r="AO229" s="59"/>
      <c r="AP229" s="59"/>
    </row>
    <row r="230" spans="2:44" s="1" customFormat="1" ht="9.75" customHeight="1" x14ac:dyDescent="0.15">
      <c r="B230" s="57" t="s">
        <v>1198</v>
      </c>
      <c r="C230" s="57"/>
      <c r="D230" s="57"/>
      <c r="E230" s="57"/>
      <c r="F230" s="57"/>
      <c r="G230" s="86">
        <v>68774155.599999994</v>
      </c>
      <c r="H230" s="86"/>
      <c r="I230" s="86"/>
      <c r="J230" s="86"/>
      <c r="K230" s="86"/>
      <c r="L230" s="86"/>
      <c r="M230" s="86"/>
      <c r="N230" s="86"/>
      <c r="O230" s="86"/>
      <c r="P230" s="86"/>
      <c r="Q230" s="86"/>
      <c r="R230" s="59">
        <v>4.6091169771446403E-3</v>
      </c>
      <c r="S230" s="59"/>
      <c r="T230" s="59"/>
      <c r="U230" s="59"/>
      <c r="V230" s="59"/>
      <c r="W230" s="59"/>
      <c r="X230" s="59"/>
      <c r="Y230" s="59"/>
      <c r="Z230" s="59"/>
      <c r="AA230" s="59"/>
      <c r="AB230" s="61">
        <v>1017</v>
      </c>
      <c r="AC230" s="61"/>
      <c r="AD230" s="61"/>
      <c r="AE230" s="61"/>
      <c r="AF230" s="61"/>
      <c r="AG230" s="61"/>
      <c r="AH230" s="61"/>
      <c r="AI230" s="61"/>
      <c r="AJ230" s="61"/>
      <c r="AK230" s="59">
        <v>4.3927470002332403E-3</v>
      </c>
      <c r="AL230" s="59"/>
      <c r="AM230" s="59"/>
      <c r="AN230" s="59"/>
      <c r="AO230" s="59"/>
      <c r="AP230" s="59"/>
    </row>
    <row r="231" spans="2:44" s="1" customFormat="1" ht="9.75" customHeight="1" x14ac:dyDescent="0.15">
      <c r="B231" s="57" t="s">
        <v>1197</v>
      </c>
      <c r="C231" s="57"/>
      <c r="D231" s="57"/>
      <c r="E231" s="57"/>
      <c r="F231" s="57"/>
      <c r="G231" s="86">
        <v>231456926.06</v>
      </c>
      <c r="H231" s="86"/>
      <c r="I231" s="86"/>
      <c r="J231" s="86"/>
      <c r="K231" s="86"/>
      <c r="L231" s="86"/>
      <c r="M231" s="86"/>
      <c r="N231" s="86"/>
      <c r="O231" s="86"/>
      <c r="P231" s="86"/>
      <c r="Q231" s="86"/>
      <c r="R231" s="59">
        <v>1.55118160023015E-2</v>
      </c>
      <c r="S231" s="59"/>
      <c r="T231" s="59"/>
      <c r="U231" s="59"/>
      <c r="V231" s="59"/>
      <c r="W231" s="59"/>
      <c r="X231" s="59"/>
      <c r="Y231" s="59"/>
      <c r="Z231" s="59"/>
      <c r="AA231" s="59"/>
      <c r="AB231" s="61">
        <v>2739</v>
      </c>
      <c r="AC231" s="61"/>
      <c r="AD231" s="61"/>
      <c r="AE231" s="61"/>
      <c r="AF231" s="61"/>
      <c r="AG231" s="61"/>
      <c r="AH231" s="61"/>
      <c r="AI231" s="61"/>
      <c r="AJ231" s="61"/>
      <c r="AK231" s="59">
        <v>1.18306136023981E-2</v>
      </c>
      <c r="AL231" s="59"/>
      <c r="AM231" s="59"/>
      <c r="AN231" s="59"/>
      <c r="AO231" s="59"/>
      <c r="AP231" s="59"/>
    </row>
    <row r="232" spans="2:44" s="1" customFormat="1" ht="9.75" customHeight="1" x14ac:dyDescent="0.15">
      <c r="B232" s="57" t="s">
        <v>1196</v>
      </c>
      <c r="C232" s="57"/>
      <c r="D232" s="57"/>
      <c r="E232" s="57"/>
      <c r="F232" s="57"/>
      <c r="G232" s="86">
        <v>22683566.079999998</v>
      </c>
      <c r="H232" s="86"/>
      <c r="I232" s="86"/>
      <c r="J232" s="86"/>
      <c r="K232" s="86"/>
      <c r="L232" s="86"/>
      <c r="M232" s="86"/>
      <c r="N232" s="86"/>
      <c r="O232" s="86"/>
      <c r="P232" s="86"/>
      <c r="Q232" s="86"/>
      <c r="R232" s="59">
        <v>1.52021073336901E-3</v>
      </c>
      <c r="S232" s="59"/>
      <c r="T232" s="59"/>
      <c r="U232" s="59"/>
      <c r="V232" s="59"/>
      <c r="W232" s="59"/>
      <c r="X232" s="59"/>
      <c r="Y232" s="59"/>
      <c r="Z232" s="59"/>
      <c r="AA232" s="59"/>
      <c r="AB232" s="61">
        <v>210</v>
      </c>
      <c r="AC232" s="61"/>
      <c r="AD232" s="61"/>
      <c r="AE232" s="61"/>
      <c r="AF232" s="61"/>
      <c r="AG232" s="61"/>
      <c r="AH232" s="61"/>
      <c r="AI232" s="61"/>
      <c r="AJ232" s="61"/>
      <c r="AK232" s="59">
        <v>9.0705690270303E-4</v>
      </c>
      <c r="AL232" s="59"/>
      <c r="AM232" s="59"/>
      <c r="AN232" s="59"/>
      <c r="AO232" s="59"/>
      <c r="AP232" s="59"/>
    </row>
    <row r="233" spans="2:44" s="1" customFormat="1" ht="9.75" customHeight="1" x14ac:dyDescent="0.15">
      <c r="B233" s="57" t="s">
        <v>1195</v>
      </c>
      <c r="C233" s="57"/>
      <c r="D233" s="57"/>
      <c r="E233" s="57"/>
      <c r="F233" s="57"/>
      <c r="G233" s="86">
        <v>22944629.890000001</v>
      </c>
      <c r="H233" s="86"/>
      <c r="I233" s="86"/>
      <c r="J233" s="86"/>
      <c r="K233" s="86"/>
      <c r="L233" s="86"/>
      <c r="M233" s="86"/>
      <c r="N233" s="86"/>
      <c r="O233" s="86"/>
      <c r="P233" s="86"/>
      <c r="Q233" s="86"/>
      <c r="R233" s="59">
        <v>1.5377067480898199E-3</v>
      </c>
      <c r="S233" s="59"/>
      <c r="T233" s="59"/>
      <c r="U233" s="59"/>
      <c r="V233" s="59"/>
      <c r="W233" s="59"/>
      <c r="X233" s="59"/>
      <c r="Y233" s="59"/>
      <c r="Z233" s="59"/>
      <c r="AA233" s="59"/>
      <c r="AB233" s="61">
        <v>157</v>
      </c>
      <c r="AC233" s="61"/>
      <c r="AD233" s="61"/>
      <c r="AE233" s="61"/>
      <c r="AF233" s="61"/>
      <c r="AG233" s="61"/>
      <c r="AH233" s="61"/>
      <c r="AI233" s="61"/>
      <c r="AJ233" s="61"/>
      <c r="AK233" s="59">
        <v>6.78133017735122E-4</v>
      </c>
      <c r="AL233" s="59"/>
      <c r="AM233" s="59"/>
      <c r="AN233" s="59"/>
      <c r="AO233" s="59"/>
      <c r="AP233" s="59"/>
    </row>
    <row r="234" spans="2:44" s="1" customFormat="1" ht="9.75" customHeight="1" x14ac:dyDescent="0.15">
      <c r="B234" s="57" t="s">
        <v>1194</v>
      </c>
      <c r="C234" s="57"/>
      <c r="D234" s="57"/>
      <c r="E234" s="57"/>
      <c r="F234" s="57"/>
      <c r="G234" s="86">
        <v>4396743.3600000003</v>
      </c>
      <c r="H234" s="86"/>
      <c r="I234" s="86"/>
      <c r="J234" s="86"/>
      <c r="K234" s="86"/>
      <c r="L234" s="86"/>
      <c r="M234" s="86"/>
      <c r="N234" s="86"/>
      <c r="O234" s="86"/>
      <c r="P234" s="86"/>
      <c r="Q234" s="86"/>
      <c r="R234" s="59">
        <v>2.9466162525627502E-4</v>
      </c>
      <c r="S234" s="59"/>
      <c r="T234" s="59"/>
      <c r="U234" s="59"/>
      <c r="V234" s="59"/>
      <c r="W234" s="59"/>
      <c r="X234" s="59"/>
      <c r="Y234" s="59"/>
      <c r="Z234" s="59"/>
      <c r="AA234" s="59"/>
      <c r="AB234" s="61">
        <v>38</v>
      </c>
      <c r="AC234" s="61"/>
      <c r="AD234" s="61"/>
      <c r="AE234" s="61"/>
      <c r="AF234" s="61"/>
      <c r="AG234" s="61"/>
      <c r="AH234" s="61"/>
      <c r="AI234" s="61"/>
      <c r="AJ234" s="61"/>
      <c r="AK234" s="59">
        <v>1.6413410620340501E-4</v>
      </c>
      <c r="AL234" s="59"/>
      <c r="AM234" s="59"/>
      <c r="AN234" s="59"/>
      <c r="AO234" s="59"/>
      <c r="AP234" s="59"/>
    </row>
    <row r="235" spans="2:44" s="1" customFormat="1" ht="9.75" customHeight="1" x14ac:dyDescent="0.15">
      <c r="B235" s="57" t="s">
        <v>1193</v>
      </c>
      <c r="C235" s="57"/>
      <c r="D235" s="57"/>
      <c r="E235" s="57"/>
      <c r="F235" s="57"/>
      <c r="G235" s="86">
        <v>236532.71</v>
      </c>
      <c r="H235" s="86"/>
      <c r="I235" s="86"/>
      <c r="J235" s="86"/>
      <c r="K235" s="86"/>
      <c r="L235" s="86"/>
      <c r="M235" s="86"/>
      <c r="N235" s="86"/>
      <c r="O235" s="86"/>
      <c r="P235" s="86"/>
      <c r="Q235" s="86"/>
      <c r="R235" s="59">
        <v>1.5851985673976499E-5</v>
      </c>
      <c r="S235" s="59"/>
      <c r="T235" s="59"/>
      <c r="U235" s="59"/>
      <c r="V235" s="59"/>
      <c r="W235" s="59"/>
      <c r="X235" s="59"/>
      <c r="Y235" s="59"/>
      <c r="Z235" s="59"/>
      <c r="AA235" s="59"/>
      <c r="AB235" s="61">
        <v>3</v>
      </c>
      <c r="AC235" s="61"/>
      <c r="AD235" s="61"/>
      <c r="AE235" s="61"/>
      <c r="AF235" s="61"/>
      <c r="AG235" s="61"/>
      <c r="AH235" s="61"/>
      <c r="AI235" s="61"/>
      <c r="AJ235" s="61"/>
      <c r="AK235" s="59">
        <v>1.2957955752900399E-5</v>
      </c>
      <c r="AL235" s="59"/>
      <c r="AM235" s="59"/>
      <c r="AN235" s="59"/>
      <c r="AO235" s="59"/>
      <c r="AP235" s="59"/>
    </row>
    <row r="236" spans="2:44" s="1" customFormat="1" ht="9.75" customHeight="1" x14ac:dyDescent="0.15">
      <c r="B236" s="57" t="s">
        <v>1192</v>
      </c>
      <c r="C236" s="57"/>
      <c r="D236" s="57"/>
      <c r="E236" s="57"/>
      <c r="F236" s="57"/>
      <c r="G236" s="86">
        <v>332633.59000000003</v>
      </c>
      <c r="H236" s="86"/>
      <c r="I236" s="86"/>
      <c r="J236" s="86"/>
      <c r="K236" s="86"/>
      <c r="L236" s="86"/>
      <c r="M236" s="86"/>
      <c r="N236" s="86"/>
      <c r="O236" s="86"/>
      <c r="P236" s="86"/>
      <c r="Q236" s="86"/>
      <c r="R236" s="59">
        <v>2.22924892855764E-5</v>
      </c>
      <c r="S236" s="59"/>
      <c r="T236" s="59"/>
      <c r="U236" s="59"/>
      <c r="V236" s="59"/>
      <c r="W236" s="59"/>
      <c r="X236" s="59"/>
      <c r="Y236" s="59"/>
      <c r="Z236" s="59"/>
      <c r="AA236" s="59"/>
      <c r="AB236" s="61">
        <v>2</v>
      </c>
      <c r="AC236" s="61"/>
      <c r="AD236" s="61"/>
      <c r="AE236" s="61"/>
      <c r="AF236" s="61"/>
      <c r="AG236" s="61"/>
      <c r="AH236" s="61"/>
      <c r="AI236" s="61"/>
      <c r="AJ236" s="61"/>
      <c r="AK236" s="59">
        <v>8.6386371686002803E-6</v>
      </c>
      <c r="AL236" s="59"/>
      <c r="AM236" s="59"/>
      <c r="AN236" s="59"/>
      <c r="AO236" s="59"/>
      <c r="AP236" s="59"/>
    </row>
    <row r="237" spans="2:44" s="1" customFormat="1" ht="9.75" customHeight="1" x14ac:dyDescent="0.15">
      <c r="B237" s="57" t="s">
        <v>1141</v>
      </c>
      <c r="C237" s="57"/>
      <c r="D237" s="57"/>
      <c r="E237" s="57"/>
      <c r="F237" s="57"/>
      <c r="G237" s="86">
        <v>12765280277.069901</v>
      </c>
      <c r="H237" s="86"/>
      <c r="I237" s="86"/>
      <c r="J237" s="86"/>
      <c r="K237" s="86"/>
      <c r="L237" s="86"/>
      <c r="M237" s="86"/>
      <c r="N237" s="86"/>
      <c r="O237" s="86"/>
      <c r="P237" s="86"/>
      <c r="Q237" s="86"/>
      <c r="R237" s="59">
        <v>0.85550552427360305</v>
      </c>
      <c r="S237" s="59"/>
      <c r="T237" s="59"/>
      <c r="U237" s="59"/>
      <c r="V237" s="59"/>
      <c r="W237" s="59"/>
      <c r="X237" s="59"/>
      <c r="Y237" s="59"/>
      <c r="Z237" s="59"/>
      <c r="AA237" s="59"/>
      <c r="AB237" s="61">
        <v>200510</v>
      </c>
      <c r="AC237" s="61"/>
      <c r="AD237" s="61"/>
      <c r="AE237" s="61"/>
      <c r="AF237" s="61"/>
      <c r="AG237" s="61"/>
      <c r="AH237" s="61"/>
      <c r="AI237" s="61"/>
      <c r="AJ237" s="61"/>
      <c r="AK237" s="59">
        <v>0.86606656933802095</v>
      </c>
      <c r="AL237" s="59"/>
      <c r="AM237" s="59"/>
      <c r="AN237" s="59"/>
      <c r="AO237" s="59"/>
      <c r="AP237" s="59"/>
    </row>
    <row r="238" spans="2:44" s="1" customFormat="1" ht="10.199999999999999" customHeight="1" x14ac:dyDescent="0.15">
      <c r="B238" s="88"/>
      <c r="C238" s="88"/>
      <c r="D238" s="88"/>
      <c r="E238" s="88"/>
      <c r="F238" s="88"/>
      <c r="G238" s="84">
        <v>14921330038.0599</v>
      </c>
      <c r="H238" s="84"/>
      <c r="I238" s="84"/>
      <c r="J238" s="84"/>
      <c r="K238" s="84"/>
      <c r="L238" s="84"/>
      <c r="M238" s="84"/>
      <c r="N238" s="84"/>
      <c r="O238" s="84"/>
      <c r="P238" s="84"/>
      <c r="Q238" s="84"/>
      <c r="R238" s="82">
        <v>1</v>
      </c>
      <c r="S238" s="82"/>
      <c r="T238" s="82"/>
      <c r="U238" s="82"/>
      <c r="V238" s="82"/>
      <c r="W238" s="82"/>
      <c r="X238" s="82"/>
      <c r="Y238" s="82"/>
      <c r="Z238" s="82"/>
      <c r="AA238" s="82"/>
      <c r="AB238" s="83">
        <v>231518</v>
      </c>
      <c r="AC238" s="83"/>
      <c r="AD238" s="83"/>
      <c r="AE238" s="83"/>
      <c r="AF238" s="83"/>
      <c r="AG238" s="83"/>
      <c r="AH238" s="83"/>
      <c r="AI238" s="83"/>
      <c r="AJ238" s="83"/>
      <c r="AK238" s="82">
        <v>1</v>
      </c>
      <c r="AL238" s="82"/>
      <c r="AM238" s="82"/>
      <c r="AN238" s="82"/>
      <c r="AO238" s="82"/>
      <c r="AP238" s="82"/>
    </row>
    <row r="239" spans="2:44" s="1" customFormat="1" ht="7.2" customHeight="1" x14ac:dyDescent="0.15"/>
    <row r="240" spans="2:44" s="1" customFormat="1" ht="15.3" customHeight="1" x14ac:dyDescent="0.15">
      <c r="B240" s="54" t="s">
        <v>1191</v>
      </c>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row>
    <row r="241" spans="2:44" s="1" customFormat="1" ht="6.3" customHeight="1" x14ac:dyDescent="0.15"/>
    <row r="242" spans="2:44" s="1" customFormat="1" ht="9.75" customHeight="1" x14ac:dyDescent="0.15">
      <c r="B242" s="88"/>
      <c r="C242" s="88"/>
      <c r="D242" s="88"/>
      <c r="E242" s="88"/>
      <c r="F242" s="52" t="s">
        <v>1129</v>
      </c>
      <c r="G242" s="52"/>
      <c r="H242" s="52"/>
      <c r="I242" s="52"/>
      <c r="J242" s="52"/>
      <c r="K242" s="52"/>
      <c r="L242" s="52"/>
      <c r="M242" s="52"/>
      <c r="N242" s="52"/>
      <c r="O242" s="52"/>
      <c r="P242" s="52"/>
      <c r="Q242" s="52" t="s">
        <v>1127</v>
      </c>
      <c r="R242" s="52"/>
      <c r="S242" s="52"/>
      <c r="T242" s="52"/>
      <c r="U242" s="52"/>
      <c r="V242" s="52"/>
      <c r="W242" s="52"/>
      <c r="X242" s="52"/>
      <c r="Y242" s="52"/>
      <c r="Z242" s="52"/>
      <c r="AA242" s="52" t="s">
        <v>1128</v>
      </c>
      <c r="AB242" s="52"/>
      <c r="AC242" s="52"/>
      <c r="AD242" s="52"/>
      <c r="AE242" s="52"/>
      <c r="AF242" s="52"/>
      <c r="AG242" s="52"/>
      <c r="AH242" s="52"/>
      <c r="AI242" s="52"/>
      <c r="AJ242" s="52" t="s">
        <v>1127</v>
      </c>
      <c r="AK242" s="52"/>
      <c r="AL242" s="52"/>
      <c r="AM242" s="52"/>
      <c r="AN242" s="52"/>
      <c r="AO242" s="52"/>
      <c r="AP242" s="52"/>
    </row>
    <row r="243" spans="2:44" s="1" customFormat="1" ht="9.75" customHeight="1" x14ac:dyDescent="0.15">
      <c r="B243" s="57" t="s">
        <v>1190</v>
      </c>
      <c r="C243" s="57"/>
      <c r="D243" s="57"/>
      <c r="E243" s="57"/>
      <c r="F243" s="86">
        <v>14921311390.019899</v>
      </c>
      <c r="G243" s="86"/>
      <c r="H243" s="86"/>
      <c r="I243" s="86"/>
      <c r="J243" s="86"/>
      <c r="K243" s="86"/>
      <c r="L243" s="86"/>
      <c r="M243" s="86"/>
      <c r="N243" s="86"/>
      <c r="O243" s="86"/>
      <c r="P243" s="86"/>
      <c r="Q243" s="59">
        <v>0.99999875024277696</v>
      </c>
      <c r="R243" s="59"/>
      <c r="S243" s="59"/>
      <c r="T243" s="59"/>
      <c r="U243" s="59"/>
      <c r="V243" s="59"/>
      <c r="W243" s="59"/>
      <c r="X243" s="59"/>
      <c r="Y243" s="59"/>
      <c r="Z243" s="59"/>
      <c r="AA243" s="61">
        <v>231516</v>
      </c>
      <c r="AB243" s="61"/>
      <c r="AC243" s="61"/>
      <c r="AD243" s="61"/>
      <c r="AE243" s="61"/>
      <c r="AF243" s="61"/>
      <c r="AG243" s="61"/>
      <c r="AH243" s="61"/>
      <c r="AI243" s="61"/>
      <c r="AJ243" s="59">
        <v>0.99999136136283095</v>
      </c>
      <c r="AK243" s="59"/>
      <c r="AL243" s="59"/>
      <c r="AM243" s="59"/>
      <c r="AN243" s="59"/>
      <c r="AO243" s="59"/>
      <c r="AP243" s="59"/>
    </row>
    <row r="244" spans="2:44" s="1" customFormat="1" ht="9.75" customHeight="1" x14ac:dyDescent="0.15">
      <c r="B244" s="57" t="s">
        <v>1189</v>
      </c>
      <c r="C244" s="57"/>
      <c r="D244" s="57"/>
      <c r="E244" s="57"/>
      <c r="F244" s="86">
        <v>18648.04</v>
      </c>
      <c r="G244" s="86"/>
      <c r="H244" s="86"/>
      <c r="I244" s="86"/>
      <c r="J244" s="86"/>
      <c r="K244" s="86"/>
      <c r="L244" s="86"/>
      <c r="M244" s="86"/>
      <c r="N244" s="86"/>
      <c r="O244" s="86"/>
      <c r="P244" s="86"/>
      <c r="Q244" s="59">
        <v>1.24975722354739E-6</v>
      </c>
      <c r="R244" s="59"/>
      <c r="S244" s="59"/>
      <c r="T244" s="59"/>
      <c r="U244" s="59"/>
      <c r="V244" s="59"/>
      <c r="W244" s="59"/>
      <c r="X244" s="59"/>
      <c r="Y244" s="59"/>
      <c r="Z244" s="59"/>
      <c r="AA244" s="61">
        <v>2</v>
      </c>
      <c r="AB244" s="61"/>
      <c r="AC244" s="61"/>
      <c r="AD244" s="61"/>
      <c r="AE244" s="61"/>
      <c r="AF244" s="61"/>
      <c r="AG244" s="61"/>
      <c r="AH244" s="61"/>
      <c r="AI244" s="61"/>
      <c r="AJ244" s="59">
        <v>8.6386371686002803E-6</v>
      </c>
      <c r="AK244" s="59"/>
      <c r="AL244" s="59"/>
      <c r="AM244" s="59"/>
      <c r="AN244" s="59"/>
      <c r="AO244" s="59"/>
      <c r="AP244" s="59"/>
    </row>
    <row r="245" spans="2:44" s="1" customFormat="1" ht="9.75" customHeight="1" x14ac:dyDescent="0.15">
      <c r="B245" s="88"/>
      <c r="C245" s="88"/>
      <c r="D245" s="88"/>
      <c r="E245" s="88"/>
      <c r="F245" s="84">
        <v>14921330038.0599</v>
      </c>
      <c r="G245" s="84"/>
      <c r="H245" s="84"/>
      <c r="I245" s="84"/>
      <c r="J245" s="84"/>
      <c r="K245" s="84"/>
      <c r="L245" s="84"/>
      <c r="M245" s="84"/>
      <c r="N245" s="84"/>
      <c r="O245" s="84"/>
      <c r="P245" s="84"/>
      <c r="Q245" s="82">
        <v>1</v>
      </c>
      <c r="R245" s="82"/>
      <c r="S245" s="82"/>
      <c r="T245" s="82"/>
      <c r="U245" s="82"/>
      <c r="V245" s="82"/>
      <c r="W245" s="82"/>
      <c r="X245" s="82"/>
      <c r="Y245" s="82"/>
      <c r="Z245" s="82"/>
      <c r="AA245" s="83">
        <v>231518</v>
      </c>
      <c r="AB245" s="83"/>
      <c r="AC245" s="83"/>
      <c r="AD245" s="83"/>
      <c r="AE245" s="83"/>
      <c r="AF245" s="83"/>
      <c r="AG245" s="83"/>
      <c r="AH245" s="83"/>
      <c r="AI245" s="83"/>
      <c r="AJ245" s="82">
        <v>1</v>
      </c>
      <c r="AK245" s="82"/>
      <c r="AL245" s="82"/>
      <c r="AM245" s="82"/>
      <c r="AN245" s="82"/>
      <c r="AO245" s="82"/>
      <c r="AP245" s="82"/>
    </row>
    <row r="246" spans="2:44" s="1" customFormat="1" ht="14.1" customHeight="1" x14ac:dyDescent="0.15"/>
    <row r="247" spans="2:44" s="1" customFormat="1" ht="15.3" customHeight="1" x14ac:dyDescent="0.15">
      <c r="B247" s="54" t="s">
        <v>1188</v>
      </c>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row>
    <row r="248" spans="2:44" s="1" customFormat="1" ht="5.55" customHeight="1" x14ac:dyDescent="0.15"/>
    <row r="249" spans="2:44" s="1" customFormat="1" ht="10.65" customHeight="1" x14ac:dyDescent="0.15">
      <c r="B249" s="88"/>
      <c r="C249" s="88"/>
      <c r="D249" s="52" t="s">
        <v>1129</v>
      </c>
      <c r="E249" s="52"/>
      <c r="F249" s="52"/>
      <c r="G249" s="52"/>
      <c r="H249" s="52"/>
      <c r="I249" s="52"/>
      <c r="J249" s="52"/>
      <c r="K249" s="52"/>
      <c r="L249" s="52"/>
      <c r="M249" s="52"/>
      <c r="N249" s="52"/>
      <c r="O249" s="52" t="s">
        <v>1127</v>
      </c>
      <c r="P249" s="52"/>
      <c r="Q249" s="52"/>
      <c r="R249" s="52"/>
      <c r="S249" s="52"/>
      <c r="T249" s="52"/>
      <c r="U249" s="52"/>
      <c r="V249" s="52"/>
      <c r="W249" s="52"/>
      <c r="X249" s="52"/>
      <c r="Y249" s="52" t="s">
        <v>1128</v>
      </c>
      <c r="Z249" s="52"/>
      <c r="AA249" s="52"/>
      <c r="AB249" s="52"/>
      <c r="AC249" s="52"/>
      <c r="AD249" s="52"/>
      <c r="AE249" s="52"/>
      <c r="AF249" s="52"/>
      <c r="AG249" s="52"/>
      <c r="AH249" s="52" t="s">
        <v>1127</v>
      </c>
      <c r="AI249" s="52"/>
      <c r="AJ249" s="52"/>
      <c r="AK249" s="52"/>
      <c r="AL249" s="52"/>
      <c r="AM249" s="52"/>
      <c r="AN249" s="52"/>
      <c r="AO249" s="52"/>
    </row>
    <row r="250" spans="2:44" s="1" customFormat="1" ht="9.75" customHeight="1" x14ac:dyDescent="0.15">
      <c r="B250" s="57" t="s">
        <v>1187</v>
      </c>
      <c r="C250" s="57"/>
      <c r="D250" s="86">
        <v>14212845575.669901</v>
      </c>
      <c r="E250" s="86"/>
      <c r="F250" s="86"/>
      <c r="G250" s="86"/>
      <c r="H250" s="86"/>
      <c r="I250" s="86"/>
      <c r="J250" s="86"/>
      <c r="K250" s="86"/>
      <c r="L250" s="86"/>
      <c r="M250" s="86"/>
      <c r="N250" s="86"/>
      <c r="O250" s="59">
        <v>0.95251867892588205</v>
      </c>
      <c r="P250" s="59"/>
      <c r="Q250" s="59"/>
      <c r="R250" s="59"/>
      <c r="S250" s="59"/>
      <c r="T250" s="59"/>
      <c r="U250" s="59"/>
      <c r="V250" s="59"/>
      <c r="W250" s="59"/>
      <c r="X250" s="59"/>
      <c r="Y250" s="61">
        <v>224822</v>
      </c>
      <c r="Z250" s="61"/>
      <c r="AA250" s="61"/>
      <c r="AB250" s="61"/>
      <c r="AC250" s="61"/>
      <c r="AD250" s="61"/>
      <c r="AE250" s="61"/>
      <c r="AF250" s="61"/>
      <c r="AG250" s="61"/>
      <c r="AH250" s="59">
        <v>0.97107784275952602</v>
      </c>
      <c r="AI250" s="59"/>
      <c r="AJ250" s="59"/>
      <c r="AK250" s="59"/>
      <c r="AL250" s="59"/>
      <c r="AM250" s="59"/>
      <c r="AN250" s="59"/>
      <c r="AO250" s="59"/>
    </row>
    <row r="251" spans="2:44" s="1" customFormat="1" ht="9.75" customHeight="1" x14ac:dyDescent="0.15">
      <c r="B251" s="57" t="s">
        <v>1186</v>
      </c>
      <c r="C251" s="57"/>
      <c r="D251" s="86">
        <v>603300201.95000005</v>
      </c>
      <c r="E251" s="86"/>
      <c r="F251" s="86"/>
      <c r="G251" s="86"/>
      <c r="H251" s="86"/>
      <c r="I251" s="86"/>
      <c r="J251" s="86"/>
      <c r="K251" s="86"/>
      <c r="L251" s="86"/>
      <c r="M251" s="86"/>
      <c r="N251" s="86"/>
      <c r="O251" s="59">
        <v>4.0432066069925401E-2</v>
      </c>
      <c r="P251" s="59"/>
      <c r="Q251" s="59"/>
      <c r="R251" s="59"/>
      <c r="S251" s="59"/>
      <c r="T251" s="59"/>
      <c r="U251" s="59"/>
      <c r="V251" s="59"/>
      <c r="W251" s="59"/>
      <c r="X251" s="59"/>
      <c r="Y251" s="61">
        <v>3764</v>
      </c>
      <c r="Z251" s="61"/>
      <c r="AA251" s="61"/>
      <c r="AB251" s="61"/>
      <c r="AC251" s="61"/>
      <c r="AD251" s="61"/>
      <c r="AE251" s="61"/>
      <c r="AF251" s="61"/>
      <c r="AG251" s="61"/>
      <c r="AH251" s="59">
        <v>1.6257915151305698E-2</v>
      </c>
      <c r="AI251" s="59"/>
      <c r="AJ251" s="59"/>
      <c r="AK251" s="59"/>
      <c r="AL251" s="59"/>
      <c r="AM251" s="59"/>
      <c r="AN251" s="59"/>
      <c r="AO251" s="59"/>
    </row>
    <row r="252" spans="2:44" s="1" customFormat="1" ht="9.75" customHeight="1" x14ac:dyDescent="0.15">
      <c r="B252" s="57" t="s">
        <v>1185</v>
      </c>
      <c r="C252" s="57"/>
      <c r="D252" s="86">
        <v>105184260.44</v>
      </c>
      <c r="E252" s="86"/>
      <c r="F252" s="86"/>
      <c r="G252" s="86"/>
      <c r="H252" s="86"/>
      <c r="I252" s="86"/>
      <c r="J252" s="86"/>
      <c r="K252" s="86"/>
      <c r="L252" s="86"/>
      <c r="M252" s="86"/>
      <c r="N252" s="86"/>
      <c r="O252" s="59">
        <v>7.0492550041923799E-3</v>
      </c>
      <c r="P252" s="59"/>
      <c r="Q252" s="59"/>
      <c r="R252" s="59"/>
      <c r="S252" s="59"/>
      <c r="T252" s="59"/>
      <c r="U252" s="59"/>
      <c r="V252" s="59"/>
      <c r="W252" s="59"/>
      <c r="X252" s="59"/>
      <c r="Y252" s="61">
        <v>2932</v>
      </c>
      <c r="Z252" s="61"/>
      <c r="AA252" s="61"/>
      <c r="AB252" s="61"/>
      <c r="AC252" s="61"/>
      <c r="AD252" s="61"/>
      <c r="AE252" s="61"/>
      <c r="AF252" s="61"/>
      <c r="AG252" s="61"/>
      <c r="AH252" s="59">
        <v>1.2664242089168E-2</v>
      </c>
      <c r="AI252" s="59"/>
      <c r="AJ252" s="59"/>
      <c r="AK252" s="59"/>
      <c r="AL252" s="59"/>
      <c r="AM252" s="59"/>
      <c r="AN252" s="59"/>
      <c r="AO252" s="59"/>
    </row>
    <row r="253" spans="2:44" s="1" customFormat="1" ht="9.75" customHeight="1" x14ac:dyDescent="0.15">
      <c r="B253" s="88"/>
      <c r="C253" s="88"/>
      <c r="D253" s="84">
        <v>14921330038.0599</v>
      </c>
      <c r="E253" s="84"/>
      <c r="F253" s="84"/>
      <c r="G253" s="84"/>
      <c r="H253" s="84"/>
      <c r="I253" s="84"/>
      <c r="J253" s="84"/>
      <c r="K253" s="84"/>
      <c r="L253" s="84"/>
      <c r="M253" s="84"/>
      <c r="N253" s="84"/>
      <c r="O253" s="82">
        <v>1</v>
      </c>
      <c r="P253" s="82"/>
      <c r="Q253" s="82"/>
      <c r="R253" s="82"/>
      <c r="S253" s="82"/>
      <c r="T253" s="82"/>
      <c r="U253" s="82"/>
      <c r="V253" s="82"/>
      <c r="W253" s="82"/>
      <c r="X253" s="82"/>
      <c r="Y253" s="83">
        <v>231518</v>
      </c>
      <c r="Z253" s="83"/>
      <c r="AA253" s="83"/>
      <c r="AB253" s="83"/>
      <c r="AC253" s="83"/>
      <c r="AD253" s="83"/>
      <c r="AE253" s="83"/>
      <c r="AF253" s="83"/>
      <c r="AG253" s="83"/>
      <c r="AH253" s="82">
        <v>1</v>
      </c>
      <c r="AI253" s="82"/>
      <c r="AJ253" s="82"/>
      <c r="AK253" s="82"/>
      <c r="AL253" s="82"/>
      <c r="AM253" s="82"/>
      <c r="AN253" s="82"/>
      <c r="AO253" s="82"/>
    </row>
    <row r="254" spans="2:44" s="1" customFormat="1" ht="7.2" customHeight="1" x14ac:dyDescent="0.15"/>
    <row r="255" spans="2:44" s="1" customFormat="1" ht="15.3" customHeight="1" x14ac:dyDescent="0.15">
      <c r="B255" s="54" t="s">
        <v>1184</v>
      </c>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54"/>
    </row>
    <row r="256" spans="2:44" s="1" customFormat="1" ht="6.3" customHeight="1" x14ac:dyDescent="0.15"/>
    <row r="257" spans="2:41" s="1" customFormat="1" ht="10.199999999999999" customHeight="1" x14ac:dyDescent="0.15">
      <c r="B257" s="93"/>
      <c r="C257" s="52" t="s">
        <v>1129</v>
      </c>
      <c r="D257" s="52"/>
      <c r="E257" s="52"/>
      <c r="F257" s="52"/>
      <c r="G257" s="52"/>
      <c r="H257" s="52"/>
      <c r="I257" s="52"/>
      <c r="J257" s="52"/>
      <c r="K257" s="52"/>
      <c r="L257" s="52"/>
      <c r="M257" s="52"/>
      <c r="N257" s="52" t="s">
        <v>1127</v>
      </c>
      <c r="O257" s="52"/>
      <c r="P257" s="52"/>
      <c r="Q257" s="52"/>
      <c r="R257" s="52"/>
      <c r="S257" s="52"/>
      <c r="T257" s="52"/>
      <c r="U257" s="52"/>
      <c r="V257" s="52"/>
      <c r="W257" s="52"/>
      <c r="X257" s="52" t="s">
        <v>1128</v>
      </c>
      <c r="Y257" s="52"/>
      <c r="Z257" s="52"/>
      <c r="AA257" s="52"/>
      <c r="AB257" s="52"/>
      <c r="AC257" s="52"/>
      <c r="AD257" s="52"/>
      <c r="AE257" s="52"/>
      <c r="AF257" s="52"/>
      <c r="AG257" s="52" t="s">
        <v>1127</v>
      </c>
      <c r="AH257" s="52"/>
      <c r="AI257" s="52"/>
      <c r="AJ257" s="52"/>
      <c r="AK257" s="52"/>
      <c r="AL257" s="52"/>
      <c r="AM257" s="52"/>
      <c r="AN257" s="52"/>
      <c r="AO257" s="52"/>
    </row>
    <row r="258" spans="2:41" s="1" customFormat="1" ht="8.85" customHeight="1" x14ac:dyDescent="0.15">
      <c r="B258" s="12" t="s">
        <v>1182</v>
      </c>
      <c r="C258" s="86">
        <v>1214716991.4400001</v>
      </c>
      <c r="D258" s="86"/>
      <c r="E258" s="86"/>
      <c r="F258" s="86"/>
      <c r="G258" s="86"/>
      <c r="H258" s="86"/>
      <c r="I258" s="86"/>
      <c r="J258" s="86"/>
      <c r="K258" s="86"/>
      <c r="L258" s="86"/>
      <c r="M258" s="86"/>
      <c r="N258" s="59">
        <v>8.1408090856619902E-2</v>
      </c>
      <c r="O258" s="59"/>
      <c r="P258" s="59"/>
      <c r="Q258" s="59"/>
      <c r="R258" s="59"/>
      <c r="S258" s="59"/>
      <c r="T258" s="59"/>
      <c r="U258" s="59"/>
      <c r="V258" s="59"/>
      <c r="W258" s="59"/>
      <c r="X258" s="61">
        <v>43579</v>
      </c>
      <c r="Y258" s="61"/>
      <c r="Z258" s="61"/>
      <c r="AA258" s="61"/>
      <c r="AB258" s="61"/>
      <c r="AC258" s="61"/>
      <c r="AD258" s="61"/>
      <c r="AE258" s="61"/>
      <c r="AF258" s="61"/>
      <c r="AG258" s="59">
        <v>0.18823158458521599</v>
      </c>
      <c r="AH258" s="59"/>
      <c r="AI258" s="59"/>
      <c r="AJ258" s="59"/>
      <c r="AK258" s="59"/>
      <c r="AL258" s="59"/>
      <c r="AM258" s="59"/>
      <c r="AN258" s="59"/>
      <c r="AO258" s="59"/>
    </row>
    <row r="259" spans="2:41" s="1" customFormat="1" ht="8.85" customHeight="1" x14ac:dyDescent="0.15">
      <c r="B259" s="12" t="s">
        <v>1181</v>
      </c>
      <c r="C259" s="86">
        <v>1507866980.0599999</v>
      </c>
      <c r="D259" s="86"/>
      <c r="E259" s="86"/>
      <c r="F259" s="86"/>
      <c r="G259" s="86"/>
      <c r="H259" s="86"/>
      <c r="I259" s="86"/>
      <c r="J259" s="86"/>
      <c r="K259" s="86"/>
      <c r="L259" s="86"/>
      <c r="M259" s="86"/>
      <c r="N259" s="59">
        <v>0.101054462049553</v>
      </c>
      <c r="O259" s="59"/>
      <c r="P259" s="59"/>
      <c r="Q259" s="59"/>
      <c r="R259" s="59"/>
      <c r="S259" s="59"/>
      <c r="T259" s="59"/>
      <c r="U259" s="59"/>
      <c r="V259" s="59"/>
      <c r="W259" s="59"/>
      <c r="X259" s="61">
        <v>35222</v>
      </c>
      <c r="Y259" s="61"/>
      <c r="Z259" s="61"/>
      <c r="AA259" s="61"/>
      <c r="AB259" s="61"/>
      <c r="AC259" s="61"/>
      <c r="AD259" s="61"/>
      <c r="AE259" s="61"/>
      <c r="AF259" s="61"/>
      <c r="AG259" s="59">
        <v>0.15213503917622001</v>
      </c>
      <c r="AH259" s="59"/>
      <c r="AI259" s="59"/>
      <c r="AJ259" s="59"/>
      <c r="AK259" s="59"/>
      <c r="AL259" s="59"/>
      <c r="AM259" s="59"/>
      <c r="AN259" s="59"/>
      <c r="AO259" s="59"/>
    </row>
    <row r="260" spans="2:41" s="1" customFormat="1" ht="8.85" customHeight="1" x14ac:dyDescent="0.15">
      <c r="B260" s="12" t="s">
        <v>1180</v>
      </c>
      <c r="C260" s="86">
        <v>1805949973.3499801</v>
      </c>
      <c r="D260" s="86"/>
      <c r="E260" s="86"/>
      <c r="F260" s="86"/>
      <c r="G260" s="86"/>
      <c r="H260" s="86"/>
      <c r="I260" s="86"/>
      <c r="J260" s="86"/>
      <c r="K260" s="86"/>
      <c r="L260" s="86"/>
      <c r="M260" s="86"/>
      <c r="N260" s="59">
        <v>0.12103143411100201</v>
      </c>
      <c r="O260" s="59"/>
      <c r="P260" s="59"/>
      <c r="Q260" s="59"/>
      <c r="R260" s="59"/>
      <c r="S260" s="59"/>
      <c r="T260" s="59"/>
      <c r="U260" s="59"/>
      <c r="V260" s="59"/>
      <c r="W260" s="59"/>
      <c r="X260" s="61">
        <v>33344</v>
      </c>
      <c r="Y260" s="61"/>
      <c r="Z260" s="61"/>
      <c r="AA260" s="61"/>
      <c r="AB260" s="61"/>
      <c r="AC260" s="61"/>
      <c r="AD260" s="61"/>
      <c r="AE260" s="61"/>
      <c r="AF260" s="61"/>
      <c r="AG260" s="59">
        <v>0.144023358874904</v>
      </c>
      <c r="AH260" s="59"/>
      <c r="AI260" s="59"/>
      <c r="AJ260" s="59"/>
      <c r="AK260" s="59"/>
      <c r="AL260" s="59"/>
      <c r="AM260" s="59"/>
      <c r="AN260" s="59"/>
      <c r="AO260" s="59"/>
    </row>
    <row r="261" spans="2:41" s="1" customFormat="1" ht="8.85" customHeight="1" x14ac:dyDescent="0.15">
      <c r="B261" s="12" t="s">
        <v>1179</v>
      </c>
      <c r="C261" s="86">
        <v>2104853693.79002</v>
      </c>
      <c r="D261" s="86"/>
      <c r="E261" s="86"/>
      <c r="F261" s="86"/>
      <c r="G261" s="86"/>
      <c r="H261" s="86"/>
      <c r="I261" s="86"/>
      <c r="J261" s="86"/>
      <c r="K261" s="86"/>
      <c r="L261" s="86"/>
      <c r="M261" s="86"/>
      <c r="N261" s="59">
        <v>0.141063409791295</v>
      </c>
      <c r="O261" s="59"/>
      <c r="P261" s="59"/>
      <c r="Q261" s="59"/>
      <c r="R261" s="59"/>
      <c r="S261" s="59"/>
      <c r="T261" s="59"/>
      <c r="U261" s="59"/>
      <c r="V261" s="59"/>
      <c r="W261" s="59"/>
      <c r="X261" s="61">
        <v>32222</v>
      </c>
      <c r="Y261" s="61"/>
      <c r="Z261" s="61"/>
      <c r="AA261" s="61"/>
      <c r="AB261" s="61"/>
      <c r="AC261" s="61"/>
      <c r="AD261" s="61"/>
      <c r="AE261" s="61"/>
      <c r="AF261" s="61"/>
      <c r="AG261" s="59">
        <v>0.139177083423319</v>
      </c>
      <c r="AH261" s="59"/>
      <c r="AI261" s="59"/>
      <c r="AJ261" s="59"/>
      <c r="AK261" s="59"/>
      <c r="AL261" s="59"/>
      <c r="AM261" s="59"/>
      <c r="AN261" s="59"/>
      <c r="AO261" s="59"/>
    </row>
    <row r="262" spans="2:41" s="1" customFormat="1" ht="8.85" customHeight="1" x14ac:dyDescent="0.15">
      <c r="B262" s="12" t="s">
        <v>1178</v>
      </c>
      <c r="C262" s="86">
        <v>2206178871.23001</v>
      </c>
      <c r="D262" s="86"/>
      <c r="E262" s="86"/>
      <c r="F262" s="86"/>
      <c r="G262" s="86"/>
      <c r="H262" s="86"/>
      <c r="I262" s="86"/>
      <c r="J262" s="86"/>
      <c r="K262" s="86"/>
      <c r="L262" s="86"/>
      <c r="M262" s="86"/>
      <c r="N262" s="59">
        <v>0.14785403617523901</v>
      </c>
      <c r="O262" s="59"/>
      <c r="P262" s="59"/>
      <c r="Q262" s="59"/>
      <c r="R262" s="59"/>
      <c r="S262" s="59"/>
      <c r="T262" s="59"/>
      <c r="U262" s="59"/>
      <c r="V262" s="59"/>
      <c r="W262" s="59"/>
      <c r="X262" s="61">
        <v>28773</v>
      </c>
      <c r="Y262" s="61"/>
      <c r="Z262" s="61"/>
      <c r="AA262" s="61"/>
      <c r="AB262" s="61"/>
      <c r="AC262" s="61"/>
      <c r="AD262" s="61"/>
      <c r="AE262" s="61"/>
      <c r="AF262" s="61"/>
      <c r="AG262" s="59">
        <v>0.124279753626068</v>
      </c>
      <c r="AH262" s="59"/>
      <c r="AI262" s="59"/>
      <c r="AJ262" s="59"/>
      <c r="AK262" s="59"/>
      <c r="AL262" s="59"/>
      <c r="AM262" s="59"/>
      <c r="AN262" s="59"/>
      <c r="AO262" s="59"/>
    </row>
    <row r="263" spans="2:41" s="1" customFormat="1" ht="8.85" customHeight="1" x14ac:dyDescent="0.15">
      <c r="B263" s="12" t="s">
        <v>1177</v>
      </c>
      <c r="C263" s="86">
        <v>2187012008.8999901</v>
      </c>
      <c r="D263" s="86"/>
      <c r="E263" s="86"/>
      <c r="F263" s="86"/>
      <c r="G263" s="86"/>
      <c r="H263" s="86"/>
      <c r="I263" s="86"/>
      <c r="J263" s="86"/>
      <c r="K263" s="86"/>
      <c r="L263" s="86"/>
      <c r="M263" s="86"/>
      <c r="N263" s="59">
        <v>0.14656950843668501</v>
      </c>
      <c r="O263" s="59"/>
      <c r="P263" s="59"/>
      <c r="Q263" s="59"/>
      <c r="R263" s="59"/>
      <c r="S263" s="59"/>
      <c r="T263" s="59"/>
      <c r="U263" s="59"/>
      <c r="V263" s="59"/>
      <c r="W263" s="59"/>
      <c r="X263" s="61">
        <v>24814</v>
      </c>
      <c r="Y263" s="61"/>
      <c r="Z263" s="61"/>
      <c r="AA263" s="61"/>
      <c r="AB263" s="61"/>
      <c r="AC263" s="61"/>
      <c r="AD263" s="61"/>
      <c r="AE263" s="61"/>
      <c r="AF263" s="61"/>
      <c r="AG263" s="59">
        <v>0.107179571350824</v>
      </c>
      <c r="AH263" s="59"/>
      <c r="AI263" s="59"/>
      <c r="AJ263" s="59"/>
      <c r="AK263" s="59"/>
      <c r="AL263" s="59"/>
      <c r="AM263" s="59"/>
      <c r="AN263" s="59"/>
      <c r="AO263" s="59"/>
    </row>
    <row r="264" spans="2:41" s="1" customFormat="1" ht="8.85" customHeight="1" x14ac:dyDescent="0.15">
      <c r="B264" s="12" t="s">
        <v>1176</v>
      </c>
      <c r="C264" s="86">
        <v>1988277735.3500099</v>
      </c>
      <c r="D264" s="86"/>
      <c r="E264" s="86"/>
      <c r="F264" s="86"/>
      <c r="G264" s="86"/>
      <c r="H264" s="86"/>
      <c r="I264" s="86"/>
      <c r="J264" s="86"/>
      <c r="K264" s="86"/>
      <c r="L264" s="86"/>
      <c r="M264" s="86"/>
      <c r="N264" s="59">
        <v>0.133250704211923</v>
      </c>
      <c r="O264" s="59"/>
      <c r="P264" s="59"/>
      <c r="Q264" s="59"/>
      <c r="R264" s="59"/>
      <c r="S264" s="59"/>
      <c r="T264" s="59"/>
      <c r="U264" s="59"/>
      <c r="V264" s="59"/>
      <c r="W264" s="59"/>
      <c r="X264" s="61">
        <v>18488</v>
      </c>
      <c r="Y264" s="61"/>
      <c r="Z264" s="61"/>
      <c r="AA264" s="61"/>
      <c r="AB264" s="61"/>
      <c r="AC264" s="61"/>
      <c r="AD264" s="61"/>
      <c r="AE264" s="61"/>
      <c r="AF264" s="61"/>
      <c r="AG264" s="59">
        <v>7.9855561986540993E-2</v>
      </c>
      <c r="AH264" s="59"/>
      <c r="AI264" s="59"/>
      <c r="AJ264" s="59"/>
      <c r="AK264" s="59"/>
      <c r="AL264" s="59"/>
      <c r="AM264" s="59"/>
      <c r="AN264" s="59"/>
      <c r="AO264" s="59"/>
    </row>
    <row r="265" spans="2:41" s="1" customFormat="1" ht="8.85" customHeight="1" x14ac:dyDescent="0.15">
      <c r="B265" s="12" t="s">
        <v>1175</v>
      </c>
      <c r="C265" s="86">
        <v>1013609930.4600101</v>
      </c>
      <c r="D265" s="86"/>
      <c r="E265" s="86"/>
      <c r="F265" s="86"/>
      <c r="G265" s="86"/>
      <c r="H265" s="86"/>
      <c r="I265" s="86"/>
      <c r="J265" s="86"/>
      <c r="K265" s="86"/>
      <c r="L265" s="86"/>
      <c r="M265" s="86"/>
      <c r="N265" s="59">
        <v>6.7930266797569402E-2</v>
      </c>
      <c r="O265" s="59"/>
      <c r="P265" s="59"/>
      <c r="Q265" s="59"/>
      <c r="R265" s="59"/>
      <c r="S265" s="59"/>
      <c r="T265" s="59"/>
      <c r="U265" s="59"/>
      <c r="V265" s="59"/>
      <c r="W265" s="59"/>
      <c r="X265" s="61">
        <v>8341</v>
      </c>
      <c r="Y265" s="61"/>
      <c r="Z265" s="61"/>
      <c r="AA265" s="61"/>
      <c r="AB265" s="61"/>
      <c r="AC265" s="61"/>
      <c r="AD265" s="61"/>
      <c r="AE265" s="61"/>
      <c r="AF265" s="61"/>
      <c r="AG265" s="59">
        <v>3.6027436311647502E-2</v>
      </c>
      <c r="AH265" s="59"/>
      <c r="AI265" s="59"/>
      <c r="AJ265" s="59"/>
      <c r="AK265" s="59"/>
      <c r="AL265" s="59"/>
      <c r="AM265" s="59"/>
      <c r="AN265" s="59"/>
      <c r="AO265" s="59"/>
    </row>
    <row r="266" spans="2:41" s="1" customFormat="1" ht="8.85" customHeight="1" x14ac:dyDescent="0.15">
      <c r="B266" s="12" t="s">
        <v>1174</v>
      </c>
      <c r="C266" s="86">
        <v>437024249.51999998</v>
      </c>
      <c r="D266" s="86"/>
      <c r="E266" s="86"/>
      <c r="F266" s="86"/>
      <c r="G266" s="86"/>
      <c r="H266" s="86"/>
      <c r="I266" s="86"/>
      <c r="J266" s="86"/>
      <c r="K266" s="86"/>
      <c r="L266" s="86"/>
      <c r="M266" s="86"/>
      <c r="N266" s="59">
        <v>2.9288558620798301E-2</v>
      </c>
      <c r="O266" s="59"/>
      <c r="P266" s="59"/>
      <c r="Q266" s="59"/>
      <c r="R266" s="59"/>
      <c r="S266" s="59"/>
      <c r="T266" s="59"/>
      <c r="U266" s="59"/>
      <c r="V266" s="59"/>
      <c r="W266" s="59"/>
      <c r="X266" s="61">
        <v>3419</v>
      </c>
      <c r="Y266" s="61"/>
      <c r="Z266" s="61"/>
      <c r="AA266" s="61"/>
      <c r="AB266" s="61"/>
      <c r="AC266" s="61"/>
      <c r="AD266" s="61"/>
      <c r="AE266" s="61"/>
      <c r="AF266" s="61"/>
      <c r="AG266" s="59">
        <v>1.47677502397222E-2</v>
      </c>
      <c r="AH266" s="59"/>
      <c r="AI266" s="59"/>
      <c r="AJ266" s="59"/>
      <c r="AK266" s="59"/>
      <c r="AL266" s="59"/>
      <c r="AM266" s="59"/>
      <c r="AN266" s="59"/>
      <c r="AO266" s="59"/>
    </row>
    <row r="267" spans="2:41" s="1" customFormat="1" ht="8.85" customHeight="1" x14ac:dyDescent="0.15">
      <c r="B267" s="12" t="s">
        <v>1173</v>
      </c>
      <c r="C267" s="86">
        <v>178830252.40000001</v>
      </c>
      <c r="D267" s="86"/>
      <c r="E267" s="86"/>
      <c r="F267" s="86"/>
      <c r="G267" s="86"/>
      <c r="H267" s="86"/>
      <c r="I267" s="86"/>
      <c r="J267" s="86"/>
      <c r="K267" s="86"/>
      <c r="L267" s="86"/>
      <c r="M267" s="86"/>
      <c r="N267" s="59">
        <v>1.1984873462610599E-2</v>
      </c>
      <c r="O267" s="59"/>
      <c r="P267" s="59"/>
      <c r="Q267" s="59"/>
      <c r="R267" s="59"/>
      <c r="S267" s="59"/>
      <c r="T267" s="59"/>
      <c r="U267" s="59"/>
      <c r="V267" s="59"/>
      <c r="W267" s="59"/>
      <c r="X267" s="61">
        <v>1230</v>
      </c>
      <c r="Y267" s="61"/>
      <c r="Z267" s="61"/>
      <c r="AA267" s="61"/>
      <c r="AB267" s="61"/>
      <c r="AC267" s="61"/>
      <c r="AD267" s="61"/>
      <c r="AE267" s="61"/>
      <c r="AF267" s="61"/>
      <c r="AG267" s="59">
        <v>5.3127618586891702E-3</v>
      </c>
      <c r="AH267" s="59"/>
      <c r="AI267" s="59"/>
      <c r="AJ267" s="59"/>
      <c r="AK267" s="59"/>
      <c r="AL267" s="59"/>
      <c r="AM267" s="59"/>
      <c r="AN267" s="59"/>
      <c r="AO267" s="59"/>
    </row>
    <row r="268" spans="2:41" s="1" customFormat="1" ht="8.85" customHeight="1" x14ac:dyDescent="0.15">
      <c r="B268" s="12" t="s">
        <v>1172</v>
      </c>
      <c r="C268" s="86">
        <v>54614867.090000004</v>
      </c>
      <c r="D268" s="86"/>
      <c r="E268" s="86"/>
      <c r="F268" s="86"/>
      <c r="G268" s="86"/>
      <c r="H268" s="86"/>
      <c r="I268" s="86"/>
      <c r="J268" s="86"/>
      <c r="K268" s="86"/>
      <c r="L268" s="86"/>
      <c r="M268" s="86"/>
      <c r="N268" s="59">
        <v>3.6601875939137598E-3</v>
      </c>
      <c r="O268" s="59"/>
      <c r="P268" s="59"/>
      <c r="Q268" s="59"/>
      <c r="R268" s="59"/>
      <c r="S268" s="59"/>
      <c r="T268" s="59"/>
      <c r="U268" s="59"/>
      <c r="V268" s="59"/>
      <c r="W268" s="59"/>
      <c r="X268" s="61">
        <v>500</v>
      </c>
      <c r="Y268" s="61"/>
      <c r="Z268" s="61"/>
      <c r="AA268" s="61"/>
      <c r="AB268" s="61"/>
      <c r="AC268" s="61"/>
      <c r="AD268" s="61"/>
      <c r="AE268" s="61"/>
      <c r="AF268" s="61"/>
      <c r="AG268" s="59">
        <v>2.1596592921500702E-3</v>
      </c>
      <c r="AH268" s="59"/>
      <c r="AI268" s="59"/>
      <c r="AJ268" s="59"/>
      <c r="AK268" s="59"/>
      <c r="AL268" s="59"/>
      <c r="AM268" s="59"/>
      <c r="AN268" s="59"/>
      <c r="AO268" s="59"/>
    </row>
    <row r="269" spans="2:41" s="1" customFormat="1" ht="8.85" customHeight="1" x14ac:dyDescent="0.15">
      <c r="B269" s="12" t="s">
        <v>1171</v>
      </c>
      <c r="C269" s="86">
        <v>42878877.579999998</v>
      </c>
      <c r="D269" s="86"/>
      <c r="E269" s="86"/>
      <c r="F269" s="86"/>
      <c r="G269" s="86"/>
      <c r="H269" s="86"/>
      <c r="I269" s="86"/>
      <c r="J269" s="86"/>
      <c r="K269" s="86"/>
      <c r="L269" s="86"/>
      <c r="M269" s="86"/>
      <c r="N269" s="59">
        <v>2.87366323716641E-3</v>
      </c>
      <c r="O269" s="59"/>
      <c r="P269" s="59"/>
      <c r="Q269" s="59"/>
      <c r="R269" s="59"/>
      <c r="S269" s="59"/>
      <c r="T269" s="59"/>
      <c r="U269" s="59"/>
      <c r="V269" s="59"/>
      <c r="W269" s="59"/>
      <c r="X269" s="61">
        <v>373</v>
      </c>
      <c r="Y269" s="61"/>
      <c r="Z269" s="61"/>
      <c r="AA269" s="61"/>
      <c r="AB269" s="61"/>
      <c r="AC269" s="61"/>
      <c r="AD269" s="61"/>
      <c r="AE269" s="61"/>
      <c r="AF269" s="61"/>
      <c r="AG269" s="59">
        <v>1.61110583194395E-3</v>
      </c>
      <c r="AH269" s="59"/>
      <c r="AI269" s="59"/>
      <c r="AJ269" s="59"/>
      <c r="AK269" s="59"/>
      <c r="AL269" s="59"/>
      <c r="AM269" s="59"/>
      <c r="AN269" s="59"/>
      <c r="AO269" s="59"/>
    </row>
    <row r="270" spans="2:41" s="1" customFormat="1" ht="8.85" customHeight="1" x14ac:dyDescent="0.15">
      <c r="B270" s="12" t="s">
        <v>1170</v>
      </c>
      <c r="C270" s="86">
        <v>179515606.88999999</v>
      </c>
      <c r="D270" s="86"/>
      <c r="E270" s="86"/>
      <c r="F270" s="86"/>
      <c r="G270" s="86"/>
      <c r="H270" s="86"/>
      <c r="I270" s="86"/>
      <c r="J270" s="86"/>
      <c r="K270" s="86"/>
      <c r="L270" s="86"/>
      <c r="M270" s="86"/>
      <c r="N270" s="59">
        <v>1.20308046556243E-2</v>
      </c>
      <c r="O270" s="59"/>
      <c r="P270" s="59"/>
      <c r="Q270" s="59"/>
      <c r="R270" s="59"/>
      <c r="S270" s="59"/>
      <c r="T270" s="59"/>
      <c r="U270" s="59"/>
      <c r="V270" s="59"/>
      <c r="W270" s="59"/>
      <c r="X270" s="61">
        <v>1213</v>
      </c>
      <c r="Y270" s="61"/>
      <c r="Z270" s="61"/>
      <c r="AA270" s="61"/>
      <c r="AB270" s="61"/>
      <c r="AC270" s="61"/>
      <c r="AD270" s="61"/>
      <c r="AE270" s="61"/>
      <c r="AF270" s="61"/>
      <c r="AG270" s="59">
        <v>5.2393334427560702E-3</v>
      </c>
      <c r="AH270" s="59"/>
      <c r="AI270" s="59"/>
      <c r="AJ270" s="59"/>
      <c r="AK270" s="59"/>
      <c r="AL270" s="59"/>
      <c r="AM270" s="59"/>
      <c r="AN270" s="59"/>
      <c r="AO270" s="59"/>
    </row>
    <row r="271" spans="2:41" s="1" customFormat="1" ht="10.199999999999999" customHeight="1" x14ac:dyDescent="0.15">
      <c r="B271" s="92"/>
      <c r="C271" s="84">
        <v>14921330038.059999</v>
      </c>
      <c r="D271" s="84"/>
      <c r="E271" s="84"/>
      <c r="F271" s="84"/>
      <c r="G271" s="84"/>
      <c r="H271" s="84"/>
      <c r="I271" s="84"/>
      <c r="J271" s="84"/>
      <c r="K271" s="84"/>
      <c r="L271" s="84"/>
      <c r="M271" s="84"/>
      <c r="N271" s="82">
        <v>1</v>
      </c>
      <c r="O271" s="82"/>
      <c r="P271" s="82"/>
      <c r="Q271" s="82"/>
      <c r="R271" s="82"/>
      <c r="S271" s="82"/>
      <c r="T271" s="82"/>
      <c r="U271" s="82"/>
      <c r="V271" s="82"/>
      <c r="W271" s="82"/>
      <c r="X271" s="83">
        <v>231518</v>
      </c>
      <c r="Y271" s="83"/>
      <c r="Z271" s="83"/>
      <c r="AA271" s="83"/>
      <c r="AB271" s="83"/>
      <c r="AC271" s="83"/>
      <c r="AD271" s="83"/>
      <c r="AE271" s="83"/>
      <c r="AF271" s="83"/>
      <c r="AG271" s="82">
        <v>1</v>
      </c>
      <c r="AH271" s="82"/>
      <c r="AI271" s="82"/>
      <c r="AJ271" s="82"/>
      <c r="AK271" s="82"/>
      <c r="AL271" s="82"/>
      <c r="AM271" s="82"/>
      <c r="AN271" s="82"/>
      <c r="AO271" s="82"/>
    </row>
    <row r="272" spans="2:41" s="1" customFormat="1" ht="7.2" customHeight="1" x14ac:dyDescent="0.15"/>
    <row r="273" spans="2:44" s="1" customFormat="1" ht="15.3" customHeight="1" x14ac:dyDescent="0.15">
      <c r="B273" s="54" t="s">
        <v>1183</v>
      </c>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4"/>
      <c r="AR273" s="54"/>
    </row>
    <row r="274" spans="2:44" s="1" customFormat="1" ht="6.3" customHeight="1" x14ac:dyDescent="0.15"/>
    <row r="275" spans="2:44" s="1" customFormat="1" ht="10.199999999999999" customHeight="1" x14ac:dyDescent="0.15">
      <c r="B275" s="93"/>
      <c r="C275" s="52" t="s">
        <v>1129</v>
      </c>
      <c r="D275" s="52"/>
      <c r="E275" s="52"/>
      <c r="F275" s="52"/>
      <c r="G275" s="52"/>
      <c r="H275" s="52"/>
      <c r="I275" s="52"/>
      <c r="J275" s="52"/>
      <c r="K275" s="52"/>
      <c r="L275" s="52"/>
      <c r="M275" s="52"/>
      <c r="N275" s="52" t="s">
        <v>1127</v>
      </c>
      <c r="O275" s="52"/>
      <c r="P275" s="52"/>
      <c r="Q275" s="52"/>
      <c r="R275" s="52"/>
      <c r="S275" s="52"/>
      <c r="T275" s="52"/>
      <c r="U275" s="52"/>
      <c r="V275" s="52"/>
      <c r="W275" s="52"/>
      <c r="X275" s="52" t="s">
        <v>1128</v>
      </c>
      <c r="Y275" s="52"/>
      <c r="Z275" s="52"/>
      <c r="AA275" s="52"/>
      <c r="AB275" s="52"/>
      <c r="AC275" s="52"/>
      <c r="AD275" s="52"/>
      <c r="AE275" s="52"/>
      <c r="AF275" s="52"/>
      <c r="AG275" s="52" t="s">
        <v>1127</v>
      </c>
      <c r="AH275" s="52"/>
      <c r="AI275" s="52"/>
      <c r="AJ275" s="52"/>
      <c r="AK275" s="52"/>
      <c r="AL275" s="52"/>
      <c r="AM275" s="52"/>
      <c r="AN275" s="52"/>
      <c r="AO275" s="52"/>
    </row>
    <row r="276" spans="2:44" s="1" customFormat="1" ht="8.85" customHeight="1" x14ac:dyDescent="0.15">
      <c r="B276" s="12" t="s">
        <v>1182</v>
      </c>
      <c r="C276" s="86">
        <v>804771096.40000105</v>
      </c>
      <c r="D276" s="86"/>
      <c r="E276" s="86"/>
      <c r="F276" s="86"/>
      <c r="G276" s="86"/>
      <c r="H276" s="86"/>
      <c r="I276" s="86"/>
      <c r="J276" s="86"/>
      <c r="K276" s="86"/>
      <c r="L276" s="86"/>
      <c r="M276" s="86"/>
      <c r="N276" s="59">
        <v>5.3934273576635702E-2</v>
      </c>
      <c r="O276" s="59"/>
      <c r="P276" s="59"/>
      <c r="Q276" s="59"/>
      <c r="R276" s="59"/>
      <c r="S276" s="59"/>
      <c r="T276" s="59"/>
      <c r="U276" s="59"/>
      <c r="V276" s="59"/>
      <c r="W276" s="59"/>
      <c r="X276" s="61">
        <v>27766</v>
      </c>
      <c r="Y276" s="61"/>
      <c r="Z276" s="61"/>
      <c r="AA276" s="61"/>
      <c r="AB276" s="61"/>
      <c r="AC276" s="61"/>
      <c r="AD276" s="61"/>
      <c r="AE276" s="61"/>
      <c r="AF276" s="61"/>
      <c r="AG276" s="59">
        <v>0.119930199811678</v>
      </c>
      <c r="AH276" s="59"/>
      <c r="AI276" s="59"/>
      <c r="AJ276" s="59"/>
      <c r="AK276" s="59"/>
      <c r="AL276" s="59"/>
      <c r="AM276" s="59"/>
      <c r="AN276" s="59"/>
      <c r="AO276" s="59"/>
    </row>
    <row r="277" spans="2:44" s="1" customFormat="1" ht="8.85" customHeight="1" x14ac:dyDescent="0.15">
      <c r="B277" s="12" t="s">
        <v>1181</v>
      </c>
      <c r="C277" s="86">
        <v>956741254.63000202</v>
      </c>
      <c r="D277" s="86"/>
      <c r="E277" s="86"/>
      <c r="F277" s="86"/>
      <c r="G277" s="86"/>
      <c r="H277" s="86"/>
      <c r="I277" s="86"/>
      <c r="J277" s="86"/>
      <c r="K277" s="86"/>
      <c r="L277" s="86"/>
      <c r="M277" s="86"/>
      <c r="N277" s="59">
        <v>6.4119033101582096E-2</v>
      </c>
      <c r="O277" s="59"/>
      <c r="P277" s="59"/>
      <c r="Q277" s="59"/>
      <c r="R277" s="59"/>
      <c r="S277" s="59"/>
      <c r="T277" s="59"/>
      <c r="U277" s="59"/>
      <c r="V277" s="59"/>
      <c r="W277" s="59"/>
      <c r="X277" s="61">
        <v>26198</v>
      </c>
      <c r="Y277" s="61"/>
      <c r="Z277" s="61"/>
      <c r="AA277" s="61"/>
      <c r="AB277" s="61"/>
      <c r="AC277" s="61"/>
      <c r="AD277" s="61"/>
      <c r="AE277" s="61"/>
      <c r="AF277" s="61"/>
      <c r="AG277" s="59">
        <v>0.113157508271495</v>
      </c>
      <c r="AH277" s="59"/>
      <c r="AI277" s="59"/>
      <c r="AJ277" s="59"/>
      <c r="AK277" s="59"/>
      <c r="AL277" s="59"/>
      <c r="AM277" s="59"/>
      <c r="AN277" s="59"/>
      <c r="AO277" s="59"/>
    </row>
    <row r="278" spans="2:44" s="1" customFormat="1" ht="8.85" customHeight="1" x14ac:dyDescent="0.15">
      <c r="B278" s="12" t="s">
        <v>1180</v>
      </c>
      <c r="C278" s="86">
        <v>1201933923.3499999</v>
      </c>
      <c r="D278" s="86"/>
      <c r="E278" s="86"/>
      <c r="F278" s="86"/>
      <c r="G278" s="86"/>
      <c r="H278" s="86"/>
      <c r="I278" s="86"/>
      <c r="J278" s="86"/>
      <c r="K278" s="86"/>
      <c r="L278" s="86"/>
      <c r="M278" s="86"/>
      <c r="N278" s="59">
        <v>8.0551393225953005E-2</v>
      </c>
      <c r="O278" s="59"/>
      <c r="P278" s="59"/>
      <c r="Q278" s="59"/>
      <c r="R278" s="59"/>
      <c r="S278" s="59"/>
      <c r="T278" s="59"/>
      <c r="U278" s="59"/>
      <c r="V278" s="59"/>
      <c r="W278" s="59"/>
      <c r="X278" s="61">
        <v>26449</v>
      </c>
      <c r="Y278" s="61"/>
      <c r="Z278" s="61"/>
      <c r="AA278" s="61"/>
      <c r="AB278" s="61"/>
      <c r="AC278" s="61"/>
      <c r="AD278" s="61"/>
      <c r="AE278" s="61"/>
      <c r="AF278" s="61"/>
      <c r="AG278" s="59">
        <v>0.114241657236154</v>
      </c>
      <c r="AH278" s="59"/>
      <c r="AI278" s="59"/>
      <c r="AJ278" s="59"/>
      <c r="AK278" s="59"/>
      <c r="AL278" s="59"/>
      <c r="AM278" s="59"/>
      <c r="AN278" s="59"/>
      <c r="AO278" s="59"/>
    </row>
    <row r="279" spans="2:44" s="1" customFormat="1" ht="8.85" customHeight="1" x14ac:dyDescent="0.15">
      <c r="B279" s="12" t="s">
        <v>1179</v>
      </c>
      <c r="C279" s="86">
        <v>1504330785.25998</v>
      </c>
      <c r="D279" s="86"/>
      <c r="E279" s="86"/>
      <c r="F279" s="86"/>
      <c r="G279" s="86"/>
      <c r="H279" s="86"/>
      <c r="I279" s="86"/>
      <c r="J279" s="86"/>
      <c r="K279" s="86"/>
      <c r="L279" s="86"/>
      <c r="M279" s="86"/>
      <c r="N279" s="59">
        <v>0.100817472800539</v>
      </c>
      <c r="O279" s="59"/>
      <c r="P279" s="59"/>
      <c r="Q279" s="59"/>
      <c r="R279" s="59"/>
      <c r="S279" s="59"/>
      <c r="T279" s="59"/>
      <c r="U279" s="59"/>
      <c r="V279" s="59"/>
      <c r="W279" s="59"/>
      <c r="X279" s="61">
        <v>27409</v>
      </c>
      <c r="Y279" s="61"/>
      <c r="Z279" s="61"/>
      <c r="AA279" s="61"/>
      <c r="AB279" s="61"/>
      <c r="AC279" s="61"/>
      <c r="AD279" s="61"/>
      <c r="AE279" s="61"/>
      <c r="AF279" s="61"/>
      <c r="AG279" s="59">
        <v>0.118388203077083</v>
      </c>
      <c r="AH279" s="59"/>
      <c r="AI279" s="59"/>
      <c r="AJ279" s="59"/>
      <c r="AK279" s="59"/>
      <c r="AL279" s="59"/>
      <c r="AM279" s="59"/>
      <c r="AN279" s="59"/>
      <c r="AO279" s="59"/>
    </row>
    <row r="280" spans="2:44" s="1" customFormat="1" ht="8.85" customHeight="1" x14ac:dyDescent="0.15">
      <c r="B280" s="12" t="s">
        <v>1178</v>
      </c>
      <c r="C280" s="86">
        <v>1762403886.5899999</v>
      </c>
      <c r="D280" s="86"/>
      <c r="E280" s="86"/>
      <c r="F280" s="86"/>
      <c r="G280" s="86"/>
      <c r="H280" s="86"/>
      <c r="I280" s="86"/>
      <c r="J280" s="86"/>
      <c r="K280" s="86"/>
      <c r="L280" s="86"/>
      <c r="M280" s="86"/>
      <c r="N280" s="59">
        <v>0.11811305574601</v>
      </c>
      <c r="O280" s="59"/>
      <c r="P280" s="59"/>
      <c r="Q280" s="59"/>
      <c r="R280" s="59"/>
      <c r="S280" s="59"/>
      <c r="T280" s="59"/>
      <c r="U280" s="59"/>
      <c r="V280" s="59"/>
      <c r="W280" s="59"/>
      <c r="X280" s="61">
        <v>27935</v>
      </c>
      <c r="Y280" s="61"/>
      <c r="Z280" s="61"/>
      <c r="AA280" s="61"/>
      <c r="AB280" s="61"/>
      <c r="AC280" s="61"/>
      <c r="AD280" s="61"/>
      <c r="AE280" s="61"/>
      <c r="AF280" s="61"/>
      <c r="AG280" s="59">
        <v>0.120660164652424</v>
      </c>
      <c r="AH280" s="59"/>
      <c r="AI280" s="59"/>
      <c r="AJ280" s="59"/>
      <c r="AK280" s="59"/>
      <c r="AL280" s="59"/>
      <c r="AM280" s="59"/>
      <c r="AN280" s="59"/>
      <c r="AO280" s="59"/>
    </row>
    <row r="281" spans="2:44" s="1" customFormat="1" ht="8.85" customHeight="1" x14ac:dyDescent="0.15">
      <c r="B281" s="12" t="s">
        <v>1177</v>
      </c>
      <c r="C281" s="86">
        <v>1992846573.1700201</v>
      </c>
      <c r="D281" s="86"/>
      <c r="E281" s="86"/>
      <c r="F281" s="86"/>
      <c r="G281" s="86"/>
      <c r="H281" s="86"/>
      <c r="I281" s="86"/>
      <c r="J281" s="86"/>
      <c r="K281" s="86"/>
      <c r="L281" s="86"/>
      <c r="M281" s="86"/>
      <c r="N281" s="59">
        <v>0.13355689929026701</v>
      </c>
      <c r="O281" s="59"/>
      <c r="P281" s="59"/>
      <c r="Q281" s="59"/>
      <c r="R281" s="59"/>
      <c r="S281" s="59"/>
      <c r="T281" s="59"/>
      <c r="U281" s="59"/>
      <c r="V281" s="59"/>
      <c r="W281" s="59"/>
      <c r="X281" s="61">
        <v>27773</v>
      </c>
      <c r="Y281" s="61"/>
      <c r="Z281" s="61"/>
      <c r="AA281" s="61"/>
      <c r="AB281" s="61"/>
      <c r="AC281" s="61"/>
      <c r="AD281" s="61"/>
      <c r="AE281" s="61"/>
      <c r="AF281" s="61"/>
      <c r="AG281" s="59">
        <v>0.119960435041768</v>
      </c>
      <c r="AH281" s="59"/>
      <c r="AI281" s="59"/>
      <c r="AJ281" s="59"/>
      <c r="AK281" s="59"/>
      <c r="AL281" s="59"/>
      <c r="AM281" s="59"/>
      <c r="AN281" s="59"/>
      <c r="AO281" s="59"/>
    </row>
    <row r="282" spans="2:44" s="1" customFormat="1" ht="8.85" customHeight="1" x14ac:dyDescent="0.15">
      <c r="B282" s="12" t="s">
        <v>1176</v>
      </c>
      <c r="C282" s="86">
        <v>2229492956.29001</v>
      </c>
      <c r="D282" s="86"/>
      <c r="E282" s="86"/>
      <c r="F282" s="86"/>
      <c r="G282" s="86"/>
      <c r="H282" s="86"/>
      <c r="I282" s="86"/>
      <c r="J282" s="86"/>
      <c r="K282" s="86"/>
      <c r="L282" s="86"/>
      <c r="M282" s="86"/>
      <c r="N282" s="59">
        <v>0.14941650312694801</v>
      </c>
      <c r="O282" s="59"/>
      <c r="P282" s="59"/>
      <c r="Q282" s="59"/>
      <c r="R282" s="59"/>
      <c r="S282" s="59"/>
      <c r="T282" s="59"/>
      <c r="U282" s="59"/>
      <c r="V282" s="59"/>
      <c r="W282" s="59"/>
      <c r="X282" s="61">
        <v>26696</v>
      </c>
      <c r="Y282" s="61"/>
      <c r="Z282" s="61"/>
      <c r="AA282" s="61"/>
      <c r="AB282" s="61"/>
      <c r="AC282" s="61"/>
      <c r="AD282" s="61"/>
      <c r="AE282" s="61"/>
      <c r="AF282" s="61"/>
      <c r="AG282" s="59">
        <v>0.115308528926477</v>
      </c>
      <c r="AH282" s="59"/>
      <c r="AI282" s="59"/>
      <c r="AJ282" s="59"/>
      <c r="AK282" s="59"/>
      <c r="AL282" s="59"/>
      <c r="AM282" s="59"/>
      <c r="AN282" s="59"/>
      <c r="AO282" s="59"/>
    </row>
    <row r="283" spans="2:44" s="1" customFormat="1" ht="8.85" customHeight="1" x14ac:dyDescent="0.15">
      <c r="B283" s="12" t="s">
        <v>1175</v>
      </c>
      <c r="C283" s="86">
        <v>2319580199.9100099</v>
      </c>
      <c r="D283" s="86"/>
      <c r="E283" s="86"/>
      <c r="F283" s="86"/>
      <c r="G283" s="86"/>
      <c r="H283" s="86"/>
      <c r="I283" s="86"/>
      <c r="J283" s="86"/>
      <c r="K283" s="86"/>
      <c r="L283" s="86"/>
      <c r="M283" s="86"/>
      <c r="N283" s="59">
        <v>0.155453983927265</v>
      </c>
      <c r="O283" s="59"/>
      <c r="P283" s="59"/>
      <c r="Q283" s="59"/>
      <c r="R283" s="59"/>
      <c r="S283" s="59"/>
      <c r="T283" s="59"/>
      <c r="U283" s="59"/>
      <c r="V283" s="59"/>
      <c r="W283" s="59"/>
      <c r="X283" s="61">
        <v>23320</v>
      </c>
      <c r="Y283" s="61"/>
      <c r="Z283" s="61"/>
      <c r="AA283" s="61"/>
      <c r="AB283" s="61"/>
      <c r="AC283" s="61"/>
      <c r="AD283" s="61"/>
      <c r="AE283" s="61"/>
      <c r="AF283" s="61"/>
      <c r="AG283" s="59">
        <v>0.100726509385879</v>
      </c>
      <c r="AH283" s="59"/>
      <c r="AI283" s="59"/>
      <c r="AJ283" s="59"/>
      <c r="AK283" s="59"/>
      <c r="AL283" s="59"/>
      <c r="AM283" s="59"/>
      <c r="AN283" s="59"/>
      <c r="AO283" s="59"/>
    </row>
    <row r="284" spans="2:44" s="1" customFormat="1" ht="8.85" customHeight="1" x14ac:dyDescent="0.15">
      <c r="B284" s="12" t="s">
        <v>1174</v>
      </c>
      <c r="C284" s="86">
        <v>1382425382.1500001</v>
      </c>
      <c r="D284" s="86"/>
      <c r="E284" s="86"/>
      <c r="F284" s="86"/>
      <c r="G284" s="86"/>
      <c r="H284" s="86"/>
      <c r="I284" s="86"/>
      <c r="J284" s="86"/>
      <c r="K284" s="86"/>
      <c r="L284" s="86"/>
      <c r="M284" s="86"/>
      <c r="N284" s="59">
        <v>9.2647597675531004E-2</v>
      </c>
      <c r="O284" s="59"/>
      <c r="P284" s="59"/>
      <c r="Q284" s="59"/>
      <c r="R284" s="59"/>
      <c r="S284" s="59"/>
      <c r="T284" s="59"/>
      <c r="U284" s="59"/>
      <c r="V284" s="59"/>
      <c r="W284" s="59"/>
      <c r="X284" s="61">
        <v>11353</v>
      </c>
      <c r="Y284" s="61"/>
      <c r="Z284" s="61"/>
      <c r="AA284" s="61"/>
      <c r="AB284" s="61"/>
      <c r="AC284" s="61"/>
      <c r="AD284" s="61"/>
      <c r="AE284" s="61"/>
      <c r="AF284" s="61"/>
      <c r="AG284" s="59">
        <v>4.9037223887559503E-2</v>
      </c>
      <c r="AH284" s="59"/>
      <c r="AI284" s="59"/>
      <c r="AJ284" s="59"/>
      <c r="AK284" s="59"/>
      <c r="AL284" s="59"/>
      <c r="AM284" s="59"/>
      <c r="AN284" s="59"/>
      <c r="AO284" s="59"/>
    </row>
    <row r="285" spans="2:44" s="1" customFormat="1" ht="8.85" customHeight="1" x14ac:dyDescent="0.15">
      <c r="B285" s="12" t="s">
        <v>1173</v>
      </c>
      <c r="C285" s="86">
        <v>293313352.830001</v>
      </c>
      <c r="D285" s="86"/>
      <c r="E285" s="86"/>
      <c r="F285" s="86"/>
      <c r="G285" s="86"/>
      <c r="H285" s="86"/>
      <c r="I285" s="86"/>
      <c r="J285" s="86"/>
      <c r="K285" s="86"/>
      <c r="L285" s="86"/>
      <c r="M285" s="86"/>
      <c r="N285" s="59">
        <v>1.9657319560779301E-2</v>
      </c>
      <c r="O285" s="59"/>
      <c r="P285" s="59"/>
      <c r="Q285" s="59"/>
      <c r="R285" s="59"/>
      <c r="S285" s="59"/>
      <c r="T285" s="59"/>
      <c r="U285" s="59"/>
      <c r="V285" s="59"/>
      <c r="W285" s="59"/>
      <c r="X285" s="61">
        <v>2359</v>
      </c>
      <c r="Y285" s="61"/>
      <c r="Z285" s="61"/>
      <c r="AA285" s="61"/>
      <c r="AB285" s="61"/>
      <c r="AC285" s="61"/>
      <c r="AD285" s="61"/>
      <c r="AE285" s="61"/>
      <c r="AF285" s="61"/>
      <c r="AG285" s="59">
        <v>1.0189272540363999E-2</v>
      </c>
      <c r="AH285" s="59"/>
      <c r="AI285" s="59"/>
      <c r="AJ285" s="59"/>
      <c r="AK285" s="59"/>
      <c r="AL285" s="59"/>
      <c r="AM285" s="59"/>
      <c r="AN285" s="59"/>
      <c r="AO285" s="59"/>
    </row>
    <row r="286" spans="2:44" s="1" customFormat="1" ht="8.85" customHeight="1" x14ac:dyDescent="0.15">
      <c r="B286" s="12" t="s">
        <v>1172</v>
      </c>
      <c r="C286" s="86">
        <v>103968256.23</v>
      </c>
      <c r="D286" s="86"/>
      <c r="E286" s="86"/>
      <c r="F286" s="86"/>
      <c r="G286" s="86"/>
      <c r="H286" s="86"/>
      <c r="I286" s="86"/>
      <c r="J286" s="86"/>
      <c r="K286" s="86"/>
      <c r="L286" s="86"/>
      <c r="M286" s="86"/>
      <c r="N286" s="59">
        <v>6.9677606463235398E-3</v>
      </c>
      <c r="O286" s="59"/>
      <c r="P286" s="59"/>
      <c r="Q286" s="59"/>
      <c r="R286" s="59"/>
      <c r="S286" s="59"/>
      <c r="T286" s="59"/>
      <c r="U286" s="59"/>
      <c r="V286" s="59"/>
      <c r="W286" s="59"/>
      <c r="X286" s="61">
        <v>1092</v>
      </c>
      <c r="Y286" s="61"/>
      <c r="Z286" s="61"/>
      <c r="AA286" s="61"/>
      <c r="AB286" s="61"/>
      <c r="AC286" s="61"/>
      <c r="AD286" s="61"/>
      <c r="AE286" s="61"/>
      <c r="AF286" s="61"/>
      <c r="AG286" s="59">
        <v>4.7166958940557504E-3</v>
      </c>
      <c r="AH286" s="59"/>
      <c r="AI286" s="59"/>
      <c r="AJ286" s="59"/>
      <c r="AK286" s="59"/>
      <c r="AL286" s="59"/>
      <c r="AM286" s="59"/>
      <c r="AN286" s="59"/>
      <c r="AO286" s="59"/>
    </row>
    <row r="287" spans="2:44" s="1" customFormat="1" ht="8.85" customHeight="1" x14ac:dyDescent="0.15">
      <c r="B287" s="12" t="s">
        <v>1171</v>
      </c>
      <c r="C287" s="86">
        <v>58111961.509999998</v>
      </c>
      <c r="D287" s="86"/>
      <c r="E287" s="86"/>
      <c r="F287" s="86"/>
      <c r="G287" s="86"/>
      <c r="H287" s="86"/>
      <c r="I287" s="86"/>
      <c r="J287" s="86"/>
      <c r="K287" s="86"/>
      <c r="L287" s="86"/>
      <c r="M287" s="86"/>
      <c r="N287" s="59">
        <v>3.8945564076240599E-3</v>
      </c>
      <c r="O287" s="59"/>
      <c r="P287" s="59"/>
      <c r="Q287" s="59"/>
      <c r="R287" s="59"/>
      <c r="S287" s="59"/>
      <c r="T287" s="59"/>
      <c r="U287" s="59"/>
      <c r="V287" s="59"/>
      <c r="W287" s="59"/>
      <c r="X287" s="61">
        <v>669</v>
      </c>
      <c r="Y287" s="61"/>
      <c r="Z287" s="61"/>
      <c r="AA287" s="61"/>
      <c r="AB287" s="61"/>
      <c r="AC287" s="61"/>
      <c r="AD287" s="61"/>
      <c r="AE287" s="61"/>
      <c r="AF287" s="61"/>
      <c r="AG287" s="59">
        <v>2.8896241328967899E-3</v>
      </c>
      <c r="AH287" s="59"/>
      <c r="AI287" s="59"/>
      <c r="AJ287" s="59"/>
      <c r="AK287" s="59"/>
      <c r="AL287" s="59"/>
      <c r="AM287" s="59"/>
      <c r="AN287" s="59"/>
      <c r="AO287" s="59"/>
    </row>
    <row r="288" spans="2:44" s="1" customFormat="1" ht="8.85" customHeight="1" x14ac:dyDescent="0.15">
      <c r="B288" s="12" t="s">
        <v>1170</v>
      </c>
      <c r="C288" s="86">
        <v>311410409.739999</v>
      </c>
      <c r="D288" s="86"/>
      <c r="E288" s="86"/>
      <c r="F288" s="86"/>
      <c r="G288" s="86"/>
      <c r="H288" s="86"/>
      <c r="I288" s="86"/>
      <c r="J288" s="86"/>
      <c r="K288" s="86"/>
      <c r="L288" s="86"/>
      <c r="M288" s="86"/>
      <c r="N288" s="59">
        <v>2.0870150914541901E-2</v>
      </c>
      <c r="O288" s="59"/>
      <c r="P288" s="59"/>
      <c r="Q288" s="59"/>
      <c r="R288" s="59"/>
      <c r="S288" s="59"/>
      <c r="T288" s="59"/>
      <c r="U288" s="59"/>
      <c r="V288" s="59"/>
      <c r="W288" s="59"/>
      <c r="X288" s="61">
        <v>2499</v>
      </c>
      <c r="Y288" s="61"/>
      <c r="Z288" s="61"/>
      <c r="AA288" s="61"/>
      <c r="AB288" s="61"/>
      <c r="AC288" s="61"/>
      <c r="AD288" s="61"/>
      <c r="AE288" s="61"/>
      <c r="AF288" s="61"/>
      <c r="AG288" s="59">
        <v>1.07939771421661E-2</v>
      </c>
      <c r="AH288" s="59"/>
      <c r="AI288" s="59"/>
      <c r="AJ288" s="59"/>
      <c r="AK288" s="59"/>
      <c r="AL288" s="59"/>
      <c r="AM288" s="59"/>
      <c r="AN288" s="59"/>
      <c r="AO288" s="59"/>
    </row>
    <row r="289" spans="2:44" s="1" customFormat="1" ht="10.199999999999999" customHeight="1" x14ac:dyDescent="0.15">
      <c r="B289" s="92"/>
      <c r="C289" s="84">
        <v>14921330038.059999</v>
      </c>
      <c r="D289" s="84"/>
      <c r="E289" s="84"/>
      <c r="F289" s="84"/>
      <c r="G289" s="84"/>
      <c r="H289" s="84"/>
      <c r="I289" s="84"/>
      <c r="J289" s="84"/>
      <c r="K289" s="84"/>
      <c r="L289" s="84"/>
      <c r="M289" s="84"/>
      <c r="N289" s="82">
        <v>1</v>
      </c>
      <c r="O289" s="82"/>
      <c r="P289" s="82"/>
      <c r="Q289" s="82"/>
      <c r="R289" s="82"/>
      <c r="S289" s="82"/>
      <c r="T289" s="82"/>
      <c r="U289" s="82"/>
      <c r="V289" s="82"/>
      <c r="W289" s="82"/>
      <c r="X289" s="83">
        <v>231518</v>
      </c>
      <c r="Y289" s="83"/>
      <c r="Z289" s="83"/>
      <c r="AA289" s="83"/>
      <c r="AB289" s="83"/>
      <c r="AC289" s="83"/>
      <c r="AD289" s="83"/>
      <c r="AE289" s="83"/>
      <c r="AF289" s="83"/>
      <c r="AG289" s="82">
        <v>1</v>
      </c>
      <c r="AH289" s="82"/>
      <c r="AI289" s="82"/>
      <c r="AJ289" s="82"/>
      <c r="AK289" s="82"/>
      <c r="AL289" s="82"/>
      <c r="AM289" s="82"/>
      <c r="AN289" s="82"/>
      <c r="AO289" s="82"/>
    </row>
    <row r="290" spans="2:44" s="1" customFormat="1" ht="7.2" customHeight="1" x14ac:dyDescent="0.15"/>
    <row r="291" spans="2:44" s="1" customFormat="1" ht="15.3" customHeight="1" x14ac:dyDescent="0.15">
      <c r="B291" s="54" t="s">
        <v>1169</v>
      </c>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4"/>
      <c r="AM291" s="54"/>
      <c r="AN291" s="54"/>
      <c r="AO291" s="54"/>
      <c r="AP291" s="54"/>
      <c r="AQ291" s="54"/>
      <c r="AR291" s="54"/>
    </row>
    <row r="292" spans="2:44" s="1" customFormat="1" ht="6.3" customHeight="1" x14ac:dyDescent="0.15"/>
    <row r="293" spans="2:44" s="1" customFormat="1" ht="10.65" customHeight="1" x14ac:dyDescent="0.15">
      <c r="B293" s="88"/>
      <c r="C293" s="88"/>
      <c r="D293" s="52" t="s">
        <v>1129</v>
      </c>
      <c r="E293" s="52"/>
      <c r="F293" s="52"/>
      <c r="G293" s="52"/>
      <c r="H293" s="52"/>
      <c r="I293" s="52"/>
      <c r="J293" s="52"/>
      <c r="K293" s="52"/>
      <c r="L293" s="52"/>
      <c r="M293" s="52"/>
      <c r="N293" s="52"/>
      <c r="O293" s="52" t="s">
        <v>1127</v>
      </c>
      <c r="P293" s="52"/>
      <c r="Q293" s="52"/>
      <c r="R293" s="52"/>
      <c r="S293" s="52"/>
      <c r="T293" s="52"/>
      <c r="U293" s="52"/>
      <c r="V293" s="52"/>
      <c r="W293" s="52"/>
      <c r="X293" s="52"/>
      <c r="Y293" s="52" t="s">
        <v>1128</v>
      </c>
      <c r="Z293" s="52"/>
      <c r="AA293" s="52"/>
      <c r="AB293" s="52"/>
      <c r="AC293" s="52"/>
      <c r="AD293" s="52"/>
      <c r="AE293" s="52"/>
      <c r="AF293" s="52"/>
      <c r="AG293" s="52"/>
      <c r="AH293" s="52" t="s">
        <v>1127</v>
      </c>
      <c r="AI293" s="52"/>
      <c r="AJ293" s="52"/>
      <c r="AK293" s="52"/>
      <c r="AL293" s="52"/>
      <c r="AM293" s="52"/>
      <c r="AN293" s="52"/>
      <c r="AO293" s="52"/>
      <c r="AP293" s="91"/>
    </row>
    <row r="294" spans="2:44" s="1" customFormat="1" ht="8.85" customHeight="1" x14ac:dyDescent="0.15">
      <c r="B294" s="57" t="s">
        <v>1168</v>
      </c>
      <c r="C294" s="57"/>
      <c r="D294" s="86">
        <v>134295860.09</v>
      </c>
      <c r="E294" s="86"/>
      <c r="F294" s="86"/>
      <c r="G294" s="86"/>
      <c r="H294" s="86"/>
      <c r="I294" s="86"/>
      <c r="J294" s="86"/>
      <c r="K294" s="86"/>
      <c r="L294" s="86"/>
      <c r="M294" s="86"/>
      <c r="N294" s="86"/>
      <c r="O294" s="59">
        <v>9.0002606836957193E-3</v>
      </c>
      <c r="P294" s="59"/>
      <c r="Q294" s="59"/>
      <c r="R294" s="59"/>
      <c r="S294" s="59"/>
      <c r="T294" s="59"/>
      <c r="U294" s="59"/>
      <c r="V294" s="59"/>
      <c r="W294" s="59"/>
      <c r="X294" s="59"/>
      <c r="Y294" s="61">
        <v>15948</v>
      </c>
      <c r="Z294" s="61"/>
      <c r="AA294" s="61"/>
      <c r="AB294" s="61"/>
      <c r="AC294" s="61"/>
      <c r="AD294" s="61"/>
      <c r="AE294" s="61"/>
      <c r="AF294" s="61"/>
      <c r="AG294" s="61"/>
      <c r="AH294" s="59">
        <v>6.8884492782418705E-2</v>
      </c>
      <c r="AI294" s="59"/>
      <c r="AJ294" s="59"/>
      <c r="AK294" s="59"/>
      <c r="AL294" s="59"/>
      <c r="AM294" s="59"/>
      <c r="AN294" s="59"/>
      <c r="AO294" s="59"/>
      <c r="AP294" s="90">
        <v>1</v>
      </c>
    </row>
    <row r="295" spans="2:44" s="1" customFormat="1" ht="8.85" customHeight="1" x14ac:dyDescent="0.15">
      <c r="B295" s="57" t="s">
        <v>1167</v>
      </c>
      <c r="C295" s="57"/>
      <c r="D295" s="86">
        <v>431602603.36000001</v>
      </c>
      <c r="E295" s="86"/>
      <c r="F295" s="86"/>
      <c r="G295" s="86"/>
      <c r="H295" s="86"/>
      <c r="I295" s="86"/>
      <c r="J295" s="86"/>
      <c r="K295" s="86"/>
      <c r="L295" s="86"/>
      <c r="M295" s="86"/>
      <c r="N295" s="86"/>
      <c r="O295" s="59">
        <v>2.8925209901470302E-2</v>
      </c>
      <c r="P295" s="59"/>
      <c r="Q295" s="59"/>
      <c r="R295" s="59"/>
      <c r="S295" s="59"/>
      <c r="T295" s="59"/>
      <c r="U295" s="59"/>
      <c r="V295" s="59"/>
      <c r="W295" s="59"/>
      <c r="X295" s="59"/>
      <c r="Y295" s="61">
        <v>18083</v>
      </c>
      <c r="Z295" s="61"/>
      <c r="AA295" s="61"/>
      <c r="AB295" s="61"/>
      <c r="AC295" s="61"/>
      <c r="AD295" s="61"/>
      <c r="AE295" s="61"/>
      <c r="AF295" s="61"/>
      <c r="AG295" s="61"/>
      <c r="AH295" s="59">
        <v>7.8106237959899405E-2</v>
      </c>
      <c r="AI295" s="59"/>
      <c r="AJ295" s="59"/>
      <c r="AK295" s="59"/>
      <c r="AL295" s="59"/>
      <c r="AM295" s="59"/>
      <c r="AN295" s="59"/>
      <c r="AO295" s="59"/>
      <c r="AP295" s="90">
        <v>2</v>
      </c>
    </row>
    <row r="296" spans="2:44" s="1" customFormat="1" ht="8.85" customHeight="1" x14ac:dyDescent="0.15">
      <c r="B296" s="57" t="s">
        <v>1166</v>
      </c>
      <c r="C296" s="57"/>
      <c r="D296" s="86">
        <v>913359681.650002</v>
      </c>
      <c r="E296" s="86"/>
      <c r="F296" s="86"/>
      <c r="G296" s="86"/>
      <c r="H296" s="86"/>
      <c r="I296" s="86"/>
      <c r="J296" s="86"/>
      <c r="K296" s="86"/>
      <c r="L296" s="86"/>
      <c r="M296" s="86"/>
      <c r="N296" s="86"/>
      <c r="O296" s="59">
        <v>6.1211680146493898E-2</v>
      </c>
      <c r="P296" s="59"/>
      <c r="Q296" s="59"/>
      <c r="R296" s="59"/>
      <c r="S296" s="59"/>
      <c r="T296" s="59"/>
      <c r="U296" s="59"/>
      <c r="V296" s="59"/>
      <c r="W296" s="59"/>
      <c r="X296" s="59"/>
      <c r="Y296" s="61">
        <v>23231</v>
      </c>
      <c r="Z296" s="61"/>
      <c r="AA296" s="61"/>
      <c r="AB296" s="61"/>
      <c r="AC296" s="61"/>
      <c r="AD296" s="61"/>
      <c r="AE296" s="61"/>
      <c r="AF296" s="61"/>
      <c r="AG296" s="61"/>
      <c r="AH296" s="59">
        <v>0.100342090031877</v>
      </c>
      <c r="AI296" s="59"/>
      <c r="AJ296" s="59"/>
      <c r="AK296" s="59"/>
      <c r="AL296" s="59"/>
      <c r="AM296" s="59"/>
      <c r="AN296" s="59"/>
      <c r="AO296" s="59"/>
      <c r="AP296" s="90">
        <v>3</v>
      </c>
    </row>
    <row r="297" spans="2:44" s="1" customFormat="1" ht="8.85" customHeight="1" x14ac:dyDescent="0.15">
      <c r="B297" s="57" t="s">
        <v>1165</v>
      </c>
      <c r="C297" s="57"/>
      <c r="D297" s="86">
        <v>1838862883.4400001</v>
      </c>
      <c r="E297" s="86"/>
      <c r="F297" s="86"/>
      <c r="G297" s="86"/>
      <c r="H297" s="86"/>
      <c r="I297" s="86"/>
      <c r="J297" s="86"/>
      <c r="K297" s="86"/>
      <c r="L297" s="86"/>
      <c r="M297" s="86"/>
      <c r="N297" s="86"/>
      <c r="O297" s="59">
        <v>0.12323719660041001</v>
      </c>
      <c r="P297" s="59"/>
      <c r="Q297" s="59"/>
      <c r="R297" s="59"/>
      <c r="S297" s="59"/>
      <c r="T297" s="59"/>
      <c r="U297" s="59"/>
      <c r="V297" s="59"/>
      <c r="W297" s="59"/>
      <c r="X297" s="59"/>
      <c r="Y297" s="61">
        <v>30571</v>
      </c>
      <c r="Z297" s="61"/>
      <c r="AA297" s="61"/>
      <c r="AB297" s="61"/>
      <c r="AC297" s="61"/>
      <c r="AD297" s="61"/>
      <c r="AE297" s="61"/>
      <c r="AF297" s="61"/>
      <c r="AG297" s="61"/>
      <c r="AH297" s="59">
        <v>0.13204588844064</v>
      </c>
      <c r="AI297" s="59"/>
      <c r="AJ297" s="59"/>
      <c r="AK297" s="59"/>
      <c r="AL297" s="59"/>
      <c r="AM297" s="59"/>
      <c r="AN297" s="59"/>
      <c r="AO297" s="59"/>
      <c r="AP297" s="90">
        <v>4</v>
      </c>
    </row>
    <row r="298" spans="2:44" s="1" customFormat="1" ht="8.85" customHeight="1" x14ac:dyDescent="0.15">
      <c r="B298" s="57" t="s">
        <v>1164</v>
      </c>
      <c r="C298" s="57"/>
      <c r="D298" s="86">
        <v>2041130896.04001</v>
      </c>
      <c r="E298" s="86"/>
      <c r="F298" s="86"/>
      <c r="G298" s="86"/>
      <c r="H298" s="86"/>
      <c r="I298" s="86"/>
      <c r="J298" s="86"/>
      <c r="K298" s="86"/>
      <c r="L298" s="86"/>
      <c r="M298" s="86"/>
      <c r="N298" s="86"/>
      <c r="O298" s="59">
        <v>0.13679282549435401</v>
      </c>
      <c r="P298" s="59"/>
      <c r="Q298" s="59"/>
      <c r="R298" s="59"/>
      <c r="S298" s="59"/>
      <c r="T298" s="59"/>
      <c r="U298" s="59"/>
      <c r="V298" s="59"/>
      <c r="W298" s="59"/>
      <c r="X298" s="59"/>
      <c r="Y298" s="61">
        <v>27517</v>
      </c>
      <c r="Z298" s="61"/>
      <c r="AA298" s="61"/>
      <c r="AB298" s="61"/>
      <c r="AC298" s="61"/>
      <c r="AD298" s="61"/>
      <c r="AE298" s="61"/>
      <c r="AF298" s="61"/>
      <c r="AG298" s="61"/>
      <c r="AH298" s="59">
        <v>0.118854689484187</v>
      </c>
      <c r="AI298" s="59"/>
      <c r="AJ298" s="59"/>
      <c r="AK298" s="59"/>
      <c r="AL298" s="59"/>
      <c r="AM298" s="59"/>
      <c r="AN298" s="59"/>
      <c r="AO298" s="59"/>
      <c r="AP298" s="90">
        <v>5</v>
      </c>
    </row>
    <row r="299" spans="2:44" s="1" customFormat="1" ht="8.85" customHeight="1" x14ac:dyDescent="0.15">
      <c r="B299" s="57" t="s">
        <v>1163</v>
      </c>
      <c r="C299" s="57"/>
      <c r="D299" s="86">
        <v>741330598.69000196</v>
      </c>
      <c r="E299" s="86"/>
      <c r="F299" s="86"/>
      <c r="G299" s="86"/>
      <c r="H299" s="86"/>
      <c r="I299" s="86"/>
      <c r="J299" s="86"/>
      <c r="K299" s="86"/>
      <c r="L299" s="86"/>
      <c r="M299" s="86"/>
      <c r="N299" s="86"/>
      <c r="O299" s="59">
        <v>4.9682608507357E-2</v>
      </c>
      <c r="P299" s="59"/>
      <c r="Q299" s="59"/>
      <c r="R299" s="59"/>
      <c r="S299" s="59"/>
      <c r="T299" s="59"/>
      <c r="U299" s="59"/>
      <c r="V299" s="59"/>
      <c r="W299" s="59"/>
      <c r="X299" s="59"/>
      <c r="Y299" s="61">
        <v>14656</v>
      </c>
      <c r="Z299" s="61"/>
      <c r="AA299" s="61"/>
      <c r="AB299" s="61"/>
      <c r="AC299" s="61"/>
      <c r="AD299" s="61"/>
      <c r="AE299" s="61"/>
      <c r="AF299" s="61"/>
      <c r="AG299" s="61"/>
      <c r="AH299" s="59">
        <v>6.3303933171502902E-2</v>
      </c>
      <c r="AI299" s="59"/>
      <c r="AJ299" s="59"/>
      <c r="AK299" s="59"/>
      <c r="AL299" s="59"/>
      <c r="AM299" s="59"/>
      <c r="AN299" s="59"/>
      <c r="AO299" s="59"/>
      <c r="AP299" s="90">
        <v>6</v>
      </c>
    </row>
    <row r="300" spans="2:44" s="1" customFormat="1" ht="8.85" customHeight="1" x14ac:dyDescent="0.15">
      <c r="B300" s="57" t="s">
        <v>1162</v>
      </c>
      <c r="C300" s="57"/>
      <c r="D300" s="86">
        <v>782846234.17000198</v>
      </c>
      <c r="E300" s="86"/>
      <c r="F300" s="86"/>
      <c r="G300" s="86"/>
      <c r="H300" s="86"/>
      <c r="I300" s="86"/>
      <c r="J300" s="86"/>
      <c r="K300" s="86"/>
      <c r="L300" s="86"/>
      <c r="M300" s="86"/>
      <c r="N300" s="86"/>
      <c r="O300" s="59">
        <v>5.2464909775012503E-2</v>
      </c>
      <c r="P300" s="59"/>
      <c r="Q300" s="59"/>
      <c r="R300" s="59"/>
      <c r="S300" s="59"/>
      <c r="T300" s="59"/>
      <c r="U300" s="59"/>
      <c r="V300" s="59"/>
      <c r="W300" s="59"/>
      <c r="X300" s="59"/>
      <c r="Y300" s="61">
        <v>13840</v>
      </c>
      <c r="Z300" s="61"/>
      <c r="AA300" s="61"/>
      <c r="AB300" s="61"/>
      <c r="AC300" s="61"/>
      <c r="AD300" s="61"/>
      <c r="AE300" s="61"/>
      <c r="AF300" s="61"/>
      <c r="AG300" s="61"/>
      <c r="AH300" s="59">
        <v>5.9779369206713999E-2</v>
      </c>
      <c r="AI300" s="59"/>
      <c r="AJ300" s="59"/>
      <c r="AK300" s="59"/>
      <c r="AL300" s="59"/>
      <c r="AM300" s="59"/>
      <c r="AN300" s="59"/>
      <c r="AO300" s="59"/>
      <c r="AP300" s="90">
        <v>7</v>
      </c>
    </row>
    <row r="301" spans="2:44" s="1" customFormat="1" ht="8.85" customHeight="1" x14ac:dyDescent="0.15">
      <c r="B301" s="57" t="s">
        <v>1161</v>
      </c>
      <c r="C301" s="57"/>
      <c r="D301" s="86">
        <v>845846037.67000103</v>
      </c>
      <c r="E301" s="86"/>
      <c r="F301" s="86"/>
      <c r="G301" s="86"/>
      <c r="H301" s="86"/>
      <c r="I301" s="86"/>
      <c r="J301" s="86"/>
      <c r="K301" s="86"/>
      <c r="L301" s="86"/>
      <c r="M301" s="86"/>
      <c r="N301" s="86"/>
      <c r="O301" s="59">
        <v>5.6687040331692397E-2</v>
      </c>
      <c r="P301" s="59"/>
      <c r="Q301" s="59"/>
      <c r="R301" s="59"/>
      <c r="S301" s="59"/>
      <c r="T301" s="59"/>
      <c r="U301" s="59"/>
      <c r="V301" s="59"/>
      <c r="W301" s="59"/>
      <c r="X301" s="59"/>
      <c r="Y301" s="61">
        <v>13319</v>
      </c>
      <c r="Z301" s="61"/>
      <c r="AA301" s="61"/>
      <c r="AB301" s="61"/>
      <c r="AC301" s="61"/>
      <c r="AD301" s="61"/>
      <c r="AE301" s="61"/>
      <c r="AF301" s="61"/>
      <c r="AG301" s="61"/>
      <c r="AH301" s="59">
        <v>5.7529004224293599E-2</v>
      </c>
      <c r="AI301" s="59"/>
      <c r="AJ301" s="59"/>
      <c r="AK301" s="59"/>
      <c r="AL301" s="59"/>
      <c r="AM301" s="59"/>
      <c r="AN301" s="59"/>
      <c r="AO301" s="59"/>
      <c r="AP301" s="90">
        <v>8</v>
      </c>
    </row>
    <row r="302" spans="2:44" s="1" customFormat="1" ht="8.85" customHeight="1" x14ac:dyDescent="0.15">
      <c r="B302" s="57" t="s">
        <v>1160</v>
      </c>
      <c r="C302" s="57"/>
      <c r="D302" s="86">
        <v>1174585643.6199999</v>
      </c>
      <c r="E302" s="86"/>
      <c r="F302" s="86"/>
      <c r="G302" s="86"/>
      <c r="H302" s="86"/>
      <c r="I302" s="86"/>
      <c r="J302" s="86"/>
      <c r="K302" s="86"/>
      <c r="L302" s="86"/>
      <c r="M302" s="86"/>
      <c r="N302" s="86"/>
      <c r="O302" s="59">
        <v>7.8718561993064401E-2</v>
      </c>
      <c r="P302" s="59"/>
      <c r="Q302" s="59"/>
      <c r="R302" s="59"/>
      <c r="S302" s="59"/>
      <c r="T302" s="59"/>
      <c r="U302" s="59"/>
      <c r="V302" s="59"/>
      <c r="W302" s="59"/>
      <c r="X302" s="59"/>
      <c r="Y302" s="61">
        <v>13981</v>
      </c>
      <c r="Z302" s="61"/>
      <c r="AA302" s="61"/>
      <c r="AB302" s="61"/>
      <c r="AC302" s="61"/>
      <c r="AD302" s="61"/>
      <c r="AE302" s="61"/>
      <c r="AF302" s="61"/>
      <c r="AG302" s="61"/>
      <c r="AH302" s="59">
        <v>6.0388393127100301E-2</v>
      </c>
      <c r="AI302" s="59"/>
      <c r="AJ302" s="59"/>
      <c r="AK302" s="59"/>
      <c r="AL302" s="59"/>
      <c r="AM302" s="59"/>
      <c r="AN302" s="59"/>
      <c r="AO302" s="59"/>
      <c r="AP302" s="90">
        <v>9</v>
      </c>
    </row>
    <row r="303" spans="2:44" s="1" customFormat="1" ht="8.85" customHeight="1" x14ac:dyDescent="0.15">
      <c r="B303" s="57" t="s">
        <v>1159</v>
      </c>
      <c r="C303" s="57"/>
      <c r="D303" s="86">
        <v>898428530.40999699</v>
      </c>
      <c r="E303" s="86"/>
      <c r="F303" s="86"/>
      <c r="G303" s="86"/>
      <c r="H303" s="86"/>
      <c r="I303" s="86"/>
      <c r="J303" s="86"/>
      <c r="K303" s="86"/>
      <c r="L303" s="86"/>
      <c r="M303" s="86"/>
      <c r="N303" s="86"/>
      <c r="O303" s="59">
        <v>6.0211021947665901E-2</v>
      </c>
      <c r="P303" s="59"/>
      <c r="Q303" s="59"/>
      <c r="R303" s="59"/>
      <c r="S303" s="59"/>
      <c r="T303" s="59"/>
      <c r="U303" s="59"/>
      <c r="V303" s="59"/>
      <c r="W303" s="59"/>
      <c r="X303" s="59"/>
      <c r="Y303" s="61">
        <v>10627</v>
      </c>
      <c r="Z303" s="61"/>
      <c r="AA303" s="61"/>
      <c r="AB303" s="61"/>
      <c r="AC303" s="61"/>
      <c r="AD303" s="61"/>
      <c r="AE303" s="61"/>
      <c r="AF303" s="61"/>
      <c r="AG303" s="61"/>
      <c r="AH303" s="59">
        <v>4.59013985953576E-2</v>
      </c>
      <c r="AI303" s="59"/>
      <c r="AJ303" s="59"/>
      <c r="AK303" s="59"/>
      <c r="AL303" s="59"/>
      <c r="AM303" s="59"/>
      <c r="AN303" s="59"/>
      <c r="AO303" s="59"/>
      <c r="AP303" s="90">
        <v>10</v>
      </c>
    </row>
    <row r="304" spans="2:44" s="1" customFormat="1" ht="8.85" customHeight="1" x14ac:dyDescent="0.15">
      <c r="B304" s="57" t="s">
        <v>1158</v>
      </c>
      <c r="C304" s="57"/>
      <c r="D304" s="86">
        <v>2464939959.9400001</v>
      </c>
      <c r="E304" s="86"/>
      <c r="F304" s="86"/>
      <c r="G304" s="86"/>
      <c r="H304" s="86"/>
      <c r="I304" s="86"/>
      <c r="J304" s="86"/>
      <c r="K304" s="86"/>
      <c r="L304" s="86"/>
      <c r="M304" s="86"/>
      <c r="N304" s="86"/>
      <c r="O304" s="59">
        <v>0.16519572676515101</v>
      </c>
      <c r="P304" s="59"/>
      <c r="Q304" s="59"/>
      <c r="R304" s="59"/>
      <c r="S304" s="59"/>
      <c r="T304" s="59"/>
      <c r="U304" s="59"/>
      <c r="V304" s="59"/>
      <c r="W304" s="59"/>
      <c r="X304" s="59"/>
      <c r="Y304" s="61">
        <v>28210</v>
      </c>
      <c r="Z304" s="61"/>
      <c r="AA304" s="61"/>
      <c r="AB304" s="61"/>
      <c r="AC304" s="61"/>
      <c r="AD304" s="61"/>
      <c r="AE304" s="61"/>
      <c r="AF304" s="61"/>
      <c r="AG304" s="61"/>
      <c r="AH304" s="59">
        <v>0.121847977263107</v>
      </c>
      <c r="AI304" s="59"/>
      <c r="AJ304" s="59"/>
      <c r="AK304" s="59"/>
      <c r="AL304" s="59"/>
      <c r="AM304" s="59"/>
      <c r="AN304" s="59"/>
      <c r="AO304" s="59"/>
      <c r="AP304" s="90">
        <v>11</v>
      </c>
    </row>
    <row r="305" spans="2:44" s="1" customFormat="1" ht="8.85" customHeight="1" x14ac:dyDescent="0.15">
      <c r="B305" s="57" t="s">
        <v>1157</v>
      </c>
      <c r="C305" s="57"/>
      <c r="D305" s="86">
        <v>1015369889.1900001</v>
      </c>
      <c r="E305" s="86"/>
      <c r="F305" s="86"/>
      <c r="G305" s="86"/>
      <c r="H305" s="86"/>
      <c r="I305" s="86"/>
      <c r="J305" s="86"/>
      <c r="K305" s="86"/>
      <c r="L305" s="86"/>
      <c r="M305" s="86"/>
      <c r="N305" s="86"/>
      <c r="O305" s="59">
        <v>6.8048215983433497E-2</v>
      </c>
      <c r="P305" s="59"/>
      <c r="Q305" s="59"/>
      <c r="R305" s="59"/>
      <c r="S305" s="59"/>
      <c r="T305" s="59"/>
      <c r="U305" s="59"/>
      <c r="V305" s="59"/>
      <c r="W305" s="59"/>
      <c r="X305" s="59"/>
      <c r="Y305" s="61">
        <v>9881</v>
      </c>
      <c r="Z305" s="61"/>
      <c r="AA305" s="61"/>
      <c r="AB305" s="61"/>
      <c r="AC305" s="61"/>
      <c r="AD305" s="61"/>
      <c r="AE305" s="61"/>
      <c r="AF305" s="61"/>
      <c r="AG305" s="61"/>
      <c r="AH305" s="59">
        <v>4.2679186931469701E-2</v>
      </c>
      <c r="AI305" s="59"/>
      <c r="AJ305" s="59"/>
      <c r="AK305" s="59"/>
      <c r="AL305" s="59"/>
      <c r="AM305" s="59"/>
      <c r="AN305" s="59"/>
      <c r="AO305" s="59"/>
      <c r="AP305" s="90">
        <v>12</v>
      </c>
    </row>
    <row r="306" spans="2:44" s="1" customFormat="1" ht="8.85" customHeight="1" x14ac:dyDescent="0.15">
      <c r="B306" s="57" t="s">
        <v>1156</v>
      </c>
      <c r="C306" s="57"/>
      <c r="D306" s="86">
        <v>463612330.00999999</v>
      </c>
      <c r="E306" s="86"/>
      <c r="F306" s="86"/>
      <c r="G306" s="86"/>
      <c r="H306" s="86"/>
      <c r="I306" s="86"/>
      <c r="J306" s="86"/>
      <c r="K306" s="86"/>
      <c r="L306" s="86"/>
      <c r="M306" s="86"/>
      <c r="N306" s="86"/>
      <c r="O306" s="59">
        <v>3.10704427036637E-2</v>
      </c>
      <c r="P306" s="59"/>
      <c r="Q306" s="59"/>
      <c r="R306" s="59"/>
      <c r="S306" s="59"/>
      <c r="T306" s="59"/>
      <c r="U306" s="59"/>
      <c r="V306" s="59"/>
      <c r="W306" s="59"/>
      <c r="X306" s="59"/>
      <c r="Y306" s="61">
        <v>4088</v>
      </c>
      <c r="Z306" s="61"/>
      <c r="AA306" s="61"/>
      <c r="AB306" s="61"/>
      <c r="AC306" s="61"/>
      <c r="AD306" s="61"/>
      <c r="AE306" s="61"/>
      <c r="AF306" s="61"/>
      <c r="AG306" s="61"/>
      <c r="AH306" s="59">
        <v>1.7657374372619002E-2</v>
      </c>
      <c r="AI306" s="59"/>
      <c r="AJ306" s="59"/>
      <c r="AK306" s="59"/>
      <c r="AL306" s="59"/>
      <c r="AM306" s="59"/>
      <c r="AN306" s="59"/>
      <c r="AO306" s="59"/>
      <c r="AP306" s="90">
        <v>13</v>
      </c>
    </row>
    <row r="307" spans="2:44" s="1" customFormat="1" ht="8.85" customHeight="1" x14ac:dyDescent="0.15">
      <c r="B307" s="57" t="s">
        <v>1155</v>
      </c>
      <c r="C307" s="57"/>
      <c r="D307" s="86">
        <v>1175118889.78</v>
      </c>
      <c r="E307" s="86"/>
      <c r="F307" s="86"/>
      <c r="G307" s="86"/>
      <c r="H307" s="86"/>
      <c r="I307" s="86"/>
      <c r="J307" s="86"/>
      <c r="K307" s="86"/>
      <c r="L307" s="86"/>
      <c r="M307" s="86"/>
      <c r="N307" s="86"/>
      <c r="O307" s="59">
        <v>7.8754299166535993E-2</v>
      </c>
      <c r="P307" s="59"/>
      <c r="Q307" s="59"/>
      <c r="R307" s="59"/>
      <c r="S307" s="59"/>
      <c r="T307" s="59"/>
      <c r="U307" s="59"/>
      <c r="V307" s="59"/>
      <c r="W307" s="59"/>
      <c r="X307" s="59"/>
      <c r="Y307" s="61">
        <v>7566</v>
      </c>
      <c r="Z307" s="61"/>
      <c r="AA307" s="61"/>
      <c r="AB307" s="61"/>
      <c r="AC307" s="61"/>
      <c r="AD307" s="61"/>
      <c r="AE307" s="61"/>
      <c r="AF307" s="61"/>
      <c r="AG307" s="61"/>
      <c r="AH307" s="59">
        <v>3.2679964408814897E-2</v>
      </c>
      <c r="AI307" s="59"/>
      <c r="AJ307" s="59"/>
      <c r="AK307" s="59"/>
      <c r="AL307" s="59"/>
      <c r="AM307" s="59"/>
      <c r="AN307" s="59"/>
      <c r="AO307" s="59"/>
      <c r="AP307" s="90">
        <v>14</v>
      </c>
    </row>
    <row r="308" spans="2:44" s="1" customFormat="1" ht="8.85" customHeight="1" x14ac:dyDescent="0.15">
      <c r="B308" s="88"/>
      <c r="C308" s="88"/>
      <c r="D308" s="84">
        <v>14921330038.059999</v>
      </c>
      <c r="E308" s="84"/>
      <c r="F308" s="84"/>
      <c r="G308" s="84"/>
      <c r="H308" s="84"/>
      <c r="I308" s="84"/>
      <c r="J308" s="84"/>
      <c r="K308" s="84"/>
      <c r="L308" s="84"/>
      <c r="M308" s="84"/>
      <c r="N308" s="84"/>
      <c r="O308" s="82">
        <v>1</v>
      </c>
      <c r="P308" s="82"/>
      <c r="Q308" s="82"/>
      <c r="R308" s="82"/>
      <c r="S308" s="82"/>
      <c r="T308" s="82"/>
      <c r="U308" s="82"/>
      <c r="V308" s="82"/>
      <c r="W308" s="82"/>
      <c r="X308" s="82"/>
      <c r="Y308" s="83">
        <v>231518</v>
      </c>
      <c r="Z308" s="83"/>
      <c r="AA308" s="83"/>
      <c r="AB308" s="83"/>
      <c r="AC308" s="83"/>
      <c r="AD308" s="83"/>
      <c r="AE308" s="83"/>
      <c r="AF308" s="83"/>
      <c r="AG308" s="83"/>
      <c r="AH308" s="82">
        <v>1</v>
      </c>
      <c r="AI308" s="82"/>
      <c r="AJ308" s="82"/>
      <c r="AK308" s="82"/>
      <c r="AL308" s="82"/>
      <c r="AM308" s="82"/>
      <c r="AN308" s="82"/>
      <c r="AO308" s="82"/>
      <c r="AP308" s="89"/>
    </row>
    <row r="309" spans="2:44" s="1" customFormat="1" ht="7.2" customHeight="1" x14ac:dyDescent="0.15"/>
    <row r="310" spans="2:44" s="1" customFormat="1" ht="15.3" customHeight="1" x14ac:dyDescent="0.15">
      <c r="B310" s="54" t="s">
        <v>1154</v>
      </c>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c r="AJ310" s="54"/>
      <c r="AK310" s="54"/>
      <c r="AL310" s="54"/>
      <c r="AM310" s="54"/>
      <c r="AN310" s="54"/>
      <c r="AO310" s="54"/>
      <c r="AP310" s="54"/>
      <c r="AQ310" s="54"/>
      <c r="AR310" s="54"/>
    </row>
    <row r="311" spans="2:44" s="1" customFormat="1" ht="6.3" customHeight="1" x14ac:dyDescent="0.15"/>
    <row r="312" spans="2:44" s="1" customFormat="1" ht="8.5500000000000007" customHeight="1" x14ac:dyDescent="0.15">
      <c r="B312" s="52" t="s">
        <v>1142</v>
      </c>
      <c r="C312" s="52"/>
      <c r="D312" s="52" t="s">
        <v>1129</v>
      </c>
      <c r="E312" s="52"/>
      <c r="F312" s="52"/>
      <c r="G312" s="52"/>
      <c r="H312" s="52"/>
      <c r="I312" s="52"/>
      <c r="J312" s="52"/>
      <c r="K312" s="52"/>
      <c r="L312" s="52"/>
      <c r="M312" s="52"/>
      <c r="N312" s="52"/>
      <c r="O312" s="52" t="s">
        <v>1127</v>
      </c>
      <c r="P312" s="52"/>
      <c r="Q312" s="52"/>
      <c r="R312" s="52"/>
      <c r="S312" s="52"/>
      <c r="T312" s="52"/>
      <c r="U312" s="52"/>
      <c r="V312" s="52"/>
      <c r="W312" s="52"/>
      <c r="X312" s="52"/>
      <c r="Y312" s="52" t="s">
        <v>1128</v>
      </c>
      <c r="Z312" s="52"/>
      <c r="AA312" s="52"/>
      <c r="AB312" s="52"/>
      <c r="AC312" s="52"/>
      <c r="AD312" s="52"/>
      <c r="AE312" s="52"/>
      <c r="AF312" s="52"/>
      <c r="AG312" s="52"/>
      <c r="AH312" s="52" t="s">
        <v>1127</v>
      </c>
      <c r="AI312" s="52"/>
      <c r="AJ312" s="52"/>
      <c r="AK312" s="52"/>
      <c r="AL312" s="52"/>
      <c r="AM312" s="52"/>
      <c r="AN312" s="52"/>
      <c r="AO312" s="52"/>
    </row>
    <row r="313" spans="2:44" s="1" customFormat="1" ht="8.5500000000000007" customHeight="1" x14ac:dyDescent="0.15">
      <c r="B313" s="57" t="s">
        <v>1140</v>
      </c>
      <c r="C313" s="57"/>
      <c r="D313" s="86">
        <v>374563623.419999</v>
      </c>
      <c r="E313" s="86"/>
      <c r="F313" s="86"/>
      <c r="G313" s="86"/>
      <c r="H313" s="86"/>
      <c r="I313" s="86"/>
      <c r="J313" s="86"/>
      <c r="K313" s="86"/>
      <c r="L313" s="86"/>
      <c r="M313" s="86"/>
      <c r="N313" s="86"/>
      <c r="O313" s="59">
        <v>2.51025627383481E-2</v>
      </c>
      <c r="P313" s="59"/>
      <c r="Q313" s="59"/>
      <c r="R313" s="59"/>
      <c r="S313" s="59"/>
      <c r="T313" s="59"/>
      <c r="U313" s="59"/>
      <c r="V313" s="59"/>
      <c r="W313" s="59"/>
      <c r="X313" s="59"/>
      <c r="Y313" s="61">
        <v>20233</v>
      </c>
      <c r="Z313" s="61"/>
      <c r="AA313" s="61"/>
      <c r="AB313" s="61"/>
      <c r="AC313" s="61"/>
      <c r="AD313" s="61"/>
      <c r="AE313" s="61"/>
      <c r="AF313" s="61"/>
      <c r="AG313" s="61"/>
      <c r="AH313" s="59">
        <v>8.7392772916144806E-2</v>
      </c>
      <c r="AI313" s="59"/>
      <c r="AJ313" s="59"/>
      <c r="AK313" s="59"/>
      <c r="AL313" s="59"/>
      <c r="AM313" s="59"/>
      <c r="AN313" s="59"/>
      <c r="AO313" s="59"/>
    </row>
    <row r="314" spans="2:44" s="1" customFormat="1" ht="8.5500000000000007" customHeight="1" x14ac:dyDescent="0.15">
      <c r="B314" s="57" t="s">
        <v>1139</v>
      </c>
      <c r="C314" s="57"/>
      <c r="D314" s="86">
        <v>442659239.30999899</v>
      </c>
      <c r="E314" s="86"/>
      <c r="F314" s="86"/>
      <c r="G314" s="86"/>
      <c r="H314" s="86"/>
      <c r="I314" s="86"/>
      <c r="J314" s="86"/>
      <c r="K314" s="86"/>
      <c r="L314" s="86"/>
      <c r="M314" s="86"/>
      <c r="N314" s="86"/>
      <c r="O314" s="59">
        <v>2.9666205236457001E-2</v>
      </c>
      <c r="P314" s="59"/>
      <c r="Q314" s="59"/>
      <c r="R314" s="59"/>
      <c r="S314" s="59"/>
      <c r="T314" s="59"/>
      <c r="U314" s="59"/>
      <c r="V314" s="59"/>
      <c r="W314" s="59"/>
      <c r="X314" s="59"/>
      <c r="Y314" s="61">
        <v>16617</v>
      </c>
      <c r="Z314" s="61"/>
      <c r="AA314" s="61"/>
      <c r="AB314" s="61"/>
      <c r="AC314" s="61"/>
      <c r="AD314" s="61"/>
      <c r="AE314" s="61"/>
      <c r="AF314" s="61"/>
      <c r="AG314" s="61"/>
      <c r="AH314" s="59">
        <v>7.1774116915315406E-2</v>
      </c>
      <c r="AI314" s="59"/>
      <c r="AJ314" s="59"/>
      <c r="AK314" s="59"/>
      <c r="AL314" s="59"/>
      <c r="AM314" s="59"/>
      <c r="AN314" s="59"/>
      <c r="AO314" s="59"/>
    </row>
    <row r="315" spans="2:44" s="1" customFormat="1" ht="8.5500000000000007" customHeight="1" x14ac:dyDescent="0.15">
      <c r="B315" s="57" t="s">
        <v>1138</v>
      </c>
      <c r="C315" s="57"/>
      <c r="D315" s="86">
        <v>739004828.42999899</v>
      </c>
      <c r="E315" s="86"/>
      <c r="F315" s="86"/>
      <c r="G315" s="86"/>
      <c r="H315" s="86"/>
      <c r="I315" s="86"/>
      <c r="J315" s="86"/>
      <c r="K315" s="86"/>
      <c r="L315" s="86"/>
      <c r="M315" s="86"/>
      <c r="N315" s="86"/>
      <c r="O315" s="59">
        <v>4.95267396770269E-2</v>
      </c>
      <c r="P315" s="59"/>
      <c r="Q315" s="59"/>
      <c r="R315" s="59"/>
      <c r="S315" s="59"/>
      <c r="T315" s="59"/>
      <c r="U315" s="59"/>
      <c r="V315" s="59"/>
      <c r="W315" s="59"/>
      <c r="X315" s="59"/>
      <c r="Y315" s="61">
        <v>23760</v>
      </c>
      <c r="Z315" s="61"/>
      <c r="AA315" s="61"/>
      <c r="AB315" s="61"/>
      <c r="AC315" s="61"/>
      <c r="AD315" s="61"/>
      <c r="AE315" s="61"/>
      <c r="AF315" s="61"/>
      <c r="AG315" s="61"/>
      <c r="AH315" s="59">
        <v>0.10262700956297099</v>
      </c>
      <c r="AI315" s="59"/>
      <c r="AJ315" s="59"/>
      <c r="AK315" s="59"/>
      <c r="AL315" s="59"/>
      <c r="AM315" s="59"/>
      <c r="AN315" s="59"/>
      <c r="AO315" s="59"/>
    </row>
    <row r="316" spans="2:44" s="1" customFormat="1" ht="8.5500000000000007" customHeight="1" x14ac:dyDescent="0.15">
      <c r="B316" s="57" t="s">
        <v>1137</v>
      </c>
      <c r="C316" s="57"/>
      <c r="D316" s="86">
        <v>788184779.97000301</v>
      </c>
      <c r="E316" s="86"/>
      <c r="F316" s="86"/>
      <c r="G316" s="86"/>
      <c r="H316" s="86"/>
      <c r="I316" s="86"/>
      <c r="J316" s="86"/>
      <c r="K316" s="86"/>
      <c r="L316" s="86"/>
      <c r="M316" s="86"/>
      <c r="N316" s="86"/>
      <c r="O316" s="59">
        <v>5.2822689261585301E-2</v>
      </c>
      <c r="P316" s="59"/>
      <c r="Q316" s="59"/>
      <c r="R316" s="59"/>
      <c r="S316" s="59"/>
      <c r="T316" s="59"/>
      <c r="U316" s="59"/>
      <c r="V316" s="59"/>
      <c r="W316" s="59"/>
      <c r="X316" s="59"/>
      <c r="Y316" s="61">
        <v>18523</v>
      </c>
      <c r="Z316" s="61"/>
      <c r="AA316" s="61"/>
      <c r="AB316" s="61"/>
      <c r="AC316" s="61"/>
      <c r="AD316" s="61"/>
      <c r="AE316" s="61"/>
      <c r="AF316" s="61"/>
      <c r="AG316" s="61"/>
      <c r="AH316" s="59">
        <v>8.0006738136991495E-2</v>
      </c>
      <c r="AI316" s="59"/>
      <c r="AJ316" s="59"/>
      <c r="AK316" s="59"/>
      <c r="AL316" s="59"/>
      <c r="AM316" s="59"/>
      <c r="AN316" s="59"/>
      <c r="AO316" s="59"/>
    </row>
    <row r="317" spans="2:44" s="1" customFormat="1" ht="8.5500000000000007" customHeight="1" x14ac:dyDescent="0.15">
      <c r="B317" s="57" t="s">
        <v>1136</v>
      </c>
      <c r="C317" s="57"/>
      <c r="D317" s="86">
        <v>1074802067.28</v>
      </c>
      <c r="E317" s="86"/>
      <c r="F317" s="86"/>
      <c r="G317" s="86"/>
      <c r="H317" s="86"/>
      <c r="I317" s="86"/>
      <c r="J317" s="86"/>
      <c r="K317" s="86"/>
      <c r="L317" s="86"/>
      <c r="M317" s="86"/>
      <c r="N317" s="86"/>
      <c r="O317" s="59">
        <v>7.2031250869626695E-2</v>
      </c>
      <c r="P317" s="59"/>
      <c r="Q317" s="59"/>
      <c r="R317" s="59"/>
      <c r="S317" s="59"/>
      <c r="T317" s="59"/>
      <c r="U317" s="59"/>
      <c r="V317" s="59"/>
      <c r="W317" s="59"/>
      <c r="X317" s="59"/>
      <c r="Y317" s="61">
        <v>20718</v>
      </c>
      <c r="Z317" s="61"/>
      <c r="AA317" s="61"/>
      <c r="AB317" s="61"/>
      <c r="AC317" s="61"/>
      <c r="AD317" s="61"/>
      <c r="AE317" s="61"/>
      <c r="AF317" s="61"/>
      <c r="AG317" s="61"/>
      <c r="AH317" s="59">
        <v>8.9487642429530306E-2</v>
      </c>
      <c r="AI317" s="59"/>
      <c r="AJ317" s="59"/>
      <c r="AK317" s="59"/>
      <c r="AL317" s="59"/>
      <c r="AM317" s="59"/>
      <c r="AN317" s="59"/>
      <c r="AO317" s="59"/>
    </row>
    <row r="318" spans="2:44" s="1" customFormat="1" ht="8.5500000000000007" customHeight="1" x14ac:dyDescent="0.15">
      <c r="B318" s="57" t="s">
        <v>1135</v>
      </c>
      <c r="C318" s="57"/>
      <c r="D318" s="86">
        <v>1289555480.8599999</v>
      </c>
      <c r="E318" s="86"/>
      <c r="F318" s="86"/>
      <c r="G318" s="86"/>
      <c r="H318" s="86"/>
      <c r="I318" s="86"/>
      <c r="J318" s="86"/>
      <c r="K318" s="86"/>
      <c r="L318" s="86"/>
      <c r="M318" s="86"/>
      <c r="N318" s="86"/>
      <c r="O318" s="59">
        <v>8.6423628293906304E-2</v>
      </c>
      <c r="P318" s="59"/>
      <c r="Q318" s="59"/>
      <c r="R318" s="59"/>
      <c r="S318" s="59"/>
      <c r="T318" s="59"/>
      <c r="U318" s="59"/>
      <c r="V318" s="59"/>
      <c r="W318" s="59"/>
      <c r="X318" s="59"/>
      <c r="Y318" s="61">
        <v>21621</v>
      </c>
      <c r="Z318" s="61"/>
      <c r="AA318" s="61"/>
      <c r="AB318" s="61"/>
      <c r="AC318" s="61"/>
      <c r="AD318" s="61"/>
      <c r="AE318" s="61"/>
      <c r="AF318" s="61"/>
      <c r="AG318" s="61"/>
      <c r="AH318" s="59">
        <v>9.3387987111153301E-2</v>
      </c>
      <c r="AI318" s="59"/>
      <c r="AJ318" s="59"/>
      <c r="AK318" s="59"/>
      <c r="AL318" s="59"/>
      <c r="AM318" s="59"/>
      <c r="AN318" s="59"/>
      <c r="AO318" s="59"/>
    </row>
    <row r="319" spans="2:44" s="1" customFormat="1" ht="8.5500000000000007" customHeight="1" x14ac:dyDescent="0.15">
      <c r="B319" s="57" t="s">
        <v>1133</v>
      </c>
      <c r="C319" s="57"/>
      <c r="D319" s="86">
        <v>1277163159.45</v>
      </c>
      <c r="E319" s="86"/>
      <c r="F319" s="86"/>
      <c r="G319" s="86"/>
      <c r="H319" s="86"/>
      <c r="I319" s="86"/>
      <c r="J319" s="86"/>
      <c r="K319" s="86"/>
      <c r="L319" s="86"/>
      <c r="M319" s="86"/>
      <c r="N319" s="86"/>
      <c r="O319" s="59">
        <v>8.55931177845623E-2</v>
      </c>
      <c r="P319" s="59"/>
      <c r="Q319" s="59"/>
      <c r="R319" s="59"/>
      <c r="S319" s="59"/>
      <c r="T319" s="59"/>
      <c r="U319" s="59"/>
      <c r="V319" s="59"/>
      <c r="W319" s="59"/>
      <c r="X319" s="59"/>
      <c r="Y319" s="61">
        <v>18462</v>
      </c>
      <c r="Z319" s="61"/>
      <c r="AA319" s="61"/>
      <c r="AB319" s="61"/>
      <c r="AC319" s="61"/>
      <c r="AD319" s="61"/>
      <c r="AE319" s="61"/>
      <c r="AF319" s="61"/>
      <c r="AG319" s="61"/>
      <c r="AH319" s="59">
        <v>7.9743259703349195E-2</v>
      </c>
      <c r="AI319" s="59"/>
      <c r="AJ319" s="59"/>
      <c r="AK319" s="59"/>
      <c r="AL319" s="59"/>
      <c r="AM319" s="59"/>
      <c r="AN319" s="59"/>
      <c r="AO319" s="59"/>
    </row>
    <row r="320" spans="2:44" s="1" customFormat="1" ht="8.5500000000000007" customHeight="1" x14ac:dyDescent="0.15">
      <c r="B320" s="57" t="s">
        <v>1134</v>
      </c>
      <c r="C320" s="57"/>
      <c r="D320" s="86">
        <v>2048990968.1300099</v>
      </c>
      <c r="E320" s="86"/>
      <c r="F320" s="86"/>
      <c r="G320" s="86"/>
      <c r="H320" s="86"/>
      <c r="I320" s="86"/>
      <c r="J320" s="86"/>
      <c r="K320" s="86"/>
      <c r="L320" s="86"/>
      <c r="M320" s="86"/>
      <c r="N320" s="86"/>
      <c r="O320" s="59">
        <v>0.13731959301909599</v>
      </c>
      <c r="P320" s="59"/>
      <c r="Q320" s="59"/>
      <c r="R320" s="59"/>
      <c r="S320" s="59"/>
      <c r="T320" s="59"/>
      <c r="U320" s="59"/>
      <c r="V320" s="59"/>
      <c r="W320" s="59"/>
      <c r="X320" s="59"/>
      <c r="Y320" s="61">
        <v>26045</v>
      </c>
      <c r="Z320" s="61"/>
      <c r="AA320" s="61"/>
      <c r="AB320" s="61"/>
      <c r="AC320" s="61"/>
      <c r="AD320" s="61"/>
      <c r="AE320" s="61"/>
      <c r="AF320" s="61"/>
      <c r="AG320" s="61"/>
      <c r="AH320" s="59">
        <v>0.112496652528097</v>
      </c>
      <c r="AI320" s="59"/>
      <c r="AJ320" s="59"/>
      <c r="AK320" s="59"/>
      <c r="AL320" s="59"/>
      <c r="AM320" s="59"/>
      <c r="AN320" s="59"/>
      <c r="AO320" s="59"/>
    </row>
    <row r="321" spans="2:44" s="1" customFormat="1" ht="8.5500000000000007" customHeight="1" x14ac:dyDescent="0.15">
      <c r="B321" s="57" t="s">
        <v>1153</v>
      </c>
      <c r="C321" s="57"/>
      <c r="D321" s="86">
        <v>1822369791.49999</v>
      </c>
      <c r="E321" s="86"/>
      <c r="F321" s="86"/>
      <c r="G321" s="86"/>
      <c r="H321" s="86"/>
      <c r="I321" s="86"/>
      <c r="J321" s="86"/>
      <c r="K321" s="86"/>
      <c r="L321" s="86"/>
      <c r="M321" s="86"/>
      <c r="N321" s="86"/>
      <c r="O321" s="59">
        <v>0.122131860018621</v>
      </c>
      <c r="P321" s="59"/>
      <c r="Q321" s="59"/>
      <c r="R321" s="59"/>
      <c r="S321" s="59"/>
      <c r="T321" s="59"/>
      <c r="U321" s="59"/>
      <c r="V321" s="59"/>
      <c r="W321" s="59"/>
      <c r="X321" s="59"/>
      <c r="Y321" s="61">
        <v>20951</v>
      </c>
      <c r="Z321" s="61"/>
      <c r="AA321" s="61"/>
      <c r="AB321" s="61"/>
      <c r="AC321" s="61"/>
      <c r="AD321" s="61"/>
      <c r="AE321" s="61"/>
      <c r="AF321" s="61"/>
      <c r="AG321" s="61"/>
      <c r="AH321" s="59">
        <v>9.0494043659672202E-2</v>
      </c>
      <c r="AI321" s="59"/>
      <c r="AJ321" s="59"/>
      <c r="AK321" s="59"/>
      <c r="AL321" s="59"/>
      <c r="AM321" s="59"/>
      <c r="AN321" s="59"/>
      <c r="AO321" s="59"/>
    </row>
    <row r="322" spans="2:44" s="1" customFormat="1" ht="8.5500000000000007" customHeight="1" x14ac:dyDescent="0.15">
      <c r="B322" s="57" t="s">
        <v>1152</v>
      </c>
      <c r="C322" s="57"/>
      <c r="D322" s="86">
        <v>988452601.84000194</v>
      </c>
      <c r="E322" s="86"/>
      <c r="F322" s="86"/>
      <c r="G322" s="86"/>
      <c r="H322" s="86"/>
      <c r="I322" s="86"/>
      <c r="J322" s="86"/>
      <c r="K322" s="86"/>
      <c r="L322" s="86"/>
      <c r="M322" s="86"/>
      <c r="N322" s="86"/>
      <c r="O322" s="59">
        <v>6.6244269064402797E-2</v>
      </c>
      <c r="P322" s="59"/>
      <c r="Q322" s="59"/>
      <c r="R322" s="59"/>
      <c r="S322" s="59"/>
      <c r="T322" s="59"/>
      <c r="U322" s="59"/>
      <c r="V322" s="59"/>
      <c r="W322" s="59"/>
      <c r="X322" s="59"/>
      <c r="Y322" s="61">
        <v>10968</v>
      </c>
      <c r="Z322" s="61"/>
      <c r="AA322" s="61"/>
      <c r="AB322" s="61"/>
      <c r="AC322" s="61"/>
      <c r="AD322" s="61"/>
      <c r="AE322" s="61"/>
      <c r="AF322" s="61"/>
      <c r="AG322" s="61"/>
      <c r="AH322" s="59">
        <v>4.7374286232603903E-2</v>
      </c>
      <c r="AI322" s="59"/>
      <c r="AJ322" s="59"/>
      <c r="AK322" s="59"/>
      <c r="AL322" s="59"/>
      <c r="AM322" s="59"/>
      <c r="AN322" s="59"/>
      <c r="AO322" s="59"/>
    </row>
    <row r="323" spans="2:44" s="1" customFormat="1" ht="8.5500000000000007" customHeight="1" x14ac:dyDescent="0.15">
      <c r="B323" s="57" t="s">
        <v>1151</v>
      </c>
      <c r="C323" s="57"/>
      <c r="D323" s="86">
        <v>2346371493.8299999</v>
      </c>
      <c r="E323" s="86"/>
      <c r="F323" s="86"/>
      <c r="G323" s="86"/>
      <c r="H323" s="86"/>
      <c r="I323" s="86"/>
      <c r="J323" s="86"/>
      <c r="K323" s="86"/>
      <c r="L323" s="86"/>
      <c r="M323" s="86"/>
      <c r="N323" s="86"/>
      <c r="O323" s="59">
        <v>0.157249486999154</v>
      </c>
      <c r="P323" s="59"/>
      <c r="Q323" s="59"/>
      <c r="R323" s="59"/>
      <c r="S323" s="59"/>
      <c r="T323" s="59"/>
      <c r="U323" s="59"/>
      <c r="V323" s="59"/>
      <c r="W323" s="59"/>
      <c r="X323" s="59"/>
      <c r="Y323" s="61">
        <v>21099</v>
      </c>
      <c r="Z323" s="61"/>
      <c r="AA323" s="61"/>
      <c r="AB323" s="61"/>
      <c r="AC323" s="61"/>
      <c r="AD323" s="61"/>
      <c r="AE323" s="61"/>
      <c r="AF323" s="61"/>
      <c r="AG323" s="61"/>
      <c r="AH323" s="59">
        <v>9.1133302810148697E-2</v>
      </c>
      <c r="AI323" s="59"/>
      <c r="AJ323" s="59"/>
      <c r="AK323" s="59"/>
      <c r="AL323" s="59"/>
      <c r="AM323" s="59"/>
      <c r="AN323" s="59"/>
      <c r="AO323" s="59"/>
    </row>
    <row r="324" spans="2:44" s="1" customFormat="1" ht="8.5500000000000007" customHeight="1" x14ac:dyDescent="0.15">
      <c r="B324" s="57" t="s">
        <v>1150</v>
      </c>
      <c r="C324" s="57"/>
      <c r="D324" s="86">
        <v>1037925065.03</v>
      </c>
      <c r="E324" s="86"/>
      <c r="F324" s="86"/>
      <c r="G324" s="86"/>
      <c r="H324" s="86"/>
      <c r="I324" s="86"/>
      <c r="J324" s="86"/>
      <c r="K324" s="86"/>
      <c r="L324" s="86"/>
      <c r="M324" s="86"/>
      <c r="N324" s="86"/>
      <c r="O324" s="59">
        <v>6.9559822239877805E-2</v>
      </c>
      <c r="P324" s="59"/>
      <c r="Q324" s="59"/>
      <c r="R324" s="59"/>
      <c r="S324" s="59"/>
      <c r="T324" s="59"/>
      <c r="U324" s="59"/>
      <c r="V324" s="59"/>
      <c r="W324" s="59"/>
      <c r="X324" s="59"/>
      <c r="Y324" s="61">
        <v>7553</v>
      </c>
      <c r="Z324" s="61"/>
      <c r="AA324" s="61"/>
      <c r="AB324" s="61"/>
      <c r="AC324" s="61"/>
      <c r="AD324" s="61"/>
      <c r="AE324" s="61"/>
      <c r="AF324" s="61"/>
      <c r="AG324" s="61"/>
      <c r="AH324" s="59">
        <v>3.2623813267218998E-2</v>
      </c>
      <c r="AI324" s="59"/>
      <c r="AJ324" s="59"/>
      <c r="AK324" s="59"/>
      <c r="AL324" s="59"/>
      <c r="AM324" s="59"/>
      <c r="AN324" s="59"/>
      <c r="AO324" s="59"/>
    </row>
    <row r="325" spans="2:44" s="1" customFormat="1" ht="8.5500000000000007" customHeight="1" x14ac:dyDescent="0.15">
      <c r="B325" s="57" t="s">
        <v>1149</v>
      </c>
      <c r="C325" s="57"/>
      <c r="D325" s="86">
        <v>242267140.37999901</v>
      </c>
      <c r="E325" s="86"/>
      <c r="F325" s="86"/>
      <c r="G325" s="86"/>
      <c r="H325" s="86"/>
      <c r="I325" s="86"/>
      <c r="J325" s="86"/>
      <c r="K325" s="86"/>
      <c r="L325" s="86"/>
      <c r="M325" s="86"/>
      <c r="N325" s="86"/>
      <c r="O325" s="59">
        <v>1.6236296614447001E-2</v>
      </c>
      <c r="P325" s="59"/>
      <c r="Q325" s="59"/>
      <c r="R325" s="59"/>
      <c r="S325" s="59"/>
      <c r="T325" s="59"/>
      <c r="U325" s="59"/>
      <c r="V325" s="59"/>
      <c r="W325" s="59"/>
      <c r="X325" s="59"/>
      <c r="Y325" s="61">
        <v>1825</v>
      </c>
      <c r="Z325" s="61"/>
      <c r="AA325" s="61"/>
      <c r="AB325" s="61"/>
      <c r="AC325" s="61"/>
      <c r="AD325" s="61"/>
      <c r="AE325" s="61"/>
      <c r="AF325" s="61"/>
      <c r="AG325" s="61"/>
      <c r="AH325" s="59">
        <v>7.8827564163477595E-3</v>
      </c>
      <c r="AI325" s="59"/>
      <c r="AJ325" s="59"/>
      <c r="AK325" s="59"/>
      <c r="AL325" s="59"/>
      <c r="AM325" s="59"/>
      <c r="AN325" s="59"/>
      <c r="AO325" s="59"/>
    </row>
    <row r="326" spans="2:44" s="1" customFormat="1" ht="8.5500000000000007" customHeight="1" x14ac:dyDescent="0.15">
      <c r="B326" s="57" t="s">
        <v>1148</v>
      </c>
      <c r="C326" s="57"/>
      <c r="D326" s="86">
        <v>351630445.30000001</v>
      </c>
      <c r="E326" s="86"/>
      <c r="F326" s="86"/>
      <c r="G326" s="86"/>
      <c r="H326" s="86"/>
      <c r="I326" s="86"/>
      <c r="J326" s="86"/>
      <c r="K326" s="86"/>
      <c r="L326" s="86"/>
      <c r="M326" s="86"/>
      <c r="N326" s="86"/>
      <c r="O326" s="59">
        <v>2.3565623466748099E-2</v>
      </c>
      <c r="P326" s="59"/>
      <c r="Q326" s="59"/>
      <c r="R326" s="59"/>
      <c r="S326" s="59"/>
      <c r="T326" s="59"/>
      <c r="U326" s="59"/>
      <c r="V326" s="59"/>
      <c r="W326" s="59"/>
      <c r="X326" s="59"/>
      <c r="Y326" s="61">
        <v>2454</v>
      </c>
      <c r="Z326" s="61"/>
      <c r="AA326" s="61"/>
      <c r="AB326" s="61"/>
      <c r="AC326" s="61"/>
      <c r="AD326" s="61"/>
      <c r="AE326" s="61"/>
      <c r="AF326" s="61"/>
      <c r="AG326" s="61"/>
      <c r="AH326" s="59">
        <v>1.0599607805872499E-2</v>
      </c>
      <c r="AI326" s="59"/>
      <c r="AJ326" s="59"/>
      <c r="AK326" s="59"/>
      <c r="AL326" s="59"/>
      <c r="AM326" s="59"/>
      <c r="AN326" s="59"/>
      <c r="AO326" s="59"/>
    </row>
    <row r="327" spans="2:44" s="1" customFormat="1" ht="8.5500000000000007" customHeight="1" x14ac:dyDescent="0.15">
      <c r="B327" s="57" t="s">
        <v>1147</v>
      </c>
      <c r="C327" s="57"/>
      <c r="D327" s="86">
        <v>25725198.07</v>
      </c>
      <c r="E327" s="86"/>
      <c r="F327" s="86"/>
      <c r="G327" s="86"/>
      <c r="H327" s="86"/>
      <c r="I327" s="86"/>
      <c r="J327" s="86"/>
      <c r="K327" s="86"/>
      <c r="L327" s="86"/>
      <c r="M327" s="86"/>
      <c r="N327" s="86"/>
      <c r="O327" s="59">
        <v>1.72405529563266E-3</v>
      </c>
      <c r="P327" s="59"/>
      <c r="Q327" s="59"/>
      <c r="R327" s="59"/>
      <c r="S327" s="59"/>
      <c r="T327" s="59"/>
      <c r="U327" s="59"/>
      <c r="V327" s="59"/>
      <c r="W327" s="59"/>
      <c r="X327" s="59"/>
      <c r="Y327" s="61">
        <v>200</v>
      </c>
      <c r="Z327" s="61"/>
      <c r="AA327" s="61"/>
      <c r="AB327" s="61"/>
      <c r="AC327" s="61"/>
      <c r="AD327" s="61"/>
      <c r="AE327" s="61"/>
      <c r="AF327" s="61"/>
      <c r="AG327" s="61"/>
      <c r="AH327" s="59">
        <v>8.6386371686002802E-4</v>
      </c>
      <c r="AI327" s="59"/>
      <c r="AJ327" s="59"/>
      <c r="AK327" s="59"/>
      <c r="AL327" s="59"/>
      <c r="AM327" s="59"/>
      <c r="AN327" s="59"/>
      <c r="AO327" s="59"/>
    </row>
    <row r="328" spans="2:44" s="1" customFormat="1" ht="8.5500000000000007" customHeight="1" x14ac:dyDescent="0.15">
      <c r="B328" s="57" t="s">
        <v>1146</v>
      </c>
      <c r="C328" s="57"/>
      <c r="D328" s="86">
        <v>56373671.320000097</v>
      </c>
      <c r="E328" s="86"/>
      <c r="F328" s="86"/>
      <c r="G328" s="86"/>
      <c r="H328" s="86"/>
      <c r="I328" s="86"/>
      <c r="J328" s="86"/>
      <c r="K328" s="86"/>
      <c r="L328" s="86"/>
      <c r="M328" s="86"/>
      <c r="N328" s="86"/>
      <c r="O328" s="59">
        <v>3.7780594073187298E-3</v>
      </c>
      <c r="P328" s="59"/>
      <c r="Q328" s="59"/>
      <c r="R328" s="59"/>
      <c r="S328" s="59"/>
      <c r="T328" s="59"/>
      <c r="U328" s="59"/>
      <c r="V328" s="59"/>
      <c r="W328" s="59"/>
      <c r="X328" s="59"/>
      <c r="Y328" s="61">
        <v>381</v>
      </c>
      <c r="Z328" s="61"/>
      <c r="AA328" s="61"/>
      <c r="AB328" s="61"/>
      <c r="AC328" s="61"/>
      <c r="AD328" s="61"/>
      <c r="AE328" s="61"/>
      <c r="AF328" s="61"/>
      <c r="AG328" s="61"/>
      <c r="AH328" s="59">
        <v>1.64566038061835E-3</v>
      </c>
      <c r="AI328" s="59"/>
      <c r="AJ328" s="59"/>
      <c r="AK328" s="59"/>
      <c r="AL328" s="59"/>
      <c r="AM328" s="59"/>
      <c r="AN328" s="59"/>
      <c r="AO328" s="59"/>
    </row>
    <row r="329" spans="2:44" s="1" customFormat="1" ht="8.5500000000000007" customHeight="1" x14ac:dyDescent="0.15">
      <c r="B329" s="57" t="s">
        <v>1145</v>
      </c>
      <c r="C329" s="57"/>
      <c r="D329" s="86">
        <v>13904645.68</v>
      </c>
      <c r="E329" s="86"/>
      <c r="F329" s="86"/>
      <c r="G329" s="86"/>
      <c r="H329" s="86"/>
      <c r="I329" s="86"/>
      <c r="J329" s="86"/>
      <c r="K329" s="86"/>
      <c r="L329" s="86"/>
      <c r="M329" s="86"/>
      <c r="N329" s="86"/>
      <c r="O329" s="59">
        <v>9.3186369073891301E-4</v>
      </c>
      <c r="P329" s="59"/>
      <c r="Q329" s="59"/>
      <c r="R329" s="59"/>
      <c r="S329" s="59"/>
      <c r="T329" s="59"/>
      <c r="U329" s="59"/>
      <c r="V329" s="59"/>
      <c r="W329" s="59"/>
      <c r="X329" s="59"/>
      <c r="Y329" s="61">
        <v>100</v>
      </c>
      <c r="Z329" s="61"/>
      <c r="AA329" s="61"/>
      <c r="AB329" s="61"/>
      <c r="AC329" s="61"/>
      <c r="AD329" s="61"/>
      <c r="AE329" s="61"/>
      <c r="AF329" s="61"/>
      <c r="AG329" s="61"/>
      <c r="AH329" s="59">
        <v>4.3193185843001401E-4</v>
      </c>
      <c r="AI329" s="59"/>
      <c r="AJ329" s="59"/>
      <c r="AK329" s="59"/>
      <c r="AL329" s="59"/>
      <c r="AM329" s="59"/>
      <c r="AN329" s="59"/>
      <c r="AO329" s="59"/>
    </row>
    <row r="330" spans="2:44" s="1" customFormat="1" ht="8.5500000000000007" customHeight="1" x14ac:dyDescent="0.15">
      <c r="B330" s="57" t="s">
        <v>1144</v>
      </c>
      <c r="C330" s="57"/>
      <c r="D330" s="86">
        <v>1385838.26</v>
      </c>
      <c r="E330" s="86"/>
      <c r="F330" s="86"/>
      <c r="G330" s="86"/>
      <c r="H330" s="86"/>
      <c r="I330" s="86"/>
      <c r="J330" s="86"/>
      <c r="K330" s="86"/>
      <c r="L330" s="86"/>
      <c r="M330" s="86"/>
      <c r="N330" s="86"/>
      <c r="O330" s="59">
        <v>9.2876322450152106E-5</v>
      </c>
      <c r="P330" s="59"/>
      <c r="Q330" s="59"/>
      <c r="R330" s="59"/>
      <c r="S330" s="59"/>
      <c r="T330" s="59"/>
      <c r="U330" s="59"/>
      <c r="V330" s="59"/>
      <c r="W330" s="59"/>
      <c r="X330" s="59"/>
      <c r="Y330" s="61">
        <v>8</v>
      </c>
      <c r="Z330" s="61"/>
      <c r="AA330" s="61"/>
      <c r="AB330" s="61"/>
      <c r="AC330" s="61"/>
      <c r="AD330" s="61"/>
      <c r="AE330" s="61"/>
      <c r="AF330" s="61"/>
      <c r="AG330" s="61"/>
      <c r="AH330" s="59">
        <v>3.4554548674401101E-5</v>
      </c>
      <c r="AI330" s="59"/>
      <c r="AJ330" s="59"/>
      <c r="AK330" s="59"/>
      <c r="AL330" s="59"/>
      <c r="AM330" s="59"/>
      <c r="AN330" s="59"/>
      <c r="AO330" s="59"/>
    </row>
    <row r="331" spans="2:44" s="1" customFormat="1" ht="7.65" customHeight="1" x14ac:dyDescent="0.15">
      <c r="B331" s="88"/>
      <c r="C331" s="88"/>
      <c r="D331" s="84">
        <v>14921330038.059999</v>
      </c>
      <c r="E331" s="84"/>
      <c r="F331" s="84"/>
      <c r="G331" s="84"/>
      <c r="H331" s="84"/>
      <c r="I331" s="84"/>
      <c r="J331" s="84"/>
      <c r="K331" s="84"/>
      <c r="L331" s="84"/>
      <c r="M331" s="84"/>
      <c r="N331" s="84"/>
      <c r="O331" s="82">
        <v>1</v>
      </c>
      <c r="P331" s="82"/>
      <c r="Q331" s="82"/>
      <c r="R331" s="82"/>
      <c r="S331" s="82"/>
      <c r="T331" s="82"/>
      <c r="U331" s="82"/>
      <c r="V331" s="82"/>
      <c r="W331" s="82"/>
      <c r="X331" s="82"/>
      <c r="Y331" s="83">
        <v>231518</v>
      </c>
      <c r="Z331" s="83"/>
      <c r="AA331" s="83"/>
      <c r="AB331" s="83"/>
      <c r="AC331" s="83"/>
      <c r="AD331" s="83"/>
      <c r="AE331" s="83"/>
      <c r="AF331" s="83"/>
      <c r="AG331" s="83"/>
      <c r="AH331" s="82">
        <v>1</v>
      </c>
      <c r="AI331" s="82"/>
      <c r="AJ331" s="82"/>
      <c r="AK331" s="82"/>
      <c r="AL331" s="82"/>
      <c r="AM331" s="82"/>
      <c r="AN331" s="82"/>
      <c r="AO331" s="82"/>
    </row>
    <row r="332" spans="2:44" s="1" customFormat="1" ht="7.2" customHeight="1" x14ac:dyDescent="0.15"/>
    <row r="333" spans="2:44" s="1" customFormat="1" ht="15.3" customHeight="1" x14ac:dyDescent="0.15">
      <c r="B333" s="54" t="s">
        <v>1143</v>
      </c>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c r="AK333" s="54"/>
      <c r="AL333" s="54"/>
      <c r="AM333" s="54"/>
      <c r="AN333" s="54"/>
      <c r="AO333" s="54"/>
      <c r="AP333" s="54"/>
      <c r="AQ333" s="54"/>
      <c r="AR333" s="54"/>
    </row>
    <row r="334" spans="2:44" s="1" customFormat="1" ht="6.3" customHeight="1" x14ac:dyDescent="0.15"/>
    <row r="335" spans="2:44" s="1" customFormat="1" ht="9.75" customHeight="1" x14ac:dyDescent="0.15">
      <c r="B335" s="52" t="s">
        <v>1142</v>
      </c>
      <c r="C335" s="52"/>
      <c r="D335" s="52" t="s">
        <v>1129</v>
      </c>
      <c r="E335" s="52"/>
      <c r="F335" s="52"/>
      <c r="G335" s="52"/>
      <c r="H335" s="52"/>
      <c r="I335" s="52"/>
      <c r="J335" s="52"/>
      <c r="K335" s="52"/>
      <c r="L335" s="52"/>
      <c r="M335" s="52"/>
      <c r="N335" s="52"/>
      <c r="O335" s="52" t="s">
        <v>1127</v>
      </c>
      <c r="P335" s="52"/>
      <c r="Q335" s="52"/>
      <c r="R335" s="52"/>
      <c r="S335" s="52"/>
      <c r="T335" s="52"/>
      <c r="U335" s="52"/>
      <c r="V335" s="52"/>
      <c r="W335" s="52"/>
      <c r="X335" s="52"/>
      <c r="Y335" s="52" t="s">
        <v>1128</v>
      </c>
      <c r="Z335" s="52"/>
      <c r="AA335" s="52"/>
      <c r="AB335" s="52"/>
      <c r="AC335" s="52"/>
      <c r="AD335" s="52"/>
      <c r="AE335" s="52"/>
      <c r="AF335" s="52"/>
      <c r="AG335" s="52"/>
      <c r="AH335" s="52" t="s">
        <v>1127</v>
      </c>
      <c r="AI335" s="52"/>
      <c r="AJ335" s="52"/>
      <c r="AK335" s="52"/>
      <c r="AL335" s="52"/>
      <c r="AM335" s="52"/>
      <c r="AN335" s="52"/>
      <c r="AO335" s="52"/>
      <c r="AP335" s="52"/>
    </row>
    <row r="336" spans="2:44" s="1" customFormat="1" ht="8.5500000000000007" customHeight="1" x14ac:dyDescent="0.15">
      <c r="B336" s="57" t="s">
        <v>1141</v>
      </c>
      <c r="C336" s="57"/>
      <c r="D336" s="86">
        <v>12765280277.069901</v>
      </c>
      <c r="E336" s="86"/>
      <c r="F336" s="86"/>
      <c r="G336" s="86"/>
      <c r="H336" s="86"/>
      <c r="I336" s="86"/>
      <c r="J336" s="86"/>
      <c r="K336" s="86"/>
      <c r="L336" s="86"/>
      <c r="M336" s="86"/>
      <c r="N336" s="86"/>
      <c r="O336" s="59">
        <v>0.85550552427360305</v>
      </c>
      <c r="P336" s="59"/>
      <c r="Q336" s="59"/>
      <c r="R336" s="59"/>
      <c r="S336" s="59"/>
      <c r="T336" s="59"/>
      <c r="U336" s="59"/>
      <c r="V336" s="59"/>
      <c r="W336" s="59"/>
      <c r="X336" s="59"/>
      <c r="Y336" s="61">
        <v>200510</v>
      </c>
      <c r="Z336" s="61"/>
      <c r="AA336" s="61"/>
      <c r="AB336" s="61"/>
      <c r="AC336" s="61"/>
      <c r="AD336" s="61"/>
      <c r="AE336" s="61"/>
      <c r="AF336" s="61"/>
      <c r="AG336" s="61"/>
      <c r="AH336" s="59">
        <v>0.86606656933802095</v>
      </c>
      <c r="AI336" s="59"/>
      <c r="AJ336" s="59"/>
      <c r="AK336" s="59"/>
      <c r="AL336" s="59"/>
      <c r="AM336" s="59"/>
      <c r="AN336" s="59"/>
      <c r="AO336" s="59"/>
      <c r="AP336" s="59"/>
    </row>
    <row r="337" spans="2:44" s="1" customFormat="1" ht="8.5500000000000007" customHeight="1" x14ac:dyDescent="0.15">
      <c r="B337" s="57" t="s">
        <v>1140</v>
      </c>
      <c r="C337" s="57"/>
      <c r="D337" s="86">
        <v>887783558.30999696</v>
      </c>
      <c r="E337" s="86"/>
      <c r="F337" s="86"/>
      <c r="G337" s="86"/>
      <c r="H337" s="86"/>
      <c r="I337" s="86"/>
      <c r="J337" s="86"/>
      <c r="K337" s="86"/>
      <c r="L337" s="86"/>
      <c r="M337" s="86"/>
      <c r="N337" s="86"/>
      <c r="O337" s="59">
        <v>5.9497615564130302E-2</v>
      </c>
      <c r="P337" s="59"/>
      <c r="Q337" s="59"/>
      <c r="R337" s="59"/>
      <c r="S337" s="59"/>
      <c r="T337" s="59"/>
      <c r="U337" s="59"/>
      <c r="V337" s="59"/>
      <c r="W337" s="59"/>
      <c r="X337" s="59"/>
      <c r="Y337" s="61">
        <v>16657</v>
      </c>
      <c r="Z337" s="61"/>
      <c r="AA337" s="61"/>
      <c r="AB337" s="61"/>
      <c r="AC337" s="61"/>
      <c r="AD337" s="61"/>
      <c r="AE337" s="61"/>
      <c r="AF337" s="61"/>
      <c r="AG337" s="61"/>
      <c r="AH337" s="59">
        <v>7.1946889658687493E-2</v>
      </c>
      <c r="AI337" s="59"/>
      <c r="AJ337" s="59"/>
      <c r="AK337" s="59"/>
      <c r="AL337" s="59"/>
      <c r="AM337" s="59"/>
      <c r="AN337" s="59"/>
      <c r="AO337" s="59"/>
      <c r="AP337" s="59"/>
    </row>
    <row r="338" spans="2:44" s="1" customFormat="1" ht="8.5500000000000007" customHeight="1" x14ac:dyDescent="0.15">
      <c r="B338" s="57" t="s">
        <v>1139</v>
      </c>
      <c r="C338" s="57"/>
      <c r="D338" s="86">
        <v>431330234.75</v>
      </c>
      <c r="E338" s="86"/>
      <c r="F338" s="86"/>
      <c r="G338" s="86"/>
      <c r="H338" s="86"/>
      <c r="I338" s="86"/>
      <c r="J338" s="86"/>
      <c r="K338" s="86"/>
      <c r="L338" s="86"/>
      <c r="M338" s="86"/>
      <c r="N338" s="86"/>
      <c r="O338" s="59">
        <v>2.8906956259918098E-2</v>
      </c>
      <c r="P338" s="59"/>
      <c r="Q338" s="59"/>
      <c r="R338" s="59"/>
      <c r="S338" s="59"/>
      <c r="T338" s="59"/>
      <c r="U338" s="59"/>
      <c r="V338" s="59"/>
      <c r="W338" s="59"/>
      <c r="X338" s="59"/>
      <c r="Y338" s="61">
        <v>5370</v>
      </c>
      <c r="Z338" s="61"/>
      <c r="AA338" s="61"/>
      <c r="AB338" s="61"/>
      <c r="AC338" s="61"/>
      <c r="AD338" s="61"/>
      <c r="AE338" s="61"/>
      <c r="AF338" s="61"/>
      <c r="AG338" s="61"/>
      <c r="AH338" s="59">
        <v>2.31947407976918E-2</v>
      </c>
      <c r="AI338" s="59"/>
      <c r="AJ338" s="59"/>
      <c r="AK338" s="59"/>
      <c r="AL338" s="59"/>
      <c r="AM338" s="59"/>
      <c r="AN338" s="59"/>
      <c r="AO338" s="59"/>
      <c r="AP338" s="59"/>
    </row>
    <row r="339" spans="2:44" s="1" customFormat="1" ht="8.5500000000000007" customHeight="1" x14ac:dyDescent="0.15">
      <c r="B339" s="57" t="s">
        <v>1138</v>
      </c>
      <c r="C339" s="57"/>
      <c r="D339" s="86">
        <v>329201492.14999998</v>
      </c>
      <c r="E339" s="86"/>
      <c r="F339" s="86"/>
      <c r="G339" s="86"/>
      <c r="H339" s="86"/>
      <c r="I339" s="86"/>
      <c r="J339" s="86"/>
      <c r="K339" s="86"/>
      <c r="L339" s="86"/>
      <c r="M339" s="86"/>
      <c r="N339" s="86"/>
      <c r="O339" s="59">
        <v>2.2062476422028399E-2</v>
      </c>
      <c r="P339" s="59"/>
      <c r="Q339" s="59"/>
      <c r="R339" s="59"/>
      <c r="S339" s="59"/>
      <c r="T339" s="59"/>
      <c r="U339" s="59"/>
      <c r="V339" s="59"/>
      <c r="W339" s="59"/>
      <c r="X339" s="59"/>
      <c r="Y339" s="61">
        <v>3768</v>
      </c>
      <c r="Z339" s="61"/>
      <c r="AA339" s="61"/>
      <c r="AB339" s="61"/>
      <c r="AC339" s="61"/>
      <c r="AD339" s="61"/>
      <c r="AE339" s="61"/>
      <c r="AF339" s="61"/>
      <c r="AG339" s="61"/>
      <c r="AH339" s="59">
        <v>1.62751924256429E-2</v>
      </c>
      <c r="AI339" s="59"/>
      <c r="AJ339" s="59"/>
      <c r="AK339" s="59"/>
      <c r="AL339" s="59"/>
      <c r="AM339" s="59"/>
      <c r="AN339" s="59"/>
      <c r="AO339" s="59"/>
      <c r="AP339" s="59"/>
    </row>
    <row r="340" spans="2:44" s="1" customFormat="1" ht="8.5500000000000007" customHeight="1" x14ac:dyDescent="0.15">
      <c r="B340" s="57" t="s">
        <v>1137</v>
      </c>
      <c r="C340" s="57"/>
      <c r="D340" s="86">
        <v>155658349.12</v>
      </c>
      <c r="E340" s="86"/>
      <c r="F340" s="86"/>
      <c r="G340" s="86"/>
      <c r="H340" s="86"/>
      <c r="I340" s="86"/>
      <c r="J340" s="86"/>
      <c r="K340" s="86"/>
      <c r="L340" s="86"/>
      <c r="M340" s="86"/>
      <c r="N340" s="86"/>
      <c r="O340" s="59">
        <v>1.0431935271384101E-2</v>
      </c>
      <c r="P340" s="59"/>
      <c r="Q340" s="59"/>
      <c r="R340" s="59"/>
      <c r="S340" s="59"/>
      <c r="T340" s="59"/>
      <c r="U340" s="59"/>
      <c r="V340" s="59"/>
      <c r="W340" s="59"/>
      <c r="X340" s="59"/>
      <c r="Y340" s="61">
        <v>1042</v>
      </c>
      <c r="Z340" s="61"/>
      <c r="AA340" s="61"/>
      <c r="AB340" s="61"/>
      <c r="AC340" s="61"/>
      <c r="AD340" s="61"/>
      <c r="AE340" s="61"/>
      <c r="AF340" s="61"/>
      <c r="AG340" s="61"/>
      <c r="AH340" s="59">
        <v>4.50072996484075E-3</v>
      </c>
      <c r="AI340" s="59"/>
      <c r="AJ340" s="59"/>
      <c r="AK340" s="59"/>
      <c r="AL340" s="59"/>
      <c r="AM340" s="59"/>
      <c r="AN340" s="59"/>
      <c r="AO340" s="59"/>
      <c r="AP340" s="59"/>
    </row>
    <row r="341" spans="2:44" s="1" customFormat="1" ht="8.5500000000000007" customHeight="1" x14ac:dyDescent="0.15">
      <c r="B341" s="57" t="s">
        <v>1136</v>
      </c>
      <c r="C341" s="57"/>
      <c r="D341" s="86">
        <v>234200489.53</v>
      </c>
      <c r="E341" s="86"/>
      <c r="F341" s="86"/>
      <c r="G341" s="86"/>
      <c r="H341" s="86"/>
      <c r="I341" s="86"/>
      <c r="J341" s="86"/>
      <c r="K341" s="86"/>
      <c r="L341" s="86"/>
      <c r="M341" s="86"/>
      <c r="N341" s="86"/>
      <c r="O341" s="59">
        <v>1.56956845624769E-2</v>
      </c>
      <c r="P341" s="59"/>
      <c r="Q341" s="59"/>
      <c r="R341" s="59"/>
      <c r="S341" s="59"/>
      <c r="T341" s="59"/>
      <c r="U341" s="59"/>
      <c r="V341" s="59"/>
      <c r="W341" s="59"/>
      <c r="X341" s="59"/>
      <c r="Y341" s="61">
        <v>3105</v>
      </c>
      <c r="Z341" s="61"/>
      <c r="AA341" s="61"/>
      <c r="AB341" s="61"/>
      <c r="AC341" s="61"/>
      <c r="AD341" s="61"/>
      <c r="AE341" s="61"/>
      <c r="AF341" s="61"/>
      <c r="AG341" s="61"/>
      <c r="AH341" s="59">
        <v>1.34114842042519E-2</v>
      </c>
      <c r="AI341" s="59"/>
      <c r="AJ341" s="59"/>
      <c r="AK341" s="59"/>
      <c r="AL341" s="59"/>
      <c r="AM341" s="59"/>
      <c r="AN341" s="59"/>
      <c r="AO341" s="59"/>
      <c r="AP341" s="59"/>
    </row>
    <row r="342" spans="2:44" s="1" customFormat="1" ht="8.5500000000000007" customHeight="1" x14ac:dyDescent="0.15">
      <c r="B342" s="57" t="s">
        <v>1135</v>
      </c>
      <c r="C342" s="57"/>
      <c r="D342" s="86">
        <v>108699995.48999999</v>
      </c>
      <c r="E342" s="86"/>
      <c r="F342" s="86"/>
      <c r="G342" s="86"/>
      <c r="H342" s="86"/>
      <c r="I342" s="86"/>
      <c r="J342" s="86"/>
      <c r="K342" s="86"/>
      <c r="L342" s="86"/>
      <c r="M342" s="86"/>
      <c r="N342" s="86"/>
      <c r="O342" s="59">
        <v>7.2848730785217098E-3</v>
      </c>
      <c r="P342" s="59"/>
      <c r="Q342" s="59"/>
      <c r="R342" s="59"/>
      <c r="S342" s="59"/>
      <c r="T342" s="59"/>
      <c r="U342" s="59"/>
      <c r="V342" s="59"/>
      <c r="W342" s="59"/>
      <c r="X342" s="59"/>
      <c r="Y342" s="61">
        <v>991</v>
      </c>
      <c r="Z342" s="61"/>
      <c r="AA342" s="61"/>
      <c r="AB342" s="61"/>
      <c r="AC342" s="61"/>
      <c r="AD342" s="61"/>
      <c r="AE342" s="61"/>
      <c r="AF342" s="61"/>
      <c r="AG342" s="61"/>
      <c r="AH342" s="59">
        <v>4.2804447170414397E-3</v>
      </c>
      <c r="AI342" s="59"/>
      <c r="AJ342" s="59"/>
      <c r="AK342" s="59"/>
      <c r="AL342" s="59"/>
      <c r="AM342" s="59"/>
      <c r="AN342" s="59"/>
      <c r="AO342" s="59"/>
      <c r="AP342" s="59"/>
    </row>
    <row r="343" spans="2:44" s="1" customFormat="1" ht="8.5500000000000007" customHeight="1" x14ac:dyDescent="0.15">
      <c r="B343" s="57" t="s">
        <v>1134</v>
      </c>
      <c r="C343" s="57"/>
      <c r="D343" s="86">
        <v>436515.77</v>
      </c>
      <c r="E343" s="86"/>
      <c r="F343" s="86"/>
      <c r="G343" s="86"/>
      <c r="H343" s="86"/>
      <c r="I343" s="86"/>
      <c r="J343" s="86"/>
      <c r="K343" s="86"/>
      <c r="L343" s="86"/>
      <c r="M343" s="86"/>
      <c r="N343" s="86"/>
      <c r="O343" s="59">
        <v>2.9254481261829699E-5</v>
      </c>
      <c r="P343" s="59"/>
      <c r="Q343" s="59"/>
      <c r="R343" s="59"/>
      <c r="S343" s="59"/>
      <c r="T343" s="59"/>
      <c r="U343" s="59"/>
      <c r="V343" s="59"/>
      <c r="W343" s="59"/>
      <c r="X343" s="59"/>
      <c r="Y343" s="61">
        <v>4</v>
      </c>
      <c r="Z343" s="61"/>
      <c r="AA343" s="61"/>
      <c r="AB343" s="61"/>
      <c r="AC343" s="61"/>
      <c r="AD343" s="61"/>
      <c r="AE343" s="61"/>
      <c r="AF343" s="61"/>
      <c r="AG343" s="61"/>
      <c r="AH343" s="59">
        <v>1.7277274337200601E-5</v>
      </c>
      <c r="AI343" s="59"/>
      <c r="AJ343" s="59"/>
      <c r="AK343" s="59"/>
      <c r="AL343" s="59"/>
      <c r="AM343" s="59"/>
      <c r="AN343" s="59"/>
      <c r="AO343" s="59"/>
      <c r="AP343" s="59"/>
    </row>
    <row r="344" spans="2:44" s="1" customFormat="1" ht="8.5500000000000007" customHeight="1" x14ac:dyDescent="0.15">
      <c r="B344" s="57" t="s">
        <v>1133</v>
      </c>
      <c r="C344" s="57"/>
      <c r="D344" s="86">
        <v>8739125.8699999992</v>
      </c>
      <c r="E344" s="86"/>
      <c r="F344" s="86"/>
      <c r="G344" s="86"/>
      <c r="H344" s="86"/>
      <c r="I344" s="86"/>
      <c r="J344" s="86"/>
      <c r="K344" s="86"/>
      <c r="L344" s="86"/>
      <c r="M344" s="86"/>
      <c r="N344" s="86"/>
      <c r="O344" s="59">
        <v>5.8568008667518796E-4</v>
      </c>
      <c r="P344" s="59"/>
      <c r="Q344" s="59"/>
      <c r="R344" s="59"/>
      <c r="S344" s="59"/>
      <c r="T344" s="59"/>
      <c r="U344" s="59"/>
      <c r="V344" s="59"/>
      <c r="W344" s="59"/>
      <c r="X344" s="59"/>
      <c r="Y344" s="61">
        <v>71</v>
      </c>
      <c r="Z344" s="61"/>
      <c r="AA344" s="61"/>
      <c r="AB344" s="61"/>
      <c r="AC344" s="61"/>
      <c r="AD344" s="61"/>
      <c r="AE344" s="61"/>
      <c r="AF344" s="61"/>
      <c r="AG344" s="61"/>
      <c r="AH344" s="59">
        <v>3.0667161948531001E-4</v>
      </c>
      <c r="AI344" s="59"/>
      <c r="AJ344" s="59"/>
      <c r="AK344" s="59"/>
      <c r="AL344" s="59"/>
      <c r="AM344" s="59"/>
      <c r="AN344" s="59"/>
      <c r="AO344" s="59"/>
      <c r="AP344" s="59"/>
    </row>
    <row r="345" spans="2:44" s="1" customFormat="1" ht="7.65" customHeight="1" x14ac:dyDescent="0.15">
      <c r="B345" s="88"/>
      <c r="C345" s="88"/>
      <c r="D345" s="84">
        <v>14921330038.0599</v>
      </c>
      <c r="E345" s="84"/>
      <c r="F345" s="84"/>
      <c r="G345" s="84"/>
      <c r="H345" s="84"/>
      <c r="I345" s="84"/>
      <c r="J345" s="84"/>
      <c r="K345" s="84"/>
      <c r="L345" s="84"/>
      <c r="M345" s="84"/>
      <c r="N345" s="84"/>
      <c r="O345" s="82">
        <v>1</v>
      </c>
      <c r="P345" s="82"/>
      <c r="Q345" s="82"/>
      <c r="R345" s="82"/>
      <c r="S345" s="82"/>
      <c r="T345" s="82"/>
      <c r="U345" s="82"/>
      <c r="V345" s="82"/>
      <c r="W345" s="82"/>
      <c r="X345" s="82"/>
      <c r="Y345" s="83">
        <v>231518</v>
      </c>
      <c r="Z345" s="83"/>
      <c r="AA345" s="83"/>
      <c r="AB345" s="83"/>
      <c r="AC345" s="83"/>
      <c r="AD345" s="83"/>
      <c r="AE345" s="83"/>
      <c r="AF345" s="83"/>
      <c r="AG345" s="83"/>
      <c r="AH345" s="82">
        <v>1</v>
      </c>
      <c r="AI345" s="82"/>
      <c r="AJ345" s="82"/>
      <c r="AK345" s="82"/>
      <c r="AL345" s="82"/>
      <c r="AM345" s="82"/>
      <c r="AN345" s="82"/>
      <c r="AO345" s="82"/>
      <c r="AP345" s="82"/>
    </row>
    <row r="346" spans="2:44" s="1" customFormat="1" ht="9.3000000000000007" customHeight="1" x14ac:dyDescent="0.15"/>
    <row r="347" spans="2:44" s="1" customFormat="1" ht="15.3" customHeight="1" x14ac:dyDescent="0.15">
      <c r="B347" s="54" t="s">
        <v>1132</v>
      </c>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row>
    <row r="348" spans="2:44" s="1" customFormat="1" ht="7.2" customHeight="1" x14ac:dyDescent="0.15"/>
    <row r="349" spans="2:44" s="1" customFormat="1" ht="9.75" customHeight="1" x14ac:dyDescent="0.15">
      <c r="B349" s="52"/>
      <c r="C349" s="52"/>
      <c r="D349" s="52"/>
      <c r="E349" s="52" t="s">
        <v>1129</v>
      </c>
      <c r="F349" s="52"/>
      <c r="G349" s="52"/>
      <c r="H349" s="52"/>
      <c r="I349" s="52"/>
      <c r="J349" s="52"/>
      <c r="K349" s="52"/>
      <c r="L349" s="52"/>
      <c r="M349" s="52"/>
      <c r="N349" s="52"/>
      <c r="O349" s="52"/>
      <c r="P349" s="52" t="s">
        <v>1127</v>
      </c>
      <c r="Q349" s="52"/>
      <c r="R349" s="52"/>
      <c r="S349" s="52"/>
      <c r="T349" s="52"/>
      <c r="U349" s="52"/>
      <c r="V349" s="52"/>
      <c r="W349" s="52"/>
      <c r="X349" s="52"/>
      <c r="Y349" s="52"/>
      <c r="Z349" s="52" t="s">
        <v>1131</v>
      </c>
      <c r="AA349" s="52"/>
      <c r="AB349" s="52"/>
      <c r="AC349" s="52"/>
      <c r="AD349" s="52"/>
      <c r="AE349" s="52"/>
      <c r="AF349" s="52"/>
      <c r="AG349" s="52"/>
      <c r="AH349" s="52"/>
      <c r="AI349" s="52" t="s">
        <v>1127</v>
      </c>
      <c r="AJ349" s="52"/>
      <c r="AK349" s="52"/>
      <c r="AL349" s="52"/>
      <c r="AM349" s="52"/>
      <c r="AN349" s="52"/>
      <c r="AO349" s="52"/>
      <c r="AP349" s="52"/>
      <c r="AQ349" s="52"/>
    </row>
    <row r="350" spans="2:44" s="1" customFormat="1" ht="9.75" customHeight="1" x14ac:dyDescent="0.15">
      <c r="B350" s="57" t="s">
        <v>796</v>
      </c>
      <c r="C350" s="57"/>
      <c r="D350" s="57"/>
      <c r="E350" s="86">
        <v>44089417947.948898</v>
      </c>
      <c r="F350" s="86"/>
      <c r="G350" s="86"/>
      <c r="H350" s="86"/>
      <c r="I350" s="86"/>
      <c r="J350" s="86"/>
      <c r="K350" s="86"/>
      <c r="L350" s="86"/>
      <c r="M350" s="86"/>
      <c r="N350" s="86"/>
      <c r="O350" s="86"/>
      <c r="P350" s="59">
        <v>0.81674755933929599</v>
      </c>
      <c r="Q350" s="59"/>
      <c r="R350" s="59"/>
      <c r="S350" s="59"/>
      <c r="T350" s="59"/>
      <c r="U350" s="59"/>
      <c r="V350" s="59"/>
      <c r="W350" s="59"/>
      <c r="X350" s="59"/>
      <c r="Y350" s="59"/>
      <c r="Z350" s="61">
        <v>106558</v>
      </c>
      <c r="AA350" s="61"/>
      <c r="AB350" s="61"/>
      <c r="AC350" s="61"/>
      <c r="AD350" s="61"/>
      <c r="AE350" s="61"/>
      <c r="AF350" s="61"/>
      <c r="AG350" s="61"/>
      <c r="AH350" s="61"/>
      <c r="AI350" s="59">
        <v>0.800910963125536</v>
      </c>
      <c r="AJ350" s="59"/>
      <c r="AK350" s="59"/>
      <c r="AL350" s="59"/>
      <c r="AM350" s="59"/>
      <c r="AN350" s="59"/>
      <c r="AO350" s="59"/>
      <c r="AP350" s="59"/>
      <c r="AQ350" s="59"/>
    </row>
    <row r="351" spans="2:44" s="1" customFormat="1" ht="9.75" customHeight="1" x14ac:dyDescent="0.15">
      <c r="B351" s="57" t="s">
        <v>806</v>
      </c>
      <c r="C351" s="57"/>
      <c r="D351" s="57"/>
      <c r="E351" s="86">
        <v>9892277428.7900391</v>
      </c>
      <c r="F351" s="86"/>
      <c r="G351" s="86"/>
      <c r="H351" s="86"/>
      <c r="I351" s="86"/>
      <c r="J351" s="86"/>
      <c r="K351" s="86"/>
      <c r="L351" s="86"/>
      <c r="M351" s="86"/>
      <c r="N351" s="86"/>
      <c r="O351" s="86"/>
      <c r="P351" s="59">
        <v>0.18325244066070401</v>
      </c>
      <c r="Q351" s="59"/>
      <c r="R351" s="59"/>
      <c r="S351" s="59"/>
      <c r="T351" s="59"/>
      <c r="U351" s="59"/>
      <c r="V351" s="59"/>
      <c r="W351" s="59"/>
      <c r="X351" s="59"/>
      <c r="Y351" s="59"/>
      <c r="Z351" s="61">
        <v>26488</v>
      </c>
      <c r="AA351" s="61"/>
      <c r="AB351" s="61"/>
      <c r="AC351" s="61"/>
      <c r="AD351" s="61"/>
      <c r="AE351" s="61"/>
      <c r="AF351" s="61"/>
      <c r="AG351" s="61"/>
      <c r="AH351" s="61"/>
      <c r="AI351" s="59">
        <v>0.199089036874464</v>
      </c>
      <c r="AJ351" s="59"/>
      <c r="AK351" s="59"/>
      <c r="AL351" s="59"/>
      <c r="AM351" s="59"/>
      <c r="AN351" s="59"/>
      <c r="AO351" s="59"/>
      <c r="AP351" s="59"/>
      <c r="AQ351" s="59"/>
    </row>
    <row r="352" spans="2:44" s="1" customFormat="1" ht="7.65" customHeight="1" x14ac:dyDescent="0.15">
      <c r="B352" s="88"/>
      <c r="C352" s="88"/>
      <c r="D352" s="88"/>
      <c r="E352" s="84">
        <v>53981695376.738899</v>
      </c>
      <c r="F352" s="84"/>
      <c r="G352" s="84"/>
      <c r="H352" s="84"/>
      <c r="I352" s="84"/>
      <c r="J352" s="84"/>
      <c r="K352" s="84"/>
      <c r="L352" s="84"/>
      <c r="M352" s="84"/>
      <c r="N352" s="84"/>
      <c r="O352" s="84"/>
      <c r="P352" s="82">
        <v>1</v>
      </c>
      <c r="Q352" s="82"/>
      <c r="R352" s="82"/>
      <c r="S352" s="82"/>
      <c r="T352" s="82"/>
      <c r="U352" s="82"/>
      <c r="V352" s="82"/>
      <c r="W352" s="82"/>
      <c r="X352" s="82"/>
      <c r="Y352" s="82"/>
      <c r="Z352" s="83">
        <v>133046</v>
      </c>
      <c r="AA352" s="83"/>
      <c r="AB352" s="83"/>
      <c r="AC352" s="83"/>
      <c r="AD352" s="83"/>
      <c r="AE352" s="83"/>
      <c r="AF352" s="83"/>
      <c r="AG352" s="83"/>
      <c r="AH352" s="83"/>
      <c r="AI352" s="82">
        <v>1</v>
      </c>
      <c r="AJ352" s="82"/>
      <c r="AK352" s="82"/>
      <c r="AL352" s="82"/>
      <c r="AM352" s="82"/>
      <c r="AN352" s="82"/>
      <c r="AO352" s="82"/>
      <c r="AP352" s="82"/>
      <c r="AQ352" s="82"/>
    </row>
    <row r="353" spans="2:44" s="1" customFormat="1" ht="7.2" customHeight="1" x14ac:dyDescent="0.15"/>
    <row r="354" spans="2:44" s="1" customFormat="1" ht="15.3" customHeight="1" x14ac:dyDescent="0.15">
      <c r="B354" s="54" t="s">
        <v>1130</v>
      </c>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row>
    <row r="355" spans="2:44" s="1" customFormat="1" ht="7.2" customHeight="1" x14ac:dyDescent="0.15"/>
    <row r="356" spans="2:44" s="1" customFormat="1" ht="11.85" customHeight="1" x14ac:dyDescent="0.15">
      <c r="B356" s="85"/>
      <c r="C356" s="85"/>
      <c r="D356" s="85"/>
      <c r="E356" s="52" t="s">
        <v>1129</v>
      </c>
      <c r="F356" s="52"/>
      <c r="G356" s="52"/>
      <c r="H356" s="52"/>
      <c r="I356" s="52"/>
      <c r="J356" s="52"/>
      <c r="K356" s="52"/>
      <c r="L356" s="52"/>
      <c r="M356" s="52"/>
      <c r="N356" s="52"/>
      <c r="O356" s="52"/>
      <c r="P356" s="52" t="s">
        <v>1127</v>
      </c>
      <c r="Q356" s="52"/>
      <c r="R356" s="52"/>
      <c r="S356" s="52"/>
      <c r="T356" s="52"/>
      <c r="U356" s="52"/>
      <c r="V356" s="52"/>
      <c r="W356" s="52"/>
      <c r="X356" s="52"/>
      <c r="Y356" s="52"/>
      <c r="Z356" s="52" t="s">
        <v>1128</v>
      </c>
      <c r="AA356" s="52"/>
      <c r="AB356" s="52"/>
      <c r="AC356" s="52"/>
      <c r="AD356" s="52"/>
      <c r="AE356" s="52"/>
      <c r="AF356" s="52"/>
      <c r="AG356" s="52"/>
      <c r="AH356" s="52"/>
      <c r="AI356" s="52" t="s">
        <v>1127</v>
      </c>
      <c r="AJ356" s="52"/>
      <c r="AK356" s="52"/>
      <c r="AL356" s="52"/>
      <c r="AM356" s="52"/>
      <c r="AN356" s="52"/>
      <c r="AO356" s="52"/>
      <c r="AP356" s="52"/>
      <c r="AQ356" s="52"/>
    </row>
    <row r="357" spans="2:44" s="1" customFormat="1" ht="9.75" customHeight="1" x14ac:dyDescent="0.15">
      <c r="B357" s="87" t="s">
        <v>1126</v>
      </c>
      <c r="C357" s="87"/>
      <c r="D357" s="87"/>
      <c r="E357" s="86">
        <v>13549514871.1099</v>
      </c>
      <c r="F357" s="86"/>
      <c r="G357" s="86"/>
      <c r="H357" s="86"/>
      <c r="I357" s="86"/>
      <c r="J357" s="86"/>
      <c r="K357" s="86"/>
      <c r="L357" s="86"/>
      <c r="M357" s="86"/>
      <c r="N357" s="86"/>
      <c r="O357" s="86"/>
      <c r="P357" s="59">
        <v>0.90806347936471399</v>
      </c>
      <c r="Q357" s="59"/>
      <c r="R357" s="59"/>
      <c r="S357" s="59"/>
      <c r="T357" s="59"/>
      <c r="U357" s="59"/>
      <c r="V357" s="59"/>
      <c r="W357" s="59"/>
      <c r="X357" s="59"/>
      <c r="Y357" s="59"/>
      <c r="Z357" s="61">
        <v>212903</v>
      </c>
      <c r="AA357" s="61"/>
      <c r="AB357" s="61"/>
      <c r="AC357" s="61"/>
      <c r="AD357" s="61"/>
      <c r="AE357" s="61"/>
      <c r="AF357" s="61"/>
      <c r="AG357" s="61"/>
      <c r="AH357" s="61"/>
      <c r="AI357" s="59">
        <v>0.91959588455325303</v>
      </c>
      <c r="AJ357" s="59"/>
      <c r="AK357" s="59"/>
      <c r="AL357" s="59"/>
      <c r="AM357" s="59"/>
      <c r="AN357" s="59"/>
      <c r="AO357" s="59"/>
      <c r="AP357" s="59"/>
      <c r="AQ357" s="59"/>
    </row>
    <row r="358" spans="2:44" s="1" customFormat="1" ht="9.75" customHeight="1" x14ac:dyDescent="0.15">
      <c r="B358" s="87" t="s">
        <v>1125</v>
      </c>
      <c r="C358" s="87"/>
      <c r="D358" s="87"/>
      <c r="E358" s="86">
        <v>1371206165.53</v>
      </c>
      <c r="F358" s="86"/>
      <c r="G358" s="86"/>
      <c r="H358" s="86"/>
      <c r="I358" s="86"/>
      <c r="J358" s="86"/>
      <c r="K358" s="86"/>
      <c r="L358" s="86"/>
      <c r="M358" s="86"/>
      <c r="N358" s="86"/>
      <c r="O358" s="86"/>
      <c r="P358" s="59">
        <v>9.1895706484104403E-2</v>
      </c>
      <c r="Q358" s="59"/>
      <c r="R358" s="59"/>
      <c r="S358" s="59"/>
      <c r="T358" s="59"/>
      <c r="U358" s="59"/>
      <c r="V358" s="59"/>
      <c r="W358" s="59"/>
      <c r="X358" s="59"/>
      <c r="Y358" s="59"/>
      <c r="Z358" s="61">
        <v>17265</v>
      </c>
      <c r="AA358" s="61"/>
      <c r="AB358" s="61"/>
      <c r="AC358" s="61"/>
      <c r="AD358" s="61"/>
      <c r="AE358" s="61"/>
      <c r="AF358" s="61"/>
      <c r="AG358" s="61"/>
      <c r="AH358" s="61"/>
      <c r="AI358" s="59">
        <v>7.4573035357941894E-2</v>
      </c>
      <c r="AJ358" s="59"/>
      <c r="AK358" s="59"/>
      <c r="AL358" s="59"/>
      <c r="AM358" s="59"/>
      <c r="AN358" s="59"/>
      <c r="AO358" s="59"/>
      <c r="AP358" s="59"/>
      <c r="AQ358" s="59"/>
    </row>
    <row r="359" spans="2:44" s="1" customFormat="1" ht="9.75" customHeight="1" x14ac:dyDescent="0.15">
      <c r="B359" s="87" t="s">
        <v>1124</v>
      </c>
      <c r="C359" s="87"/>
      <c r="D359" s="87"/>
      <c r="E359" s="86">
        <v>609001.42000000004</v>
      </c>
      <c r="F359" s="86"/>
      <c r="G359" s="86"/>
      <c r="H359" s="86"/>
      <c r="I359" s="86"/>
      <c r="J359" s="86"/>
      <c r="K359" s="86"/>
      <c r="L359" s="86"/>
      <c r="M359" s="86"/>
      <c r="N359" s="86"/>
      <c r="O359" s="86"/>
      <c r="P359" s="59">
        <v>4.0814151181336898E-5</v>
      </c>
      <c r="Q359" s="59"/>
      <c r="R359" s="59"/>
      <c r="S359" s="59"/>
      <c r="T359" s="59"/>
      <c r="U359" s="59"/>
      <c r="V359" s="59"/>
      <c r="W359" s="59"/>
      <c r="X359" s="59"/>
      <c r="Y359" s="59"/>
      <c r="Z359" s="61">
        <v>13</v>
      </c>
      <c r="AA359" s="61"/>
      <c r="AB359" s="61"/>
      <c r="AC359" s="61"/>
      <c r="AD359" s="61"/>
      <c r="AE359" s="61"/>
      <c r="AF359" s="61"/>
      <c r="AG359" s="61"/>
      <c r="AH359" s="61"/>
      <c r="AI359" s="59">
        <v>5.6151141595901797E-5</v>
      </c>
      <c r="AJ359" s="59"/>
      <c r="AK359" s="59"/>
      <c r="AL359" s="59"/>
      <c r="AM359" s="59"/>
      <c r="AN359" s="59"/>
      <c r="AO359" s="59"/>
      <c r="AP359" s="59"/>
      <c r="AQ359" s="59"/>
    </row>
    <row r="360" spans="2:44" s="1" customFormat="1" ht="9.75" customHeight="1" x14ac:dyDescent="0.15">
      <c r="B360" s="87" t="s">
        <v>806</v>
      </c>
      <c r="C360" s="87"/>
      <c r="D360" s="87"/>
      <c r="E360" s="86">
        <v>0</v>
      </c>
      <c r="F360" s="86"/>
      <c r="G360" s="86"/>
      <c r="H360" s="86"/>
      <c r="I360" s="86"/>
      <c r="J360" s="86"/>
      <c r="K360" s="86"/>
      <c r="L360" s="86"/>
      <c r="M360" s="86"/>
      <c r="N360" s="86"/>
      <c r="O360" s="86"/>
      <c r="P360" s="59">
        <v>0</v>
      </c>
      <c r="Q360" s="59"/>
      <c r="R360" s="59"/>
      <c r="S360" s="59"/>
      <c r="T360" s="59"/>
      <c r="U360" s="59"/>
      <c r="V360" s="59"/>
      <c r="W360" s="59"/>
      <c r="X360" s="59"/>
      <c r="Y360" s="59"/>
      <c r="Z360" s="61">
        <v>1337</v>
      </c>
      <c r="AA360" s="61"/>
      <c r="AB360" s="61"/>
      <c r="AC360" s="61"/>
      <c r="AD360" s="61"/>
      <c r="AE360" s="61"/>
      <c r="AF360" s="61"/>
      <c r="AG360" s="61"/>
      <c r="AH360" s="61"/>
      <c r="AI360" s="59">
        <v>5.7749289472092897E-3</v>
      </c>
      <c r="AJ360" s="59"/>
      <c r="AK360" s="59"/>
      <c r="AL360" s="59"/>
      <c r="AM360" s="59"/>
      <c r="AN360" s="59"/>
      <c r="AO360" s="59"/>
      <c r="AP360" s="59"/>
      <c r="AQ360" s="59"/>
    </row>
    <row r="361" spans="2:44" s="1" customFormat="1" ht="10.65" customHeight="1" x14ac:dyDescent="0.15">
      <c r="B361" s="85"/>
      <c r="C361" s="85"/>
      <c r="D361" s="85"/>
      <c r="E361" s="84">
        <v>14921330038.0599</v>
      </c>
      <c r="F361" s="84"/>
      <c r="G361" s="84"/>
      <c r="H361" s="84"/>
      <c r="I361" s="84"/>
      <c r="J361" s="84"/>
      <c r="K361" s="84"/>
      <c r="L361" s="84"/>
      <c r="M361" s="84"/>
      <c r="N361" s="84"/>
      <c r="O361" s="84"/>
      <c r="P361" s="82">
        <v>1</v>
      </c>
      <c r="Q361" s="82"/>
      <c r="R361" s="82"/>
      <c r="S361" s="82"/>
      <c r="T361" s="82"/>
      <c r="U361" s="82"/>
      <c r="V361" s="82"/>
      <c r="W361" s="82"/>
      <c r="X361" s="82"/>
      <c r="Y361" s="82"/>
      <c r="Z361" s="83">
        <v>231518</v>
      </c>
      <c r="AA361" s="83"/>
      <c r="AB361" s="83"/>
      <c r="AC361" s="83"/>
      <c r="AD361" s="83"/>
      <c r="AE361" s="83"/>
      <c r="AF361" s="83"/>
      <c r="AG361" s="83"/>
      <c r="AH361" s="83"/>
      <c r="AI361" s="82">
        <v>1</v>
      </c>
      <c r="AJ361" s="82"/>
      <c r="AK361" s="82"/>
      <c r="AL361" s="82"/>
      <c r="AM361" s="82"/>
      <c r="AN361" s="82"/>
      <c r="AO361" s="82"/>
      <c r="AP361" s="82"/>
      <c r="AQ361" s="82"/>
    </row>
    <row r="362" spans="2:44" s="1" customFormat="1" ht="22.95" customHeight="1" x14ac:dyDescent="0.15"/>
  </sheetData>
  <mergeCells count="1469">
    <mergeCell ref="AB238:AJ238"/>
    <mergeCell ref="AB232:AJ232"/>
    <mergeCell ref="AB233:AJ233"/>
    <mergeCell ref="AB234:AJ234"/>
    <mergeCell ref="AB235:AJ235"/>
    <mergeCell ref="AB236:AJ236"/>
    <mergeCell ref="AB237:AJ237"/>
    <mergeCell ref="AB226:AJ226"/>
    <mergeCell ref="AB227:AJ227"/>
    <mergeCell ref="AB228:AJ228"/>
    <mergeCell ref="AB229:AJ229"/>
    <mergeCell ref="AB230:AJ230"/>
    <mergeCell ref="AB231:AJ231"/>
    <mergeCell ref="T208:AC208"/>
    <mergeCell ref="AA242:AI242"/>
    <mergeCell ref="AA243:AI243"/>
    <mergeCell ref="AA244:AI244"/>
    <mergeCell ref="AA245:AI245"/>
    <mergeCell ref="AB221:AJ221"/>
    <mergeCell ref="AB222:AJ222"/>
    <mergeCell ref="AB223:AJ223"/>
    <mergeCell ref="AB224:AJ224"/>
    <mergeCell ref="AB225:AJ225"/>
    <mergeCell ref="AD206:AL206"/>
    <mergeCell ref="AD207:AL207"/>
    <mergeCell ref="AD208:AL208"/>
    <mergeCell ref="AD209:AL209"/>
    <mergeCell ref="T202:AC202"/>
    <mergeCell ref="T203:AC203"/>
    <mergeCell ref="T204:AC204"/>
    <mergeCell ref="T205:AC205"/>
    <mergeCell ref="T206:AC206"/>
    <mergeCell ref="T207:AC207"/>
    <mergeCell ref="AD200:AL200"/>
    <mergeCell ref="AD201:AL201"/>
    <mergeCell ref="AD202:AL202"/>
    <mergeCell ref="AD203:AL203"/>
    <mergeCell ref="AD204:AL204"/>
    <mergeCell ref="AD205:AL205"/>
    <mergeCell ref="AD194:AL194"/>
    <mergeCell ref="AD195:AL195"/>
    <mergeCell ref="AD196:AL196"/>
    <mergeCell ref="AD197:AL197"/>
    <mergeCell ref="AD198:AL198"/>
    <mergeCell ref="AD199:AL199"/>
    <mergeCell ref="AE161:AH161"/>
    <mergeCell ref="AC213:AJ213"/>
    <mergeCell ref="AC214:AJ214"/>
    <mergeCell ref="AC215:AJ215"/>
    <mergeCell ref="AC216:AJ216"/>
    <mergeCell ref="AC217:AJ217"/>
    <mergeCell ref="AD190:AL190"/>
    <mergeCell ref="AD191:AL191"/>
    <mergeCell ref="AD192:AL192"/>
    <mergeCell ref="AD193:AL193"/>
    <mergeCell ref="AE155:AH155"/>
    <mergeCell ref="AE156:AH156"/>
    <mergeCell ref="AE157:AH157"/>
    <mergeCell ref="AE158:AH158"/>
    <mergeCell ref="AE159:AH159"/>
    <mergeCell ref="AE160:AH160"/>
    <mergeCell ref="AE149:AH149"/>
    <mergeCell ref="AE150:AH150"/>
    <mergeCell ref="AE151:AH151"/>
    <mergeCell ref="AE152:AH152"/>
    <mergeCell ref="AE153:AH153"/>
    <mergeCell ref="AE154:AH154"/>
    <mergeCell ref="AE173:AH173"/>
    <mergeCell ref="AE174:AH174"/>
    <mergeCell ref="AE175:AH175"/>
    <mergeCell ref="AE176:AH176"/>
    <mergeCell ref="AE180:AI180"/>
    <mergeCell ref="AE181:AI181"/>
    <mergeCell ref="AE167:AH167"/>
    <mergeCell ref="AE168:AH168"/>
    <mergeCell ref="AE169:AH169"/>
    <mergeCell ref="AE170:AH170"/>
    <mergeCell ref="AE171:AH171"/>
    <mergeCell ref="AE172:AH172"/>
    <mergeCell ref="AF127:AJ127"/>
    <mergeCell ref="AE162:AH162"/>
    <mergeCell ref="AE163:AH163"/>
    <mergeCell ref="AE164:AH164"/>
    <mergeCell ref="AE165:AH165"/>
    <mergeCell ref="AE166:AH166"/>
    <mergeCell ref="AE145:AH145"/>
    <mergeCell ref="AE146:AH146"/>
    <mergeCell ref="AE147:AH147"/>
    <mergeCell ref="AE148:AH148"/>
    <mergeCell ref="AF121:AJ121"/>
    <mergeCell ref="AF122:AJ122"/>
    <mergeCell ref="AF123:AJ123"/>
    <mergeCell ref="AF124:AJ124"/>
    <mergeCell ref="AF125:AJ125"/>
    <mergeCell ref="AF126:AJ126"/>
    <mergeCell ref="AF115:AJ115"/>
    <mergeCell ref="AF116:AJ116"/>
    <mergeCell ref="AF117:AJ117"/>
    <mergeCell ref="AF118:AJ118"/>
    <mergeCell ref="AF119:AJ119"/>
    <mergeCell ref="AF120:AJ120"/>
    <mergeCell ref="AE183:AI183"/>
    <mergeCell ref="AE184:AI184"/>
    <mergeCell ref="AE185:AI185"/>
    <mergeCell ref="AE186:AI186"/>
    <mergeCell ref="AF101:AJ101"/>
    <mergeCell ref="AF102:AJ102"/>
    <mergeCell ref="AF103:AJ103"/>
    <mergeCell ref="AF104:AJ104"/>
    <mergeCell ref="AF105:AJ105"/>
    <mergeCell ref="AF106:AJ106"/>
    <mergeCell ref="AF26:AN26"/>
    <mergeCell ref="AF30:AM30"/>
    <mergeCell ref="AF31:AM31"/>
    <mergeCell ref="AF32:AM32"/>
    <mergeCell ref="AF33:AM33"/>
    <mergeCell ref="AE182:AI182"/>
    <mergeCell ref="AF107:AJ107"/>
    <mergeCell ref="AF108:AJ108"/>
    <mergeCell ref="AF109:AJ109"/>
    <mergeCell ref="AF110:AJ110"/>
    <mergeCell ref="AF140:AJ140"/>
    <mergeCell ref="AF141:AJ141"/>
    <mergeCell ref="AF15:AN15"/>
    <mergeCell ref="AF16:AN16"/>
    <mergeCell ref="AF17:AN17"/>
    <mergeCell ref="AF18:AN18"/>
    <mergeCell ref="AF19:AN19"/>
    <mergeCell ref="AF20:AN20"/>
    <mergeCell ref="AF21:AN21"/>
    <mergeCell ref="AF22:AN22"/>
    <mergeCell ref="AF134:AJ134"/>
    <mergeCell ref="AF135:AJ135"/>
    <mergeCell ref="AF136:AJ136"/>
    <mergeCell ref="AF137:AJ137"/>
    <mergeCell ref="AF138:AJ138"/>
    <mergeCell ref="AF139:AJ139"/>
    <mergeCell ref="AF129:AJ129"/>
    <mergeCell ref="AF13:AN13"/>
    <mergeCell ref="AF130:AJ130"/>
    <mergeCell ref="AF131:AJ131"/>
    <mergeCell ref="AF132:AJ132"/>
    <mergeCell ref="AF133:AJ133"/>
    <mergeCell ref="AF14:AN14"/>
    <mergeCell ref="AF23:AN23"/>
    <mergeCell ref="AF24:AN24"/>
    <mergeCell ref="AF25:AN25"/>
    <mergeCell ref="AF46:AM46"/>
    <mergeCell ref="AF47:AM47"/>
    <mergeCell ref="AF48:AM48"/>
    <mergeCell ref="AF49:AM49"/>
    <mergeCell ref="AF50:AM50"/>
    <mergeCell ref="AF128:AJ128"/>
    <mergeCell ref="AF111:AJ111"/>
    <mergeCell ref="AF112:AJ112"/>
    <mergeCell ref="AF113:AJ113"/>
    <mergeCell ref="AF114:AJ114"/>
    <mergeCell ref="AF40:AM40"/>
    <mergeCell ref="AF41:AM41"/>
    <mergeCell ref="AF42:AM42"/>
    <mergeCell ref="AF43:AM43"/>
    <mergeCell ref="AF44:AM44"/>
    <mergeCell ref="AF45:AM45"/>
    <mergeCell ref="AF34:AM34"/>
    <mergeCell ref="AF35:AM35"/>
    <mergeCell ref="AF36:AM36"/>
    <mergeCell ref="AF37:AM37"/>
    <mergeCell ref="AF38:AM38"/>
    <mergeCell ref="AF39:AM39"/>
    <mergeCell ref="AF65:AJ65"/>
    <mergeCell ref="AF66:AJ66"/>
    <mergeCell ref="AF67:AJ67"/>
    <mergeCell ref="AF68:AJ68"/>
    <mergeCell ref="AF69:AJ69"/>
    <mergeCell ref="AF70:AJ70"/>
    <mergeCell ref="AF56:AM56"/>
    <mergeCell ref="AF57:AM57"/>
    <mergeCell ref="AF58:AM58"/>
    <mergeCell ref="AF59:AM59"/>
    <mergeCell ref="AF60:AM60"/>
    <mergeCell ref="AF61:AM61"/>
    <mergeCell ref="AF83:AJ83"/>
    <mergeCell ref="AF84:AJ84"/>
    <mergeCell ref="AF85:AJ85"/>
    <mergeCell ref="AF86:AJ86"/>
    <mergeCell ref="AF87:AJ87"/>
    <mergeCell ref="AF51:AM51"/>
    <mergeCell ref="AF52:AM52"/>
    <mergeCell ref="AF53:AM53"/>
    <mergeCell ref="AF54:AM54"/>
    <mergeCell ref="AF55:AM55"/>
    <mergeCell ref="AF77:AJ77"/>
    <mergeCell ref="AF78:AJ78"/>
    <mergeCell ref="AF79:AJ79"/>
    <mergeCell ref="AF80:AJ80"/>
    <mergeCell ref="AF81:AJ81"/>
    <mergeCell ref="AF82:AJ82"/>
    <mergeCell ref="AK105:AO105"/>
    <mergeCell ref="AK106:AO106"/>
    <mergeCell ref="AK107:AO107"/>
    <mergeCell ref="AK108:AO108"/>
    <mergeCell ref="AF71:AJ71"/>
    <mergeCell ref="AF72:AJ72"/>
    <mergeCell ref="AF73:AJ73"/>
    <mergeCell ref="AF74:AJ74"/>
    <mergeCell ref="AF75:AJ75"/>
    <mergeCell ref="AF76:AJ76"/>
    <mergeCell ref="AG261:AO261"/>
    <mergeCell ref="AG262:AO262"/>
    <mergeCell ref="AG263:AO263"/>
    <mergeCell ref="AI170:AP170"/>
    <mergeCell ref="AI171:AP171"/>
    <mergeCell ref="AI172:AP172"/>
    <mergeCell ref="AI173:AP173"/>
    <mergeCell ref="AI174:AP174"/>
    <mergeCell ref="AI175:AP175"/>
    <mergeCell ref="AI176:AP176"/>
    <mergeCell ref="AF96:AJ96"/>
    <mergeCell ref="AF97:AJ97"/>
    <mergeCell ref="AG257:AO257"/>
    <mergeCell ref="AG258:AO258"/>
    <mergeCell ref="AG259:AO259"/>
    <mergeCell ref="AG260:AO260"/>
    <mergeCell ref="AK101:AO101"/>
    <mergeCell ref="AK102:AO102"/>
    <mergeCell ref="AK103:AO103"/>
    <mergeCell ref="AK104:AO104"/>
    <mergeCell ref="AG282:AO282"/>
    <mergeCell ref="AG283:AO283"/>
    <mergeCell ref="AF88:AJ88"/>
    <mergeCell ref="AF89:AJ89"/>
    <mergeCell ref="AF90:AJ90"/>
    <mergeCell ref="AF91:AJ91"/>
    <mergeCell ref="AF92:AJ92"/>
    <mergeCell ref="AF93:AJ93"/>
    <mergeCell ref="AF94:AJ94"/>
    <mergeCell ref="AF95:AJ95"/>
    <mergeCell ref="AG276:AO276"/>
    <mergeCell ref="AG277:AO277"/>
    <mergeCell ref="AG278:AO278"/>
    <mergeCell ref="AG279:AO279"/>
    <mergeCell ref="AG280:AO280"/>
    <mergeCell ref="AG281:AO281"/>
    <mergeCell ref="AG267:AO267"/>
    <mergeCell ref="AG268:AO268"/>
    <mergeCell ref="AG269:AO269"/>
    <mergeCell ref="AG270:AO270"/>
    <mergeCell ref="AG271:AO271"/>
    <mergeCell ref="AG275:AO275"/>
    <mergeCell ref="B298:C298"/>
    <mergeCell ref="C263:M263"/>
    <mergeCell ref="C264:M264"/>
    <mergeCell ref="C265:M265"/>
    <mergeCell ref="C266:M266"/>
    <mergeCell ref="C267:M267"/>
    <mergeCell ref="C268:M268"/>
    <mergeCell ref="C269:M269"/>
    <mergeCell ref="B291:AR291"/>
    <mergeCell ref="B293:C293"/>
    <mergeCell ref="B294:C294"/>
    <mergeCell ref="B295:C295"/>
    <mergeCell ref="B296:C296"/>
    <mergeCell ref="B297:C297"/>
    <mergeCell ref="AH293:AO293"/>
    <mergeCell ref="AH294:AO294"/>
    <mergeCell ref="AH295:AO295"/>
    <mergeCell ref="AH296:AO296"/>
    <mergeCell ref="AH297:AO297"/>
    <mergeCell ref="AH298:AO298"/>
    <mergeCell ref="AG289:AO289"/>
    <mergeCell ref="AH249:AO249"/>
    <mergeCell ref="AH250:AO250"/>
    <mergeCell ref="AH251:AO251"/>
    <mergeCell ref="AH252:AO252"/>
    <mergeCell ref="AH253:AO253"/>
    <mergeCell ref="B273:AR273"/>
    <mergeCell ref="AG264:AO264"/>
    <mergeCell ref="AG265:AO265"/>
    <mergeCell ref="AG266:AO266"/>
    <mergeCell ref="AH314:AO314"/>
    <mergeCell ref="AH315:AO315"/>
    <mergeCell ref="AH316:AO316"/>
    <mergeCell ref="AH317:AO317"/>
    <mergeCell ref="AH318:AO318"/>
    <mergeCell ref="AG284:AO284"/>
    <mergeCell ref="AG285:AO285"/>
    <mergeCell ref="AG286:AO286"/>
    <mergeCell ref="AG287:AO287"/>
    <mergeCell ref="AG288:AO288"/>
    <mergeCell ref="AH337:AP337"/>
    <mergeCell ref="AH338:AP338"/>
    <mergeCell ref="AH299:AO299"/>
    <mergeCell ref="AH300:AO300"/>
    <mergeCell ref="AH301:AO301"/>
    <mergeCell ref="AH302:AO302"/>
    <mergeCell ref="AH303:AO303"/>
    <mergeCell ref="AH304:AO304"/>
    <mergeCell ref="AH305:AO305"/>
    <mergeCell ref="AH306:AO306"/>
    <mergeCell ref="AH328:AO328"/>
    <mergeCell ref="AH329:AO329"/>
    <mergeCell ref="AH330:AO330"/>
    <mergeCell ref="AH331:AO331"/>
    <mergeCell ref="AH335:AP335"/>
    <mergeCell ref="AH336:AP336"/>
    <mergeCell ref="AI169:AP169"/>
    <mergeCell ref="AH319:AO319"/>
    <mergeCell ref="AH320:AO320"/>
    <mergeCell ref="AH321:AO321"/>
    <mergeCell ref="AH322:AO322"/>
    <mergeCell ref="AH323:AO323"/>
    <mergeCell ref="AH307:AO307"/>
    <mergeCell ref="AH308:AO308"/>
    <mergeCell ref="AH312:AO312"/>
    <mergeCell ref="AH313:AO313"/>
    <mergeCell ref="AI163:AP163"/>
    <mergeCell ref="AI164:AP164"/>
    <mergeCell ref="AI165:AP165"/>
    <mergeCell ref="AI166:AP166"/>
    <mergeCell ref="AI167:AP167"/>
    <mergeCell ref="AI168:AP168"/>
    <mergeCell ref="AI157:AP157"/>
    <mergeCell ref="AI158:AP158"/>
    <mergeCell ref="AI159:AP159"/>
    <mergeCell ref="AI160:AP160"/>
    <mergeCell ref="AI161:AP161"/>
    <mergeCell ref="AI162:AP162"/>
    <mergeCell ref="AI151:AP151"/>
    <mergeCell ref="AI152:AP152"/>
    <mergeCell ref="AI153:AP153"/>
    <mergeCell ref="AI154:AP154"/>
    <mergeCell ref="AI155:AP155"/>
    <mergeCell ref="AI156:AP156"/>
    <mergeCell ref="AI145:AP145"/>
    <mergeCell ref="AI146:AP146"/>
    <mergeCell ref="AI147:AP147"/>
    <mergeCell ref="AI148:AP148"/>
    <mergeCell ref="AI149:AP149"/>
    <mergeCell ref="AI150:AP150"/>
    <mergeCell ref="AH340:AP340"/>
    <mergeCell ref="AH341:AP341"/>
    <mergeCell ref="AH342:AP342"/>
    <mergeCell ref="AH343:AP343"/>
    <mergeCell ref="AH344:AP344"/>
    <mergeCell ref="AH345:AP345"/>
    <mergeCell ref="AK223:AP223"/>
    <mergeCell ref="AK224:AP224"/>
    <mergeCell ref="AK225:AP225"/>
    <mergeCell ref="AK226:AP226"/>
    <mergeCell ref="AK227:AP227"/>
    <mergeCell ref="AH339:AP339"/>
    <mergeCell ref="AH324:AO324"/>
    <mergeCell ref="AH325:AO325"/>
    <mergeCell ref="AH326:AO326"/>
    <mergeCell ref="AH327:AO327"/>
    <mergeCell ref="AK214:AP214"/>
    <mergeCell ref="AK215:AP215"/>
    <mergeCell ref="AK216:AP216"/>
    <mergeCell ref="AK217:AP217"/>
    <mergeCell ref="AK221:AP221"/>
    <mergeCell ref="AK222:AP222"/>
    <mergeCell ref="AI359:AQ359"/>
    <mergeCell ref="AI360:AQ360"/>
    <mergeCell ref="AI361:AQ361"/>
    <mergeCell ref="AJ180:AP180"/>
    <mergeCell ref="AJ181:AP181"/>
    <mergeCell ref="AJ182:AP182"/>
    <mergeCell ref="AJ183:AP183"/>
    <mergeCell ref="AJ184:AP184"/>
    <mergeCell ref="AJ185:AP185"/>
    <mergeCell ref="AJ186:AP186"/>
    <mergeCell ref="AK125:AO125"/>
    <mergeCell ref="AI349:AQ349"/>
    <mergeCell ref="AI350:AQ350"/>
    <mergeCell ref="AI351:AQ351"/>
    <mergeCell ref="AI352:AQ352"/>
    <mergeCell ref="AI356:AQ356"/>
    <mergeCell ref="AJ242:AP242"/>
    <mergeCell ref="AJ243:AP243"/>
    <mergeCell ref="AJ244:AP244"/>
    <mergeCell ref="AJ245:AP245"/>
    <mergeCell ref="AK119:AO119"/>
    <mergeCell ref="AK120:AO120"/>
    <mergeCell ref="AK121:AO121"/>
    <mergeCell ref="AK122:AO122"/>
    <mergeCell ref="AK123:AO123"/>
    <mergeCell ref="AK124:AO124"/>
    <mergeCell ref="AK113:AO113"/>
    <mergeCell ref="AK114:AO114"/>
    <mergeCell ref="AK115:AO115"/>
    <mergeCell ref="AK116:AO116"/>
    <mergeCell ref="AK117:AO117"/>
    <mergeCell ref="AK118:AO118"/>
    <mergeCell ref="AM204:AP204"/>
    <mergeCell ref="AM205:AP205"/>
    <mergeCell ref="AM206:AP206"/>
    <mergeCell ref="AM207:AP207"/>
    <mergeCell ref="AM208:AP208"/>
    <mergeCell ref="AM209:AP209"/>
    <mergeCell ref="AK138:AO138"/>
    <mergeCell ref="AK139:AO139"/>
    <mergeCell ref="AK140:AO140"/>
    <mergeCell ref="AK141:AO141"/>
    <mergeCell ref="AK213:AP213"/>
    <mergeCell ref="AM195:AP195"/>
    <mergeCell ref="AM196:AP196"/>
    <mergeCell ref="AM197:AP197"/>
    <mergeCell ref="AM198:AP198"/>
    <mergeCell ref="AM199:AP199"/>
    <mergeCell ref="AK132:AO132"/>
    <mergeCell ref="AK133:AO133"/>
    <mergeCell ref="AK134:AO134"/>
    <mergeCell ref="AK135:AO135"/>
    <mergeCell ref="AK136:AO136"/>
    <mergeCell ref="AK137:AO137"/>
    <mergeCell ref="AK82:AQ82"/>
    <mergeCell ref="AK83:AQ83"/>
    <mergeCell ref="AK84:AQ84"/>
    <mergeCell ref="AK85:AQ85"/>
    <mergeCell ref="AK126:AO126"/>
    <mergeCell ref="AK127:AO127"/>
    <mergeCell ref="AK109:AO109"/>
    <mergeCell ref="AK110:AO110"/>
    <mergeCell ref="AK111:AO111"/>
    <mergeCell ref="AK112:AO112"/>
    <mergeCell ref="AK76:AQ76"/>
    <mergeCell ref="AK77:AQ77"/>
    <mergeCell ref="AK78:AQ78"/>
    <mergeCell ref="AK79:AQ79"/>
    <mergeCell ref="AK80:AQ80"/>
    <mergeCell ref="AK81:AQ81"/>
    <mergeCell ref="AK236:AP236"/>
    <mergeCell ref="AK237:AP237"/>
    <mergeCell ref="AK238:AP238"/>
    <mergeCell ref="AK65:AQ65"/>
    <mergeCell ref="AK66:AQ66"/>
    <mergeCell ref="AK67:AQ67"/>
    <mergeCell ref="AK68:AQ68"/>
    <mergeCell ref="AK69:AQ69"/>
    <mergeCell ref="AK70:AQ70"/>
    <mergeCell ref="AK71:AQ71"/>
    <mergeCell ref="AK230:AP230"/>
    <mergeCell ref="AK231:AP231"/>
    <mergeCell ref="AK232:AP232"/>
    <mergeCell ref="AK233:AP233"/>
    <mergeCell ref="AK234:AP234"/>
    <mergeCell ref="AK235:AP235"/>
    <mergeCell ref="AM191:AP191"/>
    <mergeCell ref="AM192:AP192"/>
    <mergeCell ref="AM193:AP193"/>
    <mergeCell ref="AM194:AP194"/>
    <mergeCell ref="AK228:AP228"/>
    <mergeCell ref="AK229:AP229"/>
    <mergeCell ref="AM200:AP200"/>
    <mergeCell ref="AM201:AP201"/>
    <mergeCell ref="AM202:AP202"/>
    <mergeCell ref="AM203:AP203"/>
    <mergeCell ref="AK93:AQ93"/>
    <mergeCell ref="AK94:AQ94"/>
    <mergeCell ref="AK95:AQ95"/>
    <mergeCell ref="AK96:AQ96"/>
    <mergeCell ref="AK97:AQ97"/>
    <mergeCell ref="AM190:AP190"/>
    <mergeCell ref="AK128:AO128"/>
    <mergeCell ref="AK129:AO129"/>
    <mergeCell ref="AK130:AO130"/>
    <mergeCell ref="AK131:AO131"/>
    <mergeCell ref="AK87:AQ87"/>
    <mergeCell ref="AK88:AQ88"/>
    <mergeCell ref="AK89:AQ89"/>
    <mergeCell ref="AK90:AQ90"/>
    <mergeCell ref="AK91:AQ91"/>
    <mergeCell ref="AK92:AQ92"/>
    <mergeCell ref="AN42:AO42"/>
    <mergeCell ref="AN43:AO43"/>
    <mergeCell ref="AN44:AO44"/>
    <mergeCell ref="AN45:AO45"/>
    <mergeCell ref="AN46:AO46"/>
    <mergeCell ref="AK86:AQ86"/>
    <mergeCell ref="AK72:AQ72"/>
    <mergeCell ref="AK73:AQ73"/>
    <mergeCell ref="AK74:AQ74"/>
    <mergeCell ref="AK75:AQ75"/>
    <mergeCell ref="AN36:AO36"/>
    <mergeCell ref="AN37:AO37"/>
    <mergeCell ref="AN38:AO38"/>
    <mergeCell ref="AN39:AO39"/>
    <mergeCell ref="AN40:AO40"/>
    <mergeCell ref="AN41:AO41"/>
    <mergeCell ref="L85:U85"/>
    <mergeCell ref="L86:U86"/>
    <mergeCell ref="L87:U87"/>
    <mergeCell ref="L88:U88"/>
    <mergeCell ref="AN30:AO30"/>
    <mergeCell ref="AN31:AO31"/>
    <mergeCell ref="AN32:AO32"/>
    <mergeCell ref="AN33:AO33"/>
    <mergeCell ref="AN34:AO34"/>
    <mergeCell ref="AN35:AO35"/>
    <mergeCell ref="L79:U79"/>
    <mergeCell ref="L80:U80"/>
    <mergeCell ref="L81:U81"/>
    <mergeCell ref="L82:U82"/>
    <mergeCell ref="L83:U83"/>
    <mergeCell ref="L84:U84"/>
    <mergeCell ref="AN59:AO59"/>
    <mergeCell ref="AN60:AO60"/>
    <mergeCell ref="AN61:AO61"/>
    <mergeCell ref="B1:L3"/>
    <mergeCell ref="B101:J101"/>
    <mergeCell ref="B5:AR5"/>
    <mergeCell ref="B7:K9"/>
    <mergeCell ref="L76:U76"/>
    <mergeCell ref="L77:U77"/>
    <mergeCell ref="L78:U78"/>
    <mergeCell ref="AN53:AO53"/>
    <mergeCell ref="AN54:AO54"/>
    <mergeCell ref="AN55:AO55"/>
    <mergeCell ref="AN56:AO56"/>
    <mergeCell ref="AN57:AO57"/>
    <mergeCell ref="AN58:AO58"/>
    <mergeCell ref="L72:U72"/>
    <mergeCell ref="L73:U73"/>
    <mergeCell ref="L74:U74"/>
    <mergeCell ref="L75:U75"/>
    <mergeCell ref="AN47:AO47"/>
    <mergeCell ref="AN48:AO48"/>
    <mergeCell ref="AN49:AO49"/>
    <mergeCell ref="AN50:AO50"/>
    <mergeCell ref="AN51:AO51"/>
    <mergeCell ref="AN52:AO52"/>
    <mergeCell ref="L66:U66"/>
    <mergeCell ref="L67:U67"/>
    <mergeCell ref="L68:U68"/>
    <mergeCell ref="L69:U69"/>
    <mergeCell ref="L70:U70"/>
    <mergeCell ref="L71:U71"/>
    <mergeCell ref="B11:AR11"/>
    <mergeCell ref="B110:J110"/>
    <mergeCell ref="B111:J111"/>
    <mergeCell ref="B112:J112"/>
    <mergeCell ref="B113:J113"/>
    <mergeCell ref="B114:J114"/>
    <mergeCell ref="K13:U13"/>
    <mergeCell ref="K59:U59"/>
    <mergeCell ref="K60:U60"/>
    <mergeCell ref="K61:U61"/>
    <mergeCell ref="B131:J131"/>
    <mergeCell ref="B132:J132"/>
    <mergeCell ref="B133:J133"/>
    <mergeCell ref="B102:J102"/>
    <mergeCell ref="B103:J103"/>
    <mergeCell ref="B104:J104"/>
    <mergeCell ref="B105:J105"/>
    <mergeCell ref="B106:J106"/>
    <mergeCell ref="B107:J107"/>
    <mergeCell ref="B108:J108"/>
    <mergeCell ref="B126:J126"/>
    <mergeCell ref="B127:J127"/>
    <mergeCell ref="B128:J128"/>
    <mergeCell ref="B129:J129"/>
    <mergeCell ref="B13:J13"/>
    <mergeCell ref="B130:J130"/>
    <mergeCell ref="B109:J109"/>
    <mergeCell ref="B115:J115"/>
    <mergeCell ref="B116:J116"/>
    <mergeCell ref="B117:J117"/>
    <mergeCell ref="B120:J120"/>
    <mergeCell ref="B121:J121"/>
    <mergeCell ref="B122:J122"/>
    <mergeCell ref="B123:J123"/>
    <mergeCell ref="B124:J124"/>
    <mergeCell ref="B125:J125"/>
    <mergeCell ref="K14:U14"/>
    <mergeCell ref="K140:U140"/>
    <mergeCell ref="K141:U141"/>
    <mergeCell ref="K145:S145"/>
    <mergeCell ref="K146:S146"/>
    <mergeCell ref="K147:S147"/>
    <mergeCell ref="K15:U15"/>
    <mergeCell ref="K57:U57"/>
    <mergeCell ref="K58:U58"/>
    <mergeCell ref="L65:U65"/>
    <mergeCell ref="B14:J14"/>
    <mergeCell ref="B140:J140"/>
    <mergeCell ref="B141:J141"/>
    <mergeCell ref="B143:AR143"/>
    <mergeCell ref="B145:J145"/>
    <mergeCell ref="B146:J146"/>
    <mergeCell ref="B15:J15"/>
    <mergeCell ref="K137:U137"/>
    <mergeCell ref="K138:U138"/>
    <mergeCell ref="K139:U139"/>
    <mergeCell ref="B165:J165"/>
    <mergeCell ref="B166:J166"/>
    <mergeCell ref="B134:J134"/>
    <mergeCell ref="B135:J135"/>
    <mergeCell ref="B136:J136"/>
    <mergeCell ref="B137:J137"/>
    <mergeCell ref="B138:J138"/>
    <mergeCell ref="B139:J139"/>
    <mergeCell ref="B147:J147"/>
    <mergeCell ref="B148:J148"/>
    <mergeCell ref="B16:J16"/>
    <mergeCell ref="B160:J160"/>
    <mergeCell ref="B161:J161"/>
    <mergeCell ref="B162:J162"/>
    <mergeCell ref="B163:J163"/>
    <mergeCell ref="B164:J164"/>
    <mergeCell ref="B149:J149"/>
    <mergeCell ref="B150:J150"/>
    <mergeCell ref="B118:J118"/>
    <mergeCell ref="B119:J119"/>
    <mergeCell ref="B154:J154"/>
    <mergeCell ref="B155:J155"/>
    <mergeCell ref="B156:J156"/>
    <mergeCell ref="B157:J157"/>
    <mergeCell ref="B158:J158"/>
    <mergeCell ref="B159:J159"/>
    <mergeCell ref="K134:U134"/>
    <mergeCell ref="K135:U135"/>
    <mergeCell ref="K136:U136"/>
    <mergeCell ref="B151:J151"/>
    <mergeCell ref="B152:J152"/>
    <mergeCell ref="B153:J153"/>
    <mergeCell ref="K148:S148"/>
    <mergeCell ref="K149:S149"/>
    <mergeCell ref="K150:S150"/>
    <mergeCell ref="B183:I183"/>
    <mergeCell ref="K122:U122"/>
    <mergeCell ref="K123:U123"/>
    <mergeCell ref="K124:U124"/>
    <mergeCell ref="K125:U125"/>
    <mergeCell ref="K126:U126"/>
    <mergeCell ref="K127:U127"/>
    <mergeCell ref="K128:U128"/>
    <mergeCell ref="K129:U129"/>
    <mergeCell ref="K130:U130"/>
    <mergeCell ref="B171:J171"/>
    <mergeCell ref="B172:J172"/>
    <mergeCell ref="B173:J173"/>
    <mergeCell ref="B174:J174"/>
    <mergeCell ref="B175:J175"/>
    <mergeCell ref="B176:J176"/>
    <mergeCell ref="K121:U121"/>
    <mergeCell ref="B167:J167"/>
    <mergeCell ref="B168:J168"/>
    <mergeCell ref="B169:J169"/>
    <mergeCell ref="B17:J17"/>
    <mergeCell ref="B170:J170"/>
    <mergeCell ref="B18:J18"/>
    <mergeCell ref="K131:U131"/>
    <mergeCell ref="K132:U132"/>
    <mergeCell ref="K133:U133"/>
    <mergeCell ref="B198:H198"/>
    <mergeCell ref="B199:H199"/>
    <mergeCell ref="B20:J20"/>
    <mergeCell ref="B200:H200"/>
    <mergeCell ref="K107:U107"/>
    <mergeCell ref="K108:U108"/>
    <mergeCell ref="K109:U109"/>
    <mergeCell ref="K110:U110"/>
    <mergeCell ref="K111:U111"/>
    <mergeCell ref="K112:U112"/>
    <mergeCell ref="B192:H192"/>
    <mergeCell ref="B193:H193"/>
    <mergeCell ref="B194:H194"/>
    <mergeCell ref="B195:H195"/>
    <mergeCell ref="B196:H196"/>
    <mergeCell ref="B197:H197"/>
    <mergeCell ref="B185:I185"/>
    <mergeCell ref="B186:I186"/>
    <mergeCell ref="B188:AR188"/>
    <mergeCell ref="B19:J19"/>
    <mergeCell ref="B190:H190"/>
    <mergeCell ref="B191:H191"/>
    <mergeCell ref="K113:U113"/>
    <mergeCell ref="K114:U114"/>
    <mergeCell ref="K115:U115"/>
    <mergeCell ref="K116:U116"/>
    <mergeCell ref="K102:U102"/>
    <mergeCell ref="K103:U103"/>
    <mergeCell ref="K104:U104"/>
    <mergeCell ref="K105:U105"/>
    <mergeCell ref="K106:U106"/>
    <mergeCell ref="B184:I184"/>
    <mergeCell ref="K117:U117"/>
    <mergeCell ref="K118:U118"/>
    <mergeCell ref="K119:U119"/>
    <mergeCell ref="K120:U120"/>
    <mergeCell ref="B215:G215"/>
    <mergeCell ref="B216:G216"/>
    <mergeCell ref="B217:G217"/>
    <mergeCell ref="B219:AR219"/>
    <mergeCell ref="B22:J22"/>
    <mergeCell ref="I209:S209"/>
    <mergeCell ref="J180:T180"/>
    <mergeCell ref="J181:T181"/>
    <mergeCell ref="J182:T182"/>
    <mergeCell ref="J183:T183"/>
    <mergeCell ref="B208:H208"/>
    <mergeCell ref="B209:H209"/>
    <mergeCell ref="B21:J21"/>
    <mergeCell ref="B211:AR211"/>
    <mergeCell ref="B213:G213"/>
    <mergeCell ref="B214:G214"/>
    <mergeCell ref="J184:T184"/>
    <mergeCell ref="J185:T185"/>
    <mergeCell ref="J186:T186"/>
    <mergeCell ref="K101:U101"/>
    <mergeCell ref="B202:H202"/>
    <mergeCell ref="B203:H203"/>
    <mergeCell ref="B204:H204"/>
    <mergeCell ref="B205:H205"/>
    <mergeCell ref="B206:H206"/>
    <mergeCell ref="B207:H207"/>
    <mergeCell ref="B235:F235"/>
    <mergeCell ref="B236:F236"/>
    <mergeCell ref="I194:S194"/>
    <mergeCell ref="I195:S195"/>
    <mergeCell ref="I196:S196"/>
    <mergeCell ref="I197:S197"/>
    <mergeCell ref="I198:S198"/>
    <mergeCell ref="I199:S199"/>
    <mergeCell ref="I200:S200"/>
    <mergeCell ref="I201:S201"/>
    <mergeCell ref="B23:J23"/>
    <mergeCell ref="B230:F230"/>
    <mergeCell ref="B231:F231"/>
    <mergeCell ref="B232:F232"/>
    <mergeCell ref="B233:F233"/>
    <mergeCell ref="B234:F234"/>
    <mergeCell ref="I202:S202"/>
    <mergeCell ref="I203:S203"/>
    <mergeCell ref="I204:S204"/>
    <mergeCell ref="I205:S205"/>
    <mergeCell ref="B224:F224"/>
    <mergeCell ref="B225:F225"/>
    <mergeCell ref="B226:F226"/>
    <mergeCell ref="B227:F227"/>
    <mergeCell ref="B228:F228"/>
    <mergeCell ref="B229:F229"/>
    <mergeCell ref="I191:S191"/>
    <mergeCell ref="I192:S192"/>
    <mergeCell ref="I193:S193"/>
    <mergeCell ref="B221:F221"/>
    <mergeCell ref="B222:F222"/>
    <mergeCell ref="B223:F223"/>
    <mergeCell ref="I206:S206"/>
    <mergeCell ref="I207:S207"/>
    <mergeCell ref="I208:S208"/>
    <mergeCell ref="B201:H201"/>
    <mergeCell ref="B255:AR255"/>
    <mergeCell ref="B26:J26"/>
    <mergeCell ref="B28:AR28"/>
    <mergeCell ref="D249:N249"/>
    <mergeCell ref="D250:N250"/>
    <mergeCell ref="D251:N251"/>
    <mergeCell ref="D252:N252"/>
    <mergeCell ref="D253:N253"/>
    <mergeCell ref="H213:R213"/>
    <mergeCell ref="H214:R214"/>
    <mergeCell ref="B249:C249"/>
    <mergeCell ref="B25:J25"/>
    <mergeCell ref="B250:C250"/>
    <mergeCell ref="B251:C251"/>
    <mergeCell ref="B252:C252"/>
    <mergeCell ref="B253:C253"/>
    <mergeCell ref="H215:R215"/>
    <mergeCell ref="H216:R216"/>
    <mergeCell ref="H217:R217"/>
    <mergeCell ref="I190:S190"/>
    <mergeCell ref="C262:M262"/>
    <mergeCell ref="B237:F237"/>
    <mergeCell ref="B238:F238"/>
    <mergeCell ref="B24:J24"/>
    <mergeCell ref="B240:AR240"/>
    <mergeCell ref="B242:E242"/>
    <mergeCell ref="B243:E243"/>
    <mergeCell ref="B244:E244"/>
    <mergeCell ref="B245:E245"/>
    <mergeCell ref="B247:AR247"/>
    <mergeCell ref="B313:C313"/>
    <mergeCell ref="B314:C314"/>
    <mergeCell ref="B315:C315"/>
    <mergeCell ref="B90:K90"/>
    <mergeCell ref="B91:K91"/>
    <mergeCell ref="B92:K92"/>
    <mergeCell ref="B93:K93"/>
    <mergeCell ref="B94:K94"/>
    <mergeCell ref="B95:K95"/>
    <mergeCell ref="B96:K96"/>
    <mergeCell ref="B303:C303"/>
    <mergeCell ref="B304:C304"/>
    <mergeCell ref="B305:C305"/>
    <mergeCell ref="B306:C306"/>
    <mergeCell ref="B307:C307"/>
    <mergeCell ref="B308:C308"/>
    <mergeCell ref="B89:K89"/>
    <mergeCell ref="B299:C299"/>
    <mergeCell ref="B30:J30"/>
    <mergeCell ref="B300:C300"/>
    <mergeCell ref="B301:C301"/>
    <mergeCell ref="B302:C302"/>
    <mergeCell ref="B31:J31"/>
    <mergeCell ref="B97:K97"/>
    <mergeCell ref="B99:AR99"/>
    <mergeCell ref="C257:M257"/>
    <mergeCell ref="B83:K83"/>
    <mergeCell ref="B84:K84"/>
    <mergeCell ref="B85:K85"/>
    <mergeCell ref="B86:K86"/>
    <mergeCell ref="B87:K87"/>
    <mergeCell ref="B88:K88"/>
    <mergeCell ref="B326:C326"/>
    <mergeCell ref="B327:C327"/>
    <mergeCell ref="B328:C328"/>
    <mergeCell ref="B329:C329"/>
    <mergeCell ref="B33:J33"/>
    <mergeCell ref="B330:C330"/>
    <mergeCell ref="B75:K75"/>
    <mergeCell ref="B76:K76"/>
    <mergeCell ref="B77:K77"/>
    <mergeCell ref="B78:K78"/>
    <mergeCell ref="B320:C320"/>
    <mergeCell ref="B321:C321"/>
    <mergeCell ref="B322:C322"/>
    <mergeCell ref="B323:C323"/>
    <mergeCell ref="B324:C324"/>
    <mergeCell ref="B325:C325"/>
    <mergeCell ref="B74:K74"/>
    <mergeCell ref="B316:C316"/>
    <mergeCell ref="B317:C317"/>
    <mergeCell ref="B318:C318"/>
    <mergeCell ref="B319:C319"/>
    <mergeCell ref="B32:J32"/>
    <mergeCell ref="B79:K79"/>
    <mergeCell ref="B80:K80"/>
    <mergeCell ref="B81:K81"/>
    <mergeCell ref="B82:K82"/>
    <mergeCell ref="B345:C345"/>
    <mergeCell ref="B347:AR347"/>
    <mergeCell ref="B349:D349"/>
    <mergeCell ref="B35:J35"/>
    <mergeCell ref="B58:J58"/>
    <mergeCell ref="B59:J59"/>
    <mergeCell ref="B60:J60"/>
    <mergeCell ref="B61:J61"/>
    <mergeCell ref="B63:AR63"/>
    <mergeCell ref="B65:K65"/>
    <mergeCell ref="B34:J34"/>
    <mergeCell ref="B340:C340"/>
    <mergeCell ref="B341:C341"/>
    <mergeCell ref="B342:C342"/>
    <mergeCell ref="B343:C343"/>
    <mergeCell ref="B344:C344"/>
    <mergeCell ref="B66:K66"/>
    <mergeCell ref="B67:K67"/>
    <mergeCell ref="B68:K68"/>
    <mergeCell ref="B69:K69"/>
    <mergeCell ref="B55:J55"/>
    <mergeCell ref="B56:J56"/>
    <mergeCell ref="B57:J57"/>
    <mergeCell ref="B331:C331"/>
    <mergeCell ref="B333:AR333"/>
    <mergeCell ref="B335:C335"/>
    <mergeCell ref="B70:K70"/>
    <mergeCell ref="B71:K71"/>
    <mergeCell ref="B72:K72"/>
    <mergeCell ref="B73:K73"/>
    <mergeCell ref="B49:J49"/>
    <mergeCell ref="B50:J50"/>
    <mergeCell ref="B51:J51"/>
    <mergeCell ref="B52:J52"/>
    <mergeCell ref="B53:J53"/>
    <mergeCell ref="B54:J54"/>
    <mergeCell ref="B43:J43"/>
    <mergeCell ref="B44:J44"/>
    <mergeCell ref="B45:J45"/>
    <mergeCell ref="B46:J46"/>
    <mergeCell ref="B47:J47"/>
    <mergeCell ref="B48:J48"/>
    <mergeCell ref="B359:D359"/>
    <mergeCell ref="B36:J36"/>
    <mergeCell ref="B360:D360"/>
    <mergeCell ref="B361:D361"/>
    <mergeCell ref="B37:J37"/>
    <mergeCell ref="B38:J38"/>
    <mergeCell ref="B39:J39"/>
    <mergeCell ref="B40:J40"/>
    <mergeCell ref="B41:J41"/>
    <mergeCell ref="B42:J42"/>
    <mergeCell ref="B351:D351"/>
    <mergeCell ref="B352:D352"/>
    <mergeCell ref="B354:AR354"/>
    <mergeCell ref="B356:D356"/>
    <mergeCell ref="B357:D357"/>
    <mergeCell ref="B358:D358"/>
    <mergeCell ref="AI357:AQ357"/>
    <mergeCell ref="AI358:AQ358"/>
    <mergeCell ref="C285:M285"/>
    <mergeCell ref="C286:M286"/>
    <mergeCell ref="C287:M287"/>
    <mergeCell ref="C288:M288"/>
    <mergeCell ref="C289:M289"/>
    <mergeCell ref="B350:D350"/>
    <mergeCell ref="B336:C336"/>
    <mergeCell ref="B337:C337"/>
    <mergeCell ref="B338:C338"/>
    <mergeCell ref="B339:C339"/>
    <mergeCell ref="C279:M279"/>
    <mergeCell ref="C280:M280"/>
    <mergeCell ref="C281:M281"/>
    <mergeCell ref="C282:M282"/>
    <mergeCell ref="C283:M283"/>
    <mergeCell ref="C284:M284"/>
    <mergeCell ref="C270:M270"/>
    <mergeCell ref="C271:M271"/>
    <mergeCell ref="C275:M275"/>
    <mergeCell ref="C276:M276"/>
    <mergeCell ref="C277:M277"/>
    <mergeCell ref="C278:M278"/>
    <mergeCell ref="D304:N304"/>
    <mergeCell ref="D305:N305"/>
    <mergeCell ref="D306:N306"/>
    <mergeCell ref="D307:N307"/>
    <mergeCell ref="D308:N308"/>
    <mergeCell ref="D312:N312"/>
    <mergeCell ref="B310:AR310"/>
    <mergeCell ref="B312:C312"/>
    <mergeCell ref="D298:N298"/>
    <mergeCell ref="D299:N299"/>
    <mergeCell ref="D300:N300"/>
    <mergeCell ref="D301:N301"/>
    <mergeCell ref="D302:N302"/>
    <mergeCell ref="D303:N303"/>
    <mergeCell ref="D325:N325"/>
    <mergeCell ref="D326:N326"/>
    <mergeCell ref="D327:N327"/>
    <mergeCell ref="D328:N328"/>
    <mergeCell ref="D329:N329"/>
    <mergeCell ref="D293:N293"/>
    <mergeCell ref="D294:N294"/>
    <mergeCell ref="D295:N295"/>
    <mergeCell ref="D296:N296"/>
    <mergeCell ref="D297:N297"/>
    <mergeCell ref="D319:N319"/>
    <mergeCell ref="D320:N320"/>
    <mergeCell ref="D321:N321"/>
    <mergeCell ref="D322:N322"/>
    <mergeCell ref="D323:N323"/>
    <mergeCell ref="D324:N324"/>
    <mergeCell ref="D313:N313"/>
    <mergeCell ref="D314:N314"/>
    <mergeCell ref="D315:N315"/>
    <mergeCell ref="D316:N316"/>
    <mergeCell ref="D317:N317"/>
    <mergeCell ref="D318:N318"/>
    <mergeCell ref="P352:Y352"/>
    <mergeCell ref="Y336:AG336"/>
    <mergeCell ref="Y337:AG337"/>
    <mergeCell ref="Y338:AG338"/>
    <mergeCell ref="Y339:AG339"/>
    <mergeCell ref="Y340:AG340"/>
    <mergeCell ref="Y341:AG341"/>
    <mergeCell ref="Y342:AG342"/>
    <mergeCell ref="E349:O349"/>
    <mergeCell ref="E350:O350"/>
    <mergeCell ref="E351:O351"/>
    <mergeCell ref="E352:O352"/>
    <mergeCell ref="O342:X342"/>
    <mergeCell ref="O343:X343"/>
    <mergeCell ref="O344:X344"/>
    <mergeCell ref="O345:X345"/>
    <mergeCell ref="P349:Y349"/>
    <mergeCell ref="P350:Y350"/>
    <mergeCell ref="D340:N340"/>
    <mergeCell ref="D341:N341"/>
    <mergeCell ref="D342:N342"/>
    <mergeCell ref="D343:N343"/>
    <mergeCell ref="D344:N344"/>
    <mergeCell ref="D345:N345"/>
    <mergeCell ref="D331:N331"/>
    <mergeCell ref="D335:N335"/>
    <mergeCell ref="D336:N336"/>
    <mergeCell ref="D337:N337"/>
    <mergeCell ref="D338:N338"/>
    <mergeCell ref="D339:N339"/>
    <mergeCell ref="G234:Q234"/>
    <mergeCell ref="G235:Q235"/>
    <mergeCell ref="G236:Q236"/>
    <mergeCell ref="G237:Q237"/>
    <mergeCell ref="G238:Q238"/>
    <mergeCell ref="N263:W263"/>
    <mergeCell ref="C258:M258"/>
    <mergeCell ref="C259:M259"/>
    <mergeCell ref="C260:M260"/>
    <mergeCell ref="C261:M261"/>
    <mergeCell ref="G228:Q228"/>
    <mergeCell ref="G229:Q229"/>
    <mergeCell ref="G230:Q230"/>
    <mergeCell ref="G231:Q231"/>
    <mergeCell ref="G232:Q232"/>
    <mergeCell ref="G233:Q233"/>
    <mergeCell ref="E360:O360"/>
    <mergeCell ref="E361:O361"/>
    <mergeCell ref="F242:P242"/>
    <mergeCell ref="F243:P243"/>
    <mergeCell ref="F244:P244"/>
    <mergeCell ref="F245:P245"/>
    <mergeCell ref="N264:W264"/>
    <mergeCell ref="N265:W265"/>
    <mergeCell ref="N266:W266"/>
    <mergeCell ref="D330:N330"/>
    <mergeCell ref="K55:U55"/>
    <mergeCell ref="K56:U56"/>
    <mergeCell ref="E356:O356"/>
    <mergeCell ref="E357:O357"/>
    <mergeCell ref="E358:O358"/>
    <mergeCell ref="E359:O359"/>
    <mergeCell ref="G221:Q221"/>
    <mergeCell ref="G222:Q222"/>
    <mergeCell ref="G223:Q223"/>
    <mergeCell ref="G224:Q224"/>
    <mergeCell ref="K166:S166"/>
    <mergeCell ref="K42:U42"/>
    <mergeCell ref="K43:U43"/>
    <mergeCell ref="K44:U44"/>
    <mergeCell ref="K45:U45"/>
    <mergeCell ref="K46:U46"/>
    <mergeCell ref="K47:U47"/>
    <mergeCell ref="K48:U48"/>
    <mergeCell ref="K49:U49"/>
    <mergeCell ref="K50:U50"/>
    <mergeCell ref="K160:S160"/>
    <mergeCell ref="K161:S161"/>
    <mergeCell ref="K162:S162"/>
    <mergeCell ref="K163:S163"/>
    <mergeCell ref="K164:S164"/>
    <mergeCell ref="K165:S165"/>
    <mergeCell ref="K155:S155"/>
    <mergeCell ref="K156:S156"/>
    <mergeCell ref="K157:S157"/>
    <mergeCell ref="K158:S158"/>
    <mergeCell ref="K159:S159"/>
    <mergeCell ref="K16:U16"/>
    <mergeCell ref="K51:U51"/>
    <mergeCell ref="K52:U52"/>
    <mergeCell ref="K53:U53"/>
    <mergeCell ref="K54:U54"/>
    <mergeCell ref="K36:U36"/>
    <mergeCell ref="K37:U37"/>
    <mergeCell ref="K38:U38"/>
    <mergeCell ref="K39:U39"/>
    <mergeCell ref="K40:U40"/>
    <mergeCell ref="K41:U41"/>
    <mergeCell ref="K174:S174"/>
    <mergeCell ref="K175:S175"/>
    <mergeCell ref="K176:S176"/>
    <mergeCell ref="K18:U18"/>
    <mergeCell ref="K19:U19"/>
    <mergeCell ref="K20:U20"/>
    <mergeCell ref="K21:U21"/>
    <mergeCell ref="K22:U22"/>
    <mergeCell ref="K23:U23"/>
    <mergeCell ref="K24:U24"/>
    <mergeCell ref="K169:S169"/>
    <mergeCell ref="K17:U17"/>
    <mergeCell ref="K170:S170"/>
    <mergeCell ref="K171:S171"/>
    <mergeCell ref="K172:S172"/>
    <mergeCell ref="K173:S173"/>
    <mergeCell ref="K25:U25"/>
    <mergeCell ref="K26:U26"/>
    <mergeCell ref="K30:U30"/>
    <mergeCell ref="K31:U31"/>
    <mergeCell ref="T151:AD151"/>
    <mergeCell ref="T152:AD152"/>
    <mergeCell ref="T153:AD153"/>
    <mergeCell ref="T154:AD154"/>
    <mergeCell ref="K167:S167"/>
    <mergeCell ref="K168:S168"/>
    <mergeCell ref="K151:S151"/>
    <mergeCell ref="K152:S152"/>
    <mergeCell ref="K153:S153"/>
    <mergeCell ref="K154:S154"/>
    <mergeCell ref="T145:AD145"/>
    <mergeCell ref="T146:AD146"/>
    <mergeCell ref="T147:AD147"/>
    <mergeCell ref="T148:AD148"/>
    <mergeCell ref="T149:AD149"/>
    <mergeCell ref="T150:AD150"/>
    <mergeCell ref="N261:W261"/>
    <mergeCell ref="N262:W262"/>
    <mergeCell ref="S213:AB213"/>
    <mergeCell ref="S214:AB214"/>
    <mergeCell ref="S215:AB215"/>
    <mergeCell ref="S216:AB216"/>
    <mergeCell ref="S217:AB217"/>
    <mergeCell ref="G225:Q225"/>
    <mergeCell ref="G226:Q226"/>
    <mergeCell ref="G227:Q227"/>
    <mergeCell ref="L94:U94"/>
    <mergeCell ref="L95:U95"/>
    <mergeCell ref="L96:U96"/>
    <mergeCell ref="L97:U97"/>
    <mergeCell ref="M2:AR2"/>
    <mergeCell ref="M8:V8"/>
    <mergeCell ref="K32:U32"/>
    <mergeCell ref="K33:U33"/>
    <mergeCell ref="K34:U34"/>
    <mergeCell ref="K35:U35"/>
    <mergeCell ref="N282:W282"/>
    <mergeCell ref="N283:W283"/>
    <mergeCell ref="N284:W284"/>
    <mergeCell ref="N285:W285"/>
    <mergeCell ref="N286:W286"/>
    <mergeCell ref="L89:U89"/>
    <mergeCell ref="L90:U90"/>
    <mergeCell ref="L91:U91"/>
    <mergeCell ref="L92:U92"/>
    <mergeCell ref="L93:U93"/>
    <mergeCell ref="N276:W276"/>
    <mergeCell ref="N277:W277"/>
    <mergeCell ref="N278:W278"/>
    <mergeCell ref="N279:W279"/>
    <mergeCell ref="N280:W280"/>
    <mergeCell ref="N281:W281"/>
    <mergeCell ref="X277:AF277"/>
    <mergeCell ref="X278:AF278"/>
    <mergeCell ref="X279:AF279"/>
    <mergeCell ref="X280:AF280"/>
    <mergeCell ref="N267:W267"/>
    <mergeCell ref="N268:W268"/>
    <mergeCell ref="N269:W269"/>
    <mergeCell ref="N270:W270"/>
    <mergeCell ref="N271:W271"/>
    <mergeCell ref="N275:W275"/>
    <mergeCell ref="O299:X299"/>
    <mergeCell ref="O300:X300"/>
    <mergeCell ref="O301:X301"/>
    <mergeCell ref="X263:AF263"/>
    <mergeCell ref="X264:AF264"/>
    <mergeCell ref="X265:AF265"/>
    <mergeCell ref="X266:AF266"/>
    <mergeCell ref="X267:AF267"/>
    <mergeCell ref="X268:AF268"/>
    <mergeCell ref="X269:AF269"/>
    <mergeCell ref="O293:X293"/>
    <mergeCell ref="O294:X294"/>
    <mergeCell ref="O295:X295"/>
    <mergeCell ref="O296:X296"/>
    <mergeCell ref="O297:X297"/>
    <mergeCell ref="O298:X298"/>
    <mergeCell ref="N287:W287"/>
    <mergeCell ref="N288:W288"/>
    <mergeCell ref="N289:W289"/>
    <mergeCell ref="O249:X249"/>
    <mergeCell ref="O250:X250"/>
    <mergeCell ref="O251:X251"/>
    <mergeCell ref="O252:X252"/>
    <mergeCell ref="O253:X253"/>
    <mergeCell ref="X270:AF270"/>
    <mergeCell ref="X271:AF271"/>
    <mergeCell ref="O316:X316"/>
    <mergeCell ref="O317:X317"/>
    <mergeCell ref="O318:X318"/>
    <mergeCell ref="O319:X319"/>
    <mergeCell ref="O320:X320"/>
    <mergeCell ref="O321:X321"/>
    <mergeCell ref="O307:X307"/>
    <mergeCell ref="O308:X308"/>
    <mergeCell ref="O312:X312"/>
    <mergeCell ref="O313:X313"/>
    <mergeCell ref="O314:X314"/>
    <mergeCell ref="O315:X315"/>
    <mergeCell ref="O337:X337"/>
    <mergeCell ref="O338:X338"/>
    <mergeCell ref="O339:X339"/>
    <mergeCell ref="O340:X340"/>
    <mergeCell ref="O341:X341"/>
    <mergeCell ref="O302:X302"/>
    <mergeCell ref="O303:X303"/>
    <mergeCell ref="O304:X304"/>
    <mergeCell ref="O305:X305"/>
    <mergeCell ref="O306:X306"/>
    <mergeCell ref="O328:X328"/>
    <mergeCell ref="O329:X329"/>
    <mergeCell ref="O330:X330"/>
    <mergeCell ref="O331:X331"/>
    <mergeCell ref="O335:X335"/>
    <mergeCell ref="O336:X336"/>
    <mergeCell ref="O322:X322"/>
    <mergeCell ref="O323:X323"/>
    <mergeCell ref="O324:X324"/>
    <mergeCell ref="O325:X325"/>
    <mergeCell ref="O326:X326"/>
    <mergeCell ref="O327:X327"/>
    <mergeCell ref="R236:AA236"/>
    <mergeCell ref="R237:AA237"/>
    <mergeCell ref="R238:AA238"/>
    <mergeCell ref="X259:AF259"/>
    <mergeCell ref="X260:AF260"/>
    <mergeCell ref="X261:AF261"/>
    <mergeCell ref="N257:W257"/>
    <mergeCell ref="N258:W258"/>
    <mergeCell ref="N259:W259"/>
    <mergeCell ref="N260:W260"/>
    <mergeCell ref="R230:AA230"/>
    <mergeCell ref="R231:AA231"/>
    <mergeCell ref="R232:AA232"/>
    <mergeCell ref="R233:AA233"/>
    <mergeCell ref="R234:AA234"/>
    <mergeCell ref="R235:AA235"/>
    <mergeCell ref="P361:Y361"/>
    <mergeCell ref="Q242:Z242"/>
    <mergeCell ref="Q243:Z243"/>
    <mergeCell ref="Q244:Z244"/>
    <mergeCell ref="Q245:Z245"/>
    <mergeCell ref="R221:AA221"/>
    <mergeCell ref="R222:AA222"/>
    <mergeCell ref="R223:AA223"/>
    <mergeCell ref="R224:AA224"/>
    <mergeCell ref="R225:AA225"/>
    <mergeCell ref="T171:AD171"/>
    <mergeCell ref="P356:Y356"/>
    <mergeCell ref="P357:Y357"/>
    <mergeCell ref="P358:Y358"/>
    <mergeCell ref="P359:Y359"/>
    <mergeCell ref="P360:Y360"/>
    <mergeCell ref="R226:AA226"/>
    <mergeCell ref="R227:AA227"/>
    <mergeCell ref="R228:AA228"/>
    <mergeCell ref="R229:AA229"/>
    <mergeCell ref="T165:AD165"/>
    <mergeCell ref="T166:AD166"/>
    <mergeCell ref="T167:AD167"/>
    <mergeCell ref="T168:AD168"/>
    <mergeCell ref="T169:AD169"/>
    <mergeCell ref="T170:AD170"/>
    <mergeCell ref="T198:AC198"/>
    <mergeCell ref="T199:AC199"/>
    <mergeCell ref="T200:AC200"/>
    <mergeCell ref="T201:AC201"/>
    <mergeCell ref="T155:AD155"/>
    <mergeCell ref="T156:AD156"/>
    <mergeCell ref="T157:AD157"/>
    <mergeCell ref="T158:AD158"/>
    <mergeCell ref="T159:AD159"/>
    <mergeCell ref="T160:AD160"/>
    <mergeCell ref="T192:AC192"/>
    <mergeCell ref="T193:AC193"/>
    <mergeCell ref="T194:AC194"/>
    <mergeCell ref="T195:AC195"/>
    <mergeCell ref="T196:AC196"/>
    <mergeCell ref="T197:AC197"/>
    <mergeCell ref="T173:AD173"/>
    <mergeCell ref="T174:AD174"/>
    <mergeCell ref="T175:AD175"/>
    <mergeCell ref="T176:AD176"/>
    <mergeCell ref="T190:AC190"/>
    <mergeCell ref="T191:AC191"/>
    <mergeCell ref="B178:AR178"/>
    <mergeCell ref="B180:I180"/>
    <mergeCell ref="B181:I181"/>
    <mergeCell ref="B182:I182"/>
    <mergeCell ref="V120:AE120"/>
    <mergeCell ref="V121:AE121"/>
    <mergeCell ref="V122:AE122"/>
    <mergeCell ref="V123:AE123"/>
    <mergeCell ref="V124:AE124"/>
    <mergeCell ref="T172:AD172"/>
    <mergeCell ref="T161:AD161"/>
    <mergeCell ref="T162:AD162"/>
    <mergeCell ref="T163:AD163"/>
    <mergeCell ref="T164:AD164"/>
    <mergeCell ref="V114:AE114"/>
    <mergeCell ref="V115:AE115"/>
    <mergeCell ref="V116:AE116"/>
    <mergeCell ref="V117:AE117"/>
    <mergeCell ref="V118:AE118"/>
    <mergeCell ref="V119:AE119"/>
    <mergeCell ref="V108:AE108"/>
    <mergeCell ref="V109:AE109"/>
    <mergeCell ref="V110:AE110"/>
    <mergeCell ref="V111:AE111"/>
    <mergeCell ref="V112:AE112"/>
    <mergeCell ref="V113:AE113"/>
    <mergeCell ref="V102:AE102"/>
    <mergeCell ref="V103:AE103"/>
    <mergeCell ref="V104:AE104"/>
    <mergeCell ref="V105:AE105"/>
    <mergeCell ref="V106:AE106"/>
    <mergeCell ref="V107:AE107"/>
    <mergeCell ref="V65:AE65"/>
    <mergeCell ref="T209:AC209"/>
    <mergeCell ref="U180:AD180"/>
    <mergeCell ref="U181:AD181"/>
    <mergeCell ref="U182:AD182"/>
    <mergeCell ref="U183:AD183"/>
    <mergeCell ref="U184:AD184"/>
    <mergeCell ref="U185:AD185"/>
    <mergeCell ref="U186:AD186"/>
    <mergeCell ref="V101:AE101"/>
    <mergeCell ref="V137:AE137"/>
    <mergeCell ref="V138:AE138"/>
    <mergeCell ref="V139:AE139"/>
    <mergeCell ref="V14:AE14"/>
    <mergeCell ref="V48:AE48"/>
    <mergeCell ref="V49:AE49"/>
    <mergeCell ref="V50:AE50"/>
    <mergeCell ref="V51:AE51"/>
    <mergeCell ref="V52:AE52"/>
    <mergeCell ref="V53:AE53"/>
    <mergeCell ref="V13:AE13"/>
    <mergeCell ref="V130:AE130"/>
    <mergeCell ref="V131:AE131"/>
    <mergeCell ref="V132:AE132"/>
    <mergeCell ref="V133:AE133"/>
    <mergeCell ref="V134:AE134"/>
    <mergeCell ref="V54:AE54"/>
    <mergeCell ref="V55:AE55"/>
    <mergeCell ref="V56:AE56"/>
    <mergeCell ref="V57:AE57"/>
    <mergeCell ref="V45:AE45"/>
    <mergeCell ref="V46:AE46"/>
    <mergeCell ref="V47:AE47"/>
    <mergeCell ref="V125:AE125"/>
    <mergeCell ref="V126:AE126"/>
    <mergeCell ref="V127:AE127"/>
    <mergeCell ref="V58:AE58"/>
    <mergeCell ref="V59:AE59"/>
    <mergeCell ref="V60:AE60"/>
    <mergeCell ref="V61:AE61"/>
    <mergeCell ref="V39:AE39"/>
    <mergeCell ref="V40:AE40"/>
    <mergeCell ref="V41:AE41"/>
    <mergeCell ref="V42:AE42"/>
    <mergeCell ref="V43:AE43"/>
    <mergeCell ref="V44:AE44"/>
    <mergeCell ref="V33:AE33"/>
    <mergeCell ref="V34:AE34"/>
    <mergeCell ref="V35:AE35"/>
    <mergeCell ref="V36:AE36"/>
    <mergeCell ref="V37:AE37"/>
    <mergeCell ref="V38:AE38"/>
    <mergeCell ref="V24:AE24"/>
    <mergeCell ref="V25:AE25"/>
    <mergeCell ref="V26:AE26"/>
    <mergeCell ref="V30:AE30"/>
    <mergeCell ref="V31:AE31"/>
    <mergeCell ref="V32:AE32"/>
    <mergeCell ref="V141:AE141"/>
    <mergeCell ref="V15:AE15"/>
    <mergeCell ref="V16:AE16"/>
    <mergeCell ref="V17:AE17"/>
    <mergeCell ref="V18:AE18"/>
    <mergeCell ref="V19:AE19"/>
    <mergeCell ref="V20:AE20"/>
    <mergeCell ref="V21:AE21"/>
    <mergeCell ref="V22:AE22"/>
    <mergeCell ref="V23:AE23"/>
    <mergeCell ref="V78:AE78"/>
    <mergeCell ref="V79:AE79"/>
    <mergeCell ref="V80:AE80"/>
    <mergeCell ref="V81:AE81"/>
    <mergeCell ref="V82:AE82"/>
    <mergeCell ref="V140:AE140"/>
    <mergeCell ref="V128:AE128"/>
    <mergeCell ref="V129:AE129"/>
    <mergeCell ref="V135:AE135"/>
    <mergeCell ref="V136:AE136"/>
    <mergeCell ref="V72:AE72"/>
    <mergeCell ref="V73:AE73"/>
    <mergeCell ref="V74:AE74"/>
    <mergeCell ref="V75:AE75"/>
    <mergeCell ref="V76:AE76"/>
    <mergeCell ref="V77:AE77"/>
    <mergeCell ref="V96:AE96"/>
    <mergeCell ref="V97:AE97"/>
    <mergeCell ref="X257:AF257"/>
    <mergeCell ref="X258:AF258"/>
    <mergeCell ref="V66:AE66"/>
    <mergeCell ref="V67:AE67"/>
    <mergeCell ref="V68:AE68"/>
    <mergeCell ref="V69:AE69"/>
    <mergeCell ref="V70:AE70"/>
    <mergeCell ref="V71:AE71"/>
    <mergeCell ref="V90:AE90"/>
    <mergeCell ref="V91:AE91"/>
    <mergeCell ref="V92:AE92"/>
    <mergeCell ref="V93:AE93"/>
    <mergeCell ref="V94:AE94"/>
    <mergeCell ref="V95:AE95"/>
    <mergeCell ref="Y293:AG293"/>
    <mergeCell ref="Y294:AG294"/>
    <mergeCell ref="Y295:AG295"/>
    <mergeCell ref="V83:AE83"/>
    <mergeCell ref="V84:AE84"/>
    <mergeCell ref="V85:AE85"/>
    <mergeCell ref="V86:AE86"/>
    <mergeCell ref="V87:AE87"/>
    <mergeCell ref="V88:AE88"/>
    <mergeCell ref="V89:AE89"/>
    <mergeCell ref="X288:AF288"/>
    <mergeCell ref="X289:AF289"/>
    <mergeCell ref="Y249:AG249"/>
    <mergeCell ref="Y250:AG250"/>
    <mergeCell ref="Y251:AG251"/>
    <mergeCell ref="Y252:AG252"/>
    <mergeCell ref="Y253:AG253"/>
    <mergeCell ref="X262:AF262"/>
    <mergeCell ref="X275:AF275"/>
    <mergeCell ref="X276:AF276"/>
    <mergeCell ref="Y313:AG313"/>
    <mergeCell ref="Y314:AG314"/>
    <mergeCell ref="Y315:AG315"/>
    <mergeCell ref="X281:AF281"/>
    <mergeCell ref="X282:AF282"/>
    <mergeCell ref="X283:AF283"/>
    <mergeCell ref="X284:AF284"/>
    <mergeCell ref="X285:AF285"/>
    <mergeCell ref="X286:AF286"/>
    <mergeCell ref="X287:AF287"/>
    <mergeCell ref="Y304:AG304"/>
    <mergeCell ref="Y305:AG305"/>
    <mergeCell ref="Y306:AG306"/>
    <mergeCell ref="Y307:AG307"/>
    <mergeCell ref="Y308:AG308"/>
    <mergeCell ref="Y312:AG312"/>
    <mergeCell ref="Y331:AG331"/>
    <mergeCell ref="Y335:AG335"/>
    <mergeCell ref="Y296:AG296"/>
    <mergeCell ref="Y297:AG297"/>
    <mergeCell ref="Y298:AG298"/>
    <mergeCell ref="Y299:AG299"/>
    <mergeCell ref="Y300:AG300"/>
    <mergeCell ref="Y301:AG301"/>
    <mergeCell ref="Y302:AG302"/>
    <mergeCell ref="Y303:AG303"/>
    <mergeCell ref="Y325:AG325"/>
    <mergeCell ref="Y326:AG326"/>
    <mergeCell ref="Y327:AG327"/>
    <mergeCell ref="Y328:AG328"/>
    <mergeCell ref="Y329:AG329"/>
    <mergeCell ref="Y330:AG330"/>
    <mergeCell ref="Z361:AH361"/>
    <mergeCell ref="Y316:AG316"/>
    <mergeCell ref="Y317:AG317"/>
    <mergeCell ref="Y318:AG318"/>
    <mergeCell ref="Y319:AG319"/>
    <mergeCell ref="Y320:AG320"/>
    <mergeCell ref="Y321:AG321"/>
    <mergeCell ref="Y322:AG322"/>
    <mergeCell ref="Y323:AG323"/>
    <mergeCell ref="Y324:AG324"/>
    <mergeCell ref="Z352:AH352"/>
    <mergeCell ref="Z356:AH356"/>
    <mergeCell ref="Z357:AH357"/>
    <mergeCell ref="Z358:AH358"/>
    <mergeCell ref="Z359:AH359"/>
    <mergeCell ref="Z360:AH360"/>
    <mergeCell ref="Y343:AG343"/>
    <mergeCell ref="Y344:AG344"/>
    <mergeCell ref="Y345:AG345"/>
    <mergeCell ref="Z349:AH349"/>
    <mergeCell ref="Z350:AH350"/>
    <mergeCell ref="Z351:AH351"/>
    <mergeCell ref="P351:Y351"/>
  </mergeCells>
  <pageMargins left="0.7" right="0.7" top="0.75" bottom="0.75" header="0.3" footer="0.3"/>
  <pageSetup paperSize="9" scale="80" orientation="portrait" r:id="rId1"/>
  <headerFooter alignWithMargins="0">
    <oddFooter>&amp;R_x000D_&amp;1#&amp;"Calibri"&amp;10&amp;K0078D7 Classification : Internal</oddFooter>
  </headerFooter>
  <rowBreaks count="3" manualBreakCount="3">
    <brk id="98" max="16383" man="1"/>
    <brk id="187" max="16383" man="1"/>
    <brk id="29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B31B-553B-49E0-AFAB-2050D998A815}">
  <dimension ref="B1:E46"/>
  <sheetViews>
    <sheetView topLeftCell="A13" zoomScaleNormal="100" workbookViewId="0">
      <selection activeCell="P14" sqref="P14"/>
    </sheetView>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43"/>
      <c r="C1" s="43"/>
    </row>
    <row r="2" spans="2:5" s="1" customFormat="1" ht="18.3" customHeight="1" x14ac:dyDescent="0.15">
      <c r="B2" s="43"/>
      <c r="C2" s="43"/>
      <c r="D2" s="49" t="s">
        <v>959</v>
      </c>
      <c r="E2" s="49"/>
    </row>
    <row r="3" spans="2:5" s="1" customFormat="1" ht="5.0999999999999996" customHeight="1" x14ac:dyDescent="0.15">
      <c r="B3" s="43"/>
      <c r="C3" s="43"/>
    </row>
    <row r="4" spans="2:5" s="1" customFormat="1" ht="7.65" customHeight="1" x14ac:dyDescent="0.15"/>
    <row r="5" spans="2:5" s="1" customFormat="1" ht="26.4" customHeight="1" x14ac:dyDescent="0.15">
      <c r="B5" s="45" t="s">
        <v>1267</v>
      </c>
      <c r="C5" s="45"/>
      <c r="D5" s="45"/>
      <c r="E5" s="45"/>
    </row>
    <row r="6" spans="2:5" s="1" customFormat="1" ht="5.55" customHeight="1" x14ac:dyDescent="0.15"/>
    <row r="7" spans="2:5" s="1" customFormat="1" ht="4.2" customHeight="1" x14ac:dyDescent="0.15">
      <c r="B7" s="38" t="s">
        <v>1122</v>
      </c>
    </row>
    <row r="8" spans="2:5" s="1" customFormat="1" ht="17.100000000000001" customHeight="1" x14ac:dyDescent="0.15">
      <c r="B8" s="38"/>
      <c r="D8" s="3">
        <v>45657</v>
      </c>
    </row>
    <row r="9" spans="2:5" s="1" customFormat="1" ht="2.1" customHeight="1" x14ac:dyDescent="0.15">
      <c r="B9" s="38"/>
    </row>
    <row r="10" spans="2:5" s="1" customFormat="1" ht="1.65" customHeight="1" x14ac:dyDescent="0.15"/>
    <row r="11" spans="2:5" s="1" customFormat="1" ht="15.3" customHeight="1" x14ac:dyDescent="0.15">
      <c r="B11" s="54" t="s">
        <v>1266</v>
      </c>
      <c r="C11" s="54"/>
      <c r="D11" s="54"/>
      <c r="E11" s="54"/>
    </row>
    <row r="12" spans="2:5" s="1" customFormat="1" ht="190.65" customHeight="1" x14ac:dyDescent="0.15"/>
    <row r="13" spans="2:5" s="1" customFormat="1" ht="15.3" customHeight="1" x14ac:dyDescent="0.15">
      <c r="B13" s="54" t="s">
        <v>1265</v>
      </c>
      <c r="C13" s="54"/>
      <c r="D13" s="54"/>
      <c r="E13" s="54"/>
    </row>
    <row r="14" spans="2:5" s="1" customFormat="1" ht="296.85000000000002" customHeight="1" x14ac:dyDescent="0.15"/>
    <row r="15" spans="2:5" s="1" customFormat="1" ht="15.3" customHeight="1" x14ac:dyDescent="0.15">
      <c r="B15" s="54" t="s">
        <v>1264</v>
      </c>
      <c r="C15" s="54"/>
      <c r="D15" s="54"/>
      <c r="E15" s="54"/>
    </row>
    <row r="16" spans="2:5" s="1" customFormat="1" ht="283.64999999999998" customHeight="1" x14ac:dyDescent="0.15"/>
    <row r="17" spans="2:5" s="1" customFormat="1" ht="15.3" customHeight="1" x14ac:dyDescent="0.15">
      <c r="B17" s="54" t="s">
        <v>1262</v>
      </c>
      <c r="C17" s="54"/>
      <c r="D17" s="54"/>
      <c r="E17" s="54"/>
    </row>
    <row r="18" spans="2:5" s="1" customFormat="1" ht="292.2" customHeight="1" x14ac:dyDescent="0.15"/>
    <row r="19" spans="2:5" s="1" customFormat="1" ht="15.3" customHeight="1" x14ac:dyDescent="0.15">
      <c r="B19" s="54" t="s">
        <v>1239</v>
      </c>
      <c r="C19" s="54"/>
      <c r="D19" s="54"/>
      <c r="E19" s="54"/>
    </row>
    <row r="20" spans="2:5" s="1" customFormat="1" ht="282" customHeight="1" x14ac:dyDescent="0.15"/>
    <row r="21" spans="2:5" s="1" customFormat="1" ht="15.3" customHeight="1" x14ac:dyDescent="0.15">
      <c r="B21" s="54" t="s">
        <v>1237</v>
      </c>
      <c r="C21" s="54"/>
      <c r="D21" s="54"/>
      <c r="E21" s="54"/>
    </row>
    <row r="22" spans="2:5" s="1" customFormat="1" ht="299.85000000000002" customHeight="1" x14ac:dyDescent="0.15"/>
    <row r="23" spans="2:5" s="1" customFormat="1" ht="15.75" customHeight="1" x14ac:dyDescent="0.15">
      <c r="B23" s="54" t="s">
        <v>1229</v>
      </c>
      <c r="C23" s="54"/>
      <c r="D23" s="54"/>
      <c r="E23" s="54"/>
    </row>
    <row r="24" spans="2:5" s="1" customFormat="1" ht="210.75" customHeight="1" x14ac:dyDescent="0.15"/>
    <row r="25" spans="2:5" s="1" customFormat="1" ht="15.3" customHeight="1" x14ac:dyDescent="0.15">
      <c r="B25" s="54" t="s">
        <v>1210</v>
      </c>
      <c r="C25" s="54"/>
      <c r="D25" s="54"/>
      <c r="E25" s="54"/>
    </row>
    <row r="26" spans="2:5" s="1" customFormat="1" ht="140.69999999999999" customHeight="1" x14ac:dyDescent="0.15"/>
    <row r="27" spans="2:5" s="1" customFormat="1" ht="15.3" customHeight="1" x14ac:dyDescent="0.15">
      <c r="B27" s="54" t="s">
        <v>1207</v>
      </c>
      <c r="C27" s="54"/>
      <c r="D27" s="54"/>
      <c r="E27" s="54"/>
    </row>
    <row r="28" spans="2:5" s="1" customFormat="1" ht="205.2" customHeight="1" x14ac:dyDescent="0.15"/>
    <row r="29" spans="2:5" s="1" customFormat="1" ht="15.3" customHeight="1" x14ac:dyDescent="0.15">
      <c r="B29" s="54" t="s">
        <v>1191</v>
      </c>
      <c r="C29" s="54"/>
      <c r="D29" s="54"/>
      <c r="E29" s="54"/>
    </row>
    <row r="30" spans="2:5" s="1" customFormat="1" ht="156.15" customHeight="1" x14ac:dyDescent="0.15"/>
    <row r="31" spans="2:5" s="1" customFormat="1" ht="15.3" customHeight="1" x14ac:dyDescent="0.15">
      <c r="B31" s="54" t="s">
        <v>1188</v>
      </c>
      <c r="C31" s="54"/>
      <c r="D31" s="54"/>
      <c r="E31" s="54"/>
    </row>
    <row r="32" spans="2:5" s="1" customFormat="1" ht="154.5" customHeight="1" x14ac:dyDescent="0.15"/>
    <row r="33" spans="2:5" s="1" customFormat="1" ht="15.3" customHeight="1" x14ac:dyDescent="0.15">
      <c r="B33" s="54" t="s">
        <v>1184</v>
      </c>
      <c r="C33" s="54"/>
      <c r="D33" s="54"/>
      <c r="E33" s="54"/>
    </row>
    <row r="34" spans="2:5" s="1" customFormat="1" ht="250.35" customHeight="1" x14ac:dyDescent="0.15"/>
    <row r="35" spans="2:5" s="1" customFormat="1" ht="15.3" customHeight="1" x14ac:dyDescent="0.15">
      <c r="B35" s="54" t="s">
        <v>1183</v>
      </c>
      <c r="C35" s="54"/>
      <c r="D35" s="54"/>
      <c r="E35" s="54"/>
    </row>
    <row r="36" spans="2:5" s="1" customFormat="1" ht="255.15" customHeight="1" x14ac:dyDescent="0.15"/>
    <row r="37" spans="2:5" s="1" customFormat="1" ht="15.3" customHeight="1" x14ac:dyDescent="0.15">
      <c r="B37" s="54" t="s">
        <v>1169</v>
      </c>
      <c r="C37" s="54"/>
      <c r="D37" s="54"/>
      <c r="E37" s="54"/>
    </row>
    <row r="38" spans="2:5" s="1" customFormat="1" ht="223.05" customHeight="1" x14ac:dyDescent="0.15"/>
    <row r="39" spans="2:5" s="1" customFormat="1" ht="15.3" customHeight="1" x14ac:dyDescent="0.15">
      <c r="B39" s="54" t="s">
        <v>1154</v>
      </c>
      <c r="C39" s="54"/>
      <c r="D39" s="54"/>
      <c r="E39" s="54"/>
    </row>
    <row r="40" spans="2:5" s="1" customFormat="1" ht="291.75" customHeight="1" x14ac:dyDescent="0.15"/>
    <row r="41" spans="2:5" s="1" customFormat="1" ht="15.3" customHeight="1" x14ac:dyDescent="0.15">
      <c r="B41" s="54" t="s">
        <v>1143</v>
      </c>
      <c r="C41" s="54"/>
      <c r="D41" s="54"/>
      <c r="E41" s="54"/>
    </row>
    <row r="42" spans="2:5" s="1" customFormat="1" ht="321.3" customHeight="1" x14ac:dyDescent="0.15"/>
    <row r="43" spans="2:5" s="1" customFormat="1" ht="15.3" customHeight="1" x14ac:dyDescent="0.15">
      <c r="B43" s="54" t="s">
        <v>1132</v>
      </c>
      <c r="C43" s="54"/>
      <c r="D43" s="54"/>
      <c r="E43" s="54"/>
    </row>
    <row r="44" spans="2:5" s="1" customFormat="1" ht="145.05000000000001" customHeight="1" x14ac:dyDescent="0.15"/>
    <row r="45" spans="2:5" s="1" customFormat="1" ht="15.3" customHeight="1" x14ac:dyDescent="0.15">
      <c r="B45" s="54" t="s">
        <v>1130</v>
      </c>
      <c r="C45" s="54"/>
      <c r="D45" s="54"/>
      <c r="E45" s="54"/>
    </row>
    <row r="46" spans="2:5" s="1" customFormat="1" ht="161.25" customHeight="1" x14ac:dyDescent="0.15"/>
  </sheetData>
  <mergeCells count="22">
    <mergeCell ref="B1:C3"/>
    <mergeCell ref="B11:E11"/>
    <mergeCell ref="B13:E13"/>
    <mergeCell ref="B15:E15"/>
    <mergeCell ref="B17:E17"/>
    <mergeCell ref="D2:E2"/>
    <mergeCell ref="B37:E37"/>
    <mergeCell ref="B19:E19"/>
    <mergeCell ref="B21:E21"/>
    <mergeCell ref="B23:E23"/>
    <mergeCell ref="B25:E25"/>
    <mergeCell ref="B27:E27"/>
    <mergeCell ref="B39:E39"/>
    <mergeCell ref="B41:E41"/>
    <mergeCell ref="B43:E43"/>
    <mergeCell ref="B45:E45"/>
    <mergeCell ref="B5:E5"/>
    <mergeCell ref="B7:B9"/>
    <mergeCell ref="B29:E29"/>
    <mergeCell ref="B31:E31"/>
    <mergeCell ref="B33:E33"/>
    <mergeCell ref="B35:E35"/>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4" max="4" man="1"/>
    <brk id="18" max="4" man="1"/>
    <brk id="22" max="4" man="1"/>
    <brk id="30" max="4" man="1"/>
    <brk id="36" max="4" man="1"/>
    <brk id="4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7C14-2033-456C-A217-CC82ADCE76BE}">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43"/>
      <c r="C1" s="43"/>
    </row>
    <row r="2" spans="2:8" s="1" customFormat="1" ht="18.3" customHeight="1" x14ac:dyDescent="0.15">
      <c r="B2" s="43"/>
      <c r="C2" s="43"/>
      <c r="D2" s="49" t="s">
        <v>959</v>
      </c>
      <c r="E2" s="49"/>
      <c r="F2" s="49"/>
      <c r="G2" s="49"/>
      <c r="H2" s="49"/>
    </row>
    <row r="3" spans="2:8" s="1" customFormat="1" ht="5.0999999999999996" customHeight="1" x14ac:dyDescent="0.15">
      <c r="B3" s="43"/>
      <c r="C3" s="43"/>
    </row>
    <row r="4" spans="2:8" s="1" customFormat="1" ht="7.2" customHeight="1" x14ac:dyDescent="0.15"/>
    <row r="5" spans="2:8" s="1" customFormat="1" ht="26.4" customHeight="1" x14ac:dyDescent="0.15">
      <c r="B5" s="45" t="s">
        <v>1274</v>
      </c>
      <c r="C5" s="45"/>
      <c r="D5" s="45"/>
      <c r="E5" s="45"/>
      <c r="F5" s="45"/>
      <c r="G5" s="45"/>
      <c r="H5" s="45"/>
    </row>
    <row r="6" spans="2:8" s="1" customFormat="1" ht="11.55" customHeight="1" x14ac:dyDescent="0.15"/>
    <row r="7" spans="2:8" s="1" customFormat="1" ht="18.3" customHeight="1" x14ac:dyDescent="0.15">
      <c r="B7" s="9" t="s">
        <v>1122</v>
      </c>
      <c r="D7" s="3">
        <v>45657</v>
      </c>
    </row>
    <row r="8" spans="2:8" s="1" customFormat="1" ht="10.199999999999999" customHeight="1" x14ac:dyDescent="0.15"/>
    <row r="9" spans="2:8" s="1" customFormat="1" ht="15.3" customHeight="1" x14ac:dyDescent="0.15">
      <c r="B9" s="103" t="s">
        <v>1273</v>
      </c>
      <c r="C9" s="103"/>
      <c r="D9" s="103"/>
      <c r="E9" s="103"/>
      <c r="F9" s="103"/>
      <c r="G9" s="103"/>
    </row>
    <row r="10" spans="2:8" s="1" customFormat="1" ht="11.85" customHeight="1" x14ac:dyDescent="0.15"/>
    <row r="11" spans="2:8" s="1" customFormat="1" ht="11.85" customHeight="1" x14ac:dyDescent="0.15">
      <c r="B11" s="4"/>
      <c r="C11" s="102" t="s">
        <v>1129</v>
      </c>
      <c r="D11" s="102"/>
      <c r="E11" s="25" t="s">
        <v>1127</v>
      </c>
      <c r="F11" s="25" t="s">
        <v>1128</v>
      </c>
      <c r="G11" s="25" t="s">
        <v>1127</v>
      </c>
    </row>
    <row r="12" spans="2:8" s="1" customFormat="1" ht="11.85" customHeight="1" x14ac:dyDescent="0.15">
      <c r="B12" s="7" t="s">
        <v>1272</v>
      </c>
      <c r="C12" s="101">
        <v>14890407759.7299</v>
      </c>
      <c r="D12" s="101"/>
      <c r="E12" s="99">
        <v>0.99792764597718997</v>
      </c>
      <c r="F12" s="100">
        <v>231219</v>
      </c>
      <c r="G12" s="99">
        <v>0.998708523743294</v>
      </c>
    </row>
    <row r="13" spans="2:8" s="1" customFormat="1" ht="2.1" customHeight="1" x14ac:dyDescent="0.15"/>
    <row r="14" spans="2:8" s="1" customFormat="1" ht="11.85" customHeight="1" x14ac:dyDescent="0.15">
      <c r="B14" s="7" t="s">
        <v>1271</v>
      </c>
      <c r="C14" s="101">
        <v>25393877.030000001</v>
      </c>
      <c r="D14" s="101"/>
      <c r="E14" s="99">
        <v>1.7018507710256101E-3</v>
      </c>
      <c r="F14" s="100">
        <v>243</v>
      </c>
      <c r="G14" s="99">
        <v>1.0495944159849299E-3</v>
      </c>
    </row>
    <row r="15" spans="2:8" s="1" customFormat="1" ht="13.2" customHeight="1" x14ac:dyDescent="0.15">
      <c r="B15" s="7" t="s">
        <v>1270</v>
      </c>
      <c r="C15" s="101">
        <v>4025191.99</v>
      </c>
      <c r="D15" s="101"/>
      <c r="E15" s="99">
        <v>2.6976093818264899E-4</v>
      </c>
      <c r="F15" s="100">
        <v>47</v>
      </c>
      <c r="G15" s="99">
        <v>2.0300797346210699E-4</v>
      </c>
    </row>
    <row r="16" spans="2:8" s="1" customFormat="1" ht="14.1" customHeight="1" x14ac:dyDescent="0.15">
      <c r="B16" s="7" t="s">
        <v>1269</v>
      </c>
      <c r="C16" s="101"/>
      <c r="D16" s="101"/>
      <c r="E16" s="99"/>
      <c r="F16" s="100"/>
      <c r="G16" s="99"/>
    </row>
    <row r="17" spans="2:7" s="1" customFormat="1" ht="14.1" customHeight="1" x14ac:dyDescent="0.15">
      <c r="B17" s="7" t="s">
        <v>1268</v>
      </c>
      <c r="C17" s="101">
        <v>1503209.31</v>
      </c>
      <c r="D17" s="101"/>
      <c r="E17" s="99">
        <v>1.00742313598436E-4</v>
      </c>
      <c r="F17" s="100">
        <v>9</v>
      </c>
      <c r="G17" s="99">
        <v>3.8873867258701301E-5</v>
      </c>
    </row>
    <row r="18" spans="2:7" s="1" customFormat="1" ht="13.2" customHeight="1" x14ac:dyDescent="0.15">
      <c r="B18" s="5" t="s">
        <v>72</v>
      </c>
      <c r="C18" s="98">
        <v>14921330038.0599</v>
      </c>
      <c r="D18" s="98"/>
      <c r="E18" s="96">
        <v>1</v>
      </c>
      <c r="F18" s="97">
        <v>231518</v>
      </c>
      <c r="G18" s="96">
        <v>1</v>
      </c>
    </row>
  </sheetData>
  <mergeCells count="11">
    <mergeCell ref="D2:H2"/>
    <mergeCell ref="C14:D14"/>
    <mergeCell ref="C15:D15"/>
    <mergeCell ref="C16:D16"/>
    <mergeCell ref="C17:D17"/>
    <mergeCell ref="C18:D18"/>
    <mergeCell ref="B1:C3"/>
    <mergeCell ref="B5:H5"/>
    <mergeCell ref="B9:G9"/>
    <mergeCell ref="C11:D11"/>
    <mergeCell ref="C12:D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0021-F475-439E-BFD3-89937ED82B93}">
  <dimension ref="B1:L371"/>
  <sheetViews>
    <sheetView zoomScaleNormal="100" workbookViewId="0"/>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8.44140625"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2" customHeight="1" x14ac:dyDescent="0.15">
      <c r="B1" s="43"/>
      <c r="C1" s="43"/>
      <c r="D1" s="43"/>
      <c r="E1" s="43"/>
      <c r="F1" s="43"/>
    </row>
    <row r="2" spans="2:12" s="1" customFormat="1" ht="18.3" customHeight="1" x14ac:dyDescent="0.15">
      <c r="B2" s="43"/>
      <c r="C2" s="43"/>
      <c r="D2" s="43"/>
      <c r="E2" s="43"/>
      <c r="F2" s="43"/>
      <c r="H2" s="49" t="s">
        <v>959</v>
      </c>
      <c r="I2" s="49"/>
      <c r="J2" s="49"/>
      <c r="K2" s="49"/>
      <c r="L2" s="49"/>
    </row>
    <row r="3" spans="2:12" s="1" customFormat="1" ht="4.6500000000000004" customHeight="1" x14ac:dyDescent="0.15">
      <c r="B3" s="43"/>
      <c r="C3" s="43"/>
      <c r="D3" s="43"/>
      <c r="E3" s="43"/>
      <c r="F3" s="43"/>
    </row>
    <row r="4" spans="2:12" s="1" customFormat="1" ht="1.65" customHeight="1" x14ac:dyDescent="0.15"/>
    <row r="5" spans="2:12" s="1" customFormat="1" ht="25.5" customHeight="1" x14ac:dyDescent="0.15">
      <c r="B5" s="45" t="s">
        <v>1287</v>
      </c>
      <c r="C5" s="45"/>
      <c r="D5" s="45"/>
      <c r="E5" s="45"/>
      <c r="F5" s="45"/>
      <c r="G5" s="45"/>
      <c r="H5" s="45"/>
      <c r="I5" s="45"/>
      <c r="J5" s="45"/>
      <c r="K5" s="45"/>
      <c r="L5" s="45"/>
    </row>
    <row r="6" spans="2:12" s="1" customFormat="1" ht="1.65" customHeight="1" x14ac:dyDescent="0.15"/>
    <row r="7" spans="2:12" s="1" customFormat="1" ht="1.65" customHeight="1" x14ac:dyDescent="0.15">
      <c r="B7" s="38" t="s">
        <v>1122</v>
      </c>
      <c r="C7" s="38"/>
      <c r="D7" s="38"/>
    </row>
    <row r="8" spans="2:12" s="1" customFormat="1" ht="16.2" customHeight="1" x14ac:dyDescent="0.15">
      <c r="B8" s="38"/>
      <c r="C8" s="38"/>
      <c r="D8" s="38"/>
      <c r="G8" s="120">
        <v>45627</v>
      </c>
      <c r="H8" s="120"/>
    </row>
    <row r="9" spans="2:12" s="1" customFormat="1" ht="4.2" customHeight="1" x14ac:dyDescent="0.15"/>
    <row r="10" spans="2:12" s="1" customFormat="1" ht="14.1" customHeight="1" x14ac:dyDescent="0.15">
      <c r="B10" s="119" t="s">
        <v>1286</v>
      </c>
      <c r="C10" s="119"/>
      <c r="D10" s="119"/>
      <c r="E10" s="119"/>
      <c r="F10" s="118" t="s">
        <v>1285</v>
      </c>
      <c r="G10" s="118"/>
      <c r="H10" s="117" t="s">
        <v>1284</v>
      </c>
      <c r="I10" s="117"/>
      <c r="J10" s="117"/>
      <c r="K10" s="117"/>
      <c r="L10" s="117"/>
    </row>
    <row r="11" spans="2:12" s="1" customFormat="1" ht="21.75" customHeight="1" x14ac:dyDescent="0.15">
      <c r="B11" s="116" t="s">
        <v>1283</v>
      </c>
      <c r="C11" s="25" t="s">
        <v>1282</v>
      </c>
      <c r="D11" s="25" t="s">
        <v>1281</v>
      </c>
      <c r="E11" s="116" t="s">
        <v>1280</v>
      </c>
      <c r="F11" s="115" t="s">
        <v>1279</v>
      </c>
      <c r="G11" s="115"/>
      <c r="H11" s="102" t="s">
        <v>1278</v>
      </c>
      <c r="I11" s="102"/>
      <c r="J11" s="25" t="s">
        <v>1277</v>
      </c>
      <c r="K11" s="25" t="s">
        <v>1276</v>
      </c>
      <c r="L11" s="25" t="s">
        <v>1275</v>
      </c>
    </row>
    <row r="12" spans="2:12" s="1" customFormat="1" ht="10.199999999999999" customHeight="1" x14ac:dyDescent="0.15">
      <c r="B12" s="114">
        <v>45627</v>
      </c>
      <c r="C12" s="113">
        <v>45658</v>
      </c>
      <c r="D12" s="13">
        <v>1</v>
      </c>
      <c r="E12" s="112">
        <v>31</v>
      </c>
      <c r="F12" s="111">
        <v>11500000000</v>
      </c>
      <c r="G12" s="111"/>
      <c r="H12" s="61">
        <v>14816271687.586201</v>
      </c>
      <c r="I12" s="61"/>
      <c r="J12" s="13">
        <v>14791142194.3715</v>
      </c>
      <c r="K12" s="13">
        <v>14753525275.6863</v>
      </c>
      <c r="L12" s="13">
        <v>14691036055.9758</v>
      </c>
    </row>
    <row r="13" spans="2:12" s="1" customFormat="1" ht="10.199999999999999" customHeight="1" x14ac:dyDescent="0.15">
      <c r="B13" s="114">
        <v>45627</v>
      </c>
      <c r="C13" s="113">
        <v>45689</v>
      </c>
      <c r="D13" s="13">
        <v>2</v>
      </c>
      <c r="E13" s="112">
        <v>62</v>
      </c>
      <c r="F13" s="111">
        <v>11500000000</v>
      </c>
      <c r="G13" s="111"/>
      <c r="H13" s="61">
        <v>14711289303.5807</v>
      </c>
      <c r="I13" s="61"/>
      <c r="J13" s="13">
        <v>14661428752.4165</v>
      </c>
      <c r="K13" s="13">
        <v>14586949519.5961</v>
      </c>
      <c r="L13" s="13">
        <v>14463643845.9426</v>
      </c>
    </row>
    <row r="14" spans="2:12" s="1" customFormat="1" ht="10.199999999999999" customHeight="1" x14ac:dyDescent="0.15">
      <c r="B14" s="114">
        <v>45627</v>
      </c>
      <c r="C14" s="113">
        <v>45717</v>
      </c>
      <c r="D14" s="13">
        <v>3</v>
      </c>
      <c r="E14" s="112">
        <v>90</v>
      </c>
      <c r="F14" s="111">
        <v>11500000000</v>
      </c>
      <c r="G14" s="111"/>
      <c r="H14" s="61">
        <v>14607301957.049999</v>
      </c>
      <c r="I14" s="61"/>
      <c r="J14" s="13">
        <v>14535490381.0319</v>
      </c>
      <c r="K14" s="13">
        <v>14428427115.4133</v>
      </c>
      <c r="L14" s="13">
        <v>14251718656.436001</v>
      </c>
    </row>
    <row r="15" spans="2:12" s="1" customFormat="1" ht="10.199999999999999" customHeight="1" x14ac:dyDescent="0.15">
      <c r="B15" s="114">
        <v>45627</v>
      </c>
      <c r="C15" s="113">
        <v>45748</v>
      </c>
      <c r="D15" s="13">
        <v>4</v>
      </c>
      <c r="E15" s="112">
        <v>121</v>
      </c>
      <c r="F15" s="111">
        <v>11500000000</v>
      </c>
      <c r="G15" s="111"/>
      <c r="H15" s="61">
        <v>14506050986.768999</v>
      </c>
      <c r="I15" s="61"/>
      <c r="J15" s="13">
        <v>14410254792.4886</v>
      </c>
      <c r="K15" s="13">
        <v>14267735662.115</v>
      </c>
      <c r="L15" s="13">
        <v>14033303715.478201</v>
      </c>
    </row>
    <row r="16" spans="2:12" s="1" customFormat="1" ht="10.199999999999999" customHeight="1" x14ac:dyDescent="0.15">
      <c r="B16" s="114">
        <v>45627</v>
      </c>
      <c r="C16" s="113">
        <v>45778</v>
      </c>
      <c r="D16" s="13">
        <v>5</v>
      </c>
      <c r="E16" s="112">
        <v>151</v>
      </c>
      <c r="F16" s="111">
        <v>11500000000</v>
      </c>
      <c r="G16" s="111"/>
      <c r="H16" s="61">
        <v>14401787023.351</v>
      </c>
      <c r="I16" s="61"/>
      <c r="J16" s="13">
        <v>14283196293.850201</v>
      </c>
      <c r="K16" s="13">
        <v>14107126698.7027</v>
      </c>
      <c r="L16" s="13">
        <v>13818456006.9317</v>
      </c>
    </row>
    <row r="17" spans="2:12" s="1" customFormat="1" ht="10.199999999999999" customHeight="1" x14ac:dyDescent="0.15">
      <c r="B17" s="114">
        <v>45627</v>
      </c>
      <c r="C17" s="113">
        <v>45809</v>
      </c>
      <c r="D17" s="13">
        <v>6</v>
      </c>
      <c r="E17" s="112">
        <v>182</v>
      </c>
      <c r="F17" s="111">
        <v>11500000000</v>
      </c>
      <c r="G17" s="111"/>
      <c r="H17" s="61">
        <v>14294216913.4296</v>
      </c>
      <c r="I17" s="61"/>
      <c r="J17" s="13">
        <v>14152467550.7498</v>
      </c>
      <c r="K17" s="13">
        <v>13942460499.843599</v>
      </c>
      <c r="L17" s="13">
        <v>13599313819.866199</v>
      </c>
    </row>
    <row r="18" spans="2:12" s="1" customFormat="1" ht="10.199999999999999" customHeight="1" x14ac:dyDescent="0.15">
      <c r="B18" s="114">
        <v>45627</v>
      </c>
      <c r="C18" s="113">
        <v>45839</v>
      </c>
      <c r="D18" s="13">
        <v>7</v>
      </c>
      <c r="E18" s="112">
        <v>212</v>
      </c>
      <c r="F18" s="111">
        <v>11500000000</v>
      </c>
      <c r="G18" s="111"/>
      <c r="H18" s="61">
        <v>14186420505.6912</v>
      </c>
      <c r="I18" s="61"/>
      <c r="J18" s="13">
        <v>14022685337.585501</v>
      </c>
      <c r="K18" s="13">
        <v>13780602669.595699</v>
      </c>
      <c r="L18" s="13">
        <v>13386340493.965799</v>
      </c>
    </row>
    <row r="19" spans="2:12" s="1" customFormat="1" ht="10.199999999999999" customHeight="1" x14ac:dyDescent="0.15">
      <c r="B19" s="114">
        <v>45627</v>
      </c>
      <c r="C19" s="113">
        <v>45870</v>
      </c>
      <c r="D19" s="13">
        <v>8</v>
      </c>
      <c r="E19" s="112">
        <v>243</v>
      </c>
      <c r="F19" s="111">
        <v>11500000000</v>
      </c>
      <c r="G19" s="111"/>
      <c r="H19" s="61">
        <v>14085588412.4314</v>
      </c>
      <c r="I19" s="61"/>
      <c r="J19" s="13">
        <v>13899402549.190599</v>
      </c>
      <c r="K19" s="13">
        <v>13624709403.6222</v>
      </c>
      <c r="L19" s="13">
        <v>13178850279.4342</v>
      </c>
    </row>
    <row r="20" spans="2:12" s="1" customFormat="1" ht="10.199999999999999" customHeight="1" x14ac:dyDescent="0.15">
      <c r="B20" s="114">
        <v>45627</v>
      </c>
      <c r="C20" s="113">
        <v>45901</v>
      </c>
      <c r="D20" s="13">
        <v>9</v>
      </c>
      <c r="E20" s="112">
        <v>274</v>
      </c>
      <c r="F20" s="111">
        <v>11500000000</v>
      </c>
      <c r="G20" s="111"/>
      <c r="H20" s="61">
        <v>13978514073.287701</v>
      </c>
      <c r="I20" s="61"/>
      <c r="J20" s="13">
        <v>13770348328.284599</v>
      </c>
      <c r="K20" s="13">
        <v>13463876959.3255</v>
      </c>
      <c r="L20" s="13">
        <v>12968120272.7104</v>
      </c>
    </row>
    <row r="21" spans="2:12" s="1" customFormat="1" ht="10.199999999999999" customHeight="1" x14ac:dyDescent="0.15">
      <c r="B21" s="114">
        <v>45627</v>
      </c>
      <c r="C21" s="113">
        <v>45931</v>
      </c>
      <c r="D21" s="13">
        <v>10</v>
      </c>
      <c r="E21" s="112">
        <v>304</v>
      </c>
      <c r="F21" s="111">
        <v>11500000000</v>
      </c>
      <c r="G21" s="111"/>
      <c r="H21" s="61">
        <v>13877970961.1415</v>
      </c>
      <c r="I21" s="61"/>
      <c r="J21" s="13">
        <v>13648862317.964899</v>
      </c>
      <c r="K21" s="13">
        <v>13312248874.418501</v>
      </c>
      <c r="L21" s="13">
        <v>12769515136.476299</v>
      </c>
    </row>
    <row r="22" spans="2:12" s="1" customFormat="1" ht="10.199999999999999" customHeight="1" x14ac:dyDescent="0.15">
      <c r="B22" s="114">
        <v>45627</v>
      </c>
      <c r="C22" s="113">
        <v>45962</v>
      </c>
      <c r="D22" s="13">
        <v>11</v>
      </c>
      <c r="E22" s="112">
        <v>335</v>
      </c>
      <c r="F22" s="111">
        <v>11500000000</v>
      </c>
      <c r="G22" s="111"/>
      <c r="H22" s="61">
        <v>13778549168.013599</v>
      </c>
      <c r="I22" s="61"/>
      <c r="J22" s="13">
        <v>13528098221.6686</v>
      </c>
      <c r="K22" s="13">
        <v>13160906873.118299</v>
      </c>
      <c r="L22" s="13">
        <v>12570872299.3853</v>
      </c>
    </row>
    <row r="23" spans="2:12" s="1" customFormat="1" ht="10.199999999999999" customHeight="1" x14ac:dyDescent="0.15">
      <c r="B23" s="114">
        <v>45627</v>
      </c>
      <c r="C23" s="113">
        <v>45992</v>
      </c>
      <c r="D23" s="13">
        <v>12</v>
      </c>
      <c r="E23" s="112">
        <v>365</v>
      </c>
      <c r="F23" s="111">
        <v>11500000000</v>
      </c>
      <c r="G23" s="111"/>
      <c r="H23" s="61">
        <v>13667779196.741699</v>
      </c>
      <c r="I23" s="61"/>
      <c r="J23" s="13">
        <v>13397315102.570999</v>
      </c>
      <c r="K23" s="13">
        <v>13001594219.529699</v>
      </c>
      <c r="L23" s="13">
        <v>12367795328.679199</v>
      </c>
    </row>
    <row r="24" spans="2:12" s="1" customFormat="1" ht="10.199999999999999" customHeight="1" x14ac:dyDescent="0.15">
      <c r="B24" s="114">
        <v>45627</v>
      </c>
      <c r="C24" s="113">
        <v>46023</v>
      </c>
      <c r="D24" s="13">
        <v>13</v>
      </c>
      <c r="E24" s="112">
        <v>396</v>
      </c>
      <c r="F24" s="111">
        <v>11500000000</v>
      </c>
      <c r="G24" s="111"/>
      <c r="H24" s="61">
        <v>13567399292.1639</v>
      </c>
      <c r="I24" s="61"/>
      <c r="J24" s="13">
        <v>13276365605.082199</v>
      </c>
      <c r="K24" s="13">
        <v>12851450030.8622</v>
      </c>
      <c r="L24" s="13">
        <v>12173190924.740999</v>
      </c>
    </row>
    <row r="25" spans="2:12" s="1" customFormat="1" ht="10.199999999999999" customHeight="1" x14ac:dyDescent="0.15">
      <c r="B25" s="114">
        <v>45627</v>
      </c>
      <c r="C25" s="113">
        <v>46054</v>
      </c>
      <c r="D25" s="13">
        <v>14</v>
      </c>
      <c r="E25" s="112">
        <v>427</v>
      </c>
      <c r="F25" s="111">
        <v>9000000000</v>
      </c>
      <c r="G25" s="111"/>
      <c r="H25" s="61">
        <v>13464981392.106501</v>
      </c>
      <c r="I25" s="61"/>
      <c r="J25" s="13">
        <v>13153796950.4914</v>
      </c>
      <c r="K25" s="13">
        <v>12700422095.1301</v>
      </c>
      <c r="L25" s="13">
        <v>11979179595.8501</v>
      </c>
    </row>
    <row r="26" spans="2:12" s="1" customFormat="1" ht="10.199999999999999" customHeight="1" x14ac:dyDescent="0.15">
      <c r="B26" s="114">
        <v>45627</v>
      </c>
      <c r="C26" s="113">
        <v>46082</v>
      </c>
      <c r="D26" s="13">
        <v>15</v>
      </c>
      <c r="E26" s="112">
        <v>455</v>
      </c>
      <c r="F26" s="111">
        <v>9000000000</v>
      </c>
      <c r="G26" s="111"/>
      <c r="H26" s="61">
        <v>13360671630.4806</v>
      </c>
      <c r="I26" s="61"/>
      <c r="J26" s="13">
        <v>13031901517.2833</v>
      </c>
      <c r="K26" s="13">
        <v>12553820851.2318</v>
      </c>
      <c r="L26" s="13">
        <v>11795595176.4891</v>
      </c>
    </row>
    <row r="27" spans="2:12" s="1" customFormat="1" ht="10.199999999999999" customHeight="1" x14ac:dyDescent="0.15">
      <c r="B27" s="114">
        <v>45627</v>
      </c>
      <c r="C27" s="113">
        <v>46113</v>
      </c>
      <c r="D27" s="13">
        <v>16</v>
      </c>
      <c r="E27" s="112">
        <v>486</v>
      </c>
      <c r="F27" s="111">
        <v>9000000000</v>
      </c>
      <c r="G27" s="111"/>
      <c r="H27" s="61">
        <v>13258630440.315001</v>
      </c>
      <c r="I27" s="61"/>
      <c r="J27" s="13">
        <v>12910437027.019899</v>
      </c>
      <c r="K27" s="13">
        <v>12405182962.4188</v>
      </c>
      <c r="L27" s="13">
        <v>11606565483.2983</v>
      </c>
    </row>
    <row r="28" spans="2:12" s="1" customFormat="1" ht="10.199999999999999" customHeight="1" x14ac:dyDescent="0.15">
      <c r="B28" s="114">
        <v>45627</v>
      </c>
      <c r="C28" s="113">
        <v>46143</v>
      </c>
      <c r="D28" s="13">
        <v>17</v>
      </c>
      <c r="E28" s="112">
        <v>516</v>
      </c>
      <c r="F28" s="111">
        <v>9000000000</v>
      </c>
      <c r="G28" s="111"/>
      <c r="H28" s="61">
        <v>13154725577.484699</v>
      </c>
      <c r="I28" s="61"/>
      <c r="J28" s="13">
        <v>12788235667.821501</v>
      </c>
      <c r="K28" s="13">
        <v>12257520512.6157</v>
      </c>
      <c r="L28" s="13">
        <v>11421397961.6915</v>
      </c>
    </row>
    <row r="29" spans="2:12" s="1" customFormat="1" ht="10.199999999999999" customHeight="1" x14ac:dyDescent="0.15">
      <c r="B29" s="114">
        <v>45627</v>
      </c>
      <c r="C29" s="113">
        <v>46174</v>
      </c>
      <c r="D29" s="13">
        <v>18</v>
      </c>
      <c r="E29" s="112">
        <v>547</v>
      </c>
      <c r="F29" s="111">
        <v>9000000000</v>
      </c>
      <c r="G29" s="111"/>
      <c r="H29" s="61">
        <v>13052635924.319799</v>
      </c>
      <c r="I29" s="61"/>
      <c r="J29" s="13">
        <v>12667468760.178801</v>
      </c>
      <c r="K29" s="13">
        <v>12110886455.1075</v>
      </c>
      <c r="L29" s="13">
        <v>11236969121.877001</v>
      </c>
    </row>
    <row r="30" spans="2:12" s="1" customFormat="1" ht="10.199999999999999" customHeight="1" x14ac:dyDescent="0.15">
      <c r="B30" s="114">
        <v>45627</v>
      </c>
      <c r="C30" s="113">
        <v>46204</v>
      </c>
      <c r="D30" s="13">
        <v>19</v>
      </c>
      <c r="E30" s="112">
        <v>577</v>
      </c>
      <c r="F30" s="111">
        <v>9000000000</v>
      </c>
      <c r="G30" s="111"/>
      <c r="H30" s="61">
        <v>12952738537.538</v>
      </c>
      <c r="I30" s="61"/>
      <c r="J30" s="13">
        <v>12549885885.3486</v>
      </c>
      <c r="K30" s="13">
        <v>11968938478.4265</v>
      </c>
      <c r="L30" s="13">
        <v>11059741419.6551</v>
      </c>
    </row>
    <row r="31" spans="2:12" s="1" customFormat="1" ht="10.199999999999999" customHeight="1" x14ac:dyDescent="0.15">
      <c r="B31" s="114">
        <v>45627</v>
      </c>
      <c r="C31" s="113">
        <v>46235</v>
      </c>
      <c r="D31" s="13">
        <v>20</v>
      </c>
      <c r="E31" s="112">
        <v>608</v>
      </c>
      <c r="F31" s="111">
        <v>9000000000</v>
      </c>
      <c r="G31" s="111"/>
      <c r="H31" s="61">
        <v>12852102366.408001</v>
      </c>
      <c r="I31" s="61"/>
      <c r="J31" s="13">
        <v>12431259516.4006</v>
      </c>
      <c r="K31" s="13">
        <v>11825651700.618401</v>
      </c>
      <c r="L31" s="13">
        <v>10881055906.0597</v>
      </c>
    </row>
    <row r="32" spans="2:12" s="1" customFormat="1" ht="10.199999999999999" customHeight="1" x14ac:dyDescent="0.15">
      <c r="B32" s="114">
        <v>45627</v>
      </c>
      <c r="C32" s="113">
        <v>46266</v>
      </c>
      <c r="D32" s="13">
        <v>21</v>
      </c>
      <c r="E32" s="112">
        <v>639</v>
      </c>
      <c r="F32" s="111">
        <v>9000000000</v>
      </c>
      <c r="G32" s="111"/>
      <c r="H32" s="61">
        <v>12747771707.032801</v>
      </c>
      <c r="I32" s="61"/>
      <c r="J32" s="13">
        <v>12309431992.741501</v>
      </c>
      <c r="K32" s="13">
        <v>11679978863.513901</v>
      </c>
      <c r="L32" s="13">
        <v>10701499474.121799</v>
      </c>
    </row>
    <row r="33" spans="2:12" s="1" customFormat="1" ht="10.199999999999999" customHeight="1" x14ac:dyDescent="0.15">
      <c r="B33" s="114">
        <v>45627</v>
      </c>
      <c r="C33" s="113">
        <v>46296</v>
      </c>
      <c r="D33" s="13">
        <v>22</v>
      </c>
      <c r="E33" s="112">
        <v>669</v>
      </c>
      <c r="F33" s="111">
        <v>9000000000</v>
      </c>
      <c r="G33" s="111"/>
      <c r="H33" s="61">
        <v>12646662105.8445</v>
      </c>
      <c r="I33" s="61"/>
      <c r="J33" s="13">
        <v>12191754574.462099</v>
      </c>
      <c r="K33" s="13">
        <v>11539846245.958799</v>
      </c>
      <c r="L33" s="13">
        <v>10529765112.8666</v>
      </c>
    </row>
    <row r="34" spans="2:12" s="1" customFormat="1" ht="10.199999999999999" customHeight="1" x14ac:dyDescent="0.15">
      <c r="B34" s="114">
        <v>45627</v>
      </c>
      <c r="C34" s="113">
        <v>46327</v>
      </c>
      <c r="D34" s="13">
        <v>23</v>
      </c>
      <c r="E34" s="112">
        <v>700</v>
      </c>
      <c r="F34" s="111">
        <v>9000000000</v>
      </c>
      <c r="G34" s="111"/>
      <c r="H34" s="61">
        <v>12544776087.318501</v>
      </c>
      <c r="I34" s="61"/>
      <c r="J34" s="13">
        <v>12073021925.504499</v>
      </c>
      <c r="K34" s="13">
        <v>11398399991.2251</v>
      </c>
      <c r="L34" s="13">
        <v>10356646998.134399</v>
      </c>
    </row>
    <row r="35" spans="2:12" s="1" customFormat="1" ht="10.199999999999999" customHeight="1" x14ac:dyDescent="0.15">
      <c r="B35" s="114">
        <v>45627</v>
      </c>
      <c r="C35" s="113">
        <v>46357</v>
      </c>
      <c r="D35" s="13">
        <v>24</v>
      </c>
      <c r="E35" s="112">
        <v>730</v>
      </c>
      <c r="F35" s="111">
        <v>9000000000</v>
      </c>
      <c r="G35" s="111"/>
      <c r="H35" s="61">
        <v>12441549789.7915</v>
      </c>
      <c r="I35" s="61"/>
      <c r="J35" s="13">
        <v>11954023841.0755</v>
      </c>
      <c r="K35" s="13">
        <v>11258273340.6448</v>
      </c>
      <c r="L35" s="13">
        <v>10187395170.488199</v>
      </c>
    </row>
    <row r="36" spans="2:12" s="1" customFormat="1" ht="10.199999999999999" customHeight="1" x14ac:dyDescent="0.15">
      <c r="B36" s="114">
        <v>45627</v>
      </c>
      <c r="C36" s="113">
        <v>46388</v>
      </c>
      <c r="D36" s="13">
        <v>25</v>
      </c>
      <c r="E36" s="112">
        <v>761</v>
      </c>
      <c r="F36" s="111">
        <v>9000000000</v>
      </c>
      <c r="G36" s="111"/>
      <c r="H36" s="61">
        <v>12337195062.241699</v>
      </c>
      <c r="I36" s="61"/>
      <c r="J36" s="13">
        <v>11833653434.313999</v>
      </c>
      <c r="K36" s="13">
        <v>11116564959.8717</v>
      </c>
      <c r="L36" s="13">
        <v>10016559930.425301</v>
      </c>
    </row>
    <row r="37" spans="2:12" s="1" customFormat="1" ht="10.199999999999999" customHeight="1" x14ac:dyDescent="0.15">
      <c r="B37" s="114">
        <v>45627</v>
      </c>
      <c r="C37" s="113">
        <v>46419</v>
      </c>
      <c r="D37" s="13">
        <v>26</v>
      </c>
      <c r="E37" s="112">
        <v>792</v>
      </c>
      <c r="F37" s="111">
        <v>9000000000</v>
      </c>
      <c r="G37" s="111"/>
      <c r="H37" s="61">
        <v>12238860994.818399</v>
      </c>
      <c r="I37" s="61"/>
      <c r="J37" s="13">
        <v>11719422086.702999</v>
      </c>
      <c r="K37" s="13">
        <v>10981256930.3314</v>
      </c>
      <c r="L37" s="13">
        <v>9852731688.7319298</v>
      </c>
    </row>
    <row r="38" spans="2:12" s="1" customFormat="1" ht="10.199999999999999" customHeight="1" x14ac:dyDescent="0.15">
      <c r="B38" s="114">
        <v>45627</v>
      </c>
      <c r="C38" s="113">
        <v>46447</v>
      </c>
      <c r="D38" s="13">
        <v>27</v>
      </c>
      <c r="E38" s="112">
        <v>820</v>
      </c>
      <c r="F38" s="111">
        <v>9000000000</v>
      </c>
      <c r="G38" s="111"/>
      <c r="H38" s="61">
        <v>12138772606.4146</v>
      </c>
      <c r="I38" s="61"/>
      <c r="J38" s="13">
        <v>11605773560.113199</v>
      </c>
      <c r="K38" s="13">
        <v>10849783339.344601</v>
      </c>
      <c r="L38" s="13">
        <v>9697519917.5358391</v>
      </c>
    </row>
    <row r="39" spans="2:12" s="1" customFormat="1" ht="10.199999999999999" customHeight="1" x14ac:dyDescent="0.15">
      <c r="B39" s="114">
        <v>45627</v>
      </c>
      <c r="C39" s="113">
        <v>46478</v>
      </c>
      <c r="D39" s="13">
        <v>28</v>
      </c>
      <c r="E39" s="112">
        <v>851</v>
      </c>
      <c r="F39" s="111">
        <v>9000000000</v>
      </c>
      <c r="G39" s="111"/>
      <c r="H39" s="61">
        <v>12040264255.465099</v>
      </c>
      <c r="I39" s="61"/>
      <c r="J39" s="13">
        <v>11492066083.991301</v>
      </c>
      <c r="K39" s="13">
        <v>10716159784.0348</v>
      </c>
      <c r="L39" s="13">
        <v>9537518966.3512802</v>
      </c>
    </row>
    <row r="40" spans="2:12" s="1" customFormat="1" ht="10.199999999999999" customHeight="1" x14ac:dyDescent="0.15">
      <c r="B40" s="114">
        <v>45627</v>
      </c>
      <c r="C40" s="113">
        <v>46508</v>
      </c>
      <c r="D40" s="13">
        <v>29</v>
      </c>
      <c r="E40" s="112">
        <v>881</v>
      </c>
      <c r="F40" s="111">
        <v>6500000000</v>
      </c>
      <c r="G40" s="111"/>
      <c r="H40" s="61">
        <v>11931788597.535801</v>
      </c>
      <c r="I40" s="61"/>
      <c r="J40" s="13">
        <v>11369836156.990801</v>
      </c>
      <c r="K40" s="13">
        <v>10576087605.711</v>
      </c>
      <c r="L40" s="13">
        <v>9374267821.1914902</v>
      </c>
    </row>
    <row r="41" spans="2:12" s="1" customFormat="1" ht="10.199999999999999" customHeight="1" x14ac:dyDescent="0.15">
      <c r="B41" s="114">
        <v>45627</v>
      </c>
      <c r="C41" s="113">
        <v>46539</v>
      </c>
      <c r="D41" s="13">
        <v>30</v>
      </c>
      <c r="E41" s="112">
        <v>912</v>
      </c>
      <c r="F41" s="111">
        <v>6500000000</v>
      </c>
      <c r="G41" s="111"/>
      <c r="H41" s="61">
        <v>11834378660.292999</v>
      </c>
      <c r="I41" s="61"/>
      <c r="J41" s="13">
        <v>11257887293.499701</v>
      </c>
      <c r="K41" s="13">
        <v>10445321757.7173</v>
      </c>
      <c r="L41" s="13">
        <v>9219147418.4042492</v>
      </c>
    </row>
    <row r="42" spans="2:12" s="1" customFormat="1" ht="10.199999999999999" customHeight="1" x14ac:dyDescent="0.15">
      <c r="B42" s="114">
        <v>45627</v>
      </c>
      <c r="C42" s="113">
        <v>46569</v>
      </c>
      <c r="D42" s="13">
        <v>31</v>
      </c>
      <c r="E42" s="112">
        <v>942</v>
      </c>
      <c r="F42" s="111">
        <v>6500000000</v>
      </c>
      <c r="G42" s="111"/>
      <c r="H42" s="61">
        <v>11734699439.3309</v>
      </c>
      <c r="I42" s="61"/>
      <c r="J42" s="13">
        <v>11144740644.5378</v>
      </c>
      <c r="K42" s="13">
        <v>10314891392.988701</v>
      </c>
      <c r="L42" s="13">
        <v>9066709063.1795807</v>
      </c>
    </row>
    <row r="43" spans="2:12" s="1" customFormat="1" ht="10.199999999999999" customHeight="1" x14ac:dyDescent="0.15">
      <c r="B43" s="114">
        <v>45627</v>
      </c>
      <c r="C43" s="113">
        <v>46600</v>
      </c>
      <c r="D43" s="13">
        <v>32</v>
      </c>
      <c r="E43" s="112">
        <v>973</v>
      </c>
      <c r="F43" s="111">
        <v>6500000000</v>
      </c>
      <c r="G43" s="111"/>
      <c r="H43" s="61">
        <v>11640894045.4142</v>
      </c>
      <c r="I43" s="61"/>
      <c r="J43" s="13">
        <v>11036900088.334999</v>
      </c>
      <c r="K43" s="13">
        <v>10189101706.7113</v>
      </c>
      <c r="L43" s="13">
        <v>8918206772.7391491</v>
      </c>
    </row>
    <row r="44" spans="2:12" s="1" customFormat="1" ht="10.199999999999999" customHeight="1" x14ac:dyDescent="0.15">
      <c r="B44" s="114">
        <v>45627</v>
      </c>
      <c r="C44" s="113">
        <v>46631</v>
      </c>
      <c r="D44" s="13">
        <v>33</v>
      </c>
      <c r="E44" s="112">
        <v>1004</v>
      </c>
      <c r="F44" s="111">
        <v>6500000000</v>
      </c>
      <c r="G44" s="111"/>
      <c r="H44" s="61">
        <v>11546145815.0987</v>
      </c>
      <c r="I44" s="61"/>
      <c r="J44" s="13">
        <v>10928500882.868099</v>
      </c>
      <c r="K44" s="13">
        <v>10063370697.860201</v>
      </c>
      <c r="L44" s="13">
        <v>8770850944.2475796</v>
      </c>
    </row>
    <row r="45" spans="2:12" s="1" customFormat="1" ht="10.199999999999999" customHeight="1" x14ac:dyDescent="0.15">
      <c r="B45" s="114">
        <v>45627</v>
      </c>
      <c r="C45" s="113">
        <v>46661</v>
      </c>
      <c r="D45" s="13">
        <v>34</v>
      </c>
      <c r="E45" s="112">
        <v>1034</v>
      </c>
      <c r="F45" s="111">
        <v>6500000000</v>
      </c>
      <c r="G45" s="111"/>
      <c r="H45" s="61">
        <v>11445734864.924101</v>
      </c>
      <c r="I45" s="61"/>
      <c r="J45" s="13">
        <v>10815679158.420601</v>
      </c>
      <c r="K45" s="13">
        <v>9934967301.8380203</v>
      </c>
      <c r="L45" s="13">
        <v>8623444750.1512604</v>
      </c>
    </row>
    <row r="46" spans="2:12" s="1" customFormat="1" ht="10.199999999999999" customHeight="1" x14ac:dyDescent="0.15">
      <c r="B46" s="114">
        <v>45627</v>
      </c>
      <c r="C46" s="113">
        <v>46692</v>
      </c>
      <c r="D46" s="13">
        <v>35</v>
      </c>
      <c r="E46" s="112">
        <v>1065</v>
      </c>
      <c r="F46" s="111">
        <v>6500000000</v>
      </c>
      <c r="G46" s="111"/>
      <c r="H46" s="61">
        <v>11350750504.394199</v>
      </c>
      <c r="I46" s="61"/>
      <c r="J46" s="13">
        <v>10707731461.5371</v>
      </c>
      <c r="K46" s="13">
        <v>9810795208.7964001</v>
      </c>
      <c r="L46" s="13">
        <v>8479596228.2881098</v>
      </c>
    </row>
    <row r="47" spans="2:12" s="1" customFormat="1" ht="10.199999999999999" customHeight="1" x14ac:dyDescent="0.15">
      <c r="B47" s="114">
        <v>45627</v>
      </c>
      <c r="C47" s="113">
        <v>46722</v>
      </c>
      <c r="D47" s="13">
        <v>36</v>
      </c>
      <c r="E47" s="112">
        <v>1095</v>
      </c>
      <c r="F47" s="111">
        <v>5000000000</v>
      </c>
      <c r="G47" s="111"/>
      <c r="H47" s="61">
        <v>11254407463.1812</v>
      </c>
      <c r="I47" s="61"/>
      <c r="J47" s="13">
        <v>10599419681.0396</v>
      </c>
      <c r="K47" s="13">
        <v>9687653454.1931591</v>
      </c>
      <c r="L47" s="13">
        <v>8338840001.0694399</v>
      </c>
    </row>
    <row r="48" spans="2:12" s="1" customFormat="1" ht="10.199999999999999" customHeight="1" x14ac:dyDescent="0.15">
      <c r="B48" s="114">
        <v>45627</v>
      </c>
      <c r="C48" s="113">
        <v>46753</v>
      </c>
      <c r="D48" s="13">
        <v>37</v>
      </c>
      <c r="E48" s="112">
        <v>1126</v>
      </c>
      <c r="F48" s="111">
        <v>5000000000</v>
      </c>
      <c r="G48" s="111"/>
      <c r="H48" s="61">
        <v>11159647734.3818</v>
      </c>
      <c r="I48" s="61"/>
      <c r="J48" s="13">
        <v>10492348776.482901</v>
      </c>
      <c r="K48" s="13">
        <v>9565404013.9345798</v>
      </c>
      <c r="L48" s="13">
        <v>8198737537.6516104</v>
      </c>
    </row>
    <row r="49" spans="2:12" s="1" customFormat="1" ht="10.199999999999999" customHeight="1" x14ac:dyDescent="0.15">
      <c r="B49" s="114">
        <v>45627</v>
      </c>
      <c r="C49" s="113">
        <v>46784</v>
      </c>
      <c r="D49" s="13">
        <v>38</v>
      </c>
      <c r="E49" s="112">
        <v>1157</v>
      </c>
      <c r="F49" s="111">
        <v>5000000000</v>
      </c>
      <c r="G49" s="111"/>
      <c r="H49" s="61">
        <v>11066710622.385599</v>
      </c>
      <c r="I49" s="61"/>
      <c r="J49" s="13">
        <v>10387321306.9874</v>
      </c>
      <c r="K49" s="13">
        <v>9445571896.2959003</v>
      </c>
      <c r="L49" s="13">
        <v>8061735466.7992697</v>
      </c>
    </row>
    <row r="50" spans="2:12" s="1" customFormat="1" ht="10.199999999999999" customHeight="1" x14ac:dyDescent="0.15">
      <c r="B50" s="114">
        <v>45627</v>
      </c>
      <c r="C50" s="113">
        <v>46813</v>
      </c>
      <c r="D50" s="13">
        <v>39</v>
      </c>
      <c r="E50" s="112">
        <v>1186</v>
      </c>
      <c r="F50" s="111">
        <v>5000000000</v>
      </c>
      <c r="G50" s="111"/>
      <c r="H50" s="61">
        <v>10974110192.554001</v>
      </c>
      <c r="I50" s="61"/>
      <c r="J50" s="13">
        <v>10284061618.5769</v>
      </c>
      <c r="K50" s="13">
        <v>9329423421.1230202</v>
      </c>
      <c r="L50" s="13">
        <v>7931049069.2603703</v>
      </c>
    </row>
    <row r="51" spans="2:12" s="1" customFormat="1" ht="10.199999999999999" customHeight="1" x14ac:dyDescent="0.15">
      <c r="B51" s="114">
        <v>45627</v>
      </c>
      <c r="C51" s="113">
        <v>46844</v>
      </c>
      <c r="D51" s="13">
        <v>40</v>
      </c>
      <c r="E51" s="112">
        <v>1217</v>
      </c>
      <c r="F51" s="111">
        <v>5000000000</v>
      </c>
      <c r="G51" s="111"/>
      <c r="H51" s="61">
        <v>10880617873.7983</v>
      </c>
      <c r="I51" s="61"/>
      <c r="J51" s="13">
        <v>10179154136.741699</v>
      </c>
      <c r="K51" s="13">
        <v>9210769573.2845192</v>
      </c>
      <c r="L51" s="13">
        <v>7797015002.4650002</v>
      </c>
    </row>
    <row r="52" spans="2:12" s="1" customFormat="1" ht="10.199999999999999" customHeight="1" x14ac:dyDescent="0.15">
      <c r="B52" s="114">
        <v>45627</v>
      </c>
      <c r="C52" s="113">
        <v>46874</v>
      </c>
      <c r="D52" s="13">
        <v>41</v>
      </c>
      <c r="E52" s="112">
        <v>1247</v>
      </c>
      <c r="F52" s="111">
        <v>5000000000</v>
      </c>
      <c r="G52" s="111"/>
      <c r="H52" s="61">
        <v>10787599756.681999</v>
      </c>
      <c r="I52" s="61"/>
      <c r="J52" s="13">
        <v>10075567518.652399</v>
      </c>
      <c r="K52" s="13">
        <v>9094598101.4237309</v>
      </c>
      <c r="L52" s="13">
        <v>7667116240.6846199</v>
      </c>
    </row>
    <row r="53" spans="2:12" s="1" customFormat="1" ht="10.199999999999999" customHeight="1" x14ac:dyDescent="0.15">
      <c r="B53" s="114">
        <v>45627</v>
      </c>
      <c r="C53" s="113">
        <v>46905</v>
      </c>
      <c r="D53" s="13">
        <v>42</v>
      </c>
      <c r="E53" s="112">
        <v>1278</v>
      </c>
      <c r="F53" s="111">
        <v>5000000000</v>
      </c>
      <c r="G53" s="111"/>
      <c r="H53" s="61">
        <v>10696330026.169701</v>
      </c>
      <c r="I53" s="61"/>
      <c r="J53" s="13">
        <v>9973377693.4716091</v>
      </c>
      <c r="K53" s="13">
        <v>8979462752.8842201</v>
      </c>
      <c r="L53" s="13">
        <v>7537989159.65975</v>
      </c>
    </row>
    <row r="54" spans="2:12" s="1" customFormat="1" ht="10.199999999999999" customHeight="1" x14ac:dyDescent="0.15">
      <c r="B54" s="114">
        <v>45627</v>
      </c>
      <c r="C54" s="113">
        <v>46935</v>
      </c>
      <c r="D54" s="13">
        <v>43</v>
      </c>
      <c r="E54" s="112">
        <v>1308</v>
      </c>
      <c r="F54" s="111">
        <v>5000000000</v>
      </c>
      <c r="G54" s="111"/>
      <c r="H54" s="61">
        <v>10605474782.901501</v>
      </c>
      <c r="I54" s="61"/>
      <c r="J54" s="13">
        <v>9872431929.2141705</v>
      </c>
      <c r="K54" s="13">
        <v>8866699751.3024693</v>
      </c>
      <c r="L54" s="13">
        <v>7412816355.9281101</v>
      </c>
    </row>
    <row r="55" spans="2:12" s="1" customFormat="1" ht="10.199999999999999" customHeight="1" x14ac:dyDescent="0.15">
      <c r="B55" s="114">
        <v>45627</v>
      </c>
      <c r="C55" s="113">
        <v>46966</v>
      </c>
      <c r="D55" s="13">
        <v>44</v>
      </c>
      <c r="E55" s="112">
        <v>1339</v>
      </c>
      <c r="F55" s="111">
        <v>5000000000</v>
      </c>
      <c r="G55" s="111"/>
      <c r="H55" s="61">
        <v>10515848000.569901</v>
      </c>
      <c r="I55" s="61"/>
      <c r="J55" s="13">
        <v>9772397217.6089401</v>
      </c>
      <c r="K55" s="13">
        <v>8754534504.0404301</v>
      </c>
      <c r="L55" s="13">
        <v>7288042843.1773396</v>
      </c>
    </row>
    <row r="56" spans="2:12" s="1" customFormat="1" ht="10.199999999999999" customHeight="1" x14ac:dyDescent="0.15">
      <c r="B56" s="114">
        <v>45627</v>
      </c>
      <c r="C56" s="113">
        <v>46997</v>
      </c>
      <c r="D56" s="13">
        <v>45</v>
      </c>
      <c r="E56" s="112">
        <v>1370</v>
      </c>
      <c r="F56" s="111">
        <v>5000000000</v>
      </c>
      <c r="G56" s="111"/>
      <c r="H56" s="61">
        <v>10424578123.207899</v>
      </c>
      <c r="I56" s="61"/>
      <c r="J56" s="13">
        <v>9671149097.3548698</v>
      </c>
      <c r="K56" s="13">
        <v>8641798167.2781696</v>
      </c>
      <c r="L56" s="13">
        <v>7163719901.9898996</v>
      </c>
    </row>
    <row r="57" spans="2:12" s="1" customFormat="1" ht="10.199999999999999" customHeight="1" x14ac:dyDescent="0.15">
      <c r="B57" s="114">
        <v>45627</v>
      </c>
      <c r="C57" s="113">
        <v>47027</v>
      </c>
      <c r="D57" s="13">
        <v>46</v>
      </c>
      <c r="E57" s="112">
        <v>1400</v>
      </c>
      <c r="F57" s="111">
        <v>5000000000</v>
      </c>
      <c r="G57" s="111"/>
      <c r="H57" s="61">
        <v>10334162956.570999</v>
      </c>
      <c r="I57" s="61"/>
      <c r="J57" s="13">
        <v>9571532014.5369606</v>
      </c>
      <c r="K57" s="13">
        <v>8531733158.2910805</v>
      </c>
      <c r="L57" s="13">
        <v>7043488747.5223503</v>
      </c>
    </row>
    <row r="58" spans="2:12" s="1" customFormat="1" ht="10.199999999999999" customHeight="1" x14ac:dyDescent="0.15">
      <c r="B58" s="114">
        <v>45627</v>
      </c>
      <c r="C58" s="113">
        <v>47058</v>
      </c>
      <c r="D58" s="13">
        <v>47</v>
      </c>
      <c r="E58" s="112">
        <v>1431</v>
      </c>
      <c r="F58" s="111">
        <v>5000000000</v>
      </c>
      <c r="G58" s="111"/>
      <c r="H58" s="61">
        <v>10246317132.594299</v>
      </c>
      <c r="I58" s="61"/>
      <c r="J58" s="13">
        <v>9474072926.1001492</v>
      </c>
      <c r="K58" s="13">
        <v>8423384471.0958099</v>
      </c>
      <c r="L58" s="13">
        <v>6924585860.93853</v>
      </c>
    </row>
    <row r="59" spans="2:12" s="1" customFormat="1" ht="10.199999999999999" customHeight="1" x14ac:dyDescent="0.15">
      <c r="B59" s="114">
        <v>45627</v>
      </c>
      <c r="C59" s="113">
        <v>47088</v>
      </c>
      <c r="D59" s="13">
        <v>48</v>
      </c>
      <c r="E59" s="112">
        <v>1461</v>
      </c>
      <c r="F59" s="111">
        <v>5000000000</v>
      </c>
      <c r="G59" s="111"/>
      <c r="H59" s="61">
        <v>10158166680.8466</v>
      </c>
      <c r="I59" s="61"/>
      <c r="J59" s="13">
        <v>9377149173.0490704</v>
      </c>
      <c r="K59" s="13">
        <v>8316689596.0554504</v>
      </c>
      <c r="L59" s="13">
        <v>6808849846.5682898</v>
      </c>
    </row>
    <row r="60" spans="2:12" s="1" customFormat="1" ht="10.199999999999999" customHeight="1" x14ac:dyDescent="0.15">
      <c r="B60" s="114">
        <v>45627</v>
      </c>
      <c r="C60" s="113">
        <v>47119</v>
      </c>
      <c r="D60" s="13">
        <v>49</v>
      </c>
      <c r="E60" s="112">
        <v>1492</v>
      </c>
      <c r="F60" s="111">
        <v>5000000000</v>
      </c>
      <c r="G60" s="111"/>
      <c r="H60" s="61">
        <v>10071047414.496599</v>
      </c>
      <c r="I60" s="61"/>
      <c r="J60" s="13">
        <v>9280960191.4626198</v>
      </c>
      <c r="K60" s="13">
        <v>8210444513.7492304</v>
      </c>
      <c r="L60" s="13">
        <v>6693396532.1154804</v>
      </c>
    </row>
    <row r="61" spans="2:12" s="1" customFormat="1" ht="10.199999999999999" customHeight="1" x14ac:dyDescent="0.15">
      <c r="B61" s="114">
        <v>45627</v>
      </c>
      <c r="C61" s="113">
        <v>47150</v>
      </c>
      <c r="D61" s="13">
        <v>50</v>
      </c>
      <c r="E61" s="112">
        <v>1523</v>
      </c>
      <c r="F61" s="111">
        <v>2500000000</v>
      </c>
      <c r="G61" s="111"/>
      <c r="H61" s="61">
        <v>9980889926.1461601</v>
      </c>
      <c r="I61" s="61"/>
      <c r="J61" s="13">
        <v>9182275401.59231</v>
      </c>
      <c r="K61" s="13">
        <v>8102483733.0145903</v>
      </c>
      <c r="L61" s="13">
        <v>6577406319.6305199</v>
      </c>
    </row>
    <row r="62" spans="2:12" s="1" customFormat="1" ht="10.199999999999999" customHeight="1" x14ac:dyDescent="0.15">
      <c r="B62" s="114">
        <v>45627</v>
      </c>
      <c r="C62" s="113">
        <v>47178</v>
      </c>
      <c r="D62" s="13">
        <v>51</v>
      </c>
      <c r="E62" s="112">
        <v>1551</v>
      </c>
      <c r="F62" s="111">
        <v>2500000000</v>
      </c>
      <c r="G62" s="111"/>
      <c r="H62" s="61">
        <v>9892878326.4147701</v>
      </c>
      <c r="I62" s="61"/>
      <c r="J62" s="13">
        <v>9087362214.0177803</v>
      </c>
      <c r="K62" s="13">
        <v>8000309871.8040199</v>
      </c>
      <c r="L62" s="13">
        <v>6469613305.8733501</v>
      </c>
    </row>
    <row r="63" spans="2:12" s="1" customFormat="1" ht="10.199999999999999" customHeight="1" x14ac:dyDescent="0.15">
      <c r="B63" s="114">
        <v>45627</v>
      </c>
      <c r="C63" s="113">
        <v>47209</v>
      </c>
      <c r="D63" s="13">
        <v>52</v>
      </c>
      <c r="E63" s="112">
        <v>1582</v>
      </c>
      <c r="F63" s="111">
        <v>2500000000</v>
      </c>
      <c r="G63" s="111"/>
      <c r="H63" s="61">
        <v>9806416679.9580803</v>
      </c>
      <c r="I63" s="61"/>
      <c r="J63" s="13">
        <v>8992662472.6960697</v>
      </c>
      <c r="K63" s="13">
        <v>7896803940.0250597</v>
      </c>
      <c r="L63" s="13">
        <v>6358863315.0729504</v>
      </c>
    </row>
    <row r="64" spans="2:12" s="1" customFormat="1" ht="10.199999999999999" customHeight="1" x14ac:dyDescent="0.15">
      <c r="B64" s="114">
        <v>45627</v>
      </c>
      <c r="C64" s="113">
        <v>47239</v>
      </c>
      <c r="D64" s="13">
        <v>53</v>
      </c>
      <c r="E64" s="112">
        <v>1612</v>
      </c>
      <c r="F64" s="111">
        <v>2500000000</v>
      </c>
      <c r="G64" s="111"/>
      <c r="H64" s="61">
        <v>9715796479.6498108</v>
      </c>
      <c r="I64" s="61"/>
      <c r="J64" s="13">
        <v>8894937884.2526093</v>
      </c>
      <c r="K64" s="13">
        <v>7791763272.8175602</v>
      </c>
      <c r="L64" s="13">
        <v>6248560328.1128302</v>
      </c>
    </row>
    <row r="65" spans="2:12" s="1" customFormat="1" ht="10.199999999999999" customHeight="1" x14ac:dyDescent="0.15">
      <c r="B65" s="114">
        <v>45627</v>
      </c>
      <c r="C65" s="113">
        <v>47270</v>
      </c>
      <c r="D65" s="13">
        <v>54</v>
      </c>
      <c r="E65" s="112">
        <v>1643</v>
      </c>
      <c r="F65" s="111">
        <v>2500000000</v>
      </c>
      <c r="G65" s="111"/>
      <c r="H65" s="61">
        <v>9624887001.6226597</v>
      </c>
      <c r="I65" s="61"/>
      <c r="J65" s="13">
        <v>8796763765.5379505</v>
      </c>
      <c r="K65" s="13">
        <v>7686167631.5562096</v>
      </c>
      <c r="L65" s="13">
        <v>6137771118.4339705</v>
      </c>
    </row>
    <row r="66" spans="2:12" s="1" customFormat="1" ht="10.199999999999999" customHeight="1" x14ac:dyDescent="0.15">
      <c r="B66" s="114">
        <v>45627</v>
      </c>
      <c r="C66" s="113">
        <v>47300</v>
      </c>
      <c r="D66" s="13">
        <v>55</v>
      </c>
      <c r="E66" s="112">
        <v>1673</v>
      </c>
      <c r="F66" s="111">
        <v>2500000000</v>
      </c>
      <c r="G66" s="111"/>
      <c r="H66" s="61">
        <v>9536246296.3109207</v>
      </c>
      <c r="I66" s="61"/>
      <c r="J66" s="13">
        <v>8701443596.3411007</v>
      </c>
      <c r="K66" s="13">
        <v>7584168955.70959</v>
      </c>
      <c r="L66" s="13">
        <v>6031494277.8724003</v>
      </c>
    </row>
    <row r="67" spans="2:12" s="1" customFormat="1" ht="10.199999999999999" customHeight="1" x14ac:dyDescent="0.15">
      <c r="B67" s="114">
        <v>45627</v>
      </c>
      <c r="C67" s="113">
        <v>47331</v>
      </c>
      <c r="D67" s="13">
        <v>56</v>
      </c>
      <c r="E67" s="112">
        <v>1704</v>
      </c>
      <c r="F67" s="111">
        <v>2500000000</v>
      </c>
      <c r="G67" s="111"/>
      <c r="H67" s="61">
        <v>9451476653.8155193</v>
      </c>
      <c r="I67" s="61"/>
      <c r="J67" s="13">
        <v>8609467582.8893394</v>
      </c>
      <c r="K67" s="13">
        <v>7484918537.1286001</v>
      </c>
      <c r="L67" s="13">
        <v>5927350627.5307598</v>
      </c>
    </row>
    <row r="68" spans="2:12" s="1" customFormat="1" ht="10.199999999999999" customHeight="1" x14ac:dyDescent="0.15">
      <c r="B68" s="114">
        <v>45627</v>
      </c>
      <c r="C68" s="113">
        <v>47362</v>
      </c>
      <c r="D68" s="13">
        <v>57</v>
      </c>
      <c r="E68" s="112">
        <v>1735</v>
      </c>
      <c r="F68" s="111">
        <v>2500000000</v>
      </c>
      <c r="G68" s="111"/>
      <c r="H68" s="61">
        <v>9361990407.8597393</v>
      </c>
      <c r="I68" s="61"/>
      <c r="J68" s="13">
        <v>8513489408.8381596</v>
      </c>
      <c r="K68" s="13">
        <v>7382653334.7662601</v>
      </c>
      <c r="L68" s="13">
        <v>5821603670.5600204</v>
      </c>
    </row>
    <row r="69" spans="2:12" s="1" customFormat="1" ht="10.199999999999999" customHeight="1" x14ac:dyDescent="0.15">
      <c r="B69" s="114">
        <v>45627</v>
      </c>
      <c r="C69" s="113">
        <v>47392</v>
      </c>
      <c r="D69" s="13">
        <v>58</v>
      </c>
      <c r="E69" s="112">
        <v>1765</v>
      </c>
      <c r="F69" s="111">
        <v>2500000000</v>
      </c>
      <c r="G69" s="111"/>
      <c r="H69" s="61">
        <v>9277488006.4367695</v>
      </c>
      <c r="I69" s="61"/>
      <c r="J69" s="13">
        <v>8422797706.8270798</v>
      </c>
      <c r="K69" s="13">
        <v>7286030976.2427902</v>
      </c>
      <c r="L69" s="13">
        <v>5721860384.2608099</v>
      </c>
    </row>
    <row r="70" spans="2:12" s="1" customFormat="1" ht="10.199999999999999" customHeight="1" x14ac:dyDescent="0.15">
      <c r="B70" s="114">
        <v>45627</v>
      </c>
      <c r="C70" s="113">
        <v>47423</v>
      </c>
      <c r="D70" s="13">
        <v>59</v>
      </c>
      <c r="E70" s="112">
        <v>1796</v>
      </c>
      <c r="F70" s="111">
        <v>2500000000</v>
      </c>
      <c r="G70" s="111"/>
      <c r="H70" s="61">
        <v>9190384052.8769093</v>
      </c>
      <c r="I70" s="61"/>
      <c r="J70" s="13">
        <v>8329566657.5553999</v>
      </c>
      <c r="K70" s="13">
        <v>7187057905.5940199</v>
      </c>
      <c r="L70" s="13">
        <v>5620228939.3392601</v>
      </c>
    </row>
    <row r="71" spans="2:12" s="1" customFormat="1" ht="10.199999999999999" customHeight="1" x14ac:dyDescent="0.15">
      <c r="B71" s="114">
        <v>45627</v>
      </c>
      <c r="C71" s="113">
        <v>47453</v>
      </c>
      <c r="D71" s="13">
        <v>60</v>
      </c>
      <c r="E71" s="112">
        <v>1826</v>
      </c>
      <c r="F71" s="111">
        <v>2500000000</v>
      </c>
      <c r="G71" s="111"/>
      <c r="H71" s="61">
        <v>9105823899.0485306</v>
      </c>
      <c r="I71" s="61"/>
      <c r="J71" s="13">
        <v>8239380420.4523697</v>
      </c>
      <c r="K71" s="13">
        <v>7091744138.4472399</v>
      </c>
      <c r="L71" s="13">
        <v>5522961359.46241</v>
      </c>
    </row>
    <row r="72" spans="2:12" s="1" customFormat="1" ht="10.199999999999999" customHeight="1" x14ac:dyDescent="0.15">
      <c r="B72" s="114">
        <v>45627</v>
      </c>
      <c r="C72" s="113">
        <v>47484</v>
      </c>
      <c r="D72" s="13">
        <v>61</v>
      </c>
      <c r="E72" s="112">
        <v>1857</v>
      </c>
      <c r="F72" s="111">
        <v>2500000000</v>
      </c>
      <c r="G72" s="111"/>
      <c r="H72" s="61">
        <v>9023704597.3649597</v>
      </c>
      <c r="I72" s="61"/>
      <c r="J72" s="13">
        <v>8151226418.3675203</v>
      </c>
      <c r="K72" s="13">
        <v>6998026019.9548101</v>
      </c>
      <c r="L72" s="13">
        <v>5426891250.9995804</v>
      </c>
    </row>
    <row r="73" spans="2:12" s="1" customFormat="1" ht="10.199999999999999" customHeight="1" x14ac:dyDescent="0.15">
      <c r="B73" s="114">
        <v>45627</v>
      </c>
      <c r="C73" s="113">
        <v>47515</v>
      </c>
      <c r="D73" s="13">
        <v>62</v>
      </c>
      <c r="E73" s="112">
        <v>1888</v>
      </c>
      <c r="F73" s="111">
        <v>2500000000</v>
      </c>
      <c r="G73" s="111"/>
      <c r="H73" s="61">
        <v>8941844222.4607601</v>
      </c>
      <c r="I73" s="61"/>
      <c r="J73" s="13">
        <v>8063581240.8856201</v>
      </c>
      <c r="K73" s="13">
        <v>6905174449.0468397</v>
      </c>
      <c r="L73" s="13">
        <v>5332205031.7402201</v>
      </c>
    </row>
    <row r="74" spans="2:12" s="1" customFormat="1" ht="10.199999999999999" customHeight="1" x14ac:dyDescent="0.15">
      <c r="B74" s="114">
        <v>45627</v>
      </c>
      <c r="C74" s="113">
        <v>47543</v>
      </c>
      <c r="D74" s="13">
        <v>63</v>
      </c>
      <c r="E74" s="112">
        <v>1916</v>
      </c>
      <c r="F74" s="111">
        <v>2500000000</v>
      </c>
      <c r="G74" s="111"/>
      <c r="H74" s="61">
        <v>8859009473.0886307</v>
      </c>
      <c r="I74" s="61"/>
      <c r="J74" s="13">
        <v>7976642998.5482502</v>
      </c>
      <c r="K74" s="13">
        <v>6815032957.7445297</v>
      </c>
      <c r="L74" s="13">
        <v>5242460382.6148195</v>
      </c>
    </row>
    <row r="75" spans="2:12" s="1" customFormat="1" ht="10.199999999999999" customHeight="1" x14ac:dyDescent="0.15">
      <c r="B75" s="114">
        <v>45627</v>
      </c>
      <c r="C75" s="113">
        <v>47574</v>
      </c>
      <c r="D75" s="13">
        <v>64</v>
      </c>
      <c r="E75" s="112">
        <v>1947</v>
      </c>
      <c r="F75" s="111">
        <v>2500000000</v>
      </c>
      <c r="G75" s="111"/>
      <c r="H75" s="61">
        <v>8778046949.2699509</v>
      </c>
      <c r="I75" s="61"/>
      <c r="J75" s="13">
        <v>7890339090.11238</v>
      </c>
      <c r="K75" s="13">
        <v>6724152673.2456102</v>
      </c>
      <c r="L75" s="13">
        <v>5150642201.9839897</v>
      </c>
    </row>
    <row r="76" spans="2:12" s="1" customFormat="1" ht="10.199999999999999" customHeight="1" x14ac:dyDescent="0.15">
      <c r="B76" s="114">
        <v>45627</v>
      </c>
      <c r="C76" s="113">
        <v>47604</v>
      </c>
      <c r="D76" s="13">
        <v>65</v>
      </c>
      <c r="E76" s="112">
        <v>1977</v>
      </c>
      <c r="F76" s="111">
        <v>0</v>
      </c>
      <c r="G76" s="111"/>
      <c r="H76" s="61">
        <v>8694883106.8170509</v>
      </c>
      <c r="I76" s="61"/>
      <c r="J76" s="13">
        <v>7802756899.57061</v>
      </c>
      <c r="K76" s="13">
        <v>6633148828.8589897</v>
      </c>
      <c r="L76" s="13">
        <v>5060106313.2339602</v>
      </c>
    </row>
    <row r="77" spans="2:12" s="1" customFormat="1" ht="8.85" customHeight="1" x14ac:dyDescent="0.15">
      <c r="B77" s="114">
        <v>45627</v>
      </c>
      <c r="C77" s="113">
        <v>47635</v>
      </c>
      <c r="D77" s="13">
        <v>66</v>
      </c>
      <c r="E77" s="112">
        <v>2008</v>
      </c>
      <c r="F77" s="111"/>
      <c r="G77" s="111"/>
      <c r="H77" s="61">
        <v>8614414214.5419807</v>
      </c>
      <c r="I77" s="61"/>
      <c r="J77" s="13">
        <v>7717432829.0104399</v>
      </c>
      <c r="K77" s="13">
        <v>6543929568.0029001</v>
      </c>
      <c r="L77" s="13">
        <v>4970901250.4119501</v>
      </c>
    </row>
    <row r="78" spans="2:12" s="1" customFormat="1" ht="8.85" customHeight="1" x14ac:dyDescent="0.15">
      <c r="B78" s="114">
        <v>45627</v>
      </c>
      <c r="C78" s="113">
        <v>47665</v>
      </c>
      <c r="D78" s="13">
        <v>67</v>
      </c>
      <c r="E78" s="112">
        <v>2038</v>
      </c>
      <c r="F78" s="111"/>
      <c r="G78" s="111"/>
      <c r="H78" s="61">
        <v>8533488331.0412903</v>
      </c>
      <c r="I78" s="61"/>
      <c r="J78" s="13">
        <v>7632384958.6776896</v>
      </c>
      <c r="K78" s="13">
        <v>6455885102.9967604</v>
      </c>
      <c r="L78" s="13">
        <v>4883918356.6098804</v>
      </c>
    </row>
    <row r="79" spans="2:12" s="1" customFormat="1" ht="8.85" customHeight="1" x14ac:dyDescent="0.15">
      <c r="B79" s="114">
        <v>45627</v>
      </c>
      <c r="C79" s="113">
        <v>47696</v>
      </c>
      <c r="D79" s="13">
        <v>68</v>
      </c>
      <c r="E79" s="112">
        <v>2069</v>
      </c>
      <c r="F79" s="111"/>
      <c r="G79" s="111"/>
      <c r="H79" s="61">
        <v>8453076066.8812199</v>
      </c>
      <c r="I79" s="61"/>
      <c r="J79" s="13">
        <v>7547640812.3977404</v>
      </c>
      <c r="K79" s="13">
        <v>6367967563.9527502</v>
      </c>
      <c r="L79" s="13">
        <v>4797003827.2662096</v>
      </c>
    </row>
    <row r="80" spans="2:12" s="1" customFormat="1" ht="8.85" customHeight="1" x14ac:dyDescent="0.15">
      <c r="B80" s="114">
        <v>45627</v>
      </c>
      <c r="C80" s="113">
        <v>47727</v>
      </c>
      <c r="D80" s="13">
        <v>69</v>
      </c>
      <c r="E80" s="112">
        <v>2100</v>
      </c>
      <c r="F80" s="111"/>
      <c r="G80" s="111"/>
      <c r="H80" s="61">
        <v>8374424292.5210199</v>
      </c>
      <c r="I80" s="61"/>
      <c r="J80" s="13">
        <v>7464731427.1494398</v>
      </c>
      <c r="K80" s="13">
        <v>6281999510.31812</v>
      </c>
      <c r="L80" s="13">
        <v>4712200273.48347</v>
      </c>
    </row>
    <row r="81" spans="2:12" s="1" customFormat="1" ht="8.85" customHeight="1" x14ac:dyDescent="0.15">
      <c r="B81" s="114">
        <v>45627</v>
      </c>
      <c r="C81" s="113">
        <v>47757</v>
      </c>
      <c r="D81" s="13">
        <v>70</v>
      </c>
      <c r="E81" s="112">
        <v>2130</v>
      </c>
      <c r="F81" s="111"/>
      <c r="G81" s="111"/>
      <c r="H81" s="61">
        <v>8296035424.1216698</v>
      </c>
      <c r="I81" s="61"/>
      <c r="J81" s="13">
        <v>7382719776.1310701</v>
      </c>
      <c r="K81" s="13">
        <v>6197690190.0937796</v>
      </c>
      <c r="L81" s="13">
        <v>4629901891.5910101</v>
      </c>
    </row>
    <row r="82" spans="2:12" s="1" customFormat="1" ht="8.85" customHeight="1" x14ac:dyDescent="0.15">
      <c r="B82" s="114">
        <v>45627</v>
      </c>
      <c r="C82" s="113">
        <v>47788</v>
      </c>
      <c r="D82" s="13">
        <v>71</v>
      </c>
      <c r="E82" s="112">
        <v>2161</v>
      </c>
      <c r="F82" s="111"/>
      <c r="G82" s="111"/>
      <c r="H82" s="61">
        <v>8218065911.4135504</v>
      </c>
      <c r="I82" s="61"/>
      <c r="J82" s="13">
        <v>7300930019.4629602</v>
      </c>
      <c r="K82" s="13">
        <v>6113441449.4471998</v>
      </c>
      <c r="L82" s="13">
        <v>4547621406.6607599</v>
      </c>
    </row>
    <row r="83" spans="2:12" s="1" customFormat="1" ht="8.85" customHeight="1" x14ac:dyDescent="0.15">
      <c r="B83" s="114">
        <v>45627</v>
      </c>
      <c r="C83" s="113">
        <v>47818</v>
      </c>
      <c r="D83" s="13">
        <v>72</v>
      </c>
      <c r="E83" s="112">
        <v>2191</v>
      </c>
      <c r="F83" s="111"/>
      <c r="G83" s="111"/>
      <c r="H83" s="61">
        <v>8138902009.0546999</v>
      </c>
      <c r="I83" s="61"/>
      <c r="J83" s="13">
        <v>7218732448.2674503</v>
      </c>
      <c r="K83" s="13">
        <v>6029735813.7268801</v>
      </c>
      <c r="L83" s="13">
        <v>4466968735.5212803</v>
      </c>
    </row>
    <row r="84" spans="2:12" s="1" customFormat="1" ht="8.85" customHeight="1" x14ac:dyDescent="0.15">
      <c r="B84" s="114">
        <v>45627</v>
      </c>
      <c r="C84" s="113">
        <v>47849</v>
      </c>
      <c r="D84" s="13">
        <v>73</v>
      </c>
      <c r="E84" s="112">
        <v>2222</v>
      </c>
      <c r="F84" s="111"/>
      <c r="G84" s="111"/>
      <c r="H84" s="61">
        <v>8060079160.2402897</v>
      </c>
      <c r="I84" s="61"/>
      <c r="J84" s="13">
        <v>7136696238.6433802</v>
      </c>
      <c r="K84" s="13">
        <v>5946051190.8467398</v>
      </c>
      <c r="L84" s="13">
        <v>4386315755.5708303</v>
      </c>
    </row>
    <row r="85" spans="2:12" s="1" customFormat="1" ht="8.85" customHeight="1" x14ac:dyDescent="0.15">
      <c r="B85" s="114">
        <v>45627</v>
      </c>
      <c r="C85" s="113">
        <v>47880</v>
      </c>
      <c r="D85" s="13">
        <v>74</v>
      </c>
      <c r="E85" s="112">
        <v>2253</v>
      </c>
      <c r="F85" s="111"/>
      <c r="G85" s="111"/>
      <c r="H85" s="61">
        <v>7982228618.8378696</v>
      </c>
      <c r="I85" s="61"/>
      <c r="J85" s="13">
        <v>7055776999.3465004</v>
      </c>
      <c r="K85" s="13">
        <v>5863681477.4092102</v>
      </c>
      <c r="L85" s="13">
        <v>4307231738.7543297</v>
      </c>
    </row>
    <row r="86" spans="2:12" s="1" customFormat="1" ht="8.85" customHeight="1" x14ac:dyDescent="0.15">
      <c r="B86" s="114">
        <v>45627</v>
      </c>
      <c r="C86" s="113">
        <v>47908</v>
      </c>
      <c r="D86" s="13">
        <v>75</v>
      </c>
      <c r="E86" s="112">
        <v>2281</v>
      </c>
      <c r="F86" s="111"/>
      <c r="G86" s="111"/>
      <c r="H86" s="61">
        <v>7903620773.7397604</v>
      </c>
      <c r="I86" s="61"/>
      <c r="J86" s="13">
        <v>6975589272.37537</v>
      </c>
      <c r="K86" s="13">
        <v>5783723755.2818899</v>
      </c>
      <c r="L86" s="13">
        <v>4232241297.1073999</v>
      </c>
    </row>
    <row r="87" spans="2:12" s="1" customFormat="1" ht="8.85" customHeight="1" x14ac:dyDescent="0.15">
      <c r="B87" s="114">
        <v>45627</v>
      </c>
      <c r="C87" s="113">
        <v>47939</v>
      </c>
      <c r="D87" s="13">
        <v>76</v>
      </c>
      <c r="E87" s="112">
        <v>2312</v>
      </c>
      <c r="F87" s="111"/>
      <c r="G87" s="111"/>
      <c r="H87" s="61">
        <v>7826222518.4941702</v>
      </c>
      <c r="I87" s="61"/>
      <c r="J87" s="13">
        <v>6895563749.8298101</v>
      </c>
      <c r="K87" s="13">
        <v>5702831128.3143997</v>
      </c>
      <c r="L87" s="13">
        <v>4155372964.3347201</v>
      </c>
    </row>
    <row r="88" spans="2:12" s="1" customFormat="1" ht="8.85" customHeight="1" x14ac:dyDescent="0.15">
      <c r="B88" s="114">
        <v>45627</v>
      </c>
      <c r="C88" s="113">
        <v>47969</v>
      </c>
      <c r="D88" s="13">
        <v>77</v>
      </c>
      <c r="E88" s="112">
        <v>2342</v>
      </c>
      <c r="F88" s="111"/>
      <c r="G88" s="111"/>
      <c r="H88" s="61">
        <v>7746589238.7896004</v>
      </c>
      <c r="I88" s="61"/>
      <c r="J88" s="13">
        <v>6814196838.8021002</v>
      </c>
      <c r="K88" s="13">
        <v>5621667764.1181297</v>
      </c>
      <c r="L88" s="13">
        <v>4079441948.64644</v>
      </c>
    </row>
    <row r="89" spans="2:12" s="1" customFormat="1" ht="8.85" customHeight="1" x14ac:dyDescent="0.15">
      <c r="B89" s="114">
        <v>45627</v>
      </c>
      <c r="C89" s="113">
        <v>48000</v>
      </c>
      <c r="D89" s="13">
        <v>78</v>
      </c>
      <c r="E89" s="112">
        <v>2373</v>
      </c>
      <c r="F89" s="111"/>
      <c r="G89" s="111"/>
      <c r="H89" s="61">
        <v>7664447429.3178501</v>
      </c>
      <c r="I89" s="61"/>
      <c r="J89" s="13">
        <v>6730506922.3763399</v>
      </c>
      <c r="K89" s="13">
        <v>5538502665.2521496</v>
      </c>
      <c r="L89" s="13">
        <v>4002068984.85109</v>
      </c>
    </row>
    <row r="90" spans="2:12" s="1" customFormat="1" ht="8.85" customHeight="1" x14ac:dyDescent="0.15">
      <c r="B90" s="114">
        <v>45627</v>
      </c>
      <c r="C90" s="113">
        <v>48030</v>
      </c>
      <c r="D90" s="13">
        <v>79</v>
      </c>
      <c r="E90" s="112">
        <v>2403</v>
      </c>
      <c r="F90" s="111"/>
      <c r="G90" s="111"/>
      <c r="H90" s="61">
        <v>7587605812.0452604</v>
      </c>
      <c r="I90" s="61"/>
      <c r="J90" s="13">
        <v>6652091991.65306</v>
      </c>
      <c r="K90" s="13">
        <v>5460502465.3512402</v>
      </c>
      <c r="L90" s="13">
        <v>3929532566.2130599</v>
      </c>
    </row>
    <row r="91" spans="2:12" s="1" customFormat="1" ht="8.85" customHeight="1" x14ac:dyDescent="0.15">
      <c r="B91" s="114">
        <v>45627</v>
      </c>
      <c r="C91" s="113">
        <v>48061</v>
      </c>
      <c r="D91" s="13">
        <v>80</v>
      </c>
      <c r="E91" s="112">
        <v>2434</v>
      </c>
      <c r="F91" s="111"/>
      <c r="G91" s="111"/>
      <c r="H91" s="61">
        <v>7510446961.3273497</v>
      </c>
      <c r="I91" s="61"/>
      <c r="J91" s="13">
        <v>6573278732.6202402</v>
      </c>
      <c r="K91" s="13">
        <v>5382084381.0631104</v>
      </c>
      <c r="L91" s="13">
        <v>3856695994.8056698</v>
      </c>
    </row>
    <row r="92" spans="2:12" s="1" customFormat="1" ht="8.85" customHeight="1" x14ac:dyDescent="0.15">
      <c r="B92" s="114">
        <v>45627</v>
      </c>
      <c r="C92" s="113">
        <v>48092</v>
      </c>
      <c r="D92" s="13">
        <v>81</v>
      </c>
      <c r="E92" s="112">
        <v>2465</v>
      </c>
      <c r="F92" s="111"/>
      <c r="G92" s="111"/>
      <c r="H92" s="61">
        <v>7433247168.6643496</v>
      </c>
      <c r="I92" s="61"/>
      <c r="J92" s="13">
        <v>6494677911.6194401</v>
      </c>
      <c r="K92" s="13">
        <v>5304203343.6057596</v>
      </c>
      <c r="L92" s="13">
        <v>3784789140.57408</v>
      </c>
    </row>
    <row r="93" spans="2:12" s="1" customFormat="1" ht="8.85" customHeight="1" x14ac:dyDescent="0.15">
      <c r="B93" s="114">
        <v>45627</v>
      </c>
      <c r="C93" s="113">
        <v>48122</v>
      </c>
      <c r="D93" s="13">
        <v>82</v>
      </c>
      <c r="E93" s="112">
        <v>2495</v>
      </c>
      <c r="F93" s="111"/>
      <c r="G93" s="111"/>
      <c r="H93" s="61">
        <v>7354720381.6315098</v>
      </c>
      <c r="I93" s="61"/>
      <c r="J93" s="13">
        <v>6415518628.66607</v>
      </c>
      <c r="K93" s="13">
        <v>5226658012.2796097</v>
      </c>
      <c r="L93" s="13">
        <v>3714169265.8606801</v>
      </c>
    </row>
    <row r="94" spans="2:12" s="1" customFormat="1" ht="8.85" customHeight="1" x14ac:dyDescent="0.15">
      <c r="B94" s="114">
        <v>45627</v>
      </c>
      <c r="C94" s="113">
        <v>48153</v>
      </c>
      <c r="D94" s="13">
        <v>83</v>
      </c>
      <c r="E94" s="112">
        <v>2526</v>
      </c>
      <c r="F94" s="111"/>
      <c r="G94" s="111"/>
      <c r="H94" s="61">
        <v>7277662518.80968</v>
      </c>
      <c r="I94" s="61"/>
      <c r="J94" s="13">
        <v>6337533907.9732704</v>
      </c>
      <c r="K94" s="13">
        <v>5149993762.0425701</v>
      </c>
      <c r="L94" s="13">
        <v>3644189311.6812501</v>
      </c>
    </row>
    <row r="95" spans="2:12" s="1" customFormat="1" ht="8.85" customHeight="1" x14ac:dyDescent="0.15">
      <c r="B95" s="114">
        <v>45627</v>
      </c>
      <c r="C95" s="113">
        <v>48183</v>
      </c>
      <c r="D95" s="13">
        <v>84</v>
      </c>
      <c r="E95" s="112">
        <v>2556</v>
      </c>
      <c r="F95" s="111"/>
      <c r="G95" s="111"/>
      <c r="H95" s="61">
        <v>7201762259.2656202</v>
      </c>
      <c r="I95" s="61"/>
      <c r="J95" s="13">
        <v>6261144463.5788002</v>
      </c>
      <c r="K95" s="13">
        <v>5075395598.6189404</v>
      </c>
      <c r="L95" s="13">
        <v>3576681012.6428599</v>
      </c>
    </row>
    <row r="96" spans="2:12" s="1" customFormat="1" ht="8.85" customHeight="1" x14ac:dyDescent="0.15">
      <c r="B96" s="114">
        <v>45627</v>
      </c>
      <c r="C96" s="113">
        <v>48214</v>
      </c>
      <c r="D96" s="13">
        <v>85</v>
      </c>
      <c r="E96" s="112">
        <v>2587</v>
      </c>
      <c r="F96" s="111"/>
      <c r="G96" s="111"/>
      <c r="H96" s="61">
        <v>7122213193.0359297</v>
      </c>
      <c r="I96" s="61"/>
      <c r="J96" s="13">
        <v>6181483187.3790598</v>
      </c>
      <c r="K96" s="13">
        <v>4998077196.0567999</v>
      </c>
      <c r="L96" s="13">
        <v>3507275565.73984</v>
      </c>
    </row>
    <row r="97" spans="2:12" s="1" customFormat="1" ht="8.85" customHeight="1" x14ac:dyDescent="0.15">
      <c r="B97" s="114">
        <v>45627</v>
      </c>
      <c r="C97" s="113">
        <v>48245</v>
      </c>
      <c r="D97" s="13">
        <v>86</v>
      </c>
      <c r="E97" s="112">
        <v>2618</v>
      </c>
      <c r="F97" s="111"/>
      <c r="G97" s="111"/>
      <c r="H97" s="61">
        <v>7048087087.5860901</v>
      </c>
      <c r="I97" s="61"/>
      <c r="J97" s="13">
        <v>6106772814.6560097</v>
      </c>
      <c r="K97" s="13">
        <v>4925112143.1323996</v>
      </c>
      <c r="L97" s="13">
        <v>3441435808.6978002</v>
      </c>
    </row>
    <row r="98" spans="2:12" s="1" customFormat="1" ht="8.85" customHeight="1" x14ac:dyDescent="0.15">
      <c r="B98" s="114">
        <v>45627</v>
      </c>
      <c r="C98" s="113">
        <v>48274</v>
      </c>
      <c r="D98" s="13">
        <v>87</v>
      </c>
      <c r="E98" s="112">
        <v>2647</v>
      </c>
      <c r="F98" s="111"/>
      <c r="G98" s="111"/>
      <c r="H98" s="61">
        <v>6972246305.1930504</v>
      </c>
      <c r="I98" s="61"/>
      <c r="J98" s="13">
        <v>6031475449.8621197</v>
      </c>
      <c r="K98" s="13">
        <v>4852810875.5783005</v>
      </c>
      <c r="L98" s="13">
        <v>3377477489.7603998</v>
      </c>
    </row>
    <row r="99" spans="2:12" s="1" customFormat="1" ht="8.85" customHeight="1" x14ac:dyDescent="0.15">
      <c r="B99" s="114">
        <v>45627</v>
      </c>
      <c r="C99" s="113">
        <v>48305</v>
      </c>
      <c r="D99" s="13">
        <v>88</v>
      </c>
      <c r="E99" s="112">
        <v>2678</v>
      </c>
      <c r="F99" s="111"/>
      <c r="G99" s="111"/>
      <c r="H99" s="61">
        <v>6898549428.5909901</v>
      </c>
      <c r="I99" s="61"/>
      <c r="J99" s="13">
        <v>5957600853.5886402</v>
      </c>
      <c r="K99" s="13">
        <v>4781182241.5680704</v>
      </c>
      <c r="L99" s="13">
        <v>3313530818.9258199</v>
      </c>
    </row>
    <row r="100" spans="2:12" s="1" customFormat="1" ht="8.85" customHeight="1" x14ac:dyDescent="0.15">
      <c r="B100" s="114">
        <v>45627</v>
      </c>
      <c r="C100" s="113">
        <v>48335</v>
      </c>
      <c r="D100" s="13">
        <v>89</v>
      </c>
      <c r="E100" s="112">
        <v>2708</v>
      </c>
      <c r="F100" s="111"/>
      <c r="G100" s="111"/>
      <c r="H100" s="61">
        <v>6821837241.8995399</v>
      </c>
      <c r="I100" s="61"/>
      <c r="J100" s="13">
        <v>5881681952.5846596</v>
      </c>
      <c r="K100" s="13">
        <v>4708636867.01264</v>
      </c>
      <c r="L100" s="13">
        <v>3249877556.48207</v>
      </c>
    </row>
    <row r="101" spans="2:12" s="1" customFormat="1" ht="8.85" customHeight="1" x14ac:dyDescent="0.15">
      <c r="B101" s="114">
        <v>45627</v>
      </c>
      <c r="C101" s="113">
        <v>48366</v>
      </c>
      <c r="D101" s="13">
        <v>90</v>
      </c>
      <c r="E101" s="112">
        <v>2739</v>
      </c>
      <c r="F101" s="111"/>
      <c r="G101" s="111"/>
      <c r="H101" s="61">
        <v>6744776704.8358898</v>
      </c>
      <c r="I101" s="61"/>
      <c r="J101" s="13">
        <v>5805378476.2284298</v>
      </c>
      <c r="K101" s="13">
        <v>4635731707.9295597</v>
      </c>
      <c r="L101" s="13">
        <v>3186006906.1408801</v>
      </c>
    </row>
    <row r="102" spans="2:12" s="1" customFormat="1" ht="8.85" customHeight="1" x14ac:dyDescent="0.15">
      <c r="B102" s="114">
        <v>45627</v>
      </c>
      <c r="C102" s="113">
        <v>48396</v>
      </c>
      <c r="D102" s="13">
        <v>91</v>
      </c>
      <c r="E102" s="112">
        <v>2769</v>
      </c>
      <c r="F102" s="111"/>
      <c r="G102" s="111"/>
      <c r="H102" s="61">
        <v>6671449612.6073198</v>
      </c>
      <c r="I102" s="61"/>
      <c r="J102" s="13">
        <v>5732838834.3373604</v>
      </c>
      <c r="K102" s="13">
        <v>4566539882.2118702</v>
      </c>
      <c r="L102" s="13">
        <v>3125588195.1090598</v>
      </c>
    </row>
    <row r="103" spans="2:12" s="1" customFormat="1" ht="8.85" customHeight="1" x14ac:dyDescent="0.15">
      <c r="B103" s="114">
        <v>45627</v>
      </c>
      <c r="C103" s="113">
        <v>48427</v>
      </c>
      <c r="D103" s="13">
        <v>92</v>
      </c>
      <c r="E103" s="112">
        <v>2800</v>
      </c>
      <c r="F103" s="111"/>
      <c r="G103" s="111"/>
      <c r="H103" s="61">
        <v>6598921671.5601702</v>
      </c>
      <c r="I103" s="61"/>
      <c r="J103" s="13">
        <v>5660897285.6912603</v>
      </c>
      <c r="K103" s="13">
        <v>4497766339.7491798</v>
      </c>
      <c r="L103" s="13">
        <v>3065476650.8928499</v>
      </c>
    </row>
    <row r="104" spans="2:12" s="1" customFormat="1" ht="8.85" customHeight="1" x14ac:dyDescent="0.15">
      <c r="B104" s="114">
        <v>45627</v>
      </c>
      <c r="C104" s="113">
        <v>48458</v>
      </c>
      <c r="D104" s="13">
        <v>93</v>
      </c>
      <c r="E104" s="112">
        <v>2831</v>
      </c>
      <c r="F104" s="111"/>
      <c r="G104" s="111"/>
      <c r="H104" s="61">
        <v>6525491596.9115105</v>
      </c>
      <c r="I104" s="61"/>
      <c r="J104" s="13">
        <v>5588410697.5483198</v>
      </c>
      <c r="K104" s="13">
        <v>4428881121.7237997</v>
      </c>
      <c r="L104" s="13">
        <v>3005742453.7225499</v>
      </c>
    </row>
    <row r="105" spans="2:12" s="1" customFormat="1" ht="8.85" customHeight="1" x14ac:dyDescent="0.15">
      <c r="B105" s="114">
        <v>45627</v>
      </c>
      <c r="C105" s="113">
        <v>48488</v>
      </c>
      <c r="D105" s="13">
        <v>94</v>
      </c>
      <c r="E105" s="112">
        <v>2861</v>
      </c>
      <c r="F105" s="111"/>
      <c r="G105" s="111"/>
      <c r="H105" s="61">
        <v>6452896601.8136797</v>
      </c>
      <c r="I105" s="61"/>
      <c r="J105" s="13">
        <v>5517169760.4407902</v>
      </c>
      <c r="K105" s="13">
        <v>4361660140.4866695</v>
      </c>
      <c r="L105" s="13">
        <v>2947987570.2144399</v>
      </c>
    </row>
    <row r="106" spans="2:12" s="1" customFormat="1" ht="8.85" customHeight="1" x14ac:dyDescent="0.15">
      <c r="B106" s="114">
        <v>45627</v>
      </c>
      <c r="C106" s="113">
        <v>48519</v>
      </c>
      <c r="D106" s="13">
        <v>95</v>
      </c>
      <c r="E106" s="112">
        <v>2892</v>
      </c>
      <c r="F106" s="111"/>
      <c r="G106" s="111"/>
      <c r="H106" s="61">
        <v>6381050664.4556303</v>
      </c>
      <c r="I106" s="61"/>
      <c r="J106" s="13">
        <v>5446488774.4197903</v>
      </c>
      <c r="K106" s="13">
        <v>4294832006.9567399</v>
      </c>
      <c r="L106" s="13">
        <v>2890524309.5634198</v>
      </c>
    </row>
    <row r="107" spans="2:12" s="1" customFormat="1" ht="8.85" customHeight="1" x14ac:dyDescent="0.15">
      <c r="B107" s="114">
        <v>45627</v>
      </c>
      <c r="C107" s="113">
        <v>48549</v>
      </c>
      <c r="D107" s="13">
        <v>96</v>
      </c>
      <c r="E107" s="112">
        <v>2922</v>
      </c>
      <c r="F107" s="111"/>
      <c r="G107" s="111"/>
      <c r="H107" s="61">
        <v>6309265719.7715902</v>
      </c>
      <c r="I107" s="61"/>
      <c r="J107" s="13">
        <v>5376378043.5760002</v>
      </c>
      <c r="K107" s="13">
        <v>4229111488.8134398</v>
      </c>
      <c r="L107" s="13">
        <v>2834625325.2802701</v>
      </c>
    </row>
    <row r="108" spans="2:12" s="1" customFormat="1" ht="8.85" customHeight="1" x14ac:dyDescent="0.15">
      <c r="B108" s="114">
        <v>45627</v>
      </c>
      <c r="C108" s="113">
        <v>48580</v>
      </c>
      <c r="D108" s="13">
        <v>97</v>
      </c>
      <c r="E108" s="112">
        <v>2953</v>
      </c>
      <c r="F108" s="111"/>
      <c r="G108" s="111"/>
      <c r="H108" s="61">
        <v>6238563735.9634104</v>
      </c>
      <c r="I108" s="61"/>
      <c r="J108" s="13">
        <v>5307113501.1659498</v>
      </c>
      <c r="K108" s="13">
        <v>4164010386.69526</v>
      </c>
      <c r="L108" s="13">
        <v>2779168971.3355198</v>
      </c>
    </row>
    <row r="109" spans="2:12" s="1" customFormat="1" ht="8.85" customHeight="1" x14ac:dyDescent="0.15">
      <c r="B109" s="114">
        <v>45627</v>
      </c>
      <c r="C109" s="113">
        <v>48611</v>
      </c>
      <c r="D109" s="13">
        <v>98</v>
      </c>
      <c r="E109" s="112">
        <v>2984</v>
      </c>
      <c r="F109" s="111"/>
      <c r="G109" s="111"/>
      <c r="H109" s="61">
        <v>6167396571.14744</v>
      </c>
      <c r="I109" s="61"/>
      <c r="J109" s="13">
        <v>5237673392.4208002</v>
      </c>
      <c r="K109" s="13">
        <v>4099075661.48351</v>
      </c>
      <c r="L109" s="13">
        <v>2724242114.3713398</v>
      </c>
    </row>
    <row r="110" spans="2:12" s="1" customFormat="1" ht="8.85" customHeight="1" x14ac:dyDescent="0.15">
      <c r="B110" s="114">
        <v>45627</v>
      </c>
      <c r="C110" s="113">
        <v>48639</v>
      </c>
      <c r="D110" s="13">
        <v>99</v>
      </c>
      <c r="E110" s="112">
        <v>3012</v>
      </c>
      <c r="F110" s="111"/>
      <c r="G110" s="111"/>
      <c r="H110" s="61">
        <v>6097500409.54284</v>
      </c>
      <c r="I110" s="61"/>
      <c r="J110" s="13">
        <v>5170380436.4804296</v>
      </c>
      <c r="K110" s="13">
        <v>4037115150.9981899</v>
      </c>
      <c r="L110" s="13">
        <v>2672796635.9267602</v>
      </c>
    </row>
    <row r="111" spans="2:12" s="1" customFormat="1" ht="8.85" customHeight="1" x14ac:dyDescent="0.15">
      <c r="B111" s="114">
        <v>45627</v>
      </c>
      <c r="C111" s="113">
        <v>48670</v>
      </c>
      <c r="D111" s="13">
        <v>100</v>
      </c>
      <c r="E111" s="112">
        <v>3043</v>
      </c>
      <c r="F111" s="111"/>
      <c r="G111" s="111"/>
      <c r="H111" s="61">
        <v>6027098331.0072803</v>
      </c>
      <c r="I111" s="61"/>
      <c r="J111" s="13">
        <v>5102014840.2082396</v>
      </c>
      <c r="K111" s="13">
        <v>3973602751.8147402</v>
      </c>
      <c r="L111" s="13">
        <v>2619605214.9408102</v>
      </c>
    </row>
    <row r="112" spans="2:12" s="1" customFormat="1" ht="8.85" customHeight="1" x14ac:dyDescent="0.15">
      <c r="B112" s="114">
        <v>45627</v>
      </c>
      <c r="C112" s="113">
        <v>48700</v>
      </c>
      <c r="D112" s="13">
        <v>101</v>
      </c>
      <c r="E112" s="112">
        <v>3073</v>
      </c>
      <c r="F112" s="111"/>
      <c r="G112" s="111"/>
      <c r="H112" s="61">
        <v>5958407924.4445801</v>
      </c>
      <c r="I112" s="61"/>
      <c r="J112" s="13">
        <v>5035588504.9013996</v>
      </c>
      <c r="K112" s="13">
        <v>3912215154.3095498</v>
      </c>
      <c r="L112" s="13">
        <v>2568562945.4689102</v>
      </c>
    </row>
    <row r="113" spans="2:12" s="1" customFormat="1" ht="8.85" customHeight="1" x14ac:dyDescent="0.15">
      <c r="B113" s="114">
        <v>45627</v>
      </c>
      <c r="C113" s="113">
        <v>48731</v>
      </c>
      <c r="D113" s="13">
        <v>102</v>
      </c>
      <c r="E113" s="112">
        <v>3104</v>
      </c>
      <c r="F113" s="111"/>
      <c r="G113" s="111"/>
      <c r="H113" s="61">
        <v>5888760897.2542601</v>
      </c>
      <c r="I113" s="61"/>
      <c r="J113" s="13">
        <v>4968287290.2371702</v>
      </c>
      <c r="K113" s="13">
        <v>3850111361.41957</v>
      </c>
      <c r="L113" s="13">
        <v>2517082167.7990799</v>
      </c>
    </row>
    <row r="114" spans="2:12" s="1" customFormat="1" ht="8.85" customHeight="1" x14ac:dyDescent="0.15">
      <c r="B114" s="114">
        <v>45627</v>
      </c>
      <c r="C114" s="113">
        <v>48761</v>
      </c>
      <c r="D114" s="13">
        <v>103</v>
      </c>
      <c r="E114" s="112">
        <v>3134</v>
      </c>
      <c r="F114" s="111"/>
      <c r="G114" s="111"/>
      <c r="H114" s="61">
        <v>5820312812.2549601</v>
      </c>
      <c r="I114" s="61"/>
      <c r="J114" s="13">
        <v>4902478150.2310495</v>
      </c>
      <c r="K114" s="13">
        <v>3789762765.13304</v>
      </c>
      <c r="L114" s="13">
        <v>2467471865.8359199</v>
      </c>
    </row>
    <row r="115" spans="2:12" s="1" customFormat="1" ht="8.85" customHeight="1" x14ac:dyDescent="0.15">
      <c r="B115" s="114">
        <v>45627</v>
      </c>
      <c r="C115" s="113">
        <v>48792</v>
      </c>
      <c r="D115" s="13">
        <v>104</v>
      </c>
      <c r="E115" s="112">
        <v>3165</v>
      </c>
      <c r="F115" s="111"/>
      <c r="G115" s="111"/>
      <c r="H115" s="61">
        <v>5752729949.0672302</v>
      </c>
      <c r="I115" s="61"/>
      <c r="J115" s="13">
        <v>4837334355.6016502</v>
      </c>
      <c r="K115" s="13">
        <v>3729894580.87076</v>
      </c>
      <c r="L115" s="13">
        <v>2418206376.5320802</v>
      </c>
    </row>
    <row r="116" spans="2:12" s="1" customFormat="1" ht="8.85" customHeight="1" x14ac:dyDescent="0.15">
      <c r="B116" s="114">
        <v>45627</v>
      </c>
      <c r="C116" s="113">
        <v>48823</v>
      </c>
      <c r="D116" s="13">
        <v>105</v>
      </c>
      <c r="E116" s="112">
        <v>3196</v>
      </c>
      <c r="F116" s="111"/>
      <c r="G116" s="111"/>
      <c r="H116" s="61">
        <v>5684647055.8937798</v>
      </c>
      <c r="I116" s="61"/>
      <c r="J116" s="13">
        <v>4771977685.3336096</v>
      </c>
      <c r="K116" s="13">
        <v>3670142675.73874</v>
      </c>
      <c r="L116" s="13">
        <v>2369389021.62644</v>
      </c>
    </row>
    <row r="117" spans="2:12" s="1" customFormat="1" ht="8.85" customHeight="1" x14ac:dyDescent="0.15">
      <c r="B117" s="114">
        <v>45627</v>
      </c>
      <c r="C117" s="113">
        <v>48853</v>
      </c>
      <c r="D117" s="13">
        <v>106</v>
      </c>
      <c r="E117" s="112">
        <v>3226</v>
      </c>
      <c r="F117" s="111"/>
      <c r="G117" s="111"/>
      <c r="H117" s="61">
        <v>5616477281.1006203</v>
      </c>
      <c r="I117" s="61"/>
      <c r="J117" s="13">
        <v>4707013732.1018105</v>
      </c>
      <c r="K117" s="13">
        <v>3611268470.2181902</v>
      </c>
      <c r="L117" s="13">
        <v>2321823934.2855</v>
      </c>
    </row>
    <row r="118" spans="2:12" s="1" customFormat="1" ht="8.85" customHeight="1" x14ac:dyDescent="0.15">
      <c r="B118" s="114">
        <v>45627</v>
      </c>
      <c r="C118" s="113">
        <v>48884</v>
      </c>
      <c r="D118" s="13">
        <v>107</v>
      </c>
      <c r="E118" s="112">
        <v>3257</v>
      </c>
      <c r="F118" s="111"/>
      <c r="G118" s="111"/>
      <c r="H118" s="61">
        <v>5548074116.9264898</v>
      </c>
      <c r="I118" s="61"/>
      <c r="J118" s="13">
        <v>4641800725.5045004</v>
      </c>
      <c r="K118" s="13">
        <v>3552179435.9208102</v>
      </c>
      <c r="L118" s="13">
        <v>2274160033.95714</v>
      </c>
    </row>
    <row r="119" spans="2:12" s="1" customFormat="1" ht="8.85" customHeight="1" x14ac:dyDescent="0.15">
      <c r="B119" s="114">
        <v>45627</v>
      </c>
      <c r="C119" s="113">
        <v>48914</v>
      </c>
      <c r="D119" s="13">
        <v>108</v>
      </c>
      <c r="E119" s="112">
        <v>3287</v>
      </c>
      <c r="F119" s="111"/>
      <c r="G119" s="111"/>
      <c r="H119" s="61">
        <v>5480785917.3674297</v>
      </c>
      <c r="I119" s="61"/>
      <c r="J119" s="13">
        <v>4577977320.8360901</v>
      </c>
      <c r="K119" s="13">
        <v>3494715352.2796798</v>
      </c>
      <c r="L119" s="13">
        <v>2228199223.4176302</v>
      </c>
    </row>
    <row r="120" spans="2:12" s="1" customFormat="1" ht="8.85" customHeight="1" x14ac:dyDescent="0.15">
      <c r="B120" s="114">
        <v>45627</v>
      </c>
      <c r="C120" s="113">
        <v>48945</v>
      </c>
      <c r="D120" s="13">
        <v>109</v>
      </c>
      <c r="E120" s="112">
        <v>3318</v>
      </c>
      <c r="F120" s="111"/>
      <c r="G120" s="111"/>
      <c r="H120" s="61">
        <v>5414627617.2087202</v>
      </c>
      <c r="I120" s="61"/>
      <c r="J120" s="13">
        <v>4515045916.97544</v>
      </c>
      <c r="K120" s="13">
        <v>3437909461.4999099</v>
      </c>
      <c r="L120" s="13">
        <v>2182696064.8829598</v>
      </c>
    </row>
    <row r="121" spans="2:12" s="1" customFormat="1" ht="8.85" customHeight="1" x14ac:dyDescent="0.15">
      <c r="B121" s="114">
        <v>45627</v>
      </c>
      <c r="C121" s="113">
        <v>48976</v>
      </c>
      <c r="D121" s="13">
        <v>110</v>
      </c>
      <c r="E121" s="112">
        <v>3349</v>
      </c>
      <c r="F121" s="111"/>
      <c r="G121" s="111"/>
      <c r="H121" s="61">
        <v>5348716309.8902798</v>
      </c>
      <c r="I121" s="61"/>
      <c r="J121" s="13">
        <v>4452520424.7714996</v>
      </c>
      <c r="K121" s="13">
        <v>3381678194.3020802</v>
      </c>
      <c r="L121" s="13">
        <v>2137901671.9864099</v>
      </c>
    </row>
    <row r="122" spans="2:12" s="1" customFormat="1" ht="8.85" customHeight="1" x14ac:dyDescent="0.15">
      <c r="B122" s="114">
        <v>45627</v>
      </c>
      <c r="C122" s="113">
        <v>49004</v>
      </c>
      <c r="D122" s="13">
        <v>111</v>
      </c>
      <c r="E122" s="112">
        <v>3377</v>
      </c>
      <c r="F122" s="111"/>
      <c r="G122" s="111"/>
      <c r="H122" s="61">
        <v>5282608453.1363001</v>
      </c>
      <c r="I122" s="61"/>
      <c r="J122" s="13">
        <v>4390751934.5391703</v>
      </c>
      <c r="K122" s="13">
        <v>3327103983.19134</v>
      </c>
      <c r="L122" s="13">
        <v>2095351249.0909801</v>
      </c>
    </row>
    <row r="123" spans="2:12" s="1" customFormat="1" ht="8.85" customHeight="1" x14ac:dyDescent="0.15">
      <c r="B123" s="114">
        <v>45627</v>
      </c>
      <c r="C123" s="113">
        <v>49035</v>
      </c>
      <c r="D123" s="13">
        <v>112</v>
      </c>
      <c r="E123" s="112">
        <v>3408</v>
      </c>
      <c r="F123" s="111"/>
      <c r="G123" s="111"/>
      <c r="H123" s="61">
        <v>5216876847.9585304</v>
      </c>
      <c r="I123" s="61"/>
      <c r="J123" s="13">
        <v>4328763341.7575598</v>
      </c>
      <c r="K123" s="13">
        <v>3271789911.1179399</v>
      </c>
      <c r="L123" s="13">
        <v>2051788018.9890299</v>
      </c>
    </row>
    <row r="124" spans="2:12" s="1" customFormat="1" ht="8.85" customHeight="1" x14ac:dyDescent="0.15">
      <c r="B124" s="114">
        <v>45627</v>
      </c>
      <c r="C124" s="113">
        <v>49065</v>
      </c>
      <c r="D124" s="13">
        <v>113</v>
      </c>
      <c r="E124" s="112">
        <v>3438</v>
      </c>
      <c r="F124" s="111"/>
      <c r="G124" s="111"/>
      <c r="H124" s="61">
        <v>5151821375.2601299</v>
      </c>
      <c r="I124" s="61"/>
      <c r="J124" s="13">
        <v>4267766159.9907598</v>
      </c>
      <c r="K124" s="13">
        <v>3217747403.7219801</v>
      </c>
      <c r="L124" s="13">
        <v>2009625406.63627</v>
      </c>
    </row>
    <row r="125" spans="2:12" s="1" customFormat="1" ht="8.85" customHeight="1" x14ac:dyDescent="0.15">
      <c r="B125" s="114">
        <v>45627</v>
      </c>
      <c r="C125" s="113">
        <v>49096</v>
      </c>
      <c r="D125" s="13">
        <v>114</v>
      </c>
      <c r="E125" s="112">
        <v>3469</v>
      </c>
      <c r="F125" s="111"/>
      <c r="G125" s="111"/>
      <c r="H125" s="61">
        <v>5087004790.8646402</v>
      </c>
      <c r="I125" s="61"/>
      <c r="J125" s="13">
        <v>4206924756.8448701</v>
      </c>
      <c r="K125" s="13">
        <v>3163808368.4822698</v>
      </c>
      <c r="L125" s="13">
        <v>1967568921.56463</v>
      </c>
    </row>
    <row r="126" spans="2:12" s="1" customFormat="1" ht="8.85" customHeight="1" x14ac:dyDescent="0.15">
      <c r="B126" s="114">
        <v>45627</v>
      </c>
      <c r="C126" s="113">
        <v>49126</v>
      </c>
      <c r="D126" s="13">
        <v>115</v>
      </c>
      <c r="E126" s="112">
        <v>3499</v>
      </c>
      <c r="F126" s="111"/>
      <c r="G126" s="111"/>
      <c r="H126" s="61">
        <v>5023123908.6730499</v>
      </c>
      <c r="I126" s="61"/>
      <c r="J126" s="13">
        <v>4147277060.3940201</v>
      </c>
      <c r="K126" s="13">
        <v>3111273878.7818198</v>
      </c>
      <c r="L126" s="13">
        <v>1926966257.4488499</v>
      </c>
    </row>
    <row r="127" spans="2:12" s="1" customFormat="1" ht="8.85" customHeight="1" x14ac:dyDescent="0.15">
      <c r="B127" s="114">
        <v>45627</v>
      </c>
      <c r="C127" s="113">
        <v>49157</v>
      </c>
      <c r="D127" s="13">
        <v>116</v>
      </c>
      <c r="E127" s="112">
        <v>3530</v>
      </c>
      <c r="F127" s="111"/>
      <c r="G127" s="111"/>
      <c r="H127" s="61">
        <v>4959748796.2296896</v>
      </c>
      <c r="I127" s="61"/>
      <c r="J127" s="13">
        <v>4088006879.3449402</v>
      </c>
      <c r="K127" s="13">
        <v>3059010052.1360698</v>
      </c>
      <c r="L127" s="13">
        <v>1886572027.48189</v>
      </c>
    </row>
    <row r="128" spans="2:12" s="1" customFormat="1" ht="8.85" customHeight="1" x14ac:dyDescent="0.15">
      <c r="B128" s="114">
        <v>45627</v>
      </c>
      <c r="C128" s="113">
        <v>49188</v>
      </c>
      <c r="D128" s="13">
        <v>117</v>
      </c>
      <c r="E128" s="112">
        <v>3561</v>
      </c>
      <c r="F128" s="111"/>
      <c r="G128" s="111"/>
      <c r="H128" s="61">
        <v>4896270405.7115803</v>
      </c>
      <c r="I128" s="61"/>
      <c r="J128" s="13">
        <v>4028840839.9889398</v>
      </c>
      <c r="K128" s="13">
        <v>3007069667.3125801</v>
      </c>
      <c r="L128" s="13">
        <v>1846684041.4017999</v>
      </c>
    </row>
    <row r="129" spans="2:12" s="1" customFormat="1" ht="8.85" customHeight="1" x14ac:dyDescent="0.15">
      <c r="B129" s="114">
        <v>45627</v>
      </c>
      <c r="C129" s="113">
        <v>49218</v>
      </c>
      <c r="D129" s="13">
        <v>118</v>
      </c>
      <c r="E129" s="112">
        <v>3591</v>
      </c>
      <c r="F129" s="111"/>
      <c r="G129" s="111"/>
      <c r="H129" s="61">
        <v>4834042983.4631901</v>
      </c>
      <c r="I129" s="61"/>
      <c r="J129" s="13">
        <v>3971108786.1027498</v>
      </c>
      <c r="K129" s="13">
        <v>2956684133.8140602</v>
      </c>
      <c r="L129" s="13">
        <v>1808298493.56847</v>
      </c>
    </row>
    <row r="130" spans="2:12" s="1" customFormat="1" ht="8.85" customHeight="1" x14ac:dyDescent="0.15">
      <c r="B130" s="114">
        <v>45627</v>
      </c>
      <c r="C130" s="113">
        <v>49249</v>
      </c>
      <c r="D130" s="13">
        <v>119</v>
      </c>
      <c r="E130" s="112">
        <v>3622</v>
      </c>
      <c r="F130" s="111"/>
      <c r="G130" s="111"/>
      <c r="H130" s="61">
        <v>4771966481.9341002</v>
      </c>
      <c r="I130" s="61"/>
      <c r="J130" s="13">
        <v>3913464875.9079499</v>
      </c>
      <c r="K130" s="13">
        <v>2906355126.6336598</v>
      </c>
      <c r="L130" s="13">
        <v>1769988679.84987</v>
      </c>
    </row>
    <row r="131" spans="2:12" s="1" customFormat="1" ht="8.85" customHeight="1" x14ac:dyDescent="0.15">
      <c r="B131" s="114">
        <v>45627</v>
      </c>
      <c r="C131" s="113">
        <v>49279</v>
      </c>
      <c r="D131" s="13">
        <v>120</v>
      </c>
      <c r="E131" s="112">
        <v>3652</v>
      </c>
      <c r="F131" s="111"/>
      <c r="G131" s="111"/>
      <c r="H131" s="61">
        <v>4710810609.45504</v>
      </c>
      <c r="I131" s="61"/>
      <c r="J131" s="13">
        <v>3856969997.5486002</v>
      </c>
      <c r="K131" s="13">
        <v>2857348856.9587302</v>
      </c>
      <c r="L131" s="13">
        <v>1733010363.6424501</v>
      </c>
    </row>
    <row r="132" spans="2:12" s="1" customFormat="1" ht="8.85" customHeight="1" x14ac:dyDescent="0.15">
      <c r="B132" s="114">
        <v>45627</v>
      </c>
      <c r="C132" s="113">
        <v>49310</v>
      </c>
      <c r="D132" s="13">
        <v>121</v>
      </c>
      <c r="E132" s="112">
        <v>3683</v>
      </c>
      <c r="F132" s="111"/>
      <c r="G132" s="111"/>
      <c r="H132" s="61">
        <v>4649724561.2771702</v>
      </c>
      <c r="I132" s="61"/>
      <c r="J132" s="13">
        <v>3800498996.96877</v>
      </c>
      <c r="K132" s="13">
        <v>2808353164.80721</v>
      </c>
      <c r="L132" s="13">
        <v>1696079613.1049399</v>
      </c>
    </row>
    <row r="133" spans="2:12" s="1" customFormat="1" ht="8.85" customHeight="1" x14ac:dyDescent="0.15">
      <c r="B133" s="114">
        <v>45627</v>
      </c>
      <c r="C133" s="113">
        <v>49341</v>
      </c>
      <c r="D133" s="13">
        <v>122</v>
      </c>
      <c r="E133" s="112">
        <v>3714</v>
      </c>
      <c r="F133" s="111"/>
      <c r="G133" s="111"/>
      <c r="H133" s="61">
        <v>4589958021.1332598</v>
      </c>
      <c r="I133" s="61"/>
      <c r="J133" s="13">
        <v>3745285143.0477901</v>
      </c>
      <c r="K133" s="13">
        <v>2760514801.4075499</v>
      </c>
      <c r="L133" s="13">
        <v>1660126614.15803</v>
      </c>
    </row>
    <row r="134" spans="2:12" s="1" customFormat="1" ht="8.85" customHeight="1" x14ac:dyDescent="0.15">
      <c r="B134" s="114">
        <v>45627</v>
      </c>
      <c r="C134" s="113">
        <v>49369</v>
      </c>
      <c r="D134" s="13">
        <v>123</v>
      </c>
      <c r="E134" s="112">
        <v>3742</v>
      </c>
      <c r="F134" s="111"/>
      <c r="G134" s="111"/>
      <c r="H134" s="61">
        <v>4530569803.3001003</v>
      </c>
      <c r="I134" s="61"/>
      <c r="J134" s="13">
        <v>3691162145.27597</v>
      </c>
      <c r="K134" s="13">
        <v>2714372406.3288398</v>
      </c>
      <c r="L134" s="13">
        <v>1626131171.10357</v>
      </c>
    </row>
    <row r="135" spans="2:12" s="1" customFormat="1" ht="8.85" customHeight="1" x14ac:dyDescent="0.15">
      <c r="B135" s="114">
        <v>45627</v>
      </c>
      <c r="C135" s="113">
        <v>49400</v>
      </c>
      <c r="D135" s="13">
        <v>124</v>
      </c>
      <c r="E135" s="112">
        <v>3773</v>
      </c>
      <c r="F135" s="111"/>
      <c r="G135" s="111"/>
      <c r="H135" s="61">
        <v>4471672897.9052296</v>
      </c>
      <c r="I135" s="61"/>
      <c r="J135" s="13">
        <v>3636998347.8665299</v>
      </c>
      <c r="K135" s="13">
        <v>2667740027.36836</v>
      </c>
      <c r="L135" s="13">
        <v>1591425335.55215</v>
      </c>
    </row>
    <row r="136" spans="2:12" s="1" customFormat="1" ht="8.85" customHeight="1" x14ac:dyDescent="0.15">
      <c r="B136" s="114">
        <v>45627</v>
      </c>
      <c r="C136" s="113">
        <v>49430</v>
      </c>
      <c r="D136" s="13">
        <v>125</v>
      </c>
      <c r="E136" s="112">
        <v>3803</v>
      </c>
      <c r="F136" s="111"/>
      <c r="G136" s="111"/>
      <c r="H136" s="61">
        <v>4413150072.4324799</v>
      </c>
      <c r="I136" s="61"/>
      <c r="J136" s="13">
        <v>3583507624.8004899</v>
      </c>
      <c r="K136" s="13">
        <v>2622035102.3942599</v>
      </c>
      <c r="L136" s="13">
        <v>1557748521.1454201</v>
      </c>
    </row>
    <row r="137" spans="2:12" s="1" customFormat="1" ht="8.85" customHeight="1" x14ac:dyDescent="0.15">
      <c r="B137" s="114">
        <v>45627</v>
      </c>
      <c r="C137" s="113">
        <v>49461</v>
      </c>
      <c r="D137" s="13">
        <v>126</v>
      </c>
      <c r="E137" s="112">
        <v>3834</v>
      </c>
      <c r="F137" s="111"/>
      <c r="G137" s="111"/>
      <c r="H137" s="61">
        <v>4355010998.6812696</v>
      </c>
      <c r="I137" s="61"/>
      <c r="J137" s="13">
        <v>3530300481.1580701</v>
      </c>
      <c r="K137" s="13">
        <v>2576534329.8297701</v>
      </c>
      <c r="L137" s="13">
        <v>1524233137.3203299</v>
      </c>
    </row>
    <row r="138" spans="2:12" s="1" customFormat="1" ht="8.85" customHeight="1" x14ac:dyDescent="0.15">
      <c r="B138" s="114">
        <v>45627</v>
      </c>
      <c r="C138" s="113">
        <v>49491</v>
      </c>
      <c r="D138" s="13">
        <v>127</v>
      </c>
      <c r="E138" s="112">
        <v>3864</v>
      </c>
      <c r="F138" s="111"/>
      <c r="G138" s="111"/>
      <c r="H138" s="61">
        <v>4297168206.5444498</v>
      </c>
      <c r="I138" s="61"/>
      <c r="J138" s="13">
        <v>3477693710.8621502</v>
      </c>
      <c r="K138" s="13">
        <v>2531893062.31177</v>
      </c>
      <c r="L138" s="13">
        <v>1491684262.6449299</v>
      </c>
    </row>
    <row r="139" spans="2:12" s="1" customFormat="1" ht="8.85" customHeight="1" x14ac:dyDescent="0.15">
      <c r="B139" s="114">
        <v>45627</v>
      </c>
      <c r="C139" s="113">
        <v>49522</v>
      </c>
      <c r="D139" s="13">
        <v>128</v>
      </c>
      <c r="E139" s="112">
        <v>3895</v>
      </c>
      <c r="F139" s="111"/>
      <c r="G139" s="111"/>
      <c r="H139" s="61">
        <v>4239769440.7163701</v>
      </c>
      <c r="I139" s="61"/>
      <c r="J139" s="13">
        <v>3425421311.46558</v>
      </c>
      <c r="K139" s="13">
        <v>2487494430.7252898</v>
      </c>
      <c r="L139" s="13">
        <v>1459319164.26091</v>
      </c>
    </row>
    <row r="140" spans="2:12" s="1" customFormat="1" ht="8.85" customHeight="1" x14ac:dyDescent="0.15">
      <c r="B140" s="114">
        <v>45627</v>
      </c>
      <c r="C140" s="113">
        <v>49553</v>
      </c>
      <c r="D140" s="13">
        <v>129</v>
      </c>
      <c r="E140" s="112">
        <v>3926</v>
      </c>
      <c r="F140" s="111"/>
      <c r="G140" s="111"/>
      <c r="H140" s="61">
        <v>4182405972.9394598</v>
      </c>
      <c r="I140" s="61"/>
      <c r="J140" s="13">
        <v>3373344693.47296</v>
      </c>
      <c r="K140" s="13">
        <v>2443447065.05266</v>
      </c>
      <c r="L140" s="13">
        <v>1427406674.58288</v>
      </c>
    </row>
    <row r="141" spans="2:12" s="1" customFormat="1" ht="8.85" customHeight="1" x14ac:dyDescent="0.15">
      <c r="B141" s="114">
        <v>45627</v>
      </c>
      <c r="C141" s="113">
        <v>49583</v>
      </c>
      <c r="D141" s="13">
        <v>130</v>
      </c>
      <c r="E141" s="112">
        <v>3956</v>
      </c>
      <c r="F141" s="111"/>
      <c r="G141" s="111"/>
      <c r="H141" s="61">
        <v>4125083401.4261699</v>
      </c>
      <c r="I141" s="61"/>
      <c r="J141" s="13">
        <v>3321649686.0859299</v>
      </c>
      <c r="K141" s="13">
        <v>2400080508.9040399</v>
      </c>
      <c r="L141" s="13">
        <v>1396325540.2776101</v>
      </c>
    </row>
    <row r="142" spans="2:12" s="1" customFormat="1" ht="8.85" customHeight="1" x14ac:dyDescent="0.15">
      <c r="B142" s="114">
        <v>45627</v>
      </c>
      <c r="C142" s="113">
        <v>49614</v>
      </c>
      <c r="D142" s="13">
        <v>131</v>
      </c>
      <c r="E142" s="112">
        <v>3987</v>
      </c>
      <c r="F142" s="111"/>
      <c r="G142" s="111"/>
      <c r="H142" s="61">
        <v>4067770377.0959301</v>
      </c>
      <c r="I142" s="61"/>
      <c r="J142" s="13">
        <v>3269943908.1628799</v>
      </c>
      <c r="K142" s="13">
        <v>2356711264.7887998</v>
      </c>
      <c r="L142" s="13">
        <v>1365286729.79017</v>
      </c>
    </row>
    <row r="143" spans="2:12" s="1" customFormat="1" ht="8.85" customHeight="1" x14ac:dyDescent="0.15">
      <c r="B143" s="114">
        <v>45627</v>
      </c>
      <c r="C143" s="113">
        <v>49644</v>
      </c>
      <c r="D143" s="13">
        <v>132</v>
      </c>
      <c r="E143" s="112">
        <v>4017</v>
      </c>
      <c r="F143" s="111"/>
      <c r="G143" s="111"/>
      <c r="H143" s="61">
        <v>4011465558.4994302</v>
      </c>
      <c r="I143" s="61"/>
      <c r="J143" s="13">
        <v>3219389340.86766</v>
      </c>
      <c r="K143" s="13">
        <v>2314564798.9050698</v>
      </c>
      <c r="L143" s="13">
        <v>1335374007.60219</v>
      </c>
    </row>
    <row r="144" spans="2:12" s="1" customFormat="1" ht="8.85" customHeight="1" x14ac:dyDescent="0.15">
      <c r="B144" s="114">
        <v>45627</v>
      </c>
      <c r="C144" s="113">
        <v>49675</v>
      </c>
      <c r="D144" s="13">
        <v>133</v>
      </c>
      <c r="E144" s="112">
        <v>4048</v>
      </c>
      <c r="F144" s="111"/>
      <c r="G144" s="111"/>
      <c r="H144" s="61">
        <v>3955041429.40556</v>
      </c>
      <c r="I144" s="61"/>
      <c r="J144" s="13">
        <v>3168722810.4528899</v>
      </c>
      <c r="K144" s="13">
        <v>2272344560.9331102</v>
      </c>
      <c r="L144" s="13">
        <v>1305462435.2211499</v>
      </c>
    </row>
    <row r="145" spans="2:12" s="1" customFormat="1" ht="8.85" customHeight="1" x14ac:dyDescent="0.15">
      <c r="B145" s="114">
        <v>45627</v>
      </c>
      <c r="C145" s="113">
        <v>49706</v>
      </c>
      <c r="D145" s="13">
        <v>134</v>
      </c>
      <c r="E145" s="112">
        <v>4079</v>
      </c>
      <c r="F145" s="111"/>
      <c r="G145" s="111"/>
      <c r="H145" s="61">
        <v>3899400887.0378098</v>
      </c>
      <c r="I145" s="61"/>
      <c r="J145" s="13">
        <v>3118845621.0184598</v>
      </c>
      <c r="K145" s="13">
        <v>2230888712.2524099</v>
      </c>
      <c r="L145" s="13">
        <v>1276217571.8682499</v>
      </c>
    </row>
    <row r="146" spans="2:12" s="1" customFormat="1" ht="8.85" customHeight="1" x14ac:dyDescent="0.15">
      <c r="B146" s="114">
        <v>45627</v>
      </c>
      <c r="C146" s="113">
        <v>49735</v>
      </c>
      <c r="D146" s="13">
        <v>135</v>
      </c>
      <c r="E146" s="112">
        <v>4108</v>
      </c>
      <c r="F146" s="111"/>
      <c r="G146" s="111"/>
      <c r="H146" s="61">
        <v>3843236041.4686999</v>
      </c>
      <c r="I146" s="61"/>
      <c r="J146" s="13">
        <v>3069045960.8874102</v>
      </c>
      <c r="K146" s="13">
        <v>2190044108.6957502</v>
      </c>
      <c r="L146" s="13">
        <v>1247886892.83235</v>
      </c>
    </row>
    <row r="147" spans="2:12" s="1" customFormat="1" ht="8.85" customHeight="1" x14ac:dyDescent="0.15">
      <c r="B147" s="114">
        <v>45627</v>
      </c>
      <c r="C147" s="113">
        <v>49766</v>
      </c>
      <c r="D147" s="13">
        <v>136</v>
      </c>
      <c r="E147" s="112">
        <v>4139</v>
      </c>
      <c r="F147" s="111"/>
      <c r="G147" s="111"/>
      <c r="H147" s="61">
        <v>3788097506.8566899</v>
      </c>
      <c r="I147" s="61"/>
      <c r="J147" s="13">
        <v>3019884007.5348401</v>
      </c>
      <c r="K147" s="13">
        <v>2149482059.3887</v>
      </c>
      <c r="L147" s="13">
        <v>1219587053.52034</v>
      </c>
    </row>
    <row r="148" spans="2:12" s="1" customFormat="1" ht="8.85" customHeight="1" x14ac:dyDescent="0.15">
      <c r="B148" s="114">
        <v>45627</v>
      </c>
      <c r="C148" s="113">
        <v>49796</v>
      </c>
      <c r="D148" s="13">
        <v>137</v>
      </c>
      <c r="E148" s="112">
        <v>4169</v>
      </c>
      <c r="F148" s="111"/>
      <c r="G148" s="111"/>
      <c r="H148" s="61">
        <v>3732206205.7181602</v>
      </c>
      <c r="I148" s="61"/>
      <c r="J148" s="13">
        <v>2970443552.6391501</v>
      </c>
      <c r="K148" s="13">
        <v>2109087674.2156701</v>
      </c>
      <c r="L148" s="13">
        <v>1191762450.9573801</v>
      </c>
    </row>
    <row r="149" spans="2:12" s="1" customFormat="1" ht="8.85" customHeight="1" x14ac:dyDescent="0.15">
      <c r="B149" s="114">
        <v>45627</v>
      </c>
      <c r="C149" s="113">
        <v>49827</v>
      </c>
      <c r="D149" s="13">
        <v>138</v>
      </c>
      <c r="E149" s="112">
        <v>4200</v>
      </c>
      <c r="F149" s="111"/>
      <c r="G149" s="111"/>
      <c r="H149" s="61">
        <v>3676750161.9410501</v>
      </c>
      <c r="I149" s="61"/>
      <c r="J149" s="13">
        <v>2921343142.9949002</v>
      </c>
      <c r="K149" s="13">
        <v>2068949999.2855101</v>
      </c>
      <c r="L149" s="13">
        <v>1164130529.93835</v>
      </c>
    </row>
    <row r="150" spans="2:12" s="1" customFormat="1" ht="8.85" customHeight="1" x14ac:dyDescent="0.15">
      <c r="B150" s="114">
        <v>45627</v>
      </c>
      <c r="C150" s="113">
        <v>49857</v>
      </c>
      <c r="D150" s="13">
        <v>139</v>
      </c>
      <c r="E150" s="112">
        <v>4230</v>
      </c>
      <c r="F150" s="111"/>
      <c r="G150" s="111"/>
      <c r="H150" s="61">
        <v>3622509054.8443999</v>
      </c>
      <c r="I150" s="61"/>
      <c r="J150" s="13">
        <v>2873521774.2109799</v>
      </c>
      <c r="K150" s="13">
        <v>2030073126.9662299</v>
      </c>
      <c r="L150" s="13">
        <v>1137573455.6827199</v>
      </c>
    </row>
    <row r="151" spans="2:12" s="1" customFormat="1" ht="8.85" customHeight="1" x14ac:dyDescent="0.15">
      <c r="B151" s="114">
        <v>45627</v>
      </c>
      <c r="C151" s="113">
        <v>49888</v>
      </c>
      <c r="D151" s="13">
        <v>140</v>
      </c>
      <c r="E151" s="112">
        <v>4261</v>
      </c>
      <c r="F151" s="111"/>
      <c r="G151" s="111"/>
      <c r="H151" s="61">
        <v>3568988824.39468</v>
      </c>
      <c r="I151" s="61"/>
      <c r="J151" s="13">
        <v>2826265647.1185298</v>
      </c>
      <c r="K151" s="13">
        <v>1991609836.39329</v>
      </c>
      <c r="L151" s="13">
        <v>1111293180.9177599</v>
      </c>
    </row>
    <row r="152" spans="2:12" s="1" customFormat="1" ht="8.85" customHeight="1" x14ac:dyDescent="0.15">
      <c r="B152" s="114">
        <v>45627</v>
      </c>
      <c r="C152" s="113">
        <v>49919</v>
      </c>
      <c r="D152" s="13">
        <v>141</v>
      </c>
      <c r="E152" s="112">
        <v>4292</v>
      </c>
      <c r="F152" s="111"/>
      <c r="G152" s="111"/>
      <c r="H152" s="61">
        <v>3515493491.07691</v>
      </c>
      <c r="I152" s="61"/>
      <c r="J152" s="13">
        <v>2779181236.1212502</v>
      </c>
      <c r="K152" s="13">
        <v>1953449752.6200199</v>
      </c>
      <c r="L152" s="13">
        <v>1085383589.81534</v>
      </c>
    </row>
    <row r="153" spans="2:12" s="1" customFormat="1" ht="8.85" customHeight="1" x14ac:dyDescent="0.15">
      <c r="B153" s="114">
        <v>45627</v>
      </c>
      <c r="C153" s="113">
        <v>49949</v>
      </c>
      <c r="D153" s="13">
        <v>142</v>
      </c>
      <c r="E153" s="112">
        <v>4322</v>
      </c>
      <c r="F153" s="111"/>
      <c r="G153" s="111"/>
      <c r="H153" s="61">
        <v>3462383970.2764702</v>
      </c>
      <c r="I153" s="61"/>
      <c r="J153" s="13">
        <v>2732702534.4621301</v>
      </c>
      <c r="K153" s="13">
        <v>1916052932.17331</v>
      </c>
      <c r="L153" s="13">
        <v>1060240994.91011</v>
      </c>
    </row>
    <row r="154" spans="2:12" s="1" customFormat="1" ht="8.85" customHeight="1" x14ac:dyDescent="0.15">
      <c r="B154" s="114">
        <v>45627</v>
      </c>
      <c r="C154" s="113">
        <v>49980</v>
      </c>
      <c r="D154" s="13">
        <v>143</v>
      </c>
      <c r="E154" s="112">
        <v>4353</v>
      </c>
      <c r="F154" s="111"/>
      <c r="G154" s="111"/>
      <c r="H154" s="61">
        <v>3410048079.8151102</v>
      </c>
      <c r="I154" s="61"/>
      <c r="J154" s="13">
        <v>2686831384.1703801</v>
      </c>
      <c r="K154" s="13">
        <v>1879098943.6182699</v>
      </c>
      <c r="L154" s="13">
        <v>1035388549.85097</v>
      </c>
    </row>
    <row r="155" spans="2:12" s="1" customFormat="1" ht="8.85" customHeight="1" x14ac:dyDescent="0.15">
      <c r="B155" s="114">
        <v>45627</v>
      </c>
      <c r="C155" s="113">
        <v>50010</v>
      </c>
      <c r="D155" s="13">
        <v>144</v>
      </c>
      <c r="E155" s="112">
        <v>4383</v>
      </c>
      <c r="F155" s="111"/>
      <c r="G155" s="111"/>
      <c r="H155" s="61">
        <v>3357920790.3791299</v>
      </c>
      <c r="I155" s="61"/>
      <c r="J155" s="13">
        <v>2641416691.9447098</v>
      </c>
      <c r="K155" s="13">
        <v>1842790315.1071401</v>
      </c>
      <c r="L155" s="13">
        <v>1011220147.9535201</v>
      </c>
    </row>
    <row r="156" spans="2:12" s="1" customFormat="1" ht="8.85" customHeight="1" x14ac:dyDescent="0.15">
      <c r="B156" s="114">
        <v>45627</v>
      </c>
      <c r="C156" s="113">
        <v>50041</v>
      </c>
      <c r="D156" s="13">
        <v>145</v>
      </c>
      <c r="E156" s="112">
        <v>4414</v>
      </c>
      <c r="F156" s="111"/>
      <c r="G156" s="111"/>
      <c r="H156" s="61">
        <v>3306596526.8976998</v>
      </c>
      <c r="I156" s="61"/>
      <c r="J156" s="13">
        <v>2596632298.7639799</v>
      </c>
      <c r="K156" s="13">
        <v>1806939246.88077</v>
      </c>
      <c r="L156" s="13">
        <v>987347346.71437097</v>
      </c>
    </row>
    <row r="157" spans="2:12" s="1" customFormat="1" ht="8.85" customHeight="1" x14ac:dyDescent="0.15">
      <c r="B157" s="114">
        <v>45627</v>
      </c>
      <c r="C157" s="113">
        <v>50072</v>
      </c>
      <c r="D157" s="13">
        <v>146</v>
      </c>
      <c r="E157" s="112">
        <v>4445</v>
      </c>
      <c r="F157" s="111"/>
      <c r="G157" s="111"/>
      <c r="H157" s="61">
        <v>3254889243.0457802</v>
      </c>
      <c r="I157" s="61"/>
      <c r="J157" s="13">
        <v>2551691951.0440102</v>
      </c>
      <c r="K157" s="13">
        <v>1771150363.6403899</v>
      </c>
      <c r="L157" s="13">
        <v>963692468.17897999</v>
      </c>
    </row>
    <row r="158" spans="2:12" s="1" customFormat="1" ht="8.85" customHeight="1" x14ac:dyDescent="0.15">
      <c r="B158" s="114">
        <v>45627</v>
      </c>
      <c r="C158" s="113">
        <v>50100</v>
      </c>
      <c r="D158" s="13">
        <v>147</v>
      </c>
      <c r="E158" s="112">
        <v>4473</v>
      </c>
      <c r="F158" s="111"/>
      <c r="G158" s="111"/>
      <c r="H158" s="61">
        <v>3204005591.1963501</v>
      </c>
      <c r="I158" s="61"/>
      <c r="J158" s="13">
        <v>2507953136.1329498</v>
      </c>
      <c r="K158" s="13">
        <v>1736791648.2363601</v>
      </c>
      <c r="L158" s="13">
        <v>941381729.88931203</v>
      </c>
    </row>
    <row r="159" spans="2:12" s="1" customFormat="1" ht="8.85" customHeight="1" x14ac:dyDescent="0.15">
      <c r="B159" s="114">
        <v>45627</v>
      </c>
      <c r="C159" s="113">
        <v>50131</v>
      </c>
      <c r="D159" s="13">
        <v>148</v>
      </c>
      <c r="E159" s="112">
        <v>4504</v>
      </c>
      <c r="F159" s="111"/>
      <c r="G159" s="111"/>
      <c r="H159" s="61">
        <v>3153465396.88165</v>
      </c>
      <c r="I159" s="61"/>
      <c r="J159" s="13">
        <v>2464205942.5138302</v>
      </c>
      <c r="K159" s="13">
        <v>1702156150.9676399</v>
      </c>
      <c r="L159" s="13">
        <v>918700729.88631296</v>
      </c>
    </row>
    <row r="160" spans="2:12" s="1" customFormat="1" ht="8.85" customHeight="1" x14ac:dyDescent="0.15">
      <c r="B160" s="114">
        <v>45627</v>
      </c>
      <c r="C160" s="113">
        <v>50161</v>
      </c>
      <c r="D160" s="13">
        <v>149</v>
      </c>
      <c r="E160" s="112">
        <v>4534</v>
      </c>
      <c r="F160" s="111"/>
      <c r="G160" s="111"/>
      <c r="H160" s="61">
        <v>3103449116.0739002</v>
      </c>
      <c r="I160" s="61"/>
      <c r="J160" s="13">
        <v>2421141212.0458899</v>
      </c>
      <c r="K160" s="13">
        <v>1668292838.4705501</v>
      </c>
      <c r="L160" s="13">
        <v>896732751.48761296</v>
      </c>
    </row>
    <row r="161" spans="2:12" s="1" customFormat="1" ht="8.85" customHeight="1" x14ac:dyDescent="0.15">
      <c r="B161" s="114">
        <v>45627</v>
      </c>
      <c r="C161" s="113">
        <v>50192</v>
      </c>
      <c r="D161" s="13">
        <v>150</v>
      </c>
      <c r="E161" s="112">
        <v>4565</v>
      </c>
      <c r="F161" s="111"/>
      <c r="G161" s="111"/>
      <c r="H161" s="61">
        <v>3053510622.32723</v>
      </c>
      <c r="I161" s="61"/>
      <c r="J161" s="13">
        <v>2378141574.4958501</v>
      </c>
      <c r="K161" s="13">
        <v>1634496381.3878</v>
      </c>
      <c r="L161" s="13">
        <v>874845433.72742105</v>
      </c>
    </row>
    <row r="162" spans="2:12" s="1" customFormat="1" ht="8.85" customHeight="1" x14ac:dyDescent="0.15">
      <c r="B162" s="114">
        <v>45627</v>
      </c>
      <c r="C162" s="113">
        <v>50222</v>
      </c>
      <c r="D162" s="13">
        <v>151</v>
      </c>
      <c r="E162" s="112">
        <v>4595</v>
      </c>
      <c r="F162" s="111"/>
      <c r="G162" s="111"/>
      <c r="H162" s="61">
        <v>3004021789.1277499</v>
      </c>
      <c r="I162" s="61"/>
      <c r="J162" s="13">
        <v>2335758344.0197401</v>
      </c>
      <c r="K162" s="13">
        <v>1601415155.9802301</v>
      </c>
      <c r="L162" s="13">
        <v>853625507.22140002</v>
      </c>
    </row>
    <row r="163" spans="2:12" s="1" customFormat="1" ht="8.85" customHeight="1" x14ac:dyDescent="0.15">
      <c r="B163" s="114">
        <v>45627</v>
      </c>
      <c r="C163" s="113">
        <v>50253</v>
      </c>
      <c r="D163" s="13">
        <v>152</v>
      </c>
      <c r="E163" s="112">
        <v>4626</v>
      </c>
      <c r="F163" s="111"/>
      <c r="G163" s="111"/>
      <c r="H163" s="61">
        <v>2954253539.67205</v>
      </c>
      <c r="I163" s="61"/>
      <c r="J163" s="13">
        <v>2293165367.0459599</v>
      </c>
      <c r="K163" s="13">
        <v>1568214598.8266799</v>
      </c>
      <c r="L163" s="13">
        <v>832387522.338539</v>
      </c>
    </row>
    <row r="164" spans="2:12" s="1" customFormat="1" ht="8.85" customHeight="1" x14ac:dyDescent="0.15">
      <c r="B164" s="114">
        <v>45627</v>
      </c>
      <c r="C164" s="113">
        <v>50284</v>
      </c>
      <c r="D164" s="13">
        <v>153</v>
      </c>
      <c r="E164" s="112">
        <v>4657</v>
      </c>
      <c r="F164" s="111"/>
      <c r="G164" s="111"/>
      <c r="H164" s="61">
        <v>2905363713.8818202</v>
      </c>
      <c r="I164" s="61"/>
      <c r="J164" s="13">
        <v>2251390850.4634399</v>
      </c>
      <c r="K164" s="13">
        <v>1535730848.1947701</v>
      </c>
      <c r="L164" s="13">
        <v>811692992.32625604</v>
      </c>
    </row>
    <row r="165" spans="2:12" s="1" customFormat="1" ht="8.85" customHeight="1" x14ac:dyDescent="0.15">
      <c r="B165" s="114">
        <v>45627</v>
      </c>
      <c r="C165" s="113">
        <v>50314</v>
      </c>
      <c r="D165" s="13">
        <v>154</v>
      </c>
      <c r="E165" s="112">
        <v>4687</v>
      </c>
      <c r="F165" s="111"/>
      <c r="G165" s="111"/>
      <c r="H165" s="61">
        <v>2856560387.57127</v>
      </c>
      <c r="I165" s="61"/>
      <c r="J165" s="13">
        <v>2209939367.7255502</v>
      </c>
      <c r="K165" s="13">
        <v>1503745487.11799</v>
      </c>
      <c r="L165" s="13">
        <v>791529506.34338498</v>
      </c>
    </row>
    <row r="166" spans="2:12" s="1" customFormat="1" ht="8.85" customHeight="1" x14ac:dyDescent="0.15">
      <c r="B166" s="114">
        <v>45627</v>
      </c>
      <c r="C166" s="113">
        <v>50345</v>
      </c>
      <c r="D166" s="13">
        <v>155</v>
      </c>
      <c r="E166" s="112">
        <v>4718</v>
      </c>
      <c r="F166" s="111"/>
      <c r="G166" s="111"/>
      <c r="H166" s="61">
        <v>2807952864.63587</v>
      </c>
      <c r="I166" s="61"/>
      <c r="J166" s="13">
        <v>2168650373.4202299</v>
      </c>
      <c r="K166" s="13">
        <v>1471897652.8359001</v>
      </c>
      <c r="L166" s="13">
        <v>771484143.44267201</v>
      </c>
    </row>
    <row r="167" spans="2:12" s="1" customFormat="1" ht="8.85" customHeight="1" x14ac:dyDescent="0.15">
      <c r="B167" s="114">
        <v>45627</v>
      </c>
      <c r="C167" s="113">
        <v>50375</v>
      </c>
      <c r="D167" s="13">
        <v>156</v>
      </c>
      <c r="E167" s="112">
        <v>4748</v>
      </c>
      <c r="F167" s="111"/>
      <c r="G167" s="111"/>
      <c r="H167" s="61">
        <v>2759717158.0447502</v>
      </c>
      <c r="I167" s="61"/>
      <c r="J167" s="13">
        <v>2127898273.3614199</v>
      </c>
      <c r="K167" s="13">
        <v>1440683893.4456999</v>
      </c>
      <c r="L167" s="13">
        <v>752028285.802791</v>
      </c>
    </row>
    <row r="168" spans="2:12" s="1" customFormat="1" ht="8.85" customHeight="1" x14ac:dyDescent="0.15">
      <c r="B168" s="114">
        <v>45627</v>
      </c>
      <c r="C168" s="113">
        <v>50406</v>
      </c>
      <c r="D168" s="13">
        <v>157</v>
      </c>
      <c r="E168" s="112">
        <v>4779</v>
      </c>
      <c r="F168" s="111"/>
      <c r="G168" s="111"/>
      <c r="H168" s="61">
        <v>2711450864.3291502</v>
      </c>
      <c r="I168" s="61"/>
      <c r="J168" s="13">
        <v>2087136274.73628</v>
      </c>
      <c r="K168" s="13">
        <v>1409492397.85548</v>
      </c>
      <c r="L168" s="13">
        <v>732630226.16435599</v>
      </c>
    </row>
    <row r="169" spans="2:12" s="1" customFormat="1" ht="8.85" customHeight="1" x14ac:dyDescent="0.15">
      <c r="B169" s="114">
        <v>45627</v>
      </c>
      <c r="C169" s="113">
        <v>50437</v>
      </c>
      <c r="D169" s="13">
        <v>158</v>
      </c>
      <c r="E169" s="112">
        <v>4810</v>
      </c>
      <c r="F169" s="111"/>
      <c r="G169" s="111"/>
      <c r="H169" s="61">
        <v>2664058006.4748101</v>
      </c>
      <c r="I169" s="61"/>
      <c r="J169" s="13">
        <v>2047177611.5522499</v>
      </c>
      <c r="K169" s="13">
        <v>1378991368.5271001</v>
      </c>
      <c r="L169" s="13">
        <v>713740370.50383997</v>
      </c>
    </row>
    <row r="170" spans="2:12" s="1" customFormat="1" ht="8.85" customHeight="1" x14ac:dyDescent="0.15">
      <c r="B170" s="114">
        <v>45627</v>
      </c>
      <c r="C170" s="113">
        <v>50465</v>
      </c>
      <c r="D170" s="13">
        <v>159</v>
      </c>
      <c r="E170" s="112">
        <v>4838</v>
      </c>
      <c r="F170" s="111"/>
      <c r="G170" s="111"/>
      <c r="H170" s="61">
        <v>2617292218.2601199</v>
      </c>
      <c r="I170" s="61"/>
      <c r="J170" s="13">
        <v>2008159404.6575301</v>
      </c>
      <c r="K170" s="13">
        <v>1349600790.9342301</v>
      </c>
      <c r="L170" s="13">
        <v>695855476.36356699</v>
      </c>
    </row>
    <row r="171" spans="2:12" s="1" customFormat="1" ht="8.85" customHeight="1" x14ac:dyDescent="0.15">
      <c r="B171" s="114">
        <v>45627</v>
      </c>
      <c r="C171" s="113">
        <v>50496</v>
      </c>
      <c r="D171" s="13">
        <v>160</v>
      </c>
      <c r="E171" s="112">
        <v>4869</v>
      </c>
      <c r="F171" s="111"/>
      <c r="G171" s="111"/>
      <c r="H171" s="61">
        <v>2570436534.1908798</v>
      </c>
      <c r="I171" s="61"/>
      <c r="J171" s="13">
        <v>1968863618.2644601</v>
      </c>
      <c r="K171" s="13">
        <v>1319826571.0220699</v>
      </c>
      <c r="L171" s="13">
        <v>677621555.010849</v>
      </c>
    </row>
    <row r="172" spans="2:12" s="1" customFormat="1" ht="8.85" customHeight="1" x14ac:dyDescent="0.15">
      <c r="B172" s="114">
        <v>45627</v>
      </c>
      <c r="C172" s="113">
        <v>50526</v>
      </c>
      <c r="D172" s="13">
        <v>161</v>
      </c>
      <c r="E172" s="112">
        <v>4899</v>
      </c>
      <c r="F172" s="111"/>
      <c r="G172" s="111"/>
      <c r="H172" s="61">
        <v>2524218929.2919598</v>
      </c>
      <c r="I172" s="61"/>
      <c r="J172" s="13">
        <v>1930288966.21526</v>
      </c>
      <c r="K172" s="13">
        <v>1290783273.5041699</v>
      </c>
      <c r="L172" s="13">
        <v>659993650.49019098</v>
      </c>
    </row>
    <row r="173" spans="2:12" s="1" customFormat="1" ht="8.85" customHeight="1" x14ac:dyDescent="0.15">
      <c r="B173" s="114">
        <v>45627</v>
      </c>
      <c r="C173" s="113">
        <v>50557</v>
      </c>
      <c r="D173" s="13">
        <v>162</v>
      </c>
      <c r="E173" s="112">
        <v>4930</v>
      </c>
      <c r="F173" s="111"/>
      <c r="G173" s="111"/>
      <c r="H173" s="61">
        <v>2477880272.42904</v>
      </c>
      <c r="I173" s="61"/>
      <c r="J173" s="13">
        <v>1891639639.4128499</v>
      </c>
      <c r="K173" s="13">
        <v>1261721488.9523201</v>
      </c>
      <c r="L173" s="13">
        <v>642401502.09738302</v>
      </c>
    </row>
    <row r="174" spans="2:12" s="1" customFormat="1" ht="8.85" customHeight="1" x14ac:dyDescent="0.15">
      <c r="B174" s="114">
        <v>45627</v>
      </c>
      <c r="C174" s="113">
        <v>50587</v>
      </c>
      <c r="D174" s="13">
        <v>163</v>
      </c>
      <c r="E174" s="112">
        <v>4960</v>
      </c>
      <c r="F174" s="111"/>
      <c r="G174" s="111"/>
      <c r="H174" s="61">
        <v>2431960725.0707302</v>
      </c>
      <c r="I174" s="61"/>
      <c r="J174" s="13">
        <v>1853536768.0936601</v>
      </c>
      <c r="K174" s="13">
        <v>1233264034.5065</v>
      </c>
      <c r="L174" s="13">
        <v>625338543.60976005</v>
      </c>
    </row>
    <row r="175" spans="2:12" s="1" customFormat="1" ht="8.85" customHeight="1" x14ac:dyDescent="0.15">
      <c r="B175" s="114">
        <v>45627</v>
      </c>
      <c r="C175" s="113">
        <v>50618</v>
      </c>
      <c r="D175" s="13">
        <v>164</v>
      </c>
      <c r="E175" s="112">
        <v>4991</v>
      </c>
      <c r="F175" s="111"/>
      <c r="G175" s="111"/>
      <c r="H175" s="61">
        <v>2387211365.02847</v>
      </c>
      <c r="I175" s="61"/>
      <c r="J175" s="13">
        <v>1816344824.8085499</v>
      </c>
      <c r="K175" s="13">
        <v>1205444596.9866099</v>
      </c>
      <c r="L175" s="13">
        <v>608643524.35980499</v>
      </c>
    </row>
    <row r="176" spans="2:12" s="1" customFormat="1" ht="8.85" customHeight="1" x14ac:dyDescent="0.15">
      <c r="B176" s="114">
        <v>45627</v>
      </c>
      <c r="C176" s="113">
        <v>50649</v>
      </c>
      <c r="D176" s="13">
        <v>165</v>
      </c>
      <c r="E176" s="112">
        <v>5022</v>
      </c>
      <c r="F176" s="111"/>
      <c r="G176" s="111"/>
      <c r="H176" s="61">
        <v>2342453622.7084298</v>
      </c>
      <c r="I176" s="61"/>
      <c r="J176" s="13">
        <v>1779267343.12957</v>
      </c>
      <c r="K176" s="13">
        <v>1177834454.92963</v>
      </c>
      <c r="L176" s="13">
        <v>592183939.85556996</v>
      </c>
    </row>
    <row r="177" spans="2:12" s="1" customFormat="1" ht="8.85" customHeight="1" x14ac:dyDescent="0.15">
      <c r="B177" s="114">
        <v>45627</v>
      </c>
      <c r="C177" s="113">
        <v>50679</v>
      </c>
      <c r="D177" s="13">
        <v>166</v>
      </c>
      <c r="E177" s="112">
        <v>5052</v>
      </c>
      <c r="F177" s="111"/>
      <c r="G177" s="111"/>
      <c r="H177" s="61">
        <v>2298558981.2919898</v>
      </c>
      <c r="I177" s="61"/>
      <c r="J177" s="13">
        <v>1743060330.7718101</v>
      </c>
      <c r="K177" s="13">
        <v>1151026263.4419601</v>
      </c>
      <c r="L177" s="13">
        <v>576333265.24686694</v>
      </c>
    </row>
    <row r="178" spans="2:12" s="1" customFormat="1" ht="8.85" customHeight="1" x14ac:dyDescent="0.15">
      <c r="B178" s="114">
        <v>45627</v>
      </c>
      <c r="C178" s="113">
        <v>50710</v>
      </c>
      <c r="D178" s="13">
        <v>167</v>
      </c>
      <c r="E178" s="112">
        <v>5083</v>
      </c>
      <c r="F178" s="111"/>
      <c r="G178" s="111"/>
      <c r="H178" s="61">
        <v>2255093236.73663</v>
      </c>
      <c r="I178" s="61"/>
      <c r="J178" s="13">
        <v>1707198609.7370501</v>
      </c>
      <c r="K178" s="13">
        <v>1124477980.08128</v>
      </c>
      <c r="L178" s="13">
        <v>560655425.16909897</v>
      </c>
    </row>
    <row r="179" spans="2:12" s="1" customFormat="1" ht="8.85" customHeight="1" x14ac:dyDescent="0.15">
      <c r="B179" s="114">
        <v>45627</v>
      </c>
      <c r="C179" s="113">
        <v>50740</v>
      </c>
      <c r="D179" s="13">
        <v>168</v>
      </c>
      <c r="E179" s="112">
        <v>5113</v>
      </c>
      <c r="F179" s="111"/>
      <c r="G179" s="111"/>
      <c r="H179" s="61">
        <v>2211746968.3888798</v>
      </c>
      <c r="I179" s="61"/>
      <c r="J179" s="13">
        <v>1671635351.5375099</v>
      </c>
      <c r="K179" s="13">
        <v>1098343593.5753801</v>
      </c>
      <c r="L179" s="13">
        <v>545380214.34105098</v>
      </c>
    </row>
    <row r="180" spans="2:12" s="1" customFormat="1" ht="8.85" customHeight="1" x14ac:dyDescent="0.15">
      <c r="B180" s="114">
        <v>45627</v>
      </c>
      <c r="C180" s="113">
        <v>50771</v>
      </c>
      <c r="D180" s="13">
        <v>169</v>
      </c>
      <c r="E180" s="112">
        <v>5144</v>
      </c>
      <c r="F180" s="111"/>
      <c r="G180" s="111"/>
      <c r="H180" s="61">
        <v>2168530944.0398798</v>
      </c>
      <c r="I180" s="61"/>
      <c r="J180" s="13">
        <v>1636192920.0399699</v>
      </c>
      <c r="K180" s="13">
        <v>1072322148.28629</v>
      </c>
      <c r="L180" s="13">
        <v>530204064.71056002</v>
      </c>
    </row>
    <row r="181" spans="2:12" s="1" customFormat="1" ht="8.85" customHeight="1" x14ac:dyDescent="0.15">
      <c r="B181" s="114">
        <v>45627</v>
      </c>
      <c r="C181" s="113">
        <v>50802</v>
      </c>
      <c r="D181" s="13">
        <v>170</v>
      </c>
      <c r="E181" s="112">
        <v>5175</v>
      </c>
      <c r="F181" s="111"/>
      <c r="G181" s="111"/>
      <c r="H181" s="61">
        <v>2125841309.74874</v>
      </c>
      <c r="I181" s="61"/>
      <c r="J181" s="13">
        <v>1601262402.26315</v>
      </c>
      <c r="K181" s="13">
        <v>1046760597.7181799</v>
      </c>
      <c r="L181" s="13">
        <v>515373118.97653699</v>
      </c>
    </row>
    <row r="182" spans="2:12" s="1" customFormat="1" ht="8.85" customHeight="1" x14ac:dyDescent="0.15">
      <c r="B182" s="114">
        <v>45627</v>
      </c>
      <c r="C182" s="113">
        <v>50830</v>
      </c>
      <c r="D182" s="13">
        <v>171</v>
      </c>
      <c r="E182" s="112">
        <v>5203</v>
      </c>
      <c r="F182" s="111"/>
      <c r="G182" s="111"/>
      <c r="H182" s="61">
        <v>2083394678.8491199</v>
      </c>
      <c r="I182" s="61"/>
      <c r="J182" s="13">
        <v>1566885775.7695301</v>
      </c>
      <c r="K182" s="13">
        <v>1021935095.8697701</v>
      </c>
      <c r="L182" s="13">
        <v>501224996.65606803</v>
      </c>
    </row>
    <row r="183" spans="2:12" s="1" customFormat="1" ht="8.85" customHeight="1" x14ac:dyDescent="0.15">
      <c r="B183" s="114">
        <v>45627</v>
      </c>
      <c r="C183" s="113">
        <v>50861</v>
      </c>
      <c r="D183" s="13">
        <v>172</v>
      </c>
      <c r="E183" s="112">
        <v>5234</v>
      </c>
      <c r="F183" s="111"/>
      <c r="G183" s="111"/>
      <c r="H183" s="61">
        <v>2041321748.58583</v>
      </c>
      <c r="I183" s="61"/>
      <c r="J183" s="13">
        <v>1532639552.5536399</v>
      </c>
      <c r="K183" s="13">
        <v>997057255.49251997</v>
      </c>
      <c r="L183" s="13">
        <v>486951967.77355301</v>
      </c>
    </row>
    <row r="184" spans="2:12" s="1" customFormat="1" ht="8.85" customHeight="1" x14ac:dyDescent="0.15">
      <c r="B184" s="114">
        <v>45627</v>
      </c>
      <c r="C184" s="113">
        <v>50891</v>
      </c>
      <c r="D184" s="13">
        <v>173</v>
      </c>
      <c r="E184" s="112">
        <v>5264</v>
      </c>
      <c r="F184" s="111"/>
      <c r="G184" s="111"/>
      <c r="H184" s="61">
        <v>1999023080.51669</v>
      </c>
      <c r="I184" s="61"/>
      <c r="J184" s="13">
        <v>1498417840.91258</v>
      </c>
      <c r="K184" s="13">
        <v>972395122.26642704</v>
      </c>
      <c r="L184" s="13">
        <v>472960511.561643</v>
      </c>
    </row>
    <row r="185" spans="2:12" s="1" customFormat="1" ht="8.85" customHeight="1" x14ac:dyDescent="0.15">
      <c r="B185" s="114">
        <v>45627</v>
      </c>
      <c r="C185" s="113">
        <v>50922</v>
      </c>
      <c r="D185" s="13">
        <v>174</v>
      </c>
      <c r="E185" s="112">
        <v>5295</v>
      </c>
      <c r="F185" s="111"/>
      <c r="G185" s="111"/>
      <c r="H185" s="61">
        <v>1957697438.35309</v>
      </c>
      <c r="I185" s="61"/>
      <c r="J185" s="13">
        <v>1464952281.4851999</v>
      </c>
      <c r="K185" s="13">
        <v>948259948.41671205</v>
      </c>
      <c r="L185" s="13">
        <v>459267948.37071699</v>
      </c>
    </row>
    <row r="186" spans="2:12" s="1" customFormat="1" ht="8.85" customHeight="1" x14ac:dyDescent="0.15">
      <c r="B186" s="114">
        <v>45627</v>
      </c>
      <c r="C186" s="113">
        <v>50952</v>
      </c>
      <c r="D186" s="13">
        <v>175</v>
      </c>
      <c r="E186" s="112">
        <v>5325</v>
      </c>
      <c r="F186" s="111"/>
      <c r="G186" s="111"/>
      <c r="H186" s="61">
        <v>1916084703.55318</v>
      </c>
      <c r="I186" s="61"/>
      <c r="J186" s="13">
        <v>1431459846.09181</v>
      </c>
      <c r="K186" s="13">
        <v>924299816.14971006</v>
      </c>
      <c r="L186" s="13">
        <v>445828348.50395501</v>
      </c>
    </row>
    <row r="187" spans="2:12" s="1" customFormat="1" ht="8.85" customHeight="1" x14ac:dyDescent="0.15">
      <c r="B187" s="114">
        <v>45627</v>
      </c>
      <c r="C187" s="113">
        <v>50983</v>
      </c>
      <c r="D187" s="13">
        <v>176</v>
      </c>
      <c r="E187" s="112">
        <v>5356</v>
      </c>
      <c r="F187" s="111"/>
      <c r="G187" s="111"/>
      <c r="H187" s="61">
        <v>1875080807.8510699</v>
      </c>
      <c r="I187" s="61"/>
      <c r="J187" s="13">
        <v>1398450936.18575</v>
      </c>
      <c r="K187" s="13">
        <v>900689341.42360198</v>
      </c>
      <c r="L187" s="13">
        <v>432599941.59779102</v>
      </c>
    </row>
    <row r="188" spans="2:12" s="1" customFormat="1" ht="8.85" customHeight="1" x14ac:dyDescent="0.15">
      <c r="B188" s="114">
        <v>45627</v>
      </c>
      <c r="C188" s="113">
        <v>51014</v>
      </c>
      <c r="D188" s="13">
        <v>177</v>
      </c>
      <c r="E188" s="112">
        <v>5387</v>
      </c>
      <c r="F188" s="111"/>
      <c r="G188" s="111"/>
      <c r="H188" s="61">
        <v>1834229545.6782999</v>
      </c>
      <c r="I188" s="61"/>
      <c r="J188" s="13">
        <v>1365663521.84271</v>
      </c>
      <c r="K188" s="13">
        <v>877335275.12195003</v>
      </c>
      <c r="L188" s="13">
        <v>419598226.64703</v>
      </c>
    </row>
    <row r="189" spans="2:12" s="1" customFormat="1" ht="8.85" customHeight="1" x14ac:dyDescent="0.15">
      <c r="B189" s="114">
        <v>45627</v>
      </c>
      <c r="C189" s="113">
        <v>51044</v>
      </c>
      <c r="D189" s="13">
        <v>178</v>
      </c>
      <c r="E189" s="112">
        <v>5417</v>
      </c>
      <c r="F189" s="111"/>
      <c r="G189" s="111"/>
      <c r="H189" s="61">
        <v>1795046922.99453</v>
      </c>
      <c r="I189" s="61"/>
      <c r="J189" s="13">
        <v>1334296633.8630099</v>
      </c>
      <c r="K189" s="13">
        <v>855074667.11225796</v>
      </c>
      <c r="L189" s="13">
        <v>407275397.35648</v>
      </c>
    </row>
    <row r="190" spans="2:12" s="1" customFormat="1" ht="8.85" customHeight="1" x14ac:dyDescent="0.15">
      <c r="B190" s="114">
        <v>45627</v>
      </c>
      <c r="C190" s="113">
        <v>51075</v>
      </c>
      <c r="D190" s="13">
        <v>179</v>
      </c>
      <c r="E190" s="112">
        <v>5448</v>
      </c>
      <c r="F190" s="111"/>
      <c r="G190" s="111"/>
      <c r="H190" s="61">
        <v>1756841111.68822</v>
      </c>
      <c r="I190" s="61"/>
      <c r="J190" s="13">
        <v>1303682541.3803201</v>
      </c>
      <c r="K190" s="13">
        <v>833331103.88637602</v>
      </c>
      <c r="L190" s="13">
        <v>395237685.77569598</v>
      </c>
    </row>
    <row r="191" spans="2:12" s="1" customFormat="1" ht="8.85" customHeight="1" x14ac:dyDescent="0.15">
      <c r="B191" s="114">
        <v>45627</v>
      </c>
      <c r="C191" s="113">
        <v>51105</v>
      </c>
      <c r="D191" s="13">
        <v>180</v>
      </c>
      <c r="E191" s="112">
        <v>5478</v>
      </c>
      <c r="F191" s="111"/>
      <c r="G191" s="111"/>
      <c r="H191" s="61">
        <v>1719131003.8001201</v>
      </c>
      <c r="I191" s="61"/>
      <c r="J191" s="13">
        <v>1273605415.01579</v>
      </c>
      <c r="K191" s="13">
        <v>812101675.80550694</v>
      </c>
      <c r="L191" s="13">
        <v>383589972.59887201</v>
      </c>
    </row>
    <row r="192" spans="2:12" s="1" customFormat="1" ht="8.85" customHeight="1" x14ac:dyDescent="0.15">
      <c r="B192" s="114">
        <v>45627</v>
      </c>
      <c r="C192" s="113">
        <v>51136</v>
      </c>
      <c r="D192" s="13">
        <v>181</v>
      </c>
      <c r="E192" s="112">
        <v>5509</v>
      </c>
      <c r="F192" s="111"/>
      <c r="G192" s="111"/>
      <c r="H192" s="61">
        <v>1683044825.2247701</v>
      </c>
      <c r="I192" s="61"/>
      <c r="J192" s="13">
        <v>1244756452.1839001</v>
      </c>
      <c r="K192" s="13">
        <v>791687866.19356704</v>
      </c>
      <c r="L192" s="13">
        <v>372363794.67697001</v>
      </c>
    </row>
    <row r="193" spans="2:12" s="1" customFormat="1" ht="8.85" customHeight="1" x14ac:dyDescent="0.15">
      <c r="B193" s="114">
        <v>45627</v>
      </c>
      <c r="C193" s="113">
        <v>51167</v>
      </c>
      <c r="D193" s="13">
        <v>182</v>
      </c>
      <c r="E193" s="112">
        <v>5540</v>
      </c>
      <c r="F193" s="111"/>
      <c r="G193" s="111"/>
      <c r="H193" s="61">
        <v>1647623818.6914799</v>
      </c>
      <c r="I193" s="61"/>
      <c r="J193" s="13">
        <v>1216492803.1325099</v>
      </c>
      <c r="K193" s="13">
        <v>771743960.53883398</v>
      </c>
      <c r="L193" s="13">
        <v>361445912.46684301</v>
      </c>
    </row>
    <row r="194" spans="2:12" s="1" customFormat="1" ht="8.85" customHeight="1" x14ac:dyDescent="0.15">
      <c r="B194" s="114">
        <v>45627</v>
      </c>
      <c r="C194" s="113">
        <v>51196</v>
      </c>
      <c r="D194" s="13">
        <v>183</v>
      </c>
      <c r="E194" s="112">
        <v>5569</v>
      </c>
      <c r="F194" s="111"/>
      <c r="G194" s="111"/>
      <c r="H194" s="61">
        <v>1612526770.8933599</v>
      </c>
      <c r="I194" s="61"/>
      <c r="J194" s="13">
        <v>1188690405.8298199</v>
      </c>
      <c r="K194" s="13">
        <v>752311836.25912595</v>
      </c>
      <c r="L194" s="13">
        <v>350948604.87153202</v>
      </c>
    </row>
    <row r="195" spans="2:12" s="1" customFormat="1" ht="8.85" customHeight="1" x14ac:dyDescent="0.15">
      <c r="B195" s="114">
        <v>45627</v>
      </c>
      <c r="C195" s="113">
        <v>51227</v>
      </c>
      <c r="D195" s="13">
        <v>184</v>
      </c>
      <c r="E195" s="112">
        <v>5600</v>
      </c>
      <c r="F195" s="111"/>
      <c r="G195" s="111"/>
      <c r="H195" s="61">
        <v>1578363725.0074601</v>
      </c>
      <c r="I195" s="61"/>
      <c r="J195" s="13">
        <v>1161533377.70748</v>
      </c>
      <c r="K195" s="13">
        <v>733254816.35623205</v>
      </c>
      <c r="L195" s="13">
        <v>340609823.666237</v>
      </c>
    </row>
    <row r="196" spans="2:12" s="1" customFormat="1" ht="8.85" customHeight="1" x14ac:dyDescent="0.15">
      <c r="B196" s="114">
        <v>45627</v>
      </c>
      <c r="C196" s="113">
        <v>51257</v>
      </c>
      <c r="D196" s="13">
        <v>185</v>
      </c>
      <c r="E196" s="112">
        <v>5630</v>
      </c>
      <c r="F196" s="111"/>
      <c r="G196" s="111"/>
      <c r="H196" s="61">
        <v>1544499455.7671499</v>
      </c>
      <c r="I196" s="61"/>
      <c r="J196" s="13">
        <v>1134746685.8691299</v>
      </c>
      <c r="K196" s="13">
        <v>714581750.15423095</v>
      </c>
      <c r="L196" s="13">
        <v>330575184.57396799</v>
      </c>
    </row>
    <row r="197" spans="2:12" s="1" customFormat="1" ht="8.85" customHeight="1" x14ac:dyDescent="0.15">
      <c r="B197" s="114">
        <v>45627</v>
      </c>
      <c r="C197" s="113">
        <v>51288</v>
      </c>
      <c r="D197" s="13">
        <v>186</v>
      </c>
      <c r="E197" s="112">
        <v>5661</v>
      </c>
      <c r="F197" s="111"/>
      <c r="G197" s="111"/>
      <c r="H197" s="61">
        <v>1511152566.3285999</v>
      </c>
      <c r="I197" s="61"/>
      <c r="J197" s="13">
        <v>1108363602.3138101</v>
      </c>
      <c r="K197" s="13">
        <v>696192508.75429296</v>
      </c>
      <c r="L197" s="13">
        <v>320703938.926238</v>
      </c>
    </row>
    <row r="198" spans="2:12" s="1" customFormat="1" ht="8.85" customHeight="1" x14ac:dyDescent="0.15">
      <c r="B198" s="114">
        <v>45627</v>
      </c>
      <c r="C198" s="113">
        <v>51318</v>
      </c>
      <c r="D198" s="13">
        <v>187</v>
      </c>
      <c r="E198" s="112">
        <v>5691</v>
      </c>
      <c r="F198" s="111"/>
      <c r="G198" s="111"/>
      <c r="H198" s="61">
        <v>1478515174.35109</v>
      </c>
      <c r="I198" s="61"/>
      <c r="J198" s="13">
        <v>1082645534.64359</v>
      </c>
      <c r="K198" s="13">
        <v>678364553.38652301</v>
      </c>
      <c r="L198" s="13">
        <v>311210454.823268</v>
      </c>
    </row>
    <row r="199" spans="2:12" s="1" customFormat="1" ht="8.85" customHeight="1" x14ac:dyDescent="0.15">
      <c r="B199" s="114">
        <v>45627</v>
      </c>
      <c r="C199" s="113">
        <v>51349</v>
      </c>
      <c r="D199" s="13">
        <v>188</v>
      </c>
      <c r="E199" s="112">
        <v>5722</v>
      </c>
      <c r="F199" s="111"/>
      <c r="G199" s="111"/>
      <c r="H199" s="61">
        <v>1446393258.8467801</v>
      </c>
      <c r="I199" s="61"/>
      <c r="J199" s="13">
        <v>1057327848.19941</v>
      </c>
      <c r="K199" s="13">
        <v>660816109.03607202</v>
      </c>
      <c r="L199" s="13">
        <v>301875781.68245697</v>
      </c>
    </row>
    <row r="200" spans="2:12" s="1" customFormat="1" ht="8.85" customHeight="1" x14ac:dyDescent="0.15">
      <c r="B200" s="114">
        <v>45627</v>
      </c>
      <c r="C200" s="113">
        <v>51380</v>
      </c>
      <c r="D200" s="13">
        <v>189</v>
      </c>
      <c r="E200" s="112">
        <v>5753</v>
      </c>
      <c r="F200" s="111"/>
      <c r="G200" s="111"/>
      <c r="H200" s="61">
        <v>1414314543.69138</v>
      </c>
      <c r="I200" s="61"/>
      <c r="J200" s="13">
        <v>1032124455.00666</v>
      </c>
      <c r="K200" s="13">
        <v>643423785.83056498</v>
      </c>
      <c r="L200" s="13">
        <v>292685617.932311</v>
      </c>
    </row>
    <row r="201" spans="2:12" s="1" customFormat="1" ht="8.85" customHeight="1" x14ac:dyDescent="0.15">
      <c r="B201" s="114">
        <v>45627</v>
      </c>
      <c r="C201" s="113">
        <v>51410</v>
      </c>
      <c r="D201" s="13">
        <v>190</v>
      </c>
      <c r="E201" s="112">
        <v>5783</v>
      </c>
      <c r="F201" s="111"/>
      <c r="G201" s="111"/>
      <c r="H201" s="61">
        <v>1383071308.0859699</v>
      </c>
      <c r="I201" s="61"/>
      <c r="J201" s="13">
        <v>1007667364.60982</v>
      </c>
      <c r="K201" s="13">
        <v>626631184.62286794</v>
      </c>
      <c r="L201" s="13">
        <v>283878406.16418999</v>
      </c>
    </row>
    <row r="202" spans="2:12" s="1" customFormat="1" ht="8.85" customHeight="1" x14ac:dyDescent="0.15">
      <c r="B202" s="114">
        <v>45627</v>
      </c>
      <c r="C202" s="113">
        <v>51441</v>
      </c>
      <c r="D202" s="13">
        <v>191</v>
      </c>
      <c r="E202" s="112">
        <v>5814</v>
      </c>
      <c r="F202" s="111"/>
      <c r="G202" s="111"/>
      <c r="H202" s="61">
        <v>1352341371.9123299</v>
      </c>
      <c r="I202" s="61"/>
      <c r="J202" s="13">
        <v>983607281.04148102</v>
      </c>
      <c r="K202" s="13">
        <v>610113505.24895096</v>
      </c>
      <c r="L202" s="13">
        <v>275224830.09949201</v>
      </c>
    </row>
    <row r="203" spans="2:12" s="1" customFormat="1" ht="8.85" customHeight="1" x14ac:dyDescent="0.15">
      <c r="B203" s="114">
        <v>45627</v>
      </c>
      <c r="C203" s="113">
        <v>51471</v>
      </c>
      <c r="D203" s="13">
        <v>192</v>
      </c>
      <c r="E203" s="112">
        <v>5844</v>
      </c>
      <c r="F203" s="111"/>
      <c r="G203" s="111"/>
      <c r="H203" s="61">
        <v>1321934972.6203699</v>
      </c>
      <c r="I203" s="61"/>
      <c r="J203" s="13">
        <v>959913397.17955804</v>
      </c>
      <c r="K203" s="13">
        <v>593951145.02678096</v>
      </c>
      <c r="L203" s="13">
        <v>266835606.42840299</v>
      </c>
    </row>
    <row r="204" spans="2:12" s="1" customFormat="1" ht="8.85" customHeight="1" x14ac:dyDescent="0.15">
      <c r="B204" s="114">
        <v>45627</v>
      </c>
      <c r="C204" s="113">
        <v>51502</v>
      </c>
      <c r="D204" s="13">
        <v>193</v>
      </c>
      <c r="E204" s="112">
        <v>5875</v>
      </c>
      <c r="F204" s="111"/>
      <c r="G204" s="111"/>
      <c r="H204" s="61">
        <v>1291927184.62955</v>
      </c>
      <c r="I204" s="61"/>
      <c r="J204" s="13">
        <v>936532334.92337501</v>
      </c>
      <c r="K204" s="13">
        <v>578010250.46603</v>
      </c>
      <c r="L204" s="13">
        <v>258574216.33539701</v>
      </c>
    </row>
    <row r="205" spans="2:12" s="1" customFormat="1" ht="8.85" customHeight="1" x14ac:dyDescent="0.15">
      <c r="B205" s="114">
        <v>45627</v>
      </c>
      <c r="C205" s="113">
        <v>51533</v>
      </c>
      <c r="D205" s="13">
        <v>194</v>
      </c>
      <c r="E205" s="112">
        <v>5906</v>
      </c>
      <c r="F205" s="111"/>
      <c r="G205" s="111"/>
      <c r="H205" s="61">
        <v>1262005864.8889501</v>
      </c>
      <c r="I205" s="61"/>
      <c r="J205" s="13">
        <v>913290398.81961095</v>
      </c>
      <c r="K205" s="13">
        <v>562232243.92785501</v>
      </c>
      <c r="L205" s="13">
        <v>250450581.92726699</v>
      </c>
    </row>
    <row r="206" spans="2:12" s="1" customFormat="1" ht="8.85" customHeight="1" x14ac:dyDescent="0.15">
      <c r="B206" s="114">
        <v>45627</v>
      </c>
      <c r="C206" s="113">
        <v>51561</v>
      </c>
      <c r="D206" s="13">
        <v>195</v>
      </c>
      <c r="E206" s="112">
        <v>5934</v>
      </c>
      <c r="F206" s="111"/>
      <c r="G206" s="111"/>
      <c r="H206" s="61">
        <v>1232227928.37413</v>
      </c>
      <c r="I206" s="61"/>
      <c r="J206" s="13">
        <v>890374451.25444901</v>
      </c>
      <c r="K206" s="13">
        <v>546865671.89832902</v>
      </c>
      <c r="L206" s="13">
        <v>242673285.582304</v>
      </c>
    </row>
    <row r="207" spans="2:12" s="1" customFormat="1" ht="8.85" customHeight="1" x14ac:dyDescent="0.15">
      <c r="B207" s="114">
        <v>45627</v>
      </c>
      <c r="C207" s="113">
        <v>51592</v>
      </c>
      <c r="D207" s="13">
        <v>196</v>
      </c>
      <c r="E207" s="112">
        <v>5965</v>
      </c>
      <c r="F207" s="111"/>
      <c r="G207" s="111"/>
      <c r="H207" s="61">
        <v>1203048400.43572</v>
      </c>
      <c r="I207" s="61"/>
      <c r="J207" s="13">
        <v>867815736.10055101</v>
      </c>
      <c r="K207" s="13">
        <v>531654613.17856699</v>
      </c>
      <c r="L207" s="13">
        <v>234924068.67300701</v>
      </c>
    </row>
    <row r="208" spans="2:12" s="1" customFormat="1" ht="8.85" customHeight="1" x14ac:dyDescent="0.15">
      <c r="B208" s="114">
        <v>45627</v>
      </c>
      <c r="C208" s="113">
        <v>51622</v>
      </c>
      <c r="D208" s="13">
        <v>197</v>
      </c>
      <c r="E208" s="112">
        <v>5995</v>
      </c>
      <c r="F208" s="111"/>
      <c r="G208" s="111"/>
      <c r="H208" s="61">
        <v>1174142996.0832</v>
      </c>
      <c r="I208" s="61"/>
      <c r="J208" s="13">
        <v>845574686.21725798</v>
      </c>
      <c r="K208" s="13">
        <v>516753951.31411999</v>
      </c>
      <c r="L208" s="13">
        <v>227403851.914134</v>
      </c>
    </row>
    <row r="209" spans="2:12" s="1" customFormat="1" ht="8.85" customHeight="1" x14ac:dyDescent="0.15">
      <c r="B209" s="114">
        <v>45627</v>
      </c>
      <c r="C209" s="113">
        <v>51653</v>
      </c>
      <c r="D209" s="13">
        <v>198</v>
      </c>
      <c r="E209" s="112">
        <v>6026</v>
      </c>
      <c r="F209" s="111"/>
      <c r="G209" s="111"/>
      <c r="H209" s="61">
        <v>1145732466.57003</v>
      </c>
      <c r="I209" s="61"/>
      <c r="J209" s="13">
        <v>823715010.54038</v>
      </c>
      <c r="K209" s="13">
        <v>502114665.34191799</v>
      </c>
      <c r="L209" s="13">
        <v>220025763.30636999</v>
      </c>
    </row>
    <row r="210" spans="2:12" s="1" customFormat="1" ht="8.85" customHeight="1" x14ac:dyDescent="0.15">
      <c r="B210" s="114">
        <v>45627</v>
      </c>
      <c r="C210" s="113">
        <v>51683</v>
      </c>
      <c r="D210" s="13">
        <v>199</v>
      </c>
      <c r="E210" s="112">
        <v>6056</v>
      </c>
      <c r="F210" s="111"/>
      <c r="G210" s="111"/>
      <c r="H210" s="61">
        <v>1117986176.2960601</v>
      </c>
      <c r="I210" s="61"/>
      <c r="J210" s="13">
        <v>802447732.74843895</v>
      </c>
      <c r="K210" s="13">
        <v>487946769.999475</v>
      </c>
      <c r="L210" s="13">
        <v>212940937.21834001</v>
      </c>
    </row>
    <row r="211" spans="2:12" s="1" customFormat="1" ht="8.85" customHeight="1" x14ac:dyDescent="0.15">
      <c r="B211" s="114">
        <v>45627</v>
      </c>
      <c r="C211" s="113">
        <v>51714</v>
      </c>
      <c r="D211" s="13">
        <v>200</v>
      </c>
      <c r="E211" s="112">
        <v>6087</v>
      </c>
      <c r="F211" s="111"/>
      <c r="G211" s="111"/>
      <c r="H211" s="61">
        <v>1090741279.3697701</v>
      </c>
      <c r="I211" s="61"/>
      <c r="J211" s="13">
        <v>781564543.97970498</v>
      </c>
      <c r="K211" s="13">
        <v>474039613.38850701</v>
      </c>
      <c r="L211" s="13">
        <v>205995611.59505299</v>
      </c>
    </row>
    <row r="212" spans="2:12" s="1" customFormat="1" ht="8.85" customHeight="1" x14ac:dyDescent="0.15">
      <c r="B212" s="114">
        <v>45627</v>
      </c>
      <c r="C212" s="113">
        <v>51745</v>
      </c>
      <c r="D212" s="13">
        <v>201</v>
      </c>
      <c r="E212" s="112">
        <v>6118</v>
      </c>
      <c r="F212" s="111"/>
      <c r="G212" s="111"/>
      <c r="H212" s="61">
        <v>1064065293.2408</v>
      </c>
      <c r="I212" s="61"/>
      <c r="J212" s="13">
        <v>761156844.13871002</v>
      </c>
      <c r="K212" s="13">
        <v>460487701.49830598</v>
      </c>
      <c r="L212" s="13">
        <v>199259019.33550999</v>
      </c>
    </row>
    <row r="213" spans="2:12" s="1" customFormat="1" ht="8.85" customHeight="1" x14ac:dyDescent="0.15">
      <c r="B213" s="114">
        <v>45627</v>
      </c>
      <c r="C213" s="113">
        <v>51775</v>
      </c>
      <c r="D213" s="13">
        <v>202</v>
      </c>
      <c r="E213" s="112">
        <v>6148</v>
      </c>
      <c r="F213" s="111"/>
      <c r="G213" s="111"/>
      <c r="H213" s="61">
        <v>1037699946.31133</v>
      </c>
      <c r="I213" s="61"/>
      <c r="J213" s="13">
        <v>741078533.552513</v>
      </c>
      <c r="K213" s="13">
        <v>447237158.66741598</v>
      </c>
      <c r="L213" s="13">
        <v>192732038.98766401</v>
      </c>
    </row>
    <row r="214" spans="2:12" s="1" customFormat="1" ht="8.85" customHeight="1" x14ac:dyDescent="0.15">
      <c r="B214" s="114">
        <v>45627</v>
      </c>
      <c r="C214" s="113">
        <v>51806</v>
      </c>
      <c r="D214" s="13">
        <v>203</v>
      </c>
      <c r="E214" s="112">
        <v>6179</v>
      </c>
      <c r="F214" s="111"/>
      <c r="G214" s="111"/>
      <c r="H214" s="61">
        <v>1011697991.4411401</v>
      </c>
      <c r="I214" s="61"/>
      <c r="J214" s="13">
        <v>721283680.35005498</v>
      </c>
      <c r="K214" s="13">
        <v>434184029.79832798</v>
      </c>
      <c r="L214" s="13">
        <v>186314433.78862301</v>
      </c>
    </row>
    <row r="215" spans="2:12" s="1" customFormat="1" ht="8.85" customHeight="1" x14ac:dyDescent="0.15">
      <c r="B215" s="114">
        <v>45627</v>
      </c>
      <c r="C215" s="113">
        <v>51836</v>
      </c>
      <c r="D215" s="13">
        <v>204</v>
      </c>
      <c r="E215" s="112">
        <v>6209</v>
      </c>
      <c r="F215" s="111"/>
      <c r="G215" s="111"/>
      <c r="H215" s="61">
        <v>986346547.29907894</v>
      </c>
      <c r="I215" s="61"/>
      <c r="J215" s="13">
        <v>702055275.74080002</v>
      </c>
      <c r="K215" s="13">
        <v>421569141.82753199</v>
      </c>
      <c r="L215" s="13">
        <v>180159659.78419399</v>
      </c>
    </row>
    <row r="216" spans="2:12" s="1" customFormat="1" ht="8.85" customHeight="1" x14ac:dyDescent="0.15">
      <c r="B216" s="114">
        <v>45627</v>
      </c>
      <c r="C216" s="113">
        <v>51867</v>
      </c>
      <c r="D216" s="13">
        <v>205</v>
      </c>
      <c r="E216" s="112">
        <v>6240</v>
      </c>
      <c r="F216" s="111"/>
      <c r="G216" s="111"/>
      <c r="H216" s="61">
        <v>961668660.03030598</v>
      </c>
      <c r="I216" s="61"/>
      <c r="J216" s="13">
        <v>683329264.95765901</v>
      </c>
      <c r="K216" s="13">
        <v>409281033.97842002</v>
      </c>
      <c r="L216" s="13">
        <v>174167444.19308901</v>
      </c>
    </row>
    <row r="217" spans="2:12" s="1" customFormat="1" ht="8.85" customHeight="1" x14ac:dyDescent="0.15">
      <c r="B217" s="114">
        <v>45627</v>
      </c>
      <c r="C217" s="113">
        <v>51898</v>
      </c>
      <c r="D217" s="13">
        <v>206</v>
      </c>
      <c r="E217" s="112">
        <v>6271</v>
      </c>
      <c r="F217" s="111"/>
      <c r="G217" s="111"/>
      <c r="H217" s="61">
        <v>937495985.20737302</v>
      </c>
      <c r="I217" s="61"/>
      <c r="J217" s="13">
        <v>665023134.02511203</v>
      </c>
      <c r="K217" s="13">
        <v>397303549.88664198</v>
      </c>
      <c r="L217" s="13">
        <v>168354381.637003</v>
      </c>
    </row>
    <row r="218" spans="2:12" s="1" customFormat="1" ht="8.85" customHeight="1" x14ac:dyDescent="0.15">
      <c r="B218" s="114">
        <v>45627</v>
      </c>
      <c r="C218" s="113">
        <v>51926</v>
      </c>
      <c r="D218" s="13">
        <v>207</v>
      </c>
      <c r="E218" s="112">
        <v>6299</v>
      </c>
      <c r="F218" s="111"/>
      <c r="G218" s="111"/>
      <c r="H218" s="61">
        <v>913560534.00152898</v>
      </c>
      <c r="I218" s="61"/>
      <c r="J218" s="13">
        <v>647051412.26321197</v>
      </c>
      <c r="K218" s="13">
        <v>385678649.534437</v>
      </c>
      <c r="L218" s="13">
        <v>162803068.985176</v>
      </c>
    </row>
    <row r="219" spans="2:12" s="1" customFormat="1" ht="8.85" customHeight="1" x14ac:dyDescent="0.15">
      <c r="B219" s="114">
        <v>45627</v>
      </c>
      <c r="C219" s="113">
        <v>51957</v>
      </c>
      <c r="D219" s="13">
        <v>208</v>
      </c>
      <c r="E219" s="112">
        <v>6330</v>
      </c>
      <c r="F219" s="111"/>
      <c r="G219" s="111"/>
      <c r="H219" s="61">
        <v>889671541.76581502</v>
      </c>
      <c r="I219" s="61"/>
      <c r="J219" s="13">
        <v>629062704.36031199</v>
      </c>
      <c r="K219" s="13">
        <v>374002787.33054799</v>
      </c>
      <c r="L219" s="13">
        <v>157205757.70158499</v>
      </c>
    </row>
    <row r="220" spans="2:12" s="1" customFormat="1" ht="8.85" customHeight="1" x14ac:dyDescent="0.15">
      <c r="B220" s="114">
        <v>45627</v>
      </c>
      <c r="C220" s="113">
        <v>51987</v>
      </c>
      <c r="D220" s="13">
        <v>209</v>
      </c>
      <c r="E220" s="112">
        <v>6360</v>
      </c>
      <c r="F220" s="111"/>
      <c r="G220" s="111"/>
      <c r="H220" s="61">
        <v>866318420.15849304</v>
      </c>
      <c r="I220" s="61"/>
      <c r="J220" s="13">
        <v>611544898.837147</v>
      </c>
      <c r="K220" s="13">
        <v>362692868.60296202</v>
      </c>
      <c r="L220" s="13">
        <v>151826894.55737901</v>
      </c>
    </row>
    <row r="221" spans="2:12" s="1" customFormat="1" ht="8.85" customHeight="1" x14ac:dyDescent="0.15">
      <c r="B221" s="114">
        <v>45627</v>
      </c>
      <c r="C221" s="113">
        <v>52018</v>
      </c>
      <c r="D221" s="13">
        <v>210</v>
      </c>
      <c r="E221" s="112">
        <v>6391</v>
      </c>
      <c r="F221" s="111"/>
      <c r="G221" s="111"/>
      <c r="H221" s="61">
        <v>843313365.652192</v>
      </c>
      <c r="I221" s="61"/>
      <c r="J221" s="13">
        <v>594295664.11074305</v>
      </c>
      <c r="K221" s="13">
        <v>351566368.638713</v>
      </c>
      <c r="L221" s="13">
        <v>146545887.51143801</v>
      </c>
    </row>
    <row r="222" spans="2:12" s="1" customFormat="1" ht="8.85" customHeight="1" x14ac:dyDescent="0.15">
      <c r="B222" s="114">
        <v>45627</v>
      </c>
      <c r="C222" s="113">
        <v>52048</v>
      </c>
      <c r="D222" s="13">
        <v>211</v>
      </c>
      <c r="E222" s="112">
        <v>6421</v>
      </c>
      <c r="F222" s="111"/>
      <c r="G222" s="111"/>
      <c r="H222" s="61">
        <v>820670725.13271594</v>
      </c>
      <c r="I222" s="61"/>
      <c r="J222" s="13">
        <v>577389763.70540905</v>
      </c>
      <c r="K222" s="13">
        <v>340724693.00629097</v>
      </c>
      <c r="L222" s="13">
        <v>141444480.41319001</v>
      </c>
    </row>
    <row r="223" spans="2:12" s="1" customFormat="1" ht="8.85" customHeight="1" x14ac:dyDescent="0.15">
      <c r="B223" s="114">
        <v>45627</v>
      </c>
      <c r="C223" s="113">
        <v>52079</v>
      </c>
      <c r="D223" s="13">
        <v>212</v>
      </c>
      <c r="E223" s="112">
        <v>6452</v>
      </c>
      <c r="F223" s="111"/>
      <c r="G223" s="111"/>
      <c r="H223" s="61">
        <v>798220676.05400097</v>
      </c>
      <c r="I223" s="61"/>
      <c r="J223" s="13">
        <v>560642337.19052005</v>
      </c>
      <c r="K223" s="13">
        <v>330000434.90010703</v>
      </c>
      <c r="L223" s="13">
        <v>136412298.76570401</v>
      </c>
    </row>
    <row r="224" spans="2:12" s="1" customFormat="1" ht="8.85" customHeight="1" x14ac:dyDescent="0.15">
      <c r="B224" s="114">
        <v>45627</v>
      </c>
      <c r="C224" s="113">
        <v>52110</v>
      </c>
      <c r="D224" s="13">
        <v>213</v>
      </c>
      <c r="E224" s="112">
        <v>6483</v>
      </c>
      <c r="F224" s="111"/>
      <c r="G224" s="111"/>
      <c r="H224" s="61">
        <v>776253012.22121406</v>
      </c>
      <c r="I224" s="61"/>
      <c r="J224" s="13">
        <v>544288295.37598598</v>
      </c>
      <c r="K224" s="13">
        <v>319559482.82587498</v>
      </c>
      <c r="L224" s="13">
        <v>131536821.89508</v>
      </c>
    </row>
    <row r="225" spans="2:12" s="1" customFormat="1" ht="8.85" customHeight="1" x14ac:dyDescent="0.15">
      <c r="B225" s="114">
        <v>45627</v>
      </c>
      <c r="C225" s="113">
        <v>52140</v>
      </c>
      <c r="D225" s="13">
        <v>214</v>
      </c>
      <c r="E225" s="112">
        <v>6513</v>
      </c>
      <c r="F225" s="111"/>
      <c r="G225" s="111"/>
      <c r="H225" s="61">
        <v>754256016.93041801</v>
      </c>
      <c r="I225" s="61"/>
      <c r="J225" s="13">
        <v>527996496.05442798</v>
      </c>
      <c r="K225" s="13">
        <v>309231354.117971</v>
      </c>
      <c r="L225" s="13">
        <v>126763797.371556</v>
      </c>
    </row>
    <row r="226" spans="2:12" s="1" customFormat="1" ht="8.85" customHeight="1" x14ac:dyDescent="0.15">
      <c r="B226" s="114">
        <v>45627</v>
      </c>
      <c r="C226" s="113">
        <v>52171</v>
      </c>
      <c r="D226" s="13">
        <v>215</v>
      </c>
      <c r="E226" s="112">
        <v>6544</v>
      </c>
      <c r="F226" s="111"/>
      <c r="G226" s="111"/>
      <c r="H226" s="61">
        <v>732847330.74056304</v>
      </c>
      <c r="I226" s="61"/>
      <c r="J226" s="13">
        <v>512139822.33264202</v>
      </c>
      <c r="K226" s="13">
        <v>299181765.82855701</v>
      </c>
      <c r="L226" s="13">
        <v>122124685.70827</v>
      </c>
    </row>
    <row r="227" spans="2:12" s="1" customFormat="1" ht="8.85" customHeight="1" x14ac:dyDescent="0.15">
      <c r="B227" s="114">
        <v>45627</v>
      </c>
      <c r="C227" s="113">
        <v>52201</v>
      </c>
      <c r="D227" s="13">
        <v>216</v>
      </c>
      <c r="E227" s="112">
        <v>6574</v>
      </c>
      <c r="F227" s="111"/>
      <c r="G227" s="111"/>
      <c r="H227" s="61">
        <v>711661544.54117799</v>
      </c>
      <c r="I227" s="61"/>
      <c r="J227" s="13">
        <v>496518112.03085202</v>
      </c>
      <c r="K227" s="13">
        <v>289341972.17460299</v>
      </c>
      <c r="L227" s="13">
        <v>117623976.83448599</v>
      </c>
    </row>
    <row r="228" spans="2:12" s="1" customFormat="1" ht="8.85" customHeight="1" x14ac:dyDescent="0.15">
      <c r="B228" s="114">
        <v>45627</v>
      </c>
      <c r="C228" s="113">
        <v>52232</v>
      </c>
      <c r="D228" s="13">
        <v>217</v>
      </c>
      <c r="E228" s="112">
        <v>6605</v>
      </c>
      <c r="F228" s="111"/>
      <c r="G228" s="111"/>
      <c r="H228" s="61">
        <v>690630391.19442904</v>
      </c>
      <c r="I228" s="61"/>
      <c r="J228" s="13">
        <v>481027672.48318899</v>
      </c>
      <c r="K228" s="13">
        <v>279602143.15637702</v>
      </c>
      <c r="L228" s="13">
        <v>113183087.528842</v>
      </c>
    </row>
    <row r="229" spans="2:12" s="1" customFormat="1" ht="8.85" customHeight="1" x14ac:dyDescent="0.15">
      <c r="B229" s="114">
        <v>45627</v>
      </c>
      <c r="C229" s="113">
        <v>52263</v>
      </c>
      <c r="D229" s="13">
        <v>218</v>
      </c>
      <c r="E229" s="112">
        <v>6636</v>
      </c>
      <c r="F229" s="111"/>
      <c r="G229" s="111"/>
      <c r="H229" s="61">
        <v>669739648.84402299</v>
      </c>
      <c r="I229" s="61"/>
      <c r="J229" s="13">
        <v>465685981.602786</v>
      </c>
      <c r="K229" s="13">
        <v>269996225.24384499</v>
      </c>
      <c r="L229" s="13">
        <v>108831684.92566399</v>
      </c>
    </row>
    <row r="230" spans="2:12" s="1" customFormat="1" ht="8.85" customHeight="1" x14ac:dyDescent="0.15">
      <c r="B230" s="114">
        <v>45627</v>
      </c>
      <c r="C230" s="113">
        <v>52291</v>
      </c>
      <c r="D230" s="13">
        <v>219</v>
      </c>
      <c r="E230" s="112">
        <v>6664</v>
      </c>
      <c r="F230" s="111"/>
      <c r="G230" s="111"/>
      <c r="H230" s="61">
        <v>649205558.60066903</v>
      </c>
      <c r="I230" s="61"/>
      <c r="J230" s="13">
        <v>450716552.00309098</v>
      </c>
      <c r="K230" s="13">
        <v>260716880.52902099</v>
      </c>
      <c r="L230" s="13">
        <v>104689185.976549</v>
      </c>
    </row>
    <row r="231" spans="2:12" s="1" customFormat="1" ht="8.85" customHeight="1" x14ac:dyDescent="0.15">
      <c r="B231" s="114">
        <v>45627</v>
      </c>
      <c r="C231" s="113">
        <v>52322</v>
      </c>
      <c r="D231" s="13">
        <v>220</v>
      </c>
      <c r="E231" s="112">
        <v>6695</v>
      </c>
      <c r="F231" s="111"/>
      <c r="G231" s="111"/>
      <c r="H231" s="61">
        <v>628847169.10095203</v>
      </c>
      <c r="I231" s="61"/>
      <c r="J231" s="13">
        <v>435842088.36648798</v>
      </c>
      <c r="K231" s="13">
        <v>251471576.024048</v>
      </c>
      <c r="L231" s="13">
        <v>100549101.68589801</v>
      </c>
    </row>
    <row r="232" spans="2:12" s="1" customFormat="1" ht="8.85" customHeight="1" x14ac:dyDescent="0.15">
      <c r="B232" s="114">
        <v>45627</v>
      </c>
      <c r="C232" s="113">
        <v>52352</v>
      </c>
      <c r="D232" s="13">
        <v>221</v>
      </c>
      <c r="E232" s="112">
        <v>6725</v>
      </c>
      <c r="F232" s="111"/>
      <c r="G232" s="111"/>
      <c r="H232" s="61">
        <v>608708683.89623296</v>
      </c>
      <c r="I232" s="61"/>
      <c r="J232" s="13">
        <v>421192000.77730203</v>
      </c>
      <c r="K232" s="13">
        <v>242420654.034439</v>
      </c>
      <c r="L232" s="13">
        <v>96532820.000616506</v>
      </c>
    </row>
    <row r="233" spans="2:12" s="1" customFormat="1" ht="8.85" customHeight="1" x14ac:dyDescent="0.15">
      <c r="B233" s="114">
        <v>45627</v>
      </c>
      <c r="C233" s="113">
        <v>52383</v>
      </c>
      <c r="D233" s="13">
        <v>222</v>
      </c>
      <c r="E233" s="112">
        <v>6756</v>
      </c>
      <c r="F233" s="111"/>
      <c r="G233" s="111"/>
      <c r="H233" s="61">
        <v>588785454.43596601</v>
      </c>
      <c r="I233" s="61"/>
      <c r="J233" s="13">
        <v>406715261.03873098</v>
      </c>
      <c r="K233" s="13">
        <v>233493107.72537699</v>
      </c>
      <c r="L233" s="13">
        <v>92584025.532269299</v>
      </c>
    </row>
    <row r="234" spans="2:12" s="1" customFormat="1" ht="8.85" customHeight="1" x14ac:dyDescent="0.15">
      <c r="B234" s="114">
        <v>45627</v>
      </c>
      <c r="C234" s="113">
        <v>52413</v>
      </c>
      <c r="D234" s="13">
        <v>223</v>
      </c>
      <c r="E234" s="112">
        <v>6786</v>
      </c>
      <c r="F234" s="111"/>
      <c r="G234" s="111"/>
      <c r="H234" s="61">
        <v>569163017.13877404</v>
      </c>
      <c r="I234" s="61"/>
      <c r="J234" s="13">
        <v>392515335.64418697</v>
      </c>
      <c r="K234" s="13">
        <v>224786380.10724199</v>
      </c>
      <c r="L234" s="13">
        <v>88766290.524262801</v>
      </c>
    </row>
    <row r="235" spans="2:12" s="1" customFormat="1" ht="8.85" customHeight="1" x14ac:dyDescent="0.15">
      <c r="B235" s="114">
        <v>45627</v>
      </c>
      <c r="C235" s="113">
        <v>52444</v>
      </c>
      <c r="D235" s="13">
        <v>224</v>
      </c>
      <c r="E235" s="112">
        <v>6817</v>
      </c>
      <c r="F235" s="111"/>
      <c r="G235" s="111"/>
      <c r="H235" s="61">
        <v>549805618.69474304</v>
      </c>
      <c r="I235" s="61"/>
      <c r="J235" s="13">
        <v>378522682.60442901</v>
      </c>
      <c r="K235" s="13">
        <v>216221744.232234</v>
      </c>
      <c r="L235" s="13">
        <v>85022537.7811995</v>
      </c>
    </row>
    <row r="236" spans="2:12" s="1" customFormat="1" ht="8.85" customHeight="1" x14ac:dyDescent="0.15">
      <c r="B236" s="114">
        <v>45627</v>
      </c>
      <c r="C236" s="113">
        <v>52475</v>
      </c>
      <c r="D236" s="13">
        <v>225</v>
      </c>
      <c r="E236" s="112">
        <v>6848</v>
      </c>
      <c r="F236" s="111"/>
      <c r="G236" s="111"/>
      <c r="H236" s="61">
        <v>530769724.82407701</v>
      </c>
      <c r="I236" s="61"/>
      <c r="J236" s="13">
        <v>364797335.25013399</v>
      </c>
      <c r="K236" s="13">
        <v>207851521.17743</v>
      </c>
      <c r="L236" s="13">
        <v>81385029.307555899</v>
      </c>
    </row>
    <row r="237" spans="2:12" s="1" customFormat="1" ht="8.85" customHeight="1" x14ac:dyDescent="0.15">
      <c r="B237" s="114">
        <v>45627</v>
      </c>
      <c r="C237" s="113">
        <v>52505</v>
      </c>
      <c r="D237" s="13">
        <v>226</v>
      </c>
      <c r="E237" s="112">
        <v>6878</v>
      </c>
      <c r="F237" s="111"/>
      <c r="G237" s="111"/>
      <c r="H237" s="61">
        <v>511697134.86287802</v>
      </c>
      <c r="I237" s="61"/>
      <c r="J237" s="13">
        <v>351111504.84206802</v>
      </c>
      <c r="K237" s="13">
        <v>199561324.404753</v>
      </c>
      <c r="L237" s="13">
        <v>77818665.324407205</v>
      </c>
    </row>
    <row r="238" spans="2:12" s="1" customFormat="1" ht="8.85" customHeight="1" x14ac:dyDescent="0.15">
      <c r="B238" s="114">
        <v>45627</v>
      </c>
      <c r="C238" s="113">
        <v>52536</v>
      </c>
      <c r="D238" s="13">
        <v>227</v>
      </c>
      <c r="E238" s="112">
        <v>6909</v>
      </c>
      <c r="F238" s="111"/>
      <c r="G238" s="111"/>
      <c r="H238" s="61">
        <v>493157238.24487698</v>
      </c>
      <c r="I238" s="61"/>
      <c r="J238" s="13">
        <v>337816039.331972</v>
      </c>
      <c r="K238" s="13">
        <v>191516270.54758701</v>
      </c>
      <c r="L238" s="13">
        <v>74365190.700081795</v>
      </c>
    </row>
    <row r="239" spans="2:12" s="1" customFormat="1" ht="8.85" customHeight="1" x14ac:dyDescent="0.15">
      <c r="B239" s="114">
        <v>45627</v>
      </c>
      <c r="C239" s="113">
        <v>52566</v>
      </c>
      <c r="D239" s="13">
        <v>228</v>
      </c>
      <c r="E239" s="112">
        <v>6939</v>
      </c>
      <c r="F239" s="111"/>
      <c r="G239" s="111"/>
      <c r="H239" s="61">
        <v>475036744.98097998</v>
      </c>
      <c r="I239" s="61"/>
      <c r="J239" s="13">
        <v>324869259.70735103</v>
      </c>
      <c r="K239" s="13">
        <v>183723113.342118</v>
      </c>
      <c r="L239" s="13">
        <v>71046698.238956898</v>
      </c>
    </row>
    <row r="240" spans="2:12" s="1" customFormat="1" ht="8.85" customHeight="1" x14ac:dyDescent="0.15">
      <c r="B240" s="114">
        <v>45627</v>
      </c>
      <c r="C240" s="113">
        <v>52597</v>
      </c>
      <c r="D240" s="13">
        <v>229</v>
      </c>
      <c r="E240" s="112">
        <v>6970</v>
      </c>
      <c r="F240" s="111"/>
      <c r="G240" s="111"/>
      <c r="H240" s="61">
        <v>456918596.15583003</v>
      </c>
      <c r="I240" s="61"/>
      <c r="J240" s="13">
        <v>311948590.17849803</v>
      </c>
      <c r="K240" s="13">
        <v>175967432.58517599</v>
      </c>
      <c r="L240" s="13">
        <v>67759317.133081794</v>
      </c>
    </row>
    <row r="241" spans="2:12" s="1" customFormat="1" ht="8.85" customHeight="1" x14ac:dyDescent="0.15">
      <c r="B241" s="114">
        <v>45627</v>
      </c>
      <c r="C241" s="113">
        <v>52628</v>
      </c>
      <c r="D241" s="13">
        <v>230</v>
      </c>
      <c r="E241" s="112">
        <v>7001</v>
      </c>
      <c r="F241" s="111"/>
      <c r="G241" s="111"/>
      <c r="H241" s="61">
        <v>439239991.69234198</v>
      </c>
      <c r="I241" s="61"/>
      <c r="J241" s="13">
        <v>299370392.77285397</v>
      </c>
      <c r="K241" s="13">
        <v>168442706.287285</v>
      </c>
      <c r="L241" s="13">
        <v>64587065.508883603</v>
      </c>
    </row>
    <row r="242" spans="2:12" s="1" customFormat="1" ht="8.85" customHeight="1" x14ac:dyDescent="0.15">
      <c r="B242" s="114">
        <v>45627</v>
      </c>
      <c r="C242" s="113">
        <v>52657</v>
      </c>
      <c r="D242" s="13">
        <v>231</v>
      </c>
      <c r="E242" s="112">
        <v>7030</v>
      </c>
      <c r="F242" s="111"/>
      <c r="G242" s="111"/>
      <c r="H242" s="61">
        <v>421773251.84469402</v>
      </c>
      <c r="I242" s="61"/>
      <c r="J242" s="13">
        <v>287009550.30707198</v>
      </c>
      <c r="K242" s="13">
        <v>161103565.87112701</v>
      </c>
      <c r="L242" s="13">
        <v>61528176.351755999</v>
      </c>
    </row>
    <row r="243" spans="2:12" s="1" customFormat="1" ht="8.85" customHeight="1" x14ac:dyDescent="0.15">
      <c r="B243" s="114">
        <v>45627</v>
      </c>
      <c r="C243" s="113">
        <v>52688</v>
      </c>
      <c r="D243" s="13">
        <v>232</v>
      </c>
      <c r="E243" s="112">
        <v>7061</v>
      </c>
      <c r="F243" s="111"/>
      <c r="G243" s="111"/>
      <c r="H243" s="61">
        <v>404527635.418244</v>
      </c>
      <c r="I243" s="61"/>
      <c r="J243" s="13">
        <v>274807315.16641402</v>
      </c>
      <c r="K243" s="13">
        <v>153861933.97121799</v>
      </c>
      <c r="L243" s="13">
        <v>58513583.556676298</v>
      </c>
    </row>
    <row r="244" spans="2:12" s="1" customFormat="1" ht="8.85" customHeight="1" x14ac:dyDescent="0.15">
      <c r="B244" s="114">
        <v>45627</v>
      </c>
      <c r="C244" s="113">
        <v>52718</v>
      </c>
      <c r="D244" s="13">
        <v>233</v>
      </c>
      <c r="E244" s="112">
        <v>7091</v>
      </c>
      <c r="F244" s="111"/>
      <c r="G244" s="111"/>
      <c r="H244" s="61">
        <v>387507685.77348799</v>
      </c>
      <c r="I244" s="61"/>
      <c r="J244" s="13">
        <v>262813078.99829999</v>
      </c>
      <c r="K244" s="13">
        <v>146784311.27908501</v>
      </c>
      <c r="L244" s="13">
        <v>55593143.573737502</v>
      </c>
    </row>
    <row r="245" spans="2:12" s="1" customFormat="1" ht="8.85" customHeight="1" x14ac:dyDescent="0.15">
      <c r="B245" s="114">
        <v>45627</v>
      </c>
      <c r="C245" s="113">
        <v>52749</v>
      </c>
      <c r="D245" s="13">
        <v>234</v>
      </c>
      <c r="E245" s="112">
        <v>7122</v>
      </c>
      <c r="F245" s="111"/>
      <c r="G245" s="111"/>
      <c r="H245" s="61">
        <v>370754358.57493299</v>
      </c>
      <c r="I245" s="61"/>
      <c r="J245" s="13">
        <v>251024261.41549301</v>
      </c>
      <c r="K245" s="13">
        <v>139843555.079579</v>
      </c>
      <c r="L245" s="13">
        <v>52740065.946301199</v>
      </c>
    </row>
    <row r="246" spans="2:12" s="1" customFormat="1" ht="8.85" customHeight="1" x14ac:dyDescent="0.15">
      <c r="B246" s="114">
        <v>45627</v>
      </c>
      <c r="C246" s="113">
        <v>52779</v>
      </c>
      <c r="D246" s="13">
        <v>235</v>
      </c>
      <c r="E246" s="112">
        <v>7152</v>
      </c>
      <c r="F246" s="111"/>
      <c r="G246" s="111"/>
      <c r="H246" s="61">
        <v>354392995.32122099</v>
      </c>
      <c r="I246" s="61"/>
      <c r="J246" s="13">
        <v>239552728.80093601</v>
      </c>
      <c r="K246" s="13">
        <v>133124395.199819</v>
      </c>
      <c r="L246" s="13">
        <v>50000223.277937099</v>
      </c>
    </row>
    <row r="247" spans="2:12" s="1" customFormat="1" ht="8.85" customHeight="1" x14ac:dyDescent="0.15">
      <c r="B247" s="114">
        <v>45627</v>
      </c>
      <c r="C247" s="113">
        <v>52810</v>
      </c>
      <c r="D247" s="13">
        <v>236</v>
      </c>
      <c r="E247" s="112">
        <v>7183</v>
      </c>
      <c r="F247" s="111"/>
      <c r="G247" s="111"/>
      <c r="H247" s="61">
        <v>338422117.29323697</v>
      </c>
      <c r="I247" s="61"/>
      <c r="J247" s="13">
        <v>228369189.38084799</v>
      </c>
      <c r="K247" s="13">
        <v>126586714.637431</v>
      </c>
      <c r="L247" s="13">
        <v>47343356.419549599</v>
      </c>
    </row>
    <row r="248" spans="2:12" s="1" customFormat="1" ht="8.85" customHeight="1" x14ac:dyDescent="0.15">
      <c r="B248" s="114">
        <v>45627</v>
      </c>
      <c r="C248" s="113">
        <v>52841</v>
      </c>
      <c r="D248" s="13">
        <v>237</v>
      </c>
      <c r="E248" s="112">
        <v>7214</v>
      </c>
      <c r="F248" s="111"/>
      <c r="G248" s="111"/>
      <c r="H248" s="61">
        <v>322838786.64825302</v>
      </c>
      <c r="I248" s="61"/>
      <c r="J248" s="13">
        <v>217483972.71328899</v>
      </c>
      <c r="K248" s="13">
        <v>120246368.310954</v>
      </c>
      <c r="L248" s="13">
        <v>44781589.415284202</v>
      </c>
    </row>
    <row r="249" spans="2:12" s="1" customFormat="1" ht="8.85" customHeight="1" x14ac:dyDescent="0.15">
      <c r="B249" s="114">
        <v>45627</v>
      </c>
      <c r="C249" s="113">
        <v>52871</v>
      </c>
      <c r="D249" s="13">
        <v>238</v>
      </c>
      <c r="E249" s="112">
        <v>7244</v>
      </c>
      <c r="F249" s="111"/>
      <c r="G249" s="111"/>
      <c r="H249" s="61">
        <v>307656569.08278501</v>
      </c>
      <c r="I249" s="61"/>
      <c r="J249" s="13">
        <v>206916109.50355899</v>
      </c>
      <c r="K249" s="13">
        <v>114121844.54348101</v>
      </c>
      <c r="L249" s="13">
        <v>42326504.205556497</v>
      </c>
    </row>
    <row r="250" spans="2:12" s="1" customFormat="1" ht="8.85" customHeight="1" x14ac:dyDescent="0.15">
      <c r="B250" s="114">
        <v>45627</v>
      </c>
      <c r="C250" s="113">
        <v>52902</v>
      </c>
      <c r="D250" s="13">
        <v>239</v>
      </c>
      <c r="E250" s="112">
        <v>7275</v>
      </c>
      <c r="F250" s="111"/>
      <c r="G250" s="111"/>
      <c r="H250" s="61">
        <v>293037854.17231798</v>
      </c>
      <c r="I250" s="61"/>
      <c r="J250" s="13">
        <v>196749943.3651</v>
      </c>
      <c r="K250" s="13">
        <v>108238854.471865</v>
      </c>
      <c r="L250" s="13">
        <v>39974535.451579399</v>
      </c>
    </row>
    <row r="251" spans="2:12" s="1" customFormat="1" ht="8.85" customHeight="1" x14ac:dyDescent="0.15">
      <c r="B251" s="114">
        <v>45627</v>
      </c>
      <c r="C251" s="113">
        <v>52932</v>
      </c>
      <c r="D251" s="13">
        <v>240</v>
      </c>
      <c r="E251" s="112">
        <v>7305</v>
      </c>
      <c r="F251" s="111"/>
      <c r="G251" s="111"/>
      <c r="H251" s="61">
        <v>279187649.86338401</v>
      </c>
      <c r="I251" s="61"/>
      <c r="J251" s="13">
        <v>187143028.74420401</v>
      </c>
      <c r="K251" s="13">
        <v>102700366.274573</v>
      </c>
      <c r="L251" s="13">
        <v>37773594.519486897</v>
      </c>
    </row>
    <row r="252" spans="2:12" s="1" customFormat="1" ht="8.85" customHeight="1" x14ac:dyDescent="0.15">
      <c r="B252" s="114">
        <v>45627</v>
      </c>
      <c r="C252" s="113">
        <v>52963</v>
      </c>
      <c r="D252" s="13">
        <v>241</v>
      </c>
      <c r="E252" s="112">
        <v>7336</v>
      </c>
      <c r="F252" s="111"/>
      <c r="G252" s="111"/>
      <c r="H252" s="61">
        <v>267173577.406385</v>
      </c>
      <c r="I252" s="61"/>
      <c r="J252" s="13">
        <v>178786093.71184099</v>
      </c>
      <c r="K252" s="13">
        <v>97864722.077481195</v>
      </c>
      <c r="L252" s="13">
        <v>35842567.2088985</v>
      </c>
    </row>
    <row r="253" spans="2:12" s="1" customFormat="1" ht="8.85" customHeight="1" x14ac:dyDescent="0.15">
      <c r="B253" s="114">
        <v>45627</v>
      </c>
      <c r="C253" s="113">
        <v>52994</v>
      </c>
      <c r="D253" s="13">
        <v>242</v>
      </c>
      <c r="E253" s="112">
        <v>7367</v>
      </c>
      <c r="F253" s="111"/>
      <c r="G253" s="111"/>
      <c r="H253" s="61">
        <v>255394497.611011</v>
      </c>
      <c r="I253" s="61"/>
      <c r="J253" s="13">
        <v>170613952.98526099</v>
      </c>
      <c r="K253" s="13">
        <v>93153905.971431404</v>
      </c>
      <c r="L253" s="13">
        <v>33972744.306657001</v>
      </c>
    </row>
    <row r="254" spans="2:12" s="1" customFormat="1" ht="8.85" customHeight="1" x14ac:dyDescent="0.15">
      <c r="B254" s="114">
        <v>45627</v>
      </c>
      <c r="C254" s="113">
        <v>53022</v>
      </c>
      <c r="D254" s="13">
        <v>243</v>
      </c>
      <c r="E254" s="112">
        <v>7395</v>
      </c>
      <c r="F254" s="111"/>
      <c r="G254" s="111"/>
      <c r="H254" s="61">
        <v>243896621.05254599</v>
      </c>
      <c r="I254" s="61"/>
      <c r="J254" s="13">
        <v>162683278.378966</v>
      </c>
      <c r="K254" s="13">
        <v>88619757.280376807</v>
      </c>
      <c r="L254" s="13">
        <v>32195496.593329798</v>
      </c>
    </row>
    <row r="255" spans="2:12" s="1" customFormat="1" ht="8.85" customHeight="1" x14ac:dyDescent="0.15">
      <c r="B255" s="114">
        <v>45627</v>
      </c>
      <c r="C255" s="113">
        <v>53053</v>
      </c>
      <c r="D255" s="13">
        <v>244</v>
      </c>
      <c r="E255" s="112">
        <v>7426</v>
      </c>
      <c r="F255" s="111"/>
      <c r="G255" s="111"/>
      <c r="H255" s="61">
        <v>232662797.613951</v>
      </c>
      <c r="I255" s="61"/>
      <c r="J255" s="13">
        <v>154926909.280812</v>
      </c>
      <c r="K255" s="13">
        <v>84179935.839814901</v>
      </c>
      <c r="L255" s="13">
        <v>30452978.924411599</v>
      </c>
    </row>
    <row r="256" spans="2:12" s="1" customFormat="1" ht="8.85" customHeight="1" x14ac:dyDescent="0.15">
      <c r="B256" s="114">
        <v>45627</v>
      </c>
      <c r="C256" s="113">
        <v>53083</v>
      </c>
      <c r="D256" s="13">
        <v>245</v>
      </c>
      <c r="E256" s="112">
        <v>7456</v>
      </c>
      <c r="F256" s="111"/>
      <c r="G256" s="111"/>
      <c r="H256" s="61">
        <v>221600148.78087699</v>
      </c>
      <c r="I256" s="61"/>
      <c r="J256" s="13">
        <v>147318239.11335301</v>
      </c>
      <c r="K256" s="13">
        <v>79848731.247871295</v>
      </c>
      <c r="L256" s="13">
        <v>28767710.182502698</v>
      </c>
    </row>
    <row r="257" spans="2:12" s="1" customFormat="1" ht="8.85" customHeight="1" x14ac:dyDescent="0.15">
      <c r="B257" s="114">
        <v>45627</v>
      </c>
      <c r="C257" s="113">
        <v>53114</v>
      </c>
      <c r="D257" s="13">
        <v>246</v>
      </c>
      <c r="E257" s="112">
        <v>7487</v>
      </c>
      <c r="F257" s="111"/>
      <c r="G257" s="111"/>
      <c r="H257" s="61">
        <v>210988032.95356199</v>
      </c>
      <c r="I257" s="61"/>
      <c r="J257" s="13">
        <v>140025481.180731</v>
      </c>
      <c r="K257" s="13">
        <v>75702926.272509694</v>
      </c>
      <c r="L257" s="13">
        <v>27158548.920226201</v>
      </c>
    </row>
    <row r="258" spans="2:12" s="1" customFormat="1" ht="8.85" customHeight="1" x14ac:dyDescent="0.15">
      <c r="B258" s="114">
        <v>45627</v>
      </c>
      <c r="C258" s="113">
        <v>53144</v>
      </c>
      <c r="D258" s="13">
        <v>247</v>
      </c>
      <c r="E258" s="112">
        <v>7517</v>
      </c>
      <c r="F258" s="111"/>
      <c r="G258" s="111"/>
      <c r="H258" s="61">
        <v>200917203.574366</v>
      </c>
      <c r="I258" s="61"/>
      <c r="J258" s="13">
        <v>133122950.854774</v>
      </c>
      <c r="K258" s="13">
        <v>71794024.132967293</v>
      </c>
      <c r="L258" s="13">
        <v>25650644.0869666</v>
      </c>
    </row>
    <row r="259" spans="2:12" s="1" customFormat="1" ht="8.85" customHeight="1" x14ac:dyDescent="0.15">
      <c r="B259" s="114">
        <v>45627</v>
      </c>
      <c r="C259" s="113">
        <v>53175</v>
      </c>
      <c r="D259" s="13">
        <v>248</v>
      </c>
      <c r="E259" s="112">
        <v>7548</v>
      </c>
      <c r="F259" s="111"/>
      <c r="G259" s="111"/>
      <c r="H259" s="61">
        <v>191220428.243613</v>
      </c>
      <c r="I259" s="61"/>
      <c r="J259" s="13">
        <v>126483209.261801</v>
      </c>
      <c r="K259" s="13">
        <v>68039690.623866394</v>
      </c>
      <c r="L259" s="13">
        <v>24206328.782430101</v>
      </c>
    </row>
    <row r="260" spans="2:12" s="1" customFormat="1" ht="8.85" customHeight="1" x14ac:dyDescent="0.15">
      <c r="B260" s="114">
        <v>45627</v>
      </c>
      <c r="C260" s="113">
        <v>53206</v>
      </c>
      <c r="D260" s="13">
        <v>249</v>
      </c>
      <c r="E260" s="112">
        <v>7579</v>
      </c>
      <c r="F260" s="111"/>
      <c r="G260" s="111"/>
      <c r="H260" s="61">
        <v>181891452.52205801</v>
      </c>
      <c r="I260" s="61"/>
      <c r="J260" s="13">
        <v>120108477.01097099</v>
      </c>
      <c r="K260" s="13">
        <v>64446183.976682603</v>
      </c>
      <c r="L260" s="13">
        <v>22830762.9025089</v>
      </c>
    </row>
    <row r="261" spans="2:12" s="1" customFormat="1" ht="8.85" customHeight="1" x14ac:dyDescent="0.15">
      <c r="B261" s="114">
        <v>45627</v>
      </c>
      <c r="C261" s="113">
        <v>53236</v>
      </c>
      <c r="D261" s="13">
        <v>250</v>
      </c>
      <c r="E261" s="112">
        <v>7609</v>
      </c>
      <c r="F261" s="111"/>
      <c r="G261" s="111"/>
      <c r="H261" s="61">
        <v>172950023.750595</v>
      </c>
      <c r="I261" s="61"/>
      <c r="J261" s="13">
        <v>114016723.198309</v>
      </c>
      <c r="K261" s="13">
        <v>61026978.662458397</v>
      </c>
      <c r="L261" s="13">
        <v>21530849.7327988</v>
      </c>
    </row>
    <row r="262" spans="2:12" s="1" customFormat="1" ht="8.85" customHeight="1" x14ac:dyDescent="0.15">
      <c r="B262" s="114">
        <v>45627</v>
      </c>
      <c r="C262" s="113">
        <v>53267</v>
      </c>
      <c r="D262" s="13">
        <v>251</v>
      </c>
      <c r="E262" s="112">
        <v>7640</v>
      </c>
      <c r="F262" s="111"/>
      <c r="G262" s="111"/>
      <c r="H262" s="61">
        <v>164440218.455338</v>
      </c>
      <c r="I262" s="61"/>
      <c r="J262" s="13">
        <v>108222796.871574</v>
      </c>
      <c r="K262" s="13">
        <v>57778486.363306299</v>
      </c>
      <c r="L262" s="13">
        <v>20298412.809702501</v>
      </c>
    </row>
    <row r="263" spans="2:12" s="1" customFormat="1" ht="8.85" customHeight="1" x14ac:dyDescent="0.15">
      <c r="B263" s="114">
        <v>45627</v>
      </c>
      <c r="C263" s="113">
        <v>53297</v>
      </c>
      <c r="D263" s="13">
        <v>252</v>
      </c>
      <c r="E263" s="112">
        <v>7670</v>
      </c>
      <c r="F263" s="111"/>
      <c r="G263" s="111"/>
      <c r="H263" s="61">
        <v>156258236.50024399</v>
      </c>
      <c r="I263" s="61"/>
      <c r="J263" s="13">
        <v>102669202.231892</v>
      </c>
      <c r="K263" s="13">
        <v>54678596.891373701</v>
      </c>
      <c r="L263" s="13">
        <v>19130634.097380199</v>
      </c>
    </row>
    <row r="264" spans="2:12" s="1" customFormat="1" ht="8.85" customHeight="1" x14ac:dyDescent="0.15">
      <c r="B264" s="114">
        <v>45627</v>
      </c>
      <c r="C264" s="113">
        <v>53328</v>
      </c>
      <c r="D264" s="13">
        <v>253</v>
      </c>
      <c r="E264" s="112">
        <v>7701</v>
      </c>
      <c r="F264" s="111"/>
      <c r="G264" s="111"/>
      <c r="H264" s="61">
        <v>148410166.53739899</v>
      </c>
      <c r="I264" s="61"/>
      <c r="J264" s="13">
        <v>97347252.870895803</v>
      </c>
      <c r="K264" s="13">
        <v>51712432.535344101</v>
      </c>
      <c r="L264" s="13">
        <v>18016216.434989899</v>
      </c>
    </row>
    <row r="265" spans="2:12" s="1" customFormat="1" ht="8.85" customHeight="1" x14ac:dyDescent="0.15">
      <c r="B265" s="114">
        <v>45627</v>
      </c>
      <c r="C265" s="113">
        <v>53359</v>
      </c>
      <c r="D265" s="13">
        <v>254</v>
      </c>
      <c r="E265" s="112">
        <v>7732</v>
      </c>
      <c r="F265" s="111"/>
      <c r="G265" s="111"/>
      <c r="H265" s="61">
        <v>140919746.07535401</v>
      </c>
      <c r="I265" s="61"/>
      <c r="J265" s="13">
        <v>92277257.531514004</v>
      </c>
      <c r="K265" s="13">
        <v>48894503.313239001</v>
      </c>
      <c r="L265" s="13">
        <v>16962321.152075998</v>
      </c>
    </row>
    <row r="266" spans="2:12" s="1" customFormat="1" ht="8.85" customHeight="1" x14ac:dyDescent="0.15">
      <c r="B266" s="114">
        <v>45627</v>
      </c>
      <c r="C266" s="113">
        <v>53387</v>
      </c>
      <c r="D266" s="13">
        <v>255</v>
      </c>
      <c r="E266" s="112">
        <v>7760</v>
      </c>
      <c r="F266" s="111"/>
      <c r="G266" s="111"/>
      <c r="H266" s="61">
        <v>133676122.95840999</v>
      </c>
      <c r="I266" s="61"/>
      <c r="J266" s="13">
        <v>87399870.883059293</v>
      </c>
      <c r="K266" s="13">
        <v>46203754.448110104</v>
      </c>
      <c r="L266" s="13">
        <v>15967521.923583901</v>
      </c>
    </row>
    <row r="267" spans="2:12" s="1" customFormat="1" ht="8.85" customHeight="1" x14ac:dyDescent="0.15">
      <c r="B267" s="114">
        <v>45627</v>
      </c>
      <c r="C267" s="113">
        <v>53418</v>
      </c>
      <c r="D267" s="13">
        <v>256</v>
      </c>
      <c r="E267" s="112">
        <v>7791</v>
      </c>
      <c r="F267" s="111"/>
      <c r="G267" s="111"/>
      <c r="H267" s="61">
        <v>126714902.4813</v>
      </c>
      <c r="I267" s="61"/>
      <c r="J267" s="13">
        <v>82707981.639855996</v>
      </c>
      <c r="K267" s="13">
        <v>43612199.656517297</v>
      </c>
      <c r="L267" s="13">
        <v>15008070.640740501</v>
      </c>
    </row>
    <row r="268" spans="2:12" s="1" customFormat="1" ht="8.85" customHeight="1" x14ac:dyDescent="0.15">
      <c r="B268" s="114">
        <v>45627</v>
      </c>
      <c r="C268" s="113">
        <v>53448</v>
      </c>
      <c r="D268" s="13">
        <v>257</v>
      </c>
      <c r="E268" s="112">
        <v>7821</v>
      </c>
      <c r="F268" s="111"/>
      <c r="G268" s="111"/>
      <c r="H268" s="61">
        <v>120034403.43445601</v>
      </c>
      <c r="I268" s="61"/>
      <c r="J268" s="13">
        <v>78218958.283052698</v>
      </c>
      <c r="K268" s="13">
        <v>41143607.094498999</v>
      </c>
      <c r="L268" s="13">
        <v>14100526.2380972</v>
      </c>
    </row>
    <row r="269" spans="2:12" s="1" customFormat="1" ht="8.85" customHeight="1" x14ac:dyDescent="0.15">
      <c r="B269" s="114">
        <v>45627</v>
      </c>
      <c r="C269" s="113">
        <v>53479</v>
      </c>
      <c r="D269" s="13">
        <v>258</v>
      </c>
      <c r="E269" s="112">
        <v>7852</v>
      </c>
      <c r="F269" s="111"/>
      <c r="G269" s="111"/>
      <c r="H269" s="61">
        <v>113617129.420735</v>
      </c>
      <c r="I269" s="61"/>
      <c r="J269" s="13">
        <v>73911647.161076203</v>
      </c>
      <c r="K269" s="13">
        <v>38779062.891678996</v>
      </c>
      <c r="L269" s="13">
        <v>13233870.685097201</v>
      </c>
    </row>
    <row r="270" spans="2:12" s="1" customFormat="1" ht="8.85" customHeight="1" x14ac:dyDescent="0.15">
      <c r="B270" s="114">
        <v>45627</v>
      </c>
      <c r="C270" s="113">
        <v>53509</v>
      </c>
      <c r="D270" s="13">
        <v>259</v>
      </c>
      <c r="E270" s="112">
        <v>7882</v>
      </c>
      <c r="F270" s="111"/>
      <c r="G270" s="111"/>
      <c r="H270" s="61">
        <v>107553621.86074799</v>
      </c>
      <c r="I270" s="61"/>
      <c r="J270" s="13">
        <v>69852293.253088698</v>
      </c>
      <c r="K270" s="13">
        <v>36559046.8947412</v>
      </c>
      <c r="L270" s="13">
        <v>12425118.091999801</v>
      </c>
    </row>
    <row r="271" spans="2:12" s="1" customFormat="1" ht="8.85" customHeight="1" x14ac:dyDescent="0.15">
      <c r="B271" s="114">
        <v>45627</v>
      </c>
      <c r="C271" s="113">
        <v>53540</v>
      </c>
      <c r="D271" s="13">
        <v>260</v>
      </c>
      <c r="E271" s="112">
        <v>7913</v>
      </c>
      <c r="F271" s="111"/>
      <c r="G271" s="111"/>
      <c r="H271" s="61">
        <v>101784193.94898801</v>
      </c>
      <c r="I271" s="61"/>
      <c r="J271" s="13">
        <v>65993133.414127603</v>
      </c>
      <c r="K271" s="13">
        <v>34451412.998518497</v>
      </c>
      <c r="L271" s="13">
        <v>11659215.203695901</v>
      </c>
    </row>
    <row r="272" spans="2:12" s="1" customFormat="1" ht="8.85" customHeight="1" x14ac:dyDescent="0.15">
      <c r="B272" s="114">
        <v>45627</v>
      </c>
      <c r="C272" s="113">
        <v>53571</v>
      </c>
      <c r="D272" s="13">
        <v>261</v>
      </c>
      <c r="E272" s="112">
        <v>7944</v>
      </c>
      <c r="F272" s="111"/>
      <c r="G272" s="111"/>
      <c r="H272" s="61">
        <v>96419502.092259005</v>
      </c>
      <c r="I272" s="61"/>
      <c r="J272" s="13">
        <v>62408834.392253503</v>
      </c>
      <c r="K272" s="13">
        <v>32497387.842021201</v>
      </c>
      <c r="L272" s="13">
        <v>10951342.276943401</v>
      </c>
    </row>
    <row r="273" spans="2:12" s="1" customFormat="1" ht="8.85" customHeight="1" x14ac:dyDescent="0.15">
      <c r="B273" s="114">
        <v>45627</v>
      </c>
      <c r="C273" s="113">
        <v>53601</v>
      </c>
      <c r="D273" s="13">
        <v>262</v>
      </c>
      <c r="E273" s="112">
        <v>7974</v>
      </c>
      <c r="F273" s="111"/>
      <c r="G273" s="111"/>
      <c r="H273" s="61">
        <v>91378511.375723004</v>
      </c>
      <c r="I273" s="61"/>
      <c r="J273" s="13">
        <v>59048901.949693397</v>
      </c>
      <c r="K273" s="13">
        <v>30672132.776717901</v>
      </c>
      <c r="L273" s="13">
        <v>10293876.611199399</v>
      </c>
    </row>
    <row r="274" spans="2:12" s="1" customFormat="1" ht="8.85" customHeight="1" x14ac:dyDescent="0.15">
      <c r="B274" s="114">
        <v>45627</v>
      </c>
      <c r="C274" s="113">
        <v>53632</v>
      </c>
      <c r="D274" s="13">
        <v>263</v>
      </c>
      <c r="E274" s="112">
        <v>8005</v>
      </c>
      <c r="F274" s="111"/>
      <c r="G274" s="111"/>
      <c r="H274" s="61">
        <v>86619660.680677995</v>
      </c>
      <c r="I274" s="61"/>
      <c r="J274" s="13">
        <v>55878791.428184398</v>
      </c>
      <c r="K274" s="13">
        <v>28951645.1280086</v>
      </c>
      <c r="L274" s="13">
        <v>9675309.1133154705</v>
      </c>
    </row>
    <row r="275" spans="2:12" s="1" customFormat="1" ht="8.85" customHeight="1" x14ac:dyDescent="0.15">
      <c r="B275" s="114">
        <v>45627</v>
      </c>
      <c r="C275" s="113">
        <v>53662</v>
      </c>
      <c r="D275" s="13">
        <v>264</v>
      </c>
      <c r="E275" s="112">
        <v>8035</v>
      </c>
      <c r="F275" s="111"/>
      <c r="G275" s="111"/>
      <c r="H275" s="61">
        <v>82050857.415378004</v>
      </c>
      <c r="I275" s="61"/>
      <c r="J275" s="13">
        <v>52844550.7775352</v>
      </c>
      <c r="K275" s="13">
        <v>27312170.8242427</v>
      </c>
      <c r="L275" s="13">
        <v>9090000.4719549306</v>
      </c>
    </row>
    <row r="276" spans="2:12" s="1" customFormat="1" ht="8.85" customHeight="1" x14ac:dyDescent="0.15">
      <c r="B276" s="114">
        <v>45627</v>
      </c>
      <c r="C276" s="113">
        <v>53693</v>
      </c>
      <c r="D276" s="13">
        <v>265</v>
      </c>
      <c r="E276" s="112">
        <v>8066</v>
      </c>
      <c r="F276" s="111"/>
      <c r="G276" s="111"/>
      <c r="H276" s="61">
        <v>77712479.131412998</v>
      </c>
      <c r="I276" s="61"/>
      <c r="J276" s="13">
        <v>49965545.073968798</v>
      </c>
      <c r="K276" s="13">
        <v>25758509.667413</v>
      </c>
      <c r="L276" s="13">
        <v>8536602.0676140208</v>
      </c>
    </row>
    <row r="277" spans="2:12" s="1" customFormat="1" ht="8.85" customHeight="1" x14ac:dyDescent="0.15">
      <c r="B277" s="114">
        <v>45627</v>
      </c>
      <c r="C277" s="113">
        <v>53724</v>
      </c>
      <c r="D277" s="13">
        <v>266</v>
      </c>
      <c r="E277" s="112">
        <v>8097</v>
      </c>
      <c r="F277" s="111"/>
      <c r="G277" s="111"/>
      <c r="H277" s="61">
        <v>73726970.251877993</v>
      </c>
      <c r="I277" s="61"/>
      <c r="J277" s="13">
        <v>47322647.340315998</v>
      </c>
      <c r="K277" s="13">
        <v>24333984.525647301</v>
      </c>
      <c r="L277" s="13">
        <v>8030344.0481311902</v>
      </c>
    </row>
    <row r="278" spans="2:12" s="1" customFormat="1" ht="8.85" customHeight="1" x14ac:dyDescent="0.15">
      <c r="B278" s="114">
        <v>45627</v>
      </c>
      <c r="C278" s="113">
        <v>53752</v>
      </c>
      <c r="D278" s="13">
        <v>267</v>
      </c>
      <c r="E278" s="112">
        <v>8125</v>
      </c>
      <c r="F278" s="111"/>
      <c r="G278" s="111"/>
      <c r="H278" s="61">
        <v>69946036.810182005</v>
      </c>
      <c r="I278" s="61"/>
      <c r="J278" s="13">
        <v>44827021.136489898</v>
      </c>
      <c r="K278" s="13">
        <v>22997741.681019001</v>
      </c>
      <c r="L278" s="13">
        <v>7560336.5313701201</v>
      </c>
    </row>
    <row r="279" spans="2:12" s="1" customFormat="1" ht="8.85" customHeight="1" x14ac:dyDescent="0.15">
      <c r="B279" s="114">
        <v>45627</v>
      </c>
      <c r="C279" s="113">
        <v>53783</v>
      </c>
      <c r="D279" s="13">
        <v>268</v>
      </c>
      <c r="E279" s="112">
        <v>8156</v>
      </c>
      <c r="F279" s="111"/>
      <c r="G279" s="111"/>
      <c r="H279" s="61">
        <v>66328425.124278001</v>
      </c>
      <c r="I279" s="61"/>
      <c r="J279" s="13">
        <v>42436468.223758698</v>
      </c>
      <c r="K279" s="13">
        <v>21715940.1996824</v>
      </c>
      <c r="L279" s="13">
        <v>7108716.4678633995</v>
      </c>
    </row>
    <row r="280" spans="2:12" s="1" customFormat="1" ht="8.85" customHeight="1" x14ac:dyDescent="0.15">
      <c r="B280" s="114">
        <v>45627</v>
      </c>
      <c r="C280" s="113">
        <v>53813</v>
      </c>
      <c r="D280" s="13">
        <v>269</v>
      </c>
      <c r="E280" s="112">
        <v>8186</v>
      </c>
      <c r="F280" s="111"/>
      <c r="G280" s="111"/>
      <c r="H280" s="61">
        <v>62832321.696919002</v>
      </c>
      <c r="I280" s="61"/>
      <c r="J280" s="13">
        <v>40133701.36107</v>
      </c>
      <c r="K280" s="13">
        <v>20487000.899513099</v>
      </c>
      <c r="L280" s="13">
        <v>6678932.0580796404</v>
      </c>
    </row>
    <row r="281" spans="2:12" s="1" customFormat="1" ht="8.85" customHeight="1" x14ac:dyDescent="0.15">
      <c r="B281" s="114">
        <v>45627</v>
      </c>
      <c r="C281" s="113">
        <v>53844</v>
      </c>
      <c r="D281" s="13">
        <v>270</v>
      </c>
      <c r="E281" s="112">
        <v>8217</v>
      </c>
      <c r="F281" s="111"/>
      <c r="G281" s="111"/>
      <c r="H281" s="61">
        <v>59471061.709306002</v>
      </c>
      <c r="I281" s="61"/>
      <c r="J281" s="13">
        <v>37922292.013927601</v>
      </c>
      <c r="K281" s="13">
        <v>19308913.756963901</v>
      </c>
      <c r="L281" s="13">
        <v>6268203.6999089699</v>
      </c>
    </row>
    <row r="282" spans="2:12" s="1" customFormat="1" ht="8.85" customHeight="1" x14ac:dyDescent="0.15">
      <c r="B282" s="114">
        <v>45627</v>
      </c>
      <c r="C282" s="113">
        <v>53874</v>
      </c>
      <c r="D282" s="13">
        <v>271</v>
      </c>
      <c r="E282" s="112">
        <v>8247</v>
      </c>
      <c r="F282" s="111"/>
      <c r="G282" s="111"/>
      <c r="H282" s="61">
        <v>56307817.171394996</v>
      </c>
      <c r="I282" s="61"/>
      <c r="J282" s="13">
        <v>35846283.769343302</v>
      </c>
      <c r="K282" s="13">
        <v>18206948.779558402</v>
      </c>
      <c r="L282" s="13">
        <v>5886247.4126821999</v>
      </c>
    </row>
    <row r="283" spans="2:12" s="1" customFormat="1" ht="8.85" customHeight="1" x14ac:dyDescent="0.15">
      <c r="B283" s="114">
        <v>45627</v>
      </c>
      <c r="C283" s="113">
        <v>53905</v>
      </c>
      <c r="D283" s="13">
        <v>272</v>
      </c>
      <c r="E283" s="112">
        <v>8278</v>
      </c>
      <c r="F283" s="111"/>
      <c r="G283" s="111"/>
      <c r="H283" s="61">
        <v>53306257.388245001</v>
      </c>
      <c r="I283" s="61"/>
      <c r="J283" s="13">
        <v>33877895.000699297</v>
      </c>
      <c r="K283" s="13">
        <v>17163408.6351051</v>
      </c>
      <c r="L283" s="13">
        <v>5525371.7664231798</v>
      </c>
    </row>
    <row r="284" spans="2:12" s="1" customFormat="1" ht="8.85" customHeight="1" x14ac:dyDescent="0.15">
      <c r="B284" s="114">
        <v>45627</v>
      </c>
      <c r="C284" s="113">
        <v>53936</v>
      </c>
      <c r="D284" s="13">
        <v>273</v>
      </c>
      <c r="E284" s="112">
        <v>8309</v>
      </c>
      <c r="F284" s="111"/>
      <c r="G284" s="111"/>
      <c r="H284" s="61">
        <v>50503881.435950004</v>
      </c>
      <c r="I284" s="61"/>
      <c r="J284" s="13">
        <v>32042453.410178799</v>
      </c>
      <c r="K284" s="13">
        <v>16192241.751418401</v>
      </c>
      <c r="L284" s="13">
        <v>5190647.7848998103</v>
      </c>
    </row>
    <row r="285" spans="2:12" s="1" customFormat="1" ht="8.85" customHeight="1" x14ac:dyDescent="0.15">
      <c r="B285" s="114">
        <v>45627</v>
      </c>
      <c r="C285" s="113">
        <v>53966</v>
      </c>
      <c r="D285" s="13">
        <v>274</v>
      </c>
      <c r="E285" s="112">
        <v>8339</v>
      </c>
      <c r="F285" s="111"/>
      <c r="G285" s="111"/>
      <c r="H285" s="61">
        <v>47864790.092628002</v>
      </c>
      <c r="I285" s="61"/>
      <c r="J285" s="13">
        <v>30318221.6609294</v>
      </c>
      <c r="K285" s="13">
        <v>15283214.5134953</v>
      </c>
      <c r="L285" s="13">
        <v>4879163.5234006904</v>
      </c>
    </row>
    <row r="286" spans="2:12" s="1" customFormat="1" ht="8.85" customHeight="1" x14ac:dyDescent="0.15">
      <c r="B286" s="114">
        <v>45627</v>
      </c>
      <c r="C286" s="113">
        <v>53997</v>
      </c>
      <c r="D286" s="13">
        <v>275</v>
      </c>
      <c r="E286" s="112">
        <v>8370</v>
      </c>
      <c r="F286" s="111"/>
      <c r="G286" s="111"/>
      <c r="H286" s="61">
        <v>45362502.474317998</v>
      </c>
      <c r="I286" s="61"/>
      <c r="J286" s="13">
        <v>28684504.292845901</v>
      </c>
      <c r="K286" s="13">
        <v>14422894.507991301</v>
      </c>
      <c r="L286" s="13">
        <v>4585003.9198096097</v>
      </c>
    </row>
    <row r="287" spans="2:12" s="1" customFormat="1" ht="8.85" customHeight="1" x14ac:dyDescent="0.15">
      <c r="B287" s="114">
        <v>45627</v>
      </c>
      <c r="C287" s="113">
        <v>54027</v>
      </c>
      <c r="D287" s="13">
        <v>276</v>
      </c>
      <c r="E287" s="112">
        <v>8400</v>
      </c>
      <c r="F287" s="111"/>
      <c r="G287" s="111"/>
      <c r="H287" s="61">
        <v>42938467.937752999</v>
      </c>
      <c r="I287" s="61"/>
      <c r="J287" s="13">
        <v>27107124.417978</v>
      </c>
      <c r="K287" s="13">
        <v>13596223.4776481</v>
      </c>
      <c r="L287" s="13">
        <v>4304489.5924282596</v>
      </c>
    </row>
    <row r="288" spans="2:12" s="1" customFormat="1" ht="8.85" customHeight="1" x14ac:dyDescent="0.15">
      <c r="B288" s="114">
        <v>45627</v>
      </c>
      <c r="C288" s="113">
        <v>54058</v>
      </c>
      <c r="D288" s="13">
        <v>277</v>
      </c>
      <c r="E288" s="112">
        <v>8431</v>
      </c>
      <c r="F288" s="111"/>
      <c r="G288" s="111"/>
      <c r="H288" s="61">
        <v>40595684.173272997</v>
      </c>
      <c r="I288" s="61"/>
      <c r="J288" s="13">
        <v>25584654.0393674</v>
      </c>
      <c r="K288" s="13">
        <v>12799956.297156099</v>
      </c>
      <c r="L288" s="13">
        <v>4035231.6769107198</v>
      </c>
    </row>
    <row r="289" spans="2:12" s="1" customFormat="1" ht="8.85" customHeight="1" x14ac:dyDescent="0.15">
      <c r="B289" s="114">
        <v>45627</v>
      </c>
      <c r="C289" s="113">
        <v>54089</v>
      </c>
      <c r="D289" s="13">
        <v>278</v>
      </c>
      <c r="E289" s="112">
        <v>8462</v>
      </c>
      <c r="F289" s="111"/>
      <c r="G289" s="111"/>
      <c r="H289" s="61">
        <v>38317179.857588999</v>
      </c>
      <c r="I289" s="61"/>
      <c r="J289" s="13">
        <v>24107712.311989401</v>
      </c>
      <c r="K289" s="13">
        <v>12030371.2935878</v>
      </c>
      <c r="L289" s="13">
        <v>3776553.47065156</v>
      </c>
    </row>
    <row r="290" spans="2:12" s="1" customFormat="1" ht="8.85" customHeight="1" x14ac:dyDescent="0.15">
      <c r="B290" s="114">
        <v>45627</v>
      </c>
      <c r="C290" s="113">
        <v>54118</v>
      </c>
      <c r="D290" s="13">
        <v>279</v>
      </c>
      <c r="E290" s="112">
        <v>8491</v>
      </c>
      <c r="F290" s="111"/>
      <c r="G290" s="111"/>
      <c r="H290" s="61">
        <v>36104621.964285001</v>
      </c>
      <c r="I290" s="61"/>
      <c r="J290" s="13">
        <v>22679611.2678301</v>
      </c>
      <c r="K290" s="13">
        <v>11290783.479374699</v>
      </c>
      <c r="L290" s="13">
        <v>3530337.5606200998</v>
      </c>
    </row>
    <row r="291" spans="2:12" s="1" customFormat="1" ht="8.85" customHeight="1" x14ac:dyDescent="0.15">
      <c r="B291" s="114">
        <v>45627</v>
      </c>
      <c r="C291" s="113">
        <v>54149</v>
      </c>
      <c r="D291" s="13">
        <v>280</v>
      </c>
      <c r="E291" s="112">
        <v>8522</v>
      </c>
      <c r="F291" s="111"/>
      <c r="G291" s="111"/>
      <c r="H291" s="61">
        <v>33938036.822538003</v>
      </c>
      <c r="I291" s="61"/>
      <c r="J291" s="13">
        <v>21282483.2348378</v>
      </c>
      <c r="K291" s="13">
        <v>10568293.491632801</v>
      </c>
      <c r="L291" s="13">
        <v>3290437.4493122101</v>
      </c>
    </row>
    <row r="292" spans="2:12" s="1" customFormat="1" ht="8.85" customHeight="1" x14ac:dyDescent="0.15">
      <c r="B292" s="114">
        <v>45627</v>
      </c>
      <c r="C292" s="113">
        <v>54179</v>
      </c>
      <c r="D292" s="13">
        <v>281</v>
      </c>
      <c r="E292" s="112">
        <v>8552</v>
      </c>
      <c r="F292" s="111"/>
      <c r="G292" s="111"/>
      <c r="H292" s="61">
        <v>31833436.775989</v>
      </c>
      <c r="I292" s="61"/>
      <c r="J292" s="13">
        <v>19929925.3450417</v>
      </c>
      <c r="K292" s="13">
        <v>9872292.2834163606</v>
      </c>
      <c r="L292" s="13">
        <v>3061137.6719616498</v>
      </c>
    </row>
    <row r="293" spans="2:12" s="1" customFormat="1" ht="8.85" customHeight="1" x14ac:dyDescent="0.15">
      <c r="B293" s="114">
        <v>45627</v>
      </c>
      <c r="C293" s="113">
        <v>54210</v>
      </c>
      <c r="D293" s="13">
        <v>282</v>
      </c>
      <c r="E293" s="112">
        <v>8583</v>
      </c>
      <c r="F293" s="111"/>
      <c r="G293" s="111"/>
      <c r="H293" s="61">
        <v>29788172.887377001</v>
      </c>
      <c r="I293" s="61"/>
      <c r="J293" s="13">
        <v>18617818.347645499</v>
      </c>
      <c r="K293" s="13">
        <v>9198885.5262669399</v>
      </c>
      <c r="L293" s="13">
        <v>2840250.8025280898</v>
      </c>
    </row>
    <row r="294" spans="2:12" s="1" customFormat="1" ht="8.85" customHeight="1" x14ac:dyDescent="0.15">
      <c r="B294" s="114">
        <v>45627</v>
      </c>
      <c r="C294" s="113">
        <v>54240</v>
      </c>
      <c r="D294" s="13">
        <v>283</v>
      </c>
      <c r="E294" s="112">
        <v>8613</v>
      </c>
      <c r="F294" s="111"/>
      <c r="G294" s="111"/>
      <c r="H294" s="61">
        <v>27830024.627602998</v>
      </c>
      <c r="I294" s="61"/>
      <c r="J294" s="13">
        <v>17365411.2931097</v>
      </c>
      <c r="K294" s="13">
        <v>8558965.3256565705</v>
      </c>
      <c r="L294" s="13">
        <v>2631836.02447649</v>
      </c>
    </row>
    <row r="295" spans="2:12" s="1" customFormat="1" ht="8.85" customHeight="1" x14ac:dyDescent="0.15">
      <c r="B295" s="114">
        <v>45627</v>
      </c>
      <c r="C295" s="113">
        <v>54271</v>
      </c>
      <c r="D295" s="13">
        <v>284</v>
      </c>
      <c r="E295" s="112">
        <v>8644</v>
      </c>
      <c r="F295" s="111"/>
      <c r="G295" s="111"/>
      <c r="H295" s="61">
        <v>26018883.055677999</v>
      </c>
      <c r="I295" s="61"/>
      <c r="J295" s="13">
        <v>16207756.799842101</v>
      </c>
      <c r="K295" s="13">
        <v>7968071.0390495397</v>
      </c>
      <c r="L295" s="13">
        <v>2439761.5194666102</v>
      </c>
    </row>
    <row r="296" spans="2:12" s="1" customFormat="1" ht="8.85" customHeight="1" x14ac:dyDescent="0.15">
      <c r="B296" s="114">
        <v>45627</v>
      </c>
      <c r="C296" s="113">
        <v>54302</v>
      </c>
      <c r="D296" s="13">
        <v>285</v>
      </c>
      <c r="E296" s="112">
        <v>8675</v>
      </c>
      <c r="F296" s="111"/>
      <c r="G296" s="111"/>
      <c r="H296" s="61">
        <v>24380484.830667</v>
      </c>
      <c r="I296" s="61"/>
      <c r="J296" s="13">
        <v>15161402.5581489</v>
      </c>
      <c r="K296" s="13">
        <v>7434705.2909369096</v>
      </c>
      <c r="L296" s="13">
        <v>2266807.0639603999</v>
      </c>
    </row>
    <row r="297" spans="2:12" s="1" customFormat="1" ht="8.85" customHeight="1" x14ac:dyDescent="0.15">
      <c r="B297" s="114">
        <v>45627</v>
      </c>
      <c r="C297" s="113">
        <v>54332</v>
      </c>
      <c r="D297" s="13">
        <v>286</v>
      </c>
      <c r="E297" s="112">
        <v>8705</v>
      </c>
      <c r="F297" s="111"/>
      <c r="G297" s="111"/>
      <c r="H297" s="61">
        <v>22898105.150616001</v>
      </c>
      <c r="I297" s="61"/>
      <c r="J297" s="13">
        <v>14216187.6384911</v>
      </c>
      <c r="K297" s="13">
        <v>6954041.7416934203</v>
      </c>
      <c r="L297" s="13">
        <v>2111563.6449534399</v>
      </c>
    </row>
    <row r="298" spans="2:12" s="1" customFormat="1" ht="8.85" customHeight="1" x14ac:dyDescent="0.15">
      <c r="B298" s="114">
        <v>45627</v>
      </c>
      <c r="C298" s="113">
        <v>54363</v>
      </c>
      <c r="D298" s="13">
        <v>287</v>
      </c>
      <c r="E298" s="112">
        <v>8736</v>
      </c>
      <c r="F298" s="111"/>
      <c r="G298" s="111"/>
      <c r="H298" s="61">
        <v>21566391.232620999</v>
      </c>
      <c r="I298" s="61"/>
      <c r="J298" s="13">
        <v>13366689.5118318</v>
      </c>
      <c r="K298" s="13">
        <v>6521869.4203352202</v>
      </c>
      <c r="L298" s="13">
        <v>1971948.650102</v>
      </c>
    </row>
    <row r="299" spans="2:12" s="1" customFormat="1" ht="8.85" customHeight="1" x14ac:dyDescent="0.15">
      <c r="B299" s="114">
        <v>45627</v>
      </c>
      <c r="C299" s="113">
        <v>54393</v>
      </c>
      <c r="D299" s="13">
        <v>288</v>
      </c>
      <c r="E299" s="112">
        <v>8766</v>
      </c>
      <c r="F299" s="111"/>
      <c r="G299" s="111"/>
      <c r="H299" s="61">
        <v>20356349.841935001</v>
      </c>
      <c r="I299" s="61"/>
      <c r="J299" s="13">
        <v>12596005.660130501</v>
      </c>
      <c r="K299" s="13">
        <v>6130711.1322407499</v>
      </c>
      <c r="L299" s="13">
        <v>1846079.6688163499</v>
      </c>
    </row>
    <row r="300" spans="2:12" s="1" customFormat="1" ht="8.85" customHeight="1" x14ac:dyDescent="0.15">
      <c r="B300" s="114">
        <v>45627</v>
      </c>
      <c r="C300" s="113">
        <v>54424</v>
      </c>
      <c r="D300" s="13">
        <v>289</v>
      </c>
      <c r="E300" s="112">
        <v>8797</v>
      </c>
      <c r="F300" s="111"/>
      <c r="G300" s="111"/>
      <c r="H300" s="61">
        <v>19248832.758400001</v>
      </c>
      <c r="I300" s="61"/>
      <c r="J300" s="13">
        <v>11890500.057995901</v>
      </c>
      <c r="K300" s="13">
        <v>5772610.0161929196</v>
      </c>
      <c r="L300" s="13">
        <v>1730885.83599754</v>
      </c>
    </row>
    <row r="301" spans="2:12" s="1" customFormat="1" ht="8.85" customHeight="1" x14ac:dyDescent="0.15">
      <c r="B301" s="114">
        <v>45627</v>
      </c>
      <c r="C301" s="113">
        <v>54455</v>
      </c>
      <c r="D301" s="13">
        <v>290</v>
      </c>
      <c r="E301" s="112">
        <v>8828</v>
      </c>
      <c r="F301" s="111"/>
      <c r="G301" s="111"/>
      <c r="H301" s="61">
        <v>18235935.222904</v>
      </c>
      <c r="I301" s="61"/>
      <c r="J301" s="13">
        <v>11245701.2003222</v>
      </c>
      <c r="K301" s="13">
        <v>5445687.7053556498</v>
      </c>
      <c r="L301" s="13">
        <v>1625943.90068337</v>
      </c>
    </row>
    <row r="302" spans="2:12" s="1" customFormat="1" ht="8.85" customHeight="1" x14ac:dyDescent="0.15">
      <c r="B302" s="114">
        <v>45627</v>
      </c>
      <c r="C302" s="113">
        <v>54483</v>
      </c>
      <c r="D302" s="13">
        <v>291</v>
      </c>
      <c r="E302" s="112">
        <v>8856</v>
      </c>
      <c r="F302" s="111"/>
      <c r="G302" s="111"/>
      <c r="H302" s="61">
        <v>17325401.781084999</v>
      </c>
      <c r="I302" s="61"/>
      <c r="J302" s="13">
        <v>10667826.334956</v>
      </c>
      <c r="K302" s="13">
        <v>5153986.1279499102</v>
      </c>
      <c r="L302" s="13">
        <v>1532960.91336603</v>
      </c>
    </row>
    <row r="303" spans="2:12" s="1" customFormat="1" ht="8.85" customHeight="1" x14ac:dyDescent="0.15">
      <c r="B303" s="114">
        <v>45627</v>
      </c>
      <c r="C303" s="113">
        <v>54514</v>
      </c>
      <c r="D303" s="13">
        <v>292</v>
      </c>
      <c r="E303" s="112">
        <v>8887</v>
      </c>
      <c r="F303" s="111"/>
      <c r="G303" s="111"/>
      <c r="H303" s="61">
        <v>16495148.551351</v>
      </c>
      <c r="I303" s="61"/>
      <c r="J303" s="13">
        <v>10139385.431644101</v>
      </c>
      <c r="K303" s="13">
        <v>4886220.1853023404</v>
      </c>
      <c r="L303" s="13">
        <v>1447163.13012808</v>
      </c>
    </row>
    <row r="304" spans="2:12" s="1" customFormat="1" ht="8.85" customHeight="1" x14ac:dyDescent="0.15">
      <c r="B304" s="114">
        <v>45627</v>
      </c>
      <c r="C304" s="113">
        <v>54544</v>
      </c>
      <c r="D304" s="13">
        <v>293</v>
      </c>
      <c r="E304" s="112">
        <v>8917</v>
      </c>
      <c r="F304" s="111"/>
      <c r="G304" s="111"/>
      <c r="H304" s="61">
        <v>15736538.114714</v>
      </c>
      <c r="I304" s="61"/>
      <c r="J304" s="13">
        <v>9657198.5306925494</v>
      </c>
      <c r="K304" s="13">
        <v>4642397.5469058603</v>
      </c>
      <c r="L304" s="13">
        <v>1369313.42908488</v>
      </c>
    </row>
    <row r="305" spans="2:12" s="1" customFormat="1" ht="8.85" customHeight="1" x14ac:dyDescent="0.15">
      <c r="B305" s="114">
        <v>45627</v>
      </c>
      <c r="C305" s="113">
        <v>54575</v>
      </c>
      <c r="D305" s="13">
        <v>294</v>
      </c>
      <c r="E305" s="112">
        <v>8948</v>
      </c>
      <c r="F305" s="111"/>
      <c r="G305" s="111"/>
      <c r="H305" s="61">
        <v>15040727.068403</v>
      </c>
      <c r="I305" s="61"/>
      <c r="J305" s="13">
        <v>9214538.1249853596</v>
      </c>
      <c r="K305" s="13">
        <v>4418336.9473345103</v>
      </c>
      <c r="L305" s="13">
        <v>1297705.04035324</v>
      </c>
    </row>
    <row r="306" spans="2:12" s="1" customFormat="1" ht="8.85" customHeight="1" x14ac:dyDescent="0.15">
      <c r="B306" s="114">
        <v>45627</v>
      </c>
      <c r="C306" s="113">
        <v>54605</v>
      </c>
      <c r="D306" s="13">
        <v>295</v>
      </c>
      <c r="E306" s="112">
        <v>8978</v>
      </c>
      <c r="F306" s="111"/>
      <c r="G306" s="111"/>
      <c r="H306" s="61">
        <v>14531332.584241999</v>
      </c>
      <c r="I306" s="61"/>
      <c r="J306" s="13">
        <v>8887850.5612252392</v>
      </c>
      <c r="K306" s="13">
        <v>4251202.30426108</v>
      </c>
      <c r="L306" s="13">
        <v>1243497.7815220701</v>
      </c>
    </row>
    <row r="307" spans="2:12" s="1" customFormat="1" ht="8.85" customHeight="1" x14ac:dyDescent="0.15">
      <c r="B307" s="114">
        <v>45627</v>
      </c>
      <c r="C307" s="113">
        <v>54636</v>
      </c>
      <c r="D307" s="13">
        <v>296</v>
      </c>
      <c r="E307" s="112">
        <v>9009</v>
      </c>
      <c r="F307" s="111"/>
      <c r="G307" s="111"/>
      <c r="H307" s="61">
        <v>14088079.676243</v>
      </c>
      <c r="I307" s="61"/>
      <c r="J307" s="13">
        <v>8602127.5783049408</v>
      </c>
      <c r="K307" s="13">
        <v>4104072.2793463599</v>
      </c>
      <c r="L307" s="13">
        <v>1195376.90998097</v>
      </c>
    </row>
    <row r="308" spans="2:12" s="1" customFormat="1" ht="8.85" customHeight="1" x14ac:dyDescent="0.15">
      <c r="B308" s="114">
        <v>45627</v>
      </c>
      <c r="C308" s="113">
        <v>54667</v>
      </c>
      <c r="D308" s="13">
        <v>297</v>
      </c>
      <c r="E308" s="112">
        <v>9040</v>
      </c>
      <c r="F308" s="111"/>
      <c r="G308" s="111"/>
      <c r="H308" s="61">
        <v>13656996.526118999</v>
      </c>
      <c r="I308" s="61"/>
      <c r="J308" s="13">
        <v>8324766.4470666097</v>
      </c>
      <c r="K308" s="13">
        <v>3961642.4127334999</v>
      </c>
      <c r="L308" s="13">
        <v>1149004.5646007599</v>
      </c>
    </row>
    <row r="309" spans="2:12" s="1" customFormat="1" ht="8.85" customHeight="1" x14ac:dyDescent="0.15">
      <c r="B309" s="114">
        <v>45627</v>
      </c>
      <c r="C309" s="113">
        <v>54697</v>
      </c>
      <c r="D309" s="13">
        <v>298</v>
      </c>
      <c r="E309" s="112">
        <v>9070</v>
      </c>
      <c r="F309" s="111"/>
      <c r="G309" s="111"/>
      <c r="H309" s="61">
        <v>13227198.278864</v>
      </c>
      <c r="I309" s="61"/>
      <c r="J309" s="13">
        <v>8049544.0870941598</v>
      </c>
      <c r="K309" s="13">
        <v>3821239.5585020701</v>
      </c>
      <c r="L309" s="13">
        <v>1103740.1222763101</v>
      </c>
    </row>
    <row r="310" spans="2:12" s="1" customFormat="1" ht="8.85" customHeight="1" x14ac:dyDescent="0.15">
      <c r="B310" s="114">
        <v>45627</v>
      </c>
      <c r="C310" s="113">
        <v>54728</v>
      </c>
      <c r="D310" s="13">
        <v>299</v>
      </c>
      <c r="E310" s="112">
        <v>9101</v>
      </c>
      <c r="F310" s="111"/>
      <c r="G310" s="111"/>
      <c r="H310" s="61">
        <v>12803849.137258001</v>
      </c>
      <c r="I310" s="61"/>
      <c r="J310" s="13">
        <v>7778695.06659244</v>
      </c>
      <c r="K310" s="13">
        <v>3683272.2546132999</v>
      </c>
      <c r="L310" s="13">
        <v>1059383.01604243</v>
      </c>
    </row>
    <row r="311" spans="2:12" s="1" customFormat="1" ht="8.85" customHeight="1" x14ac:dyDescent="0.15">
      <c r="B311" s="114">
        <v>45627</v>
      </c>
      <c r="C311" s="113">
        <v>54758</v>
      </c>
      <c r="D311" s="13">
        <v>300</v>
      </c>
      <c r="E311" s="112">
        <v>9131</v>
      </c>
      <c r="F311" s="111"/>
      <c r="G311" s="111"/>
      <c r="H311" s="61">
        <v>12386082.632537</v>
      </c>
      <c r="I311" s="61"/>
      <c r="J311" s="13">
        <v>7512538.8694289997</v>
      </c>
      <c r="K311" s="13">
        <v>3548489.9037836101</v>
      </c>
      <c r="L311" s="13">
        <v>1016433.19951102</v>
      </c>
    </row>
    <row r="312" spans="2:12" s="1" customFormat="1" ht="8.85" customHeight="1" x14ac:dyDescent="0.15">
      <c r="B312" s="114">
        <v>45627</v>
      </c>
      <c r="C312" s="113">
        <v>54789</v>
      </c>
      <c r="D312" s="13">
        <v>301</v>
      </c>
      <c r="E312" s="112">
        <v>9162</v>
      </c>
      <c r="F312" s="111"/>
      <c r="G312" s="111"/>
      <c r="H312" s="61">
        <v>11978226.244432</v>
      </c>
      <c r="I312" s="61"/>
      <c r="J312" s="13">
        <v>7252839.2138335304</v>
      </c>
      <c r="K312" s="13">
        <v>3417110.19826379</v>
      </c>
      <c r="L312" s="13">
        <v>974654.903568401</v>
      </c>
    </row>
    <row r="313" spans="2:12" s="1" customFormat="1" ht="8.85" customHeight="1" x14ac:dyDescent="0.15">
      <c r="B313" s="114">
        <v>45627</v>
      </c>
      <c r="C313" s="113">
        <v>54820</v>
      </c>
      <c r="D313" s="13">
        <v>302</v>
      </c>
      <c r="E313" s="112">
        <v>9193</v>
      </c>
      <c r="F313" s="111"/>
      <c r="G313" s="111"/>
      <c r="H313" s="61">
        <v>11573679.18348</v>
      </c>
      <c r="I313" s="61"/>
      <c r="J313" s="13">
        <v>6995999.2922408096</v>
      </c>
      <c r="K313" s="13">
        <v>3287719.7042300799</v>
      </c>
      <c r="L313" s="13">
        <v>933777.25598288397</v>
      </c>
    </row>
    <row r="314" spans="2:12" s="1" customFormat="1" ht="8.85" customHeight="1" x14ac:dyDescent="0.15">
      <c r="B314" s="114">
        <v>45627</v>
      </c>
      <c r="C314" s="113">
        <v>54848</v>
      </c>
      <c r="D314" s="13">
        <v>303</v>
      </c>
      <c r="E314" s="112">
        <v>9221</v>
      </c>
      <c r="F314" s="111"/>
      <c r="G314" s="111"/>
      <c r="H314" s="61">
        <v>11172734.401467999</v>
      </c>
      <c r="I314" s="61"/>
      <c r="J314" s="13">
        <v>6743291.2067735298</v>
      </c>
      <c r="K314" s="13">
        <v>3161681.0682025002</v>
      </c>
      <c r="L314" s="13">
        <v>894543.73214319395</v>
      </c>
    </row>
    <row r="315" spans="2:12" s="1" customFormat="1" ht="8.85" customHeight="1" x14ac:dyDescent="0.15">
      <c r="B315" s="114">
        <v>45627</v>
      </c>
      <c r="C315" s="113">
        <v>54879</v>
      </c>
      <c r="D315" s="13">
        <v>304</v>
      </c>
      <c r="E315" s="112">
        <v>9252</v>
      </c>
      <c r="F315" s="111"/>
      <c r="G315" s="111"/>
      <c r="H315" s="61">
        <v>10659414.587151</v>
      </c>
      <c r="I315" s="61"/>
      <c r="J315" s="13">
        <v>6422565.9595085597</v>
      </c>
      <c r="K315" s="13">
        <v>3003646.4358076002</v>
      </c>
      <c r="L315" s="13">
        <v>846231.03295306698</v>
      </c>
    </row>
    <row r="316" spans="2:12" s="1" customFormat="1" ht="8.85" customHeight="1" x14ac:dyDescent="0.15">
      <c r="B316" s="114">
        <v>45627</v>
      </c>
      <c r="C316" s="113">
        <v>54909</v>
      </c>
      <c r="D316" s="13">
        <v>305</v>
      </c>
      <c r="E316" s="112">
        <v>9282</v>
      </c>
      <c r="F316" s="111"/>
      <c r="G316" s="111"/>
      <c r="H316" s="61">
        <v>10264580.491278</v>
      </c>
      <c r="I316" s="61"/>
      <c r="J316" s="13">
        <v>6174516.9076697296</v>
      </c>
      <c r="K316" s="13">
        <v>2880533.8835049099</v>
      </c>
      <c r="L316" s="13">
        <v>808219.28602088103</v>
      </c>
    </row>
    <row r="317" spans="2:12" s="1" customFormat="1" ht="8.85" customHeight="1" x14ac:dyDescent="0.15">
      <c r="B317" s="114">
        <v>45627</v>
      </c>
      <c r="C317" s="113">
        <v>54940</v>
      </c>
      <c r="D317" s="13">
        <v>306</v>
      </c>
      <c r="E317" s="112">
        <v>9313</v>
      </c>
      <c r="F317" s="111"/>
      <c r="G317" s="111"/>
      <c r="H317" s="61">
        <v>9872749.0644419994</v>
      </c>
      <c r="I317" s="61"/>
      <c r="J317" s="13">
        <v>5928743.4422434997</v>
      </c>
      <c r="K317" s="13">
        <v>2758841.5246683899</v>
      </c>
      <c r="L317" s="13">
        <v>770796.25349395105</v>
      </c>
    </row>
    <row r="318" spans="2:12" s="1" customFormat="1" ht="8.85" customHeight="1" x14ac:dyDescent="0.15">
      <c r="B318" s="114">
        <v>45627</v>
      </c>
      <c r="C318" s="113">
        <v>54970</v>
      </c>
      <c r="D318" s="13">
        <v>307</v>
      </c>
      <c r="E318" s="112">
        <v>9343</v>
      </c>
      <c r="F318" s="111"/>
      <c r="G318" s="111"/>
      <c r="H318" s="61">
        <v>9483950.7272900008</v>
      </c>
      <c r="I318" s="61"/>
      <c r="J318" s="13">
        <v>5685915.5880483696</v>
      </c>
      <c r="K318" s="13">
        <v>2639333.5121100498</v>
      </c>
      <c r="L318" s="13">
        <v>734383.98336205794</v>
      </c>
    </row>
    <row r="319" spans="2:12" s="1" customFormat="1" ht="8.85" customHeight="1" x14ac:dyDescent="0.15">
      <c r="B319" s="114">
        <v>45627</v>
      </c>
      <c r="C319" s="113">
        <v>55001</v>
      </c>
      <c r="D319" s="13">
        <v>308</v>
      </c>
      <c r="E319" s="112">
        <v>9374</v>
      </c>
      <c r="F319" s="111"/>
      <c r="G319" s="111"/>
      <c r="H319" s="61">
        <v>9096343.3797449991</v>
      </c>
      <c r="I319" s="61"/>
      <c r="J319" s="13">
        <v>5444283.6524039796</v>
      </c>
      <c r="K319" s="13">
        <v>2520743.7631153502</v>
      </c>
      <c r="L319" s="13">
        <v>698416.10488384101</v>
      </c>
    </row>
    <row r="320" spans="2:12" s="1" customFormat="1" ht="8.85" customHeight="1" x14ac:dyDescent="0.15">
      <c r="B320" s="114">
        <v>45627</v>
      </c>
      <c r="C320" s="113">
        <v>55032</v>
      </c>
      <c r="D320" s="13">
        <v>309</v>
      </c>
      <c r="E320" s="112">
        <v>9405</v>
      </c>
      <c r="F320" s="111"/>
      <c r="G320" s="111"/>
      <c r="H320" s="61">
        <v>8710948.9123</v>
      </c>
      <c r="I320" s="61"/>
      <c r="J320" s="13">
        <v>5204777.20366921</v>
      </c>
      <c r="K320" s="13">
        <v>2403721.7528766398</v>
      </c>
      <c r="L320" s="13">
        <v>663172.26843133196</v>
      </c>
    </row>
    <row r="321" spans="2:12" s="1" customFormat="1" ht="8.85" customHeight="1" x14ac:dyDescent="0.15">
      <c r="B321" s="114">
        <v>45627</v>
      </c>
      <c r="C321" s="113">
        <v>55062</v>
      </c>
      <c r="D321" s="13">
        <v>310</v>
      </c>
      <c r="E321" s="112">
        <v>9435</v>
      </c>
      <c r="F321" s="111"/>
      <c r="G321" s="111"/>
      <c r="H321" s="61">
        <v>8328452.7359349998</v>
      </c>
      <c r="I321" s="61"/>
      <c r="J321" s="13">
        <v>4968068.35833601</v>
      </c>
      <c r="K321" s="13">
        <v>2288755.39030169</v>
      </c>
      <c r="L321" s="13">
        <v>628865.29355219298</v>
      </c>
    </row>
    <row r="322" spans="2:12" s="1" customFormat="1" ht="8.85" customHeight="1" x14ac:dyDescent="0.15">
      <c r="B322" s="114">
        <v>45627</v>
      </c>
      <c r="C322" s="113">
        <v>55093</v>
      </c>
      <c r="D322" s="13">
        <v>311</v>
      </c>
      <c r="E322" s="112">
        <v>9466</v>
      </c>
      <c r="F322" s="111"/>
      <c r="G322" s="111"/>
      <c r="H322" s="61">
        <v>7948260.0506530004</v>
      </c>
      <c r="I322" s="61"/>
      <c r="J322" s="13">
        <v>4733235.1867098203</v>
      </c>
      <c r="K322" s="13">
        <v>2175023.70458902</v>
      </c>
      <c r="L322" s="13">
        <v>595084.80499044002</v>
      </c>
    </row>
    <row r="323" spans="2:12" s="1" customFormat="1" ht="8.85" customHeight="1" x14ac:dyDescent="0.15">
      <c r="B323" s="114">
        <v>45627</v>
      </c>
      <c r="C323" s="113">
        <v>55123</v>
      </c>
      <c r="D323" s="13">
        <v>312</v>
      </c>
      <c r="E323" s="112">
        <v>9496</v>
      </c>
      <c r="F323" s="111"/>
      <c r="G323" s="111"/>
      <c r="H323" s="61">
        <v>7567822.2072999999</v>
      </c>
      <c r="I323" s="61"/>
      <c r="J323" s="13">
        <v>4499284.9344504299</v>
      </c>
      <c r="K323" s="13">
        <v>2062429.7983096901</v>
      </c>
      <c r="L323" s="13">
        <v>561966.10880929604</v>
      </c>
    </row>
    <row r="324" spans="2:12" s="1" customFormat="1" ht="8.85" customHeight="1" x14ac:dyDescent="0.15">
      <c r="B324" s="114">
        <v>45627</v>
      </c>
      <c r="C324" s="113">
        <v>55154</v>
      </c>
      <c r="D324" s="13">
        <v>313</v>
      </c>
      <c r="E324" s="112">
        <v>9527</v>
      </c>
      <c r="F324" s="111"/>
      <c r="G324" s="111"/>
      <c r="H324" s="61">
        <v>7190433.9854659997</v>
      </c>
      <c r="I324" s="61"/>
      <c r="J324" s="13">
        <v>4267666.3579315701</v>
      </c>
      <c r="K324" s="13">
        <v>1951282.8595793699</v>
      </c>
      <c r="L324" s="13">
        <v>529429.08862375002</v>
      </c>
    </row>
    <row r="325" spans="2:12" s="1" customFormat="1" ht="8.85" customHeight="1" x14ac:dyDescent="0.15">
      <c r="B325" s="114">
        <v>45627</v>
      </c>
      <c r="C325" s="113">
        <v>55185</v>
      </c>
      <c r="D325" s="13">
        <v>314</v>
      </c>
      <c r="E325" s="112">
        <v>9558</v>
      </c>
      <c r="F325" s="111"/>
      <c r="G325" s="111"/>
      <c r="H325" s="61">
        <v>6814659.4267520001</v>
      </c>
      <c r="I325" s="61"/>
      <c r="J325" s="13">
        <v>4037776.63989018</v>
      </c>
      <c r="K325" s="13">
        <v>1841476.38695842</v>
      </c>
      <c r="L325" s="13">
        <v>497519.77050097199</v>
      </c>
    </row>
    <row r="326" spans="2:12" s="1" customFormat="1" ht="8.85" customHeight="1" x14ac:dyDescent="0.15">
      <c r="B326" s="114">
        <v>45627</v>
      </c>
      <c r="C326" s="113">
        <v>55213</v>
      </c>
      <c r="D326" s="13">
        <v>315</v>
      </c>
      <c r="E326" s="112">
        <v>9586</v>
      </c>
      <c r="F326" s="111"/>
      <c r="G326" s="111"/>
      <c r="H326" s="61">
        <v>6441218.930253</v>
      </c>
      <c r="I326" s="61"/>
      <c r="J326" s="13">
        <v>3810661.0295423102</v>
      </c>
      <c r="K326" s="13">
        <v>1733904.9959028</v>
      </c>
      <c r="L326" s="13">
        <v>466664.213881273</v>
      </c>
    </row>
    <row r="327" spans="2:12" s="1" customFormat="1" ht="8.85" customHeight="1" x14ac:dyDescent="0.15">
      <c r="B327" s="114">
        <v>45627</v>
      </c>
      <c r="C327" s="113">
        <v>55244</v>
      </c>
      <c r="D327" s="13">
        <v>316</v>
      </c>
      <c r="E327" s="112">
        <v>9617</v>
      </c>
      <c r="F327" s="111"/>
      <c r="G327" s="111"/>
      <c r="H327" s="61">
        <v>6072202.267492</v>
      </c>
      <c r="I327" s="61"/>
      <c r="J327" s="13">
        <v>3586255.82528954</v>
      </c>
      <c r="K327" s="13">
        <v>1627647.4378708799</v>
      </c>
      <c r="L327" s="13">
        <v>436210.54379628302</v>
      </c>
    </row>
    <row r="328" spans="2:12" s="1" customFormat="1" ht="8.85" customHeight="1" x14ac:dyDescent="0.15">
      <c r="B328" s="114">
        <v>45627</v>
      </c>
      <c r="C328" s="113">
        <v>55274</v>
      </c>
      <c r="D328" s="13">
        <v>317</v>
      </c>
      <c r="E328" s="112">
        <v>9647</v>
      </c>
      <c r="F328" s="111"/>
      <c r="G328" s="111"/>
      <c r="H328" s="61">
        <v>5705869.7287189998</v>
      </c>
      <c r="I328" s="61"/>
      <c r="J328" s="13">
        <v>3364367.6581791602</v>
      </c>
      <c r="K328" s="13">
        <v>1523183.7188633501</v>
      </c>
      <c r="L328" s="13">
        <v>406540.85139238701</v>
      </c>
    </row>
    <row r="329" spans="2:12" s="1" customFormat="1" ht="8.85" customHeight="1" x14ac:dyDescent="0.15">
      <c r="B329" s="114">
        <v>45627</v>
      </c>
      <c r="C329" s="113">
        <v>55305</v>
      </c>
      <c r="D329" s="13">
        <v>318</v>
      </c>
      <c r="E329" s="112">
        <v>9678</v>
      </c>
      <c r="F329" s="111"/>
      <c r="G329" s="111"/>
      <c r="H329" s="61">
        <v>5345058.7633419996</v>
      </c>
      <c r="I329" s="61"/>
      <c r="J329" s="13">
        <v>3146276.3128804602</v>
      </c>
      <c r="K329" s="13">
        <v>1420822.39241391</v>
      </c>
      <c r="L329" s="13">
        <v>377614.198832564</v>
      </c>
    </row>
    <row r="330" spans="2:12" s="1" customFormat="1" ht="8.85" customHeight="1" x14ac:dyDescent="0.15">
      <c r="B330" s="114">
        <v>45627</v>
      </c>
      <c r="C330" s="113">
        <v>55335</v>
      </c>
      <c r="D330" s="13">
        <v>319</v>
      </c>
      <c r="E330" s="112">
        <v>9708</v>
      </c>
      <c r="F330" s="111"/>
      <c r="G330" s="111"/>
      <c r="H330" s="61">
        <v>4993765.7135749999</v>
      </c>
      <c r="I330" s="61"/>
      <c r="J330" s="13">
        <v>2934668.8351549301</v>
      </c>
      <c r="K330" s="13">
        <v>1322001.04902173</v>
      </c>
      <c r="L330" s="13">
        <v>349910.04184464703</v>
      </c>
    </row>
    <row r="331" spans="2:12" s="1" customFormat="1" ht="8.85" customHeight="1" x14ac:dyDescent="0.15">
      <c r="B331" s="114">
        <v>45627</v>
      </c>
      <c r="C331" s="113">
        <v>55366</v>
      </c>
      <c r="D331" s="13">
        <v>320</v>
      </c>
      <c r="E331" s="112">
        <v>9739</v>
      </c>
      <c r="F331" s="111"/>
      <c r="G331" s="111"/>
      <c r="H331" s="61">
        <v>4645003.2786910003</v>
      </c>
      <c r="I331" s="61"/>
      <c r="J331" s="13">
        <v>2725083.0395957199</v>
      </c>
      <c r="K331" s="13">
        <v>1224465.4441963001</v>
      </c>
      <c r="L331" s="13">
        <v>322721.395889192</v>
      </c>
    </row>
    <row r="332" spans="2:12" s="1" customFormat="1" ht="8.85" customHeight="1" x14ac:dyDescent="0.15">
      <c r="B332" s="114">
        <v>45627</v>
      </c>
      <c r="C332" s="113">
        <v>55397</v>
      </c>
      <c r="D332" s="13">
        <v>321</v>
      </c>
      <c r="E332" s="112">
        <v>9770</v>
      </c>
      <c r="F332" s="111"/>
      <c r="G332" s="111"/>
      <c r="H332" s="61">
        <v>4299833.5196059998</v>
      </c>
      <c r="I332" s="61"/>
      <c r="J332" s="13">
        <v>2518303.88748137</v>
      </c>
      <c r="K332" s="13">
        <v>1128675.3008657</v>
      </c>
      <c r="L332" s="13">
        <v>296214.87722752499</v>
      </c>
    </row>
    <row r="333" spans="2:12" s="1" customFormat="1" ht="8.85" customHeight="1" x14ac:dyDescent="0.15">
      <c r="B333" s="114">
        <v>45627</v>
      </c>
      <c r="C333" s="113">
        <v>55427</v>
      </c>
      <c r="D333" s="13">
        <v>322</v>
      </c>
      <c r="E333" s="112">
        <v>9800</v>
      </c>
      <c r="F333" s="111"/>
      <c r="G333" s="111"/>
      <c r="H333" s="61">
        <v>3955437.0363480002</v>
      </c>
      <c r="I333" s="61"/>
      <c r="J333" s="13">
        <v>2312797.08355365</v>
      </c>
      <c r="K333" s="13">
        <v>1034018.20198333</v>
      </c>
      <c r="L333" s="13">
        <v>270260.21181931102</v>
      </c>
    </row>
    <row r="334" spans="2:12" s="1" customFormat="1" ht="8.85" customHeight="1" x14ac:dyDescent="0.15">
      <c r="B334" s="114">
        <v>45627</v>
      </c>
      <c r="C334" s="113">
        <v>55458</v>
      </c>
      <c r="D334" s="13">
        <v>323</v>
      </c>
      <c r="E334" s="112">
        <v>9831</v>
      </c>
      <c r="F334" s="111"/>
      <c r="G334" s="111"/>
      <c r="H334" s="61">
        <v>3616858.7998299999</v>
      </c>
      <c r="I334" s="61"/>
      <c r="J334" s="13">
        <v>2111238.9466756</v>
      </c>
      <c r="K334" s="13">
        <v>941503.92418420198</v>
      </c>
      <c r="L334" s="13">
        <v>245037.573447879</v>
      </c>
    </row>
    <row r="335" spans="2:12" s="1" customFormat="1" ht="8.85" customHeight="1" x14ac:dyDescent="0.15">
      <c r="B335" s="114">
        <v>45627</v>
      </c>
      <c r="C335" s="113">
        <v>55488</v>
      </c>
      <c r="D335" s="13">
        <v>324</v>
      </c>
      <c r="E335" s="112">
        <v>9861</v>
      </c>
      <c r="F335" s="111"/>
      <c r="G335" s="111"/>
      <c r="H335" s="61">
        <v>3283148.6094499999</v>
      </c>
      <c r="I335" s="61"/>
      <c r="J335" s="13">
        <v>1913299.40285026</v>
      </c>
      <c r="K335" s="13">
        <v>851133.03854434704</v>
      </c>
      <c r="L335" s="13">
        <v>220609.434294295</v>
      </c>
    </row>
    <row r="336" spans="2:12" s="1" customFormat="1" ht="8.85" customHeight="1" x14ac:dyDescent="0.15">
      <c r="B336" s="114">
        <v>45627</v>
      </c>
      <c r="C336" s="113">
        <v>55519</v>
      </c>
      <c r="D336" s="13">
        <v>325</v>
      </c>
      <c r="E336" s="112">
        <v>9892</v>
      </c>
      <c r="F336" s="111"/>
      <c r="G336" s="111"/>
      <c r="H336" s="61">
        <v>2954121.1194290002</v>
      </c>
      <c r="I336" s="61"/>
      <c r="J336" s="13">
        <v>1718634.28503343</v>
      </c>
      <c r="K336" s="13">
        <v>762591.70523767604</v>
      </c>
      <c r="L336" s="13">
        <v>196822.76508517799</v>
      </c>
    </row>
    <row r="337" spans="2:12" s="1" customFormat="1" ht="8.85" customHeight="1" x14ac:dyDescent="0.15">
      <c r="B337" s="114">
        <v>45627</v>
      </c>
      <c r="C337" s="113">
        <v>55550</v>
      </c>
      <c r="D337" s="13">
        <v>326</v>
      </c>
      <c r="E337" s="112">
        <v>9923</v>
      </c>
      <c r="F337" s="111"/>
      <c r="G337" s="111"/>
      <c r="H337" s="61">
        <v>2629375.6393579999</v>
      </c>
      <c r="I337" s="61"/>
      <c r="J337" s="13">
        <v>1527110.93799956</v>
      </c>
      <c r="K337" s="13">
        <v>675885.74441469996</v>
      </c>
      <c r="L337" s="13">
        <v>173705.335249186</v>
      </c>
    </row>
    <row r="338" spans="2:12" s="1" customFormat="1" ht="8.85" customHeight="1" x14ac:dyDescent="0.15">
      <c r="B338" s="114">
        <v>45627</v>
      </c>
      <c r="C338" s="113">
        <v>55579</v>
      </c>
      <c r="D338" s="13">
        <v>327</v>
      </c>
      <c r="E338" s="112">
        <v>9952</v>
      </c>
      <c r="F338" s="111"/>
      <c r="G338" s="111"/>
      <c r="H338" s="61">
        <v>2310791.6644970002</v>
      </c>
      <c r="I338" s="61"/>
      <c r="J338" s="13">
        <v>1339951.5234994099</v>
      </c>
      <c r="K338" s="13">
        <v>591639.58977439301</v>
      </c>
      <c r="L338" s="13">
        <v>151451.174565597</v>
      </c>
    </row>
    <row r="339" spans="2:12" s="1" customFormat="1" ht="8.85" customHeight="1" x14ac:dyDescent="0.15">
      <c r="B339" s="114">
        <v>45627</v>
      </c>
      <c r="C339" s="113">
        <v>55610</v>
      </c>
      <c r="D339" s="13">
        <v>328</v>
      </c>
      <c r="E339" s="112">
        <v>9983</v>
      </c>
      <c r="F339" s="111"/>
      <c r="G339" s="111"/>
      <c r="H339" s="61">
        <v>1999278.2661939999</v>
      </c>
      <c r="I339" s="61"/>
      <c r="J339" s="13">
        <v>1157348.9406868401</v>
      </c>
      <c r="K339" s="13">
        <v>509713.98772629799</v>
      </c>
      <c r="L339" s="13">
        <v>129926.75443005</v>
      </c>
    </row>
    <row r="340" spans="2:12" s="1" customFormat="1" ht="8.85" customHeight="1" x14ac:dyDescent="0.15">
      <c r="B340" s="114">
        <v>45627</v>
      </c>
      <c r="C340" s="113">
        <v>55640</v>
      </c>
      <c r="D340" s="13">
        <v>329</v>
      </c>
      <c r="E340" s="112">
        <v>10013</v>
      </c>
      <c r="F340" s="111"/>
      <c r="G340" s="111"/>
      <c r="H340" s="61">
        <v>1691729.5305039999</v>
      </c>
      <c r="I340" s="61"/>
      <c r="J340" s="13">
        <v>977706.63919875305</v>
      </c>
      <c r="K340" s="13">
        <v>429536.98550755897</v>
      </c>
      <c r="L340" s="13">
        <v>109040.71397555</v>
      </c>
    </row>
    <row r="341" spans="2:12" s="1" customFormat="1" ht="8.85" customHeight="1" x14ac:dyDescent="0.15">
      <c r="B341" s="114">
        <v>45627</v>
      </c>
      <c r="C341" s="113">
        <v>55671</v>
      </c>
      <c r="D341" s="13">
        <v>330</v>
      </c>
      <c r="E341" s="112">
        <v>10044</v>
      </c>
      <c r="F341" s="111"/>
      <c r="G341" s="111"/>
      <c r="H341" s="61">
        <v>1394187.0679880001</v>
      </c>
      <c r="I341" s="61"/>
      <c r="J341" s="13">
        <v>804380.36905541399</v>
      </c>
      <c r="K341" s="13">
        <v>352490.61346740101</v>
      </c>
      <c r="L341" s="13">
        <v>89102.994095974995</v>
      </c>
    </row>
    <row r="342" spans="2:12" s="1" customFormat="1" ht="8.85" customHeight="1" x14ac:dyDescent="0.15">
      <c r="B342" s="114">
        <v>45627</v>
      </c>
      <c r="C342" s="113">
        <v>55701</v>
      </c>
      <c r="D342" s="13">
        <v>331</v>
      </c>
      <c r="E342" s="112">
        <v>10074</v>
      </c>
      <c r="F342" s="111"/>
      <c r="G342" s="111"/>
      <c r="H342" s="61">
        <v>1122754.3887459999</v>
      </c>
      <c r="I342" s="61"/>
      <c r="J342" s="13">
        <v>646713.21396093105</v>
      </c>
      <c r="K342" s="13">
        <v>282701.16328243498</v>
      </c>
      <c r="L342" s="13">
        <v>71168.599593589606</v>
      </c>
    </row>
    <row r="343" spans="2:12" s="1" customFormat="1" ht="8.85" customHeight="1" x14ac:dyDescent="0.15">
      <c r="B343" s="114">
        <v>45627</v>
      </c>
      <c r="C343" s="113">
        <v>55732</v>
      </c>
      <c r="D343" s="13">
        <v>332</v>
      </c>
      <c r="E343" s="112">
        <v>10105</v>
      </c>
      <c r="F343" s="111"/>
      <c r="G343" s="111"/>
      <c r="H343" s="61">
        <v>884935.69333699998</v>
      </c>
      <c r="I343" s="61"/>
      <c r="J343" s="13">
        <v>508863.692388797</v>
      </c>
      <c r="K343" s="13">
        <v>221876.55728806101</v>
      </c>
      <c r="L343" s="13">
        <v>55619.728267617102</v>
      </c>
    </row>
    <row r="344" spans="2:12" s="1" customFormat="1" ht="8.85" customHeight="1" x14ac:dyDescent="0.15">
      <c r="B344" s="114">
        <v>45627</v>
      </c>
      <c r="C344" s="113">
        <v>55763</v>
      </c>
      <c r="D344" s="13">
        <v>333</v>
      </c>
      <c r="E344" s="112">
        <v>10136</v>
      </c>
      <c r="F344" s="111"/>
      <c r="G344" s="111"/>
      <c r="H344" s="61">
        <v>715054.42290899996</v>
      </c>
      <c r="I344" s="61"/>
      <c r="J344" s="13">
        <v>410479.64758571697</v>
      </c>
      <c r="K344" s="13">
        <v>178523.616187621</v>
      </c>
      <c r="L344" s="13">
        <v>44562.519691301997</v>
      </c>
    </row>
    <row r="345" spans="2:12" s="1" customFormat="1" ht="8.85" customHeight="1" x14ac:dyDescent="0.15">
      <c r="B345" s="114">
        <v>45627</v>
      </c>
      <c r="C345" s="113">
        <v>55793</v>
      </c>
      <c r="D345" s="13">
        <v>334</v>
      </c>
      <c r="E345" s="112">
        <v>10166</v>
      </c>
      <c r="F345" s="111"/>
      <c r="G345" s="111"/>
      <c r="H345" s="61">
        <v>604068.849927</v>
      </c>
      <c r="I345" s="61"/>
      <c r="J345" s="13">
        <v>346198.77983073302</v>
      </c>
      <c r="K345" s="13">
        <v>150196.33892568701</v>
      </c>
      <c r="L345" s="13">
        <v>37337.866103519897</v>
      </c>
    </row>
    <row r="346" spans="2:12" s="1" customFormat="1" ht="8.85" customHeight="1" x14ac:dyDescent="0.15">
      <c r="B346" s="114">
        <v>45627</v>
      </c>
      <c r="C346" s="113">
        <v>55824</v>
      </c>
      <c r="D346" s="13">
        <v>335</v>
      </c>
      <c r="E346" s="112">
        <v>10197</v>
      </c>
      <c r="F346" s="111"/>
      <c r="G346" s="111"/>
      <c r="H346" s="61">
        <v>520352.57429000002</v>
      </c>
      <c r="I346" s="61"/>
      <c r="J346" s="13">
        <v>297714.21974266501</v>
      </c>
      <c r="K346" s="13">
        <v>128833.10835405</v>
      </c>
      <c r="L346" s="13">
        <v>31891.448991179801</v>
      </c>
    </row>
    <row r="347" spans="2:12" s="1" customFormat="1" ht="8.85" customHeight="1" x14ac:dyDescent="0.15">
      <c r="B347" s="114">
        <v>45627</v>
      </c>
      <c r="C347" s="113">
        <v>55854</v>
      </c>
      <c r="D347" s="13">
        <v>336</v>
      </c>
      <c r="E347" s="112">
        <v>10227</v>
      </c>
      <c r="F347" s="111"/>
      <c r="G347" s="111"/>
      <c r="H347" s="61">
        <v>456885.42924700002</v>
      </c>
      <c r="I347" s="61"/>
      <c r="J347" s="13">
        <v>260973.09691935399</v>
      </c>
      <c r="K347" s="13">
        <v>112655.76300546501</v>
      </c>
      <c r="L347" s="13">
        <v>27772.582374389302</v>
      </c>
    </row>
    <row r="348" spans="2:12" s="1" customFormat="1" ht="8.85" customHeight="1" x14ac:dyDescent="0.15">
      <c r="B348" s="114">
        <v>45627</v>
      </c>
      <c r="C348" s="113">
        <v>55885</v>
      </c>
      <c r="D348" s="13">
        <v>337</v>
      </c>
      <c r="E348" s="112">
        <v>10258</v>
      </c>
      <c r="F348" s="111"/>
      <c r="G348" s="111"/>
      <c r="H348" s="61">
        <v>411246.29867599998</v>
      </c>
      <c r="I348" s="61"/>
      <c r="J348" s="13">
        <v>234505.59699197899</v>
      </c>
      <c r="K348" s="13">
        <v>100972.93484777299</v>
      </c>
      <c r="L348" s="13">
        <v>24787.027540425999</v>
      </c>
    </row>
    <row r="349" spans="2:12" s="1" customFormat="1" ht="8.85" customHeight="1" x14ac:dyDescent="0.15">
      <c r="B349" s="114">
        <v>45627</v>
      </c>
      <c r="C349" s="113">
        <v>55916</v>
      </c>
      <c r="D349" s="13">
        <v>338</v>
      </c>
      <c r="E349" s="112">
        <v>10289</v>
      </c>
      <c r="F349" s="111"/>
      <c r="G349" s="111"/>
      <c r="H349" s="61">
        <v>370892.298388</v>
      </c>
      <c r="I349" s="61"/>
      <c r="J349" s="13">
        <v>211135.7642801</v>
      </c>
      <c r="K349" s="13">
        <v>90679.196763642001</v>
      </c>
      <c r="L349" s="13">
        <v>22165.817534028502</v>
      </c>
    </row>
    <row r="350" spans="2:12" s="1" customFormat="1" ht="8.85" customHeight="1" x14ac:dyDescent="0.15">
      <c r="B350" s="114">
        <v>45627</v>
      </c>
      <c r="C350" s="113">
        <v>55944</v>
      </c>
      <c r="D350" s="13">
        <v>339</v>
      </c>
      <c r="E350" s="112">
        <v>10317</v>
      </c>
      <c r="F350" s="111"/>
      <c r="G350" s="111"/>
      <c r="H350" s="61">
        <v>332997.579577</v>
      </c>
      <c r="I350" s="61"/>
      <c r="J350" s="13">
        <v>189273.22812104001</v>
      </c>
      <c r="K350" s="13">
        <v>81102.859220554397</v>
      </c>
      <c r="L350" s="13">
        <v>19749.098041284698</v>
      </c>
    </row>
    <row r="351" spans="2:12" s="1" customFormat="1" ht="8.85" customHeight="1" x14ac:dyDescent="0.15">
      <c r="B351" s="114">
        <v>45627</v>
      </c>
      <c r="C351" s="113">
        <v>55975</v>
      </c>
      <c r="D351" s="13">
        <v>340</v>
      </c>
      <c r="E351" s="112">
        <v>10348</v>
      </c>
      <c r="F351" s="111"/>
      <c r="G351" s="111"/>
      <c r="H351" s="61">
        <v>297344.161525</v>
      </c>
      <c r="I351" s="61"/>
      <c r="J351" s="13">
        <v>168721.45301085</v>
      </c>
      <c r="K351" s="13">
        <v>72112.636777221604</v>
      </c>
      <c r="L351" s="13">
        <v>17485.541886121198</v>
      </c>
    </row>
    <row r="352" spans="2:12" s="1" customFormat="1" ht="8.85" customHeight="1" x14ac:dyDescent="0.15">
      <c r="B352" s="114">
        <v>45627</v>
      </c>
      <c r="C352" s="113">
        <v>56005</v>
      </c>
      <c r="D352" s="13">
        <v>341</v>
      </c>
      <c r="E352" s="112">
        <v>10378</v>
      </c>
      <c r="F352" s="111"/>
      <c r="G352" s="111"/>
      <c r="H352" s="61">
        <v>261713.37499899999</v>
      </c>
      <c r="I352" s="61"/>
      <c r="J352" s="13">
        <v>148259.78633574201</v>
      </c>
      <c r="K352" s="13">
        <v>63211.224892009697</v>
      </c>
      <c r="L352" s="13">
        <v>15264.3392508323</v>
      </c>
    </row>
    <row r="353" spans="2:12" s="1" customFormat="1" ht="8.85" customHeight="1" x14ac:dyDescent="0.15">
      <c r="B353" s="114">
        <v>45627</v>
      </c>
      <c r="C353" s="113">
        <v>56036</v>
      </c>
      <c r="D353" s="13">
        <v>342</v>
      </c>
      <c r="E353" s="112">
        <v>10409</v>
      </c>
      <c r="F353" s="111"/>
      <c r="G353" s="111"/>
      <c r="H353" s="61">
        <v>227364.18</v>
      </c>
      <c r="I353" s="61"/>
      <c r="J353" s="13">
        <v>128582.621536215</v>
      </c>
      <c r="K353" s="13">
        <v>54682.354359432698</v>
      </c>
      <c r="L353" s="13">
        <v>13148.845673141001</v>
      </c>
    </row>
    <row r="354" spans="2:12" s="1" customFormat="1" ht="8.85" customHeight="1" x14ac:dyDescent="0.15">
      <c r="B354" s="114">
        <v>45627</v>
      </c>
      <c r="C354" s="113">
        <v>56066</v>
      </c>
      <c r="D354" s="13">
        <v>343</v>
      </c>
      <c r="E354" s="112">
        <v>10439</v>
      </c>
      <c r="F354" s="111"/>
      <c r="G354" s="111"/>
      <c r="H354" s="61">
        <v>197216.01</v>
      </c>
      <c r="I354" s="61"/>
      <c r="J354" s="13">
        <v>111349.676426948</v>
      </c>
      <c r="K354" s="13">
        <v>47237.146587726398</v>
      </c>
      <c r="L354" s="13">
        <v>11312.0199490839</v>
      </c>
    </row>
    <row r="355" spans="2:12" s="1" customFormat="1" ht="8.85" customHeight="1" x14ac:dyDescent="0.15">
      <c r="B355" s="114">
        <v>45627</v>
      </c>
      <c r="C355" s="113">
        <v>56097</v>
      </c>
      <c r="D355" s="13">
        <v>344</v>
      </c>
      <c r="E355" s="112">
        <v>10470</v>
      </c>
      <c r="F355" s="111"/>
      <c r="G355" s="111"/>
      <c r="H355" s="61">
        <v>169608.23</v>
      </c>
      <c r="I355" s="61"/>
      <c r="J355" s="13">
        <v>95599.691824947498</v>
      </c>
      <c r="K355" s="13">
        <v>40452.492078593597</v>
      </c>
      <c r="L355" s="13">
        <v>9646.2476562380707</v>
      </c>
    </row>
    <row r="356" spans="2:12" s="1" customFormat="1" ht="8.85" customHeight="1" x14ac:dyDescent="0.15">
      <c r="B356" s="114">
        <v>45627</v>
      </c>
      <c r="C356" s="113">
        <v>56128</v>
      </c>
      <c r="D356" s="13">
        <v>345</v>
      </c>
      <c r="E356" s="112">
        <v>10501</v>
      </c>
      <c r="F356" s="111"/>
      <c r="G356" s="111"/>
      <c r="H356" s="61">
        <v>143410.15</v>
      </c>
      <c r="I356" s="61"/>
      <c r="J356" s="13">
        <v>80696.043036499599</v>
      </c>
      <c r="K356" s="13">
        <v>34059.2532289382</v>
      </c>
      <c r="L356" s="13">
        <v>8087.3244631608504</v>
      </c>
    </row>
    <row r="357" spans="2:12" s="1" customFormat="1" ht="8.85" customHeight="1" x14ac:dyDescent="0.15">
      <c r="B357" s="114">
        <v>45627</v>
      </c>
      <c r="C357" s="113">
        <v>56158</v>
      </c>
      <c r="D357" s="13">
        <v>346</v>
      </c>
      <c r="E357" s="112">
        <v>10531</v>
      </c>
      <c r="F357" s="111"/>
      <c r="G357" s="111"/>
      <c r="H357" s="61">
        <v>121285.4</v>
      </c>
      <c r="I357" s="61"/>
      <c r="J357" s="13">
        <v>68134.556694295898</v>
      </c>
      <c r="K357" s="13">
        <v>28686.666467717601</v>
      </c>
      <c r="L357" s="13">
        <v>6783.6887485884299</v>
      </c>
    </row>
    <row r="358" spans="2:12" s="1" customFormat="1" ht="8.85" customHeight="1" x14ac:dyDescent="0.15">
      <c r="B358" s="114">
        <v>45627</v>
      </c>
      <c r="C358" s="113">
        <v>56189</v>
      </c>
      <c r="D358" s="13">
        <v>347</v>
      </c>
      <c r="E358" s="112">
        <v>10562</v>
      </c>
      <c r="F358" s="111"/>
      <c r="G358" s="111"/>
      <c r="H358" s="61">
        <v>100774.46</v>
      </c>
      <c r="I358" s="61"/>
      <c r="J358" s="13">
        <v>56516.097861878297</v>
      </c>
      <c r="K358" s="13">
        <v>23734.435710457499</v>
      </c>
      <c r="L358" s="13">
        <v>5588.8359203926602</v>
      </c>
    </row>
    <row r="359" spans="2:12" s="1" customFormat="1" ht="8.85" customHeight="1" x14ac:dyDescent="0.15">
      <c r="B359" s="114">
        <v>45627</v>
      </c>
      <c r="C359" s="113">
        <v>56219</v>
      </c>
      <c r="D359" s="13">
        <v>348</v>
      </c>
      <c r="E359" s="112">
        <v>10592</v>
      </c>
      <c r="F359" s="111"/>
      <c r="G359" s="111"/>
      <c r="H359" s="61">
        <v>81779</v>
      </c>
      <c r="I359" s="61"/>
      <c r="J359" s="13">
        <v>45787.828221665397</v>
      </c>
      <c r="K359" s="13">
        <v>19181.676152182801</v>
      </c>
      <c r="L359" s="13">
        <v>4498.2655166724398</v>
      </c>
    </row>
    <row r="360" spans="2:12" s="1" customFormat="1" ht="8.85" customHeight="1" x14ac:dyDescent="0.15">
      <c r="B360" s="114">
        <v>45627</v>
      </c>
      <c r="C360" s="113">
        <v>56250</v>
      </c>
      <c r="D360" s="13">
        <v>349</v>
      </c>
      <c r="E360" s="112">
        <v>10623</v>
      </c>
      <c r="F360" s="111"/>
      <c r="G360" s="111"/>
      <c r="H360" s="61">
        <v>65957.039999999994</v>
      </c>
      <c r="I360" s="61"/>
      <c r="J360" s="13">
        <v>36866.523481703101</v>
      </c>
      <c r="K360" s="13">
        <v>15405.038498256899</v>
      </c>
      <c r="L360" s="13">
        <v>3597.3106200646198</v>
      </c>
    </row>
    <row r="361" spans="2:12" s="1" customFormat="1" ht="8.85" customHeight="1" x14ac:dyDescent="0.15">
      <c r="B361" s="114">
        <v>45627</v>
      </c>
      <c r="C361" s="113">
        <v>56281</v>
      </c>
      <c r="D361" s="13">
        <v>350</v>
      </c>
      <c r="E361" s="112">
        <v>10654</v>
      </c>
      <c r="F361" s="111"/>
      <c r="G361" s="111"/>
      <c r="H361" s="61">
        <v>50996.29</v>
      </c>
      <c r="I361" s="61"/>
      <c r="J361" s="13">
        <v>28455.9041581003</v>
      </c>
      <c r="K361" s="13">
        <v>11860.338516740299</v>
      </c>
      <c r="L361" s="13">
        <v>2757.8386655819099</v>
      </c>
    </row>
    <row r="362" spans="2:12" s="1" customFormat="1" ht="8.85" customHeight="1" x14ac:dyDescent="0.15">
      <c r="B362" s="114">
        <v>45627</v>
      </c>
      <c r="C362" s="113">
        <v>56309</v>
      </c>
      <c r="D362" s="13">
        <v>351</v>
      </c>
      <c r="E362" s="112">
        <v>10682</v>
      </c>
      <c r="F362" s="111"/>
      <c r="G362" s="111"/>
      <c r="H362" s="61">
        <v>37626.629999999997</v>
      </c>
      <c r="I362" s="61"/>
      <c r="J362" s="13">
        <v>20963.4739489329</v>
      </c>
      <c r="K362" s="13">
        <v>8717.4419612672009</v>
      </c>
      <c r="L362" s="13">
        <v>2019.27676135758</v>
      </c>
    </row>
    <row r="363" spans="2:12" s="1" customFormat="1" ht="8.85" customHeight="1" x14ac:dyDescent="0.15">
      <c r="B363" s="114">
        <v>45627</v>
      </c>
      <c r="C363" s="113">
        <v>56340</v>
      </c>
      <c r="D363" s="13">
        <v>352</v>
      </c>
      <c r="E363" s="112">
        <v>10713</v>
      </c>
      <c r="F363" s="111"/>
      <c r="G363" s="111"/>
      <c r="H363" s="61">
        <v>24216.63</v>
      </c>
      <c r="I363" s="61"/>
      <c r="J363" s="13">
        <v>13469.281071675099</v>
      </c>
      <c r="K363" s="13">
        <v>5586.8153805259099</v>
      </c>
      <c r="L363" s="13">
        <v>1288.62847063091</v>
      </c>
    </row>
    <row r="364" spans="2:12" s="1" customFormat="1" ht="8.85" customHeight="1" x14ac:dyDescent="0.15">
      <c r="B364" s="114">
        <v>45627</v>
      </c>
      <c r="C364" s="113">
        <v>56370</v>
      </c>
      <c r="D364" s="13">
        <v>353</v>
      </c>
      <c r="E364" s="112">
        <v>10743</v>
      </c>
      <c r="F364" s="111"/>
      <c r="G364" s="111"/>
      <c r="H364" s="61">
        <v>14792.42</v>
      </c>
      <c r="I364" s="61"/>
      <c r="J364" s="13">
        <v>8214.0340522652095</v>
      </c>
      <c r="K364" s="13">
        <v>3398.6478737286402</v>
      </c>
      <c r="L364" s="13">
        <v>780.70265500755102</v>
      </c>
    </row>
    <row r="365" spans="2:12" s="1" customFormat="1" ht="8.85" customHeight="1" x14ac:dyDescent="0.15">
      <c r="B365" s="114">
        <v>45627</v>
      </c>
      <c r="C365" s="113">
        <v>56401</v>
      </c>
      <c r="D365" s="13">
        <v>354</v>
      </c>
      <c r="E365" s="112">
        <v>10774</v>
      </c>
      <c r="F365" s="111"/>
      <c r="G365" s="111"/>
      <c r="H365" s="61">
        <v>5379.18</v>
      </c>
      <c r="I365" s="61"/>
      <c r="J365" s="13">
        <v>0</v>
      </c>
      <c r="K365" s="13">
        <v>0</v>
      </c>
      <c r="L365" s="13">
        <v>0</v>
      </c>
    </row>
    <row r="366" spans="2:12" s="1" customFormat="1" ht="8.85" customHeight="1" x14ac:dyDescent="0.15">
      <c r="B366" s="114">
        <v>45627</v>
      </c>
      <c r="C366" s="113">
        <v>56431</v>
      </c>
      <c r="D366" s="13">
        <v>355</v>
      </c>
      <c r="E366" s="112">
        <v>10804</v>
      </c>
      <c r="F366" s="111"/>
      <c r="G366" s="111"/>
      <c r="H366" s="61">
        <v>1344.77</v>
      </c>
      <c r="I366" s="61"/>
      <c r="J366" s="13">
        <v>0</v>
      </c>
      <c r="K366" s="13">
        <v>0</v>
      </c>
      <c r="L366" s="13">
        <v>0</v>
      </c>
    </row>
    <row r="367" spans="2:12" s="1" customFormat="1" ht="8.85" customHeight="1" x14ac:dyDescent="0.15">
      <c r="B367" s="114">
        <v>45627</v>
      </c>
      <c r="C367" s="113">
        <v>56462</v>
      </c>
      <c r="D367" s="13">
        <v>356</v>
      </c>
      <c r="E367" s="112">
        <v>10835</v>
      </c>
      <c r="F367" s="111"/>
      <c r="G367" s="111"/>
      <c r="H367" s="61">
        <v>0</v>
      </c>
      <c r="I367" s="61"/>
      <c r="J367" s="13">
        <v>0</v>
      </c>
      <c r="K367" s="13">
        <v>0</v>
      </c>
      <c r="L367" s="13">
        <v>0</v>
      </c>
    </row>
    <row r="368" spans="2:12" s="1" customFormat="1" ht="8.85" customHeight="1" x14ac:dyDescent="0.15">
      <c r="B368" s="114">
        <v>45627</v>
      </c>
      <c r="C368" s="113">
        <v>56493</v>
      </c>
      <c r="D368" s="13">
        <v>357</v>
      </c>
      <c r="E368" s="112">
        <v>10866</v>
      </c>
      <c r="F368" s="111"/>
      <c r="G368" s="111"/>
      <c r="H368" s="61">
        <v>0</v>
      </c>
      <c r="I368" s="61"/>
      <c r="J368" s="13">
        <v>0</v>
      </c>
      <c r="K368" s="13">
        <v>0</v>
      </c>
      <c r="L368" s="13">
        <v>0</v>
      </c>
    </row>
    <row r="369" spans="2:12" s="1" customFormat="1" ht="8.85" customHeight="1" x14ac:dyDescent="0.15">
      <c r="B369" s="114">
        <v>45627</v>
      </c>
      <c r="C369" s="113">
        <v>56523</v>
      </c>
      <c r="D369" s="13">
        <v>358</v>
      </c>
      <c r="E369" s="112">
        <v>10896</v>
      </c>
      <c r="F369" s="111"/>
      <c r="G369" s="111"/>
      <c r="H369" s="61">
        <v>0</v>
      </c>
      <c r="I369" s="61"/>
      <c r="J369" s="13">
        <v>0</v>
      </c>
      <c r="K369" s="13">
        <v>0</v>
      </c>
      <c r="L369" s="13">
        <v>0</v>
      </c>
    </row>
    <row r="370" spans="2:12" s="1" customFormat="1" ht="11.85" customHeight="1" x14ac:dyDescent="0.15">
      <c r="B370" s="110"/>
      <c r="C370" s="109"/>
      <c r="D370" s="108"/>
      <c r="E370" s="107"/>
      <c r="F370" s="106"/>
      <c r="G370" s="106"/>
      <c r="H370" s="105">
        <v>1360438692198.2</v>
      </c>
      <c r="I370" s="105"/>
      <c r="J370" s="104">
        <v>1216665596814.55</v>
      </c>
      <c r="K370" s="104">
        <v>1043158118822.03</v>
      </c>
      <c r="L370" s="104">
        <v>833048184220.67395</v>
      </c>
    </row>
    <row r="371" spans="2:12" s="1" customFormat="1" ht="22.95" customHeight="1" x14ac:dyDescent="0.15"/>
  </sheetData>
  <mergeCells count="728">
    <mergeCell ref="G8:H8"/>
    <mergeCell ref="H10:L10"/>
    <mergeCell ref="H100:I100"/>
    <mergeCell ref="H101:I101"/>
    <mergeCell ref="H102:I102"/>
    <mergeCell ref="H103:I103"/>
    <mergeCell ref="F11:G11"/>
    <mergeCell ref="F110:G110"/>
    <mergeCell ref="F111:G111"/>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F130:G130"/>
    <mergeCell ref="F131:G131"/>
    <mergeCell ref="F132:G132"/>
    <mergeCell ref="F133:G133"/>
    <mergeCell ref="F134:G134"/>
    <mergeCell ref="F120:G120"/>
    <mergeCell ref="F121:G121"/>
    <mergeCell ref="F122:G122"/>
    <mergeCell ref="F123:G123"/>
    <mergeCell ref="F14:G14"/>
    <mergeCell ref="F140:G140"/>
    <mergeCell ref="F141:G141"/>
    <mergeCell ref="F142:G142"/>
    <mergeCell ref="F143:G143"/>
    <mergeCell ref="F144:G144"/>
    <mergeCell ref="F129:G129"/>
    <mergeCell ref="F135:G135"/>
    <mergeCell ref="F136:G136"/>
    <mergeCell ref="F124:G124"/>
    <mergeCell ref="F15:G15"/>
    <mergeCell ref="F150:G150"/>
    <mergeCell ref="F151:G151"/>
    <mergeCell ref="F152:G152"/>
    <mergeCell ref="F137:G137"/>
    <mergeCell ref="F138:G138"/>
    <mergeCell ref="F139:G139"/>
    <mergeCell ref="F125:G125"/>
    <mergeCell ref="F126:G126"/>
    <mergeCell ref="F127:G127"/>
    <mergeCell ref="F16:G16"/>
    <mergeCell ref="F160:G160"/>
    <mergeCell ref="F17:G17"/>
    <mergeCell ref="F145:G145"/>
    <mergeCell ref="F146:G146"/>
    <mergeCell ref="F147:G147"/>
    <mergeCell ref="F148:G148"/>
    <mergeCell ref="F149:G149"/>
    <mergeCell ref="F128:G128"/>
    <mergeCell ref="F112:G112"/>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8:G18"/>
    <mergeCell ref="F180:G180"/>
    <mergeCell ref="F181:G181"/>
    <mergeCell ref="F182:G182"/>
    <mergeCell ref="F183:G183"/>
    <mergeCell ref="F184:G184"/>
    <mergeCell ref="F170:G170"/>
    <mergeCell ref="F171:G171"/>
    <mergeCell ref="F172:G172"/>
    <mergeCell ref="F173:G173"/>
    <mergeCell ref="F19:G19"/>
    <mergeCell ref="F190:G190"/>
    <mergeCell ref="F191:G191"/>
    <mergeCell ref="F192:G192"/>
    <mergeCell ref="F193:G193"/>
    <mergeCell ref="F194:G194"/>
    <mergeCell ref="F179:G179"/>
    <mergeCell ref="F185:G185"/>
    <mergeCell ref="F186:G186"/>
    <mergeCell ref="F174:G174"/>
    <mergeCell ref="F20:G20"/>
    <mergeCell ref="F200:G200"/>
    <mergeCell ref="F201:G201"/>
    <mergeCell ref="F202:G202"/>
    <mergeCell ref="F187:G187"/>
    <mergeCell ref="F188:G188"/>
    <mergeCell ref="F189:G189"/>
    <mergeCell ref="F175:G175"/>
    <mergeCell ref="F176:G176"/>
    <mergeCell ref="F177:G177"/>
    <mergeCell ref="F21:G21"/>
    <mergeCell ref="F210:G210"/>
    <mergeCell ref="F22:G22"/>
    <mergeCell ref="F195:G195"/>
    <mergeCell ref="F196:G196"/>
    <mergeCell ref="F197:G197"/>
    <mergeCell ref="F198:G198"/>
    <mergeCell ref="F199:G199"/>
    <mergeCell ref="F178:G178"/>
    <mergeCell ref="F161:G161"/>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3:G23"/>
    <mergeCell ref="F230:G230"/>
    <mergeCell ref="F231:G231"/>
    <mergeCell ref="F232:G232"/>
    <mergeCell ref="F233:G233"/>
    <mergeCell ref="F234:G234"/>
    <mergeCell ref="F220:G220"/>
    <mergeCell ref="F221:G221"/>
    <mergeCell ref="F222:G222"/>
    <mergeCell ref="F223:G223"/>
    <mergeCell ref="F24:G24"/>
    <mergeCell ref="F240:G240"/>
    <mergeCell ref="F241:G241"/>
    <mergeCell ref="F242:G242"/>
    <mergeCell ref="F243:G243"/>
    <mergeCell ref="F244:G244"/>
    <mergeCell ref="F229:G229"/>
    <mergeCell ref="F235:G235"/>
    <mergeCell ref="F236:G236"/>
    <mergeCell ref="F224:G224"/>
    <mergeCell ref="F25:G25"/>
    <mergeCell ref="F250:G250"/>
    <mergeCell ref="F251:G251"/>
    <mergeCell ref="F252:G252"/>
    <mergeCell ref="F237:G237"/>
    <mergeCell ref="F238:G238"/>
    <mergeCell ref="F239:G239"/>
    <mergeCell ref="F225:G225"/>
    <mergeCell ref="F226:G226"/>
    <mergeCell ref="F227:G227"/>
    <mergeCell ref="F26:G26"/>
    <mergeCell ref="F260:G260"/>
    <mergeCell ref="F27:G27"/>
    <mergeCell ref="F245:G245"/>
    <mergeCell ref="F246:G246"/>
    <mergeCell ref="F247:G247"/>
    <mergeCell ref="F248:G248"/>
    <mergeCell ref="F249:G249"/>
    <mergeCell ref="F228:G228"/>
    <mergeCell ref="F211:G211"/>
    <mergeCell ref="F268:G268"/>
    <mergeCell ref="F269:G269"/>
    <mergeCell ref="F253:G253"/>
    <mergeCell ref="F254:G254"/>
    <mergeCell ref="F255:G255"/>
    <mergeCell ref="F256:G256"/>
    <mergeCell ref="F257:G257"/>
    <mergeCell ref="F258:G258"/>
    <mergeCell ref="F259:G259"/>
    <mergeCell ref="F262:G262"/>
    <mergeCell ref="F263:G263"/>
    <mergeCell ref="F264:G264"/>
    <mergeCell ref="F265:G265"/>
    <mergeCell ref="F266:G266"/>
    <mergeCell ref="F267:G267"/>
    <mergeCell ref="F28:G28"/>
    <mergeCell ref="F280:G280"/>
    <mergeCell ref="F281:G281"/>
    <mergeCell ref="F282:G282"/>
    <mergeCell ref="F283:G283"/>
    <mergeCell ref="F284:G284"/>
    <mergeCell ref="F270:G270"/>
    <mergeCell ref="F271:G271"/>
    <mergeCell ref="F272:G272"/>
    <mergeCell ref="F273:G273"/>
    <mergeCell ref="F29:G29"/>
    <mergeCell ref="F290:G290"/>
    <mergeCell ref="F291:G291"/>
    <mergeCell ref="F292:G292"/>
    <mergeCell ref="F293:G293"/>
    <mergeCell ref="F294:G294"/>
    <mergeCell ref="F279:G279"/>
    <mergeCell ref="F285:G285"/>
    <mergeCell ref="F286:G286"/>
    <mergeCell ref="F274:G274"/>
    <mergeCell ref="F30:G30"/>
    <mergeCell ref="F300:G300"/>
    <mergeCell ref="F301:G301"/>
    <mergeCell ref="F302:G302"/>
    <mergeCell ref="F287:G287"/>
    <mergeCell ref="F288:G288"/>
    <mergeCell ref="F289:G289"/>
    <mergeCell ref="F275:G275"/>
    <mergeCell ref="F276:G276"/>
    <mergeCell ref="F277:G277"/>
    <mergeCell ref="F31:G31"/>
    <mergeCell ref="F310:G310"/>
    <mergeCell ref="F32:G32"/>
    <mergeCell ref="F295:G295"/>
    <mergeCell ref="F296:G296"/>
    <mergeCell ref="F297:G297"/>
    <mergeCell ref="F298:G298"/>
    <mergeCell ref="F299:G299"/>
    <mergeCell ref="F278:G278"/>
    <mergeCell ref="F261:G261"/>
    <mergeCell ref="F319:G319"/>
    <mergeCell ref="F303:G303"/>
    <mergeCell ref="F304:G304"/>
    <mergeCell ref="F305:G305"/>
    <mergeCell ref="F306:G306"/>
    <mergeCell ref="F307:G307"/>
    <mergeCell ref="F308:G308"/>
    <mergeCell ref="F309:G309"/>
    <mergeCell ref="F313:G313"/>
    <mergeCell ref="F314:G314"/>
    <mergeCell ref="F315:G315"/>
    <mergeCell ref="F316:G316"/>
    <mergeCell ref="F317:G317"/>
    <mergeCell ref="F318:G318"/>
    <mergeCell ref="F334:G334"/>
    <mergeCell ref="F335:G335"/>
    <mergeCell ref="F336:G336"/>
    <mergeCell ref="F320:G320"/>
    <mergeCell ref="F321:G321"/>
    <mergeCell ref="F322:G322"/>
    <mergeCell ref="F323:G323"/>
    <mergeCell ref="F324:G324"/>
    <mergeCell ref="F325:G325"/>
    <mergeCell ref="F326:G326"/>
    <mergeCell ref="F329:G329"/>
    <mergeCell ref="F33:G33"/>
    <mergeCell ref="F330:G330"/>
    <mergeCell ref="F331:G331"/>
    <mergeCell ref="F332:G332"/>
    <mergeCell ref="F333:G333"/>
    <mergeCell ref="F327:G327"/>
    <mergeCell ref="F328:G328"/>
    <mergeCell ref="F311:G311"/>
    <mergeCell ref="F312:G312"/>
    <mergeCell ref="F341:G341"/>
    <mergeCell ref="F342:G342"/>
    <mergeCell ref="F343:G343"/>
    <mergeCell ref="F344:G344"/>
    <mergeCell ref="F90:G90"/>
    <mergeCell ref="F91:G91"/>
    <mergeCell ref="F92:G92"/>
    <mergeCell ref="F93:G93"/>
    <mergeCell ref="F94:G94"/>
    <mergeCell ref="F95:G95"/>
    <mergeCell ref="F89:G89"/>
    <mergeCell ref="F337:G337"/>
    <mergeCell ref="F338:G338"/>
    <mergeCell ref="F339:G339"/>
    <mergeCell ref="F34:G34"/>
    <mergeCell ref="F340:G340"/>
    <mergeCell ref="F96:G96"/>
    <mergeCell ref="F97:G97"/>
    <mergeCell ref="F98:G98"/>
    <mergeCell ref="F99:G99"/>
    <mergeCell ref="F83:G83"/>
    <mergeCell ref="F84:G84"/>
    <mergeCell ref="F85:G85"/>
    <mergeCell ref="F86:G86"/>
    <mergeCell ref="F87:G87"/>
    <mergeCell ref="F88:G88"/>
    <mergeCell ref="F348:G348"/>
    <mergeCell ref="F349:G349"/>
    <mergeCell ref="F35:G35"/>
    <mergeCell ref="F350:G350"/>
    <mergeCell ref="F351:G351"/>
    <mergeCell ref="F352:G352"/>
    <mergeCell ref="F75:G75"/>
    <mergeCell ref="F76:G76"/>
    <mergeCell ref="F77:G77"/>
    <mergeCell ref="F78:G78"/>
    <mergeCell ref="F72:G72"/>
    <mergeCell ref="F73:G73"/>
    <mergeCell ref="F74:G74"/>
    <mergeCell ref="F345:G345"/>
    <mergeCell ref="F346:G346"/>
    <mergeCell ref="F347:G347"/>
    <mergeCell ref="F79:G79"/>
    <mergeCell ref="F80:G80"/>
    <mergeCell ref="F81:G81"/>
    <mergeCell ref="F82:G82"/>
    <mergeCell ref="F36:G36"/>
    <mergeCell ref="F360:G360"/>
    <mergeCell ref="F37:G37"/>
    <mergeCell ref="F61:G61"/>
    <mergeCell ref="F62:G62"/>
    <mergeCell ref="F63:G63"/>
    <mergeCell ref="F64:G64"/>
    <mergeCell ref="F65:G65"/>
    <mergeCell ref="F66:G66"/>
    <mergeCell ref="F67:G67"/>
    <mergeCell ref="F368:G368"/>
    <mergeCell ref="F369:G369"/>
    <mergeCell ref="F353:G353"/>
    <mergeCell ref="F354:G354"/>
    <mergeCell ref="F355:G355"/>
    <mergeCell ref="F356:G356"/>
    <mergeCell ref="F357:G357"/>
    <mergeCell ref="F358:G358"/>
    <mergeCell ref="F359:G359"/>
    <mergeCell ref="F362:G362"/>
    <mergeCell ref="F363:G363"/>
    <mergeCell ref="F364:G364"/>
    <mergeCell ref="F365:G365"/>
    <mergeCell ref="F366:G366"/>
    <mergeCell ref="F367:G367"/>
    <mergeCell ref="F56:G56"/>
    <mergeCell ref="F57:G57"/>
    <mergeCell ref="F58:G58"/>
    <mergeCell ref="F59:G59"/>
    <mergeCell ref="F60:G60"/>
    <mergeCell ref="F361:G361"/>
    <mergeCell ref="F68:G68"/>
    <mergeCell ref="F69:G69"/>
    <mergeCell ref="F70:G70"/>
    <mergeCell ref="F71:G71"/>
    <mergeCell ref="F50:G50"/>
    <mergeCell ref="F51:G51"/>
    <mergeCell ref="F52:G52"/>
    <mergeCell ref="F53:G53"/>
    <mergeCell ref="F54:G54"/>
    <mergeCell ref="F55:G55"/>
    <mergeCell ref="F44:G44"/>
    <mergeCell ref="F45:G45"/>
    <mergeCell ref="F46:G46"/>
    <mergeCell ref="F47:G47"/>
    <mergeCell ref="F48:G48"/>
    <mergeCell ref="F49:G49"/>
    <mergeCell ref="H11:I11"/>
    <mergeCell ref="H110:I110"/>
    <mergeCell ref="H111:I111"/>
    <mergeCell ref="F370:G370"/>
    <mergeCell ref="F38:G38"/>
    <mergeCell ref="F39:G39"/>
    <mergeCell ref="F40:G40"/>
    <mergeCell ref="F41:G41"/>
    <mergeCell ref="F42:G42"/>
    <mergeCell ref="F43:G43"/>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H132:I132"/>
    <mergeCell ref="H133:I133"/>
    <mergeCell ref="H134:I134"/>
    <mergeCell ref="H120:I120"/>
    <mergeCell ref="H121:I121"/>
    <mergeCell ref="H122:I122"/>
    <mergeCell ref="H123:I123"/>
    <mergeCell ref="H14:I14"/>
    <mergeCell ref="H140:I140"/>
    <mergeCell ref="H141:I141"/>
    <mergeCell ref="H142:I142"/>
    <mergeCell ref="H143:I143"/>
    <mergeCell ref="H144:I144"/>
    <mergeCell ref="H129:I129"/>
    <mergeCell ref="H135:I135"/>
    <mergeCell ref="H136:I136"/>
    <mergeCell ref="H124:I124"/>
    <mergeCell ref="H15:I15"/>
    <mergeCell ref="H150:I150"/>
    <mergeCell ref="H151:I151"/>
    <mergeCell ref="H152:I152"/>
    <mergeCell ref="H137:I137"/>
    <mergeCell ref="H138:I138"/>
    <mergeCell ref="H139:I139"/>
    <mergeCell ref="H125:I125"/>
    <mergeCell ref="H126:I126"/>
    <mergeCell ref="H127:I127"/>
    <mergeCell ref="H16:I16"/>
    <mergeCell ref="H160:I160"/>
    <mergeCell ref="H17:I17"/>
    <mergeCell ref="H145:I145"/>
    <mergeCell ref="H146:I146"/>
    <mergeCell ref="H147:I147"/>
    <mergeCell ref="H148:I148"/>
    <mergeCell ref="H149:I149"/>
    <mergeCell ref="H128:I128"/>
    <mergeCell ref="H112:I112"/>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84:I184"/>
    <mergeCell ref="H185:I185"/>
    <mergeCell ref="H186:I186"/>
    <mergeCell ref="H170:I170"/>
    <mergeCell ref="H171:I171"/>
    <mergeCell ref="H172:I172"/>
    <mergeCell ref="H173:I173"/>
    <mergeCell ref="H174:I174"/>
    <mergeCell ref="H175:I175"/>
    <mergeCell ref="H176:I176"/>
    <mergeCell ref="H179:I179"/>
    <mergeCell ref="H18:I18"/>
    <mergeCell ref="H180:I180"/>
    <mergeCell ref="H181:I181"/>
    <mergeCell ref="H182:I182"/>
    <mergeCell ref="H183:I183"/>
    <mergeCell ref="H177:I177"/>
    <mergeCell ref="H178:I178"/>
    <mergeCell ref="H161:I161"/>
    <mergeCell ref="H162:I162"/>
    <mergeCell ref="H2:L2"/>
    <mergeCell ref="H20:I20"/>
    <mergeCell ref="H200:I200"/>
    <mergeCell ref="H201:I201"/>
    <mergeCell ref="H187:I187"/>
    <mergeCell ref="H188:I188"/>
    <mergeCell ref="H189:I189"/>
    <mergeCell ref="H19:I19"/>
    <mergeCell ref="H190:I190"/>
    <mergeCell ref="H191:I191"/>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20:I220"/>
    <mergeCell ref="H221:I221"/>
    <mergeCell ref="H222:I222"/>
    <mergeCell ref="H223:I223"/>
    <mergeCell ref="H224:I224"/>
    <mergeCell ref="H210:I210"/>
    <mergeCell ref="H211:I211"/>
    <mergeCell ref="H212:I212"/>
    <mergeCell ref="H213:I213"/>
    <mergeCell ref="H23:I23"/>
    <mergeCell ref="H230:I230"/>
    <mergeCell ref="H231:I231"/>
    <mergeCell ref="H232:I232"/>
    <mergeCell ref="H233:I233"/>
    <mergeCell ref="H234:I234"/>
    <mergeCell ref="H219:I219"/>
    <mergeCell ref="H225:I225"/>
    <mergeCell ref="H226:I226"/>
    <mergeCell ref="H214:I214"/>
    <mergeCell ref="H24:I24"/>
    <mergeCell ref="H240:I240"/>
    <mergeCell ref="H241:I241"/>
    <mergeCell ref="H242:I242"/>
    <mergeCell ref="H227:I227"/>
    <mergeCell ref="H228:I228"/>
    <mergeCell ref="H229:I229"/>
    <mergeCell ref="H215:I215"/>
    <mergeCell ref="H216:I216"/>
    <mergeCell ref="H217:I217"/>
    <mergeCell ref="H25:I25"/>
    <mergeCell ref="H250:I250"/>
    <mergeCell ref="H26:I26"/>
    <mergeCell ref="H235:I235"/>
    <mergeCell ref="H236:I236"/>
    <mergeCell ref="H237:I237"/>
    <mergeCell ref="H238:I238"/>
    <mergeCell ref="H239:I239"/>
    <mergeCell ref="H218:I218"/>
    <mergeCell ref="H202:I202"/>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7:I27"/>
    <mergeCell ref="H270:I270"/>
    <mergeCell ref="H271:I271"/>
    <mergeCell ref="H272:I272"/>
    <mergeCell ref="H273:I273"/>
    <mergeCell ref="H274:I274"/>
    <mergeCell ref="H260:I260"/>
    <mergeCell ref="H261:I261"/>
    <mergeCell ref="H262:I262"/>
    <mergeCell ref="H263:I263"/>
    <mergeCell ref="H28:I28"/>
    <mergeCell ref="H280:I280"/>
    <mergeCell ref="H281:I281"/>
    <mergeCell ref="H282:I282"/>
    <mergeCell ref="H283:I283"/>
    <mergeCell ref="H284:I284"/>
    <mergeCell ref="H269:I269"/>
    <mergeCell ref="H275:I275"/>
    <mergeCell ref="H276:I276"/>
    <mergeCell ref="H264:I264"/>
    <mergeCell ref="H29:I29"/>
    <mergeCell ref="H290:I290"/>
    <mergeCell ref="H291:I291"/>
    <mergeCell ref="H292:I292"/>
    <mergeCell ref="H277:I277"/>
    <mergeCell ref="H278:I278"/>
    <mergeCell ref="H279:I279"/>
    <mergeCell ref="H265:I265"/>
    <mergeCell ref="H266:I266"/>
    <mergeCell ref="H267:I267"/>
    <mergeCell ref="H30:I30"/>
    <mergeCell ref="H300:I300"/>
    <mergeCell ref="H31:I31"/>
    <mergeCell ref="H285:I285"/>
    <mergeCell ref="H286:I286"/>
    <mergeCell ref="H287:I287"/>
    <mergeCell ref="H288:I288"/>
    <mergeCell ref="H289:I289"/>
    <mergeCell ref="H268:I268"/>
    <mergeCell ref="H251:I251"/>
    <mergeCell ref="H308:I308"/>
    <mergeCell ref="H309:I309"/>
    <mergeCell ref="H293:I293"/>
    <mergeCell ref="H294:I294"/>
    <mergeCell ref="H295:I295"/>
    <mergeCell ref="H296:I296"/>
    <mergeCell ref="H297:I297"/>
    <mergeCell ref="H298:I298"/>
    <mergeCell ref="H299:I299"/>
    <mergeCell ref="H302:I302"/>
    <mergeCell ref="H303:I303"/>
    <mergeCell ref="H304:I304"/>
    <mergeCell ref="H305:I305"/>
    <mergeCell ref="H306:I306"/>
    <mergeCell ref="H307:I307"/>
    <mergeCell ref="H323:I323"/>
    <mergeCell ref="H324:I324"/>
    <mergeCell ref="H325:I325"/>
    <mergeCell ref="H326:I326"/>
    <mergeCell ref="H310:I310"/>
    <mergeCell ref="H311:I311"/>
    <mergeCell ref="H312:I312"/>
    <mergeCell ref="H313:I313"/>
    <mergeCell ref="H314:I314"/>
    <mergeCell ref="H315:I315"/>
    <mergeCell ref="H99:I99"/>
    <mergeCell ref="H319:I319"/>
    <mergeCell ref="H32:I32"/>
    <mergeCell ref="H320:I320"/>
    <mergeCell ref="H321:I321"/>
    <mergeCell ref="H322:I322"/>
    <mergeCell ref="H316:I316"/>
    <mergeCell ref="H317:I317"/>
    <mergeCell ref="H318:I318"/>
    <mergeCell ref="H301:I301"/>
    <mergeCell ref="H332:I332"/>
    <mergeCell ref="H333:I333"/>
    <mergeCell ref="H334:I334"/>
    <mergeCell ref="H88:I88"/>
    <mergeCell ref="H89:I89"/>
    <mergeCell ref="H90:I90"/>
    <mergeCell ref="H91:I91"/>
    <mergeCell ref="H92:I92"/>
    <mergeCell ref="H93:I93"/>
    <mergeCell ref="H94:I94"/>
    <mergeCell ref="H327:I327"/>
    <mergeCell ref="H328:I328"/>
    <mergeCell ref="H329:I329"/>
    <mergeCell ref="H33:I33"/>
    <mergeCell ref="H330:I330"/>
    <mergeCell ref="H331:I331"/>
    <mergeCell ref="H95:I95"/>
    <mergeCell ref="H96:I96"/>
    <mergeCell ref="H97:I97"/>
    <mergeCell ref="H98:I98"/>
    <mergeCell ref="H82:I82"/>
    <mergeCell ref="H83:I83"/>
    <mergeCell ref="H84:I84"/>
    <mergeCell ref="H85:I85"/>
    <mergeCell ref="H86:I86"/>
    <mergeCell ref="H87:I87"/>
    <mergeCell ref="H339:I339"/>
    <mergeCell ref="H34:I34"/>
    <mergeCell ref="H340:I340"/>
    <mergeCell ref="H341:I341"/>
    <mergeCell ref="H342:I342"/>
    <mergeCell ref="H73:I73"/>
    <mergeCell ref="H74:I74"/>
    <mergeCell ref="H75:I75"/>
    <mergeCell ref="H76:I76"/>
    <mergeCell ref="H77:I77"/>
    <mergeCell ref="H71:I71"/>
    <mergeCell ref="H72:I72"/>
    <mergeCell ref="H335:I335"/>
    <mergeCell ref="H336:I336"/>
    <mergeCell ref="H337:I337"/>
    <mergeCell ref="H338:I338"/>
    <mergeCell ref="H78:I78"/>
    <mergeCell ref="H79:I79"/>
    <mergeCell ref="H80:I80"/>
    <mergeCell ref="H81:I81"/>
    <mergeCell ref="H65:I65"/>
    <mergeCell ref="H66:I66"/>
    <mergeCell ref="H67:I67"/>
    <mergeCell ref="H68:I68"/>
    <mergeCell ref="H69:I69"/>
    <mergeCell ref="H70:I70"/>
    <mergeCell ref="H349:I349"/>
    <mergeCell ref="H35:I35"/>
    <mergeCell ref="H350:I350"/>
    <mergeCell ref="H36:I36"/>
    <mergeCell ref="H59:I59"/>
    <mergeCell ref="H60:I60"/>
    <mergeCell ref="H61:I61"/>
    <mergeCell ref="H62:I62"/>
    <mergeCell ref="H63:I63"/>
    <mergeCell ref="H64:I64"/>
    <mergeCell ref="H343:I343"/>
    <mergeCell ref="H344:I344"/>
    <mergeCell ref="H345:I345"/>
    <mergeCell ref="H346:I346"/>
    <mergeCell ref="H347:I347"/>
    <mergeCell ref="H348:I348"/>
    <mergeCell ref="H364:I364"/>
    <mergeCell ref="H365:I365"/>
    <mergeCell ref="H366:I366"/>
    <mergeCell ref="H367:I367"/>
    <mergeCell ref="H368:I368"/>
    <mergeCell ref="H351:I351"/>
    <mergeCell ref="H352:I352"/>
    <mergeCell ref="H353:I353"/>
    <mergeCell ref="H354:I354"/>
    <mergeCell ref="H355:I355"/>
    <mergeCell ref="H57:I57"/>
    <mergeCell ref="H58:I58"/>
    <mergeCell ref="H360:I360"/>
    <mergeCell ref="H361:I361"/>
    <mergeCell ref="H362:I362"/>
    <mergeCell ref="H363:I363"/>
    <mergeCell ref="H356:I356"/>
    <mergeCell ref="H357:I357"/>
    <mergeCell ref="H358:I358"/>
    <mergeCell ref="H359:I359"/>
    <mergeCell ref="H51:I51"/>
    <mergeCell ref="H52:I52"/>
    <mergeCell ref="H53:I53"/>
    <mergeCell ref="H54:I54"/>
    <mergeCell ref="H55:I55"/>
    <mergeCell ref="H56:I56"/>
    <mergeCell ref="H45:I45"/>
    <mergeCell ref="H46:I46"/>
    <mergeCell ref="H47:I47"/>
    <mergeCell ref="H48:I48"/>
    <mergeCell ref="H49:I49"/>
    <mergeCell ref="H50:I50"/>
    <mergeCell ref="H369:I369"/>
    <mergeCell ref="H37:I37"/>
    <mergeCell ref="H370:I370"/>
    <mergeCell ref="H38:I38"/>
    <mergeCell ref="H39:I39"/>
    <mergeCell ref="H40:I40"/>
    <mergeCell ref="H41:I41"/>
    <mergeCell ref="H42:I42"/>
    <mergeCell ref="H43:I43"/>
    <mergeCell ref="H44:I4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41B3-2004-4A55-A417-EF47AFA650B4}">
  <dimension ref="A1:A3"/>
  <sheetViews>
    <sheetView view="pageBreakPreview" zoomScale="60" zoomScaleNormal="100" workbookViewId="0"/>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8D71-0DEB-42F9-A442-D469FCC6C498}">
  <sheetPr>
    <tabColor rgb="FF243386"/>
  </sheetPr>
  <dimension ref="A1:N112"/>
  <sheetViews>
    <sheetView view="pageBreakPreview" zoomScale="60" zoomScaleNormal="80" workbookViewId="0">
      <selection activeCell="A56" sqref="A56:A119"/>
    </sheetView>
  </sheetViews>
  <sheetFormatPr defaultColWidth="8.88671875" defaultRowHeight="14.4" outlineLevelRow="1" x14ac:dyDescent="0.25"/>
  <cols>
    <col min="1" max="1" width="13.33203125" style="158" customWidth="1"/>
    <col min="2" max="2" width="60.5546875" style="158" bestFit="1" customWidth="1"/>
    <col min="3" max="3" width="38.6640625" style="158" customWidth="1"/>
    <col min="4" max="7" width="41" style="158" customWidth="1"/>
    <col min="8" max="8" width="7.33203125" style="158" customWidth="1"/>
    <col min="9" max="9" width="92" style="158" customWidth="1"/>
    <col min="10" max="11" width="47.6640625" style="158" customWidth="1"/>
    <col min="12" max="12" width="7.33203125" style="158" customWidth="1"/>
    <col min="13" max="13" width="25.6640625" style="158" customWidth="1"/>
    <col min="14" max="14" width="25.6640625" style="157" customWidth="1"/>
    <col min="15" max="16384" width="8.88671875" style="156"/>
  </cols>
  <sheetData>
    <row r="1" spans="1:13" ht="45" customHeight="1" x14ac:dyDescent="0.25">
      <c r="A1" s="272" t="s">
        <v>1717</v>
      </c>
      <c r="B1" s="272"/>
    </row>
    <row r="2" spans="1:13" ht="31.2" x14ac:dyDescent="0.25">
      <c r="A2" s="133" t="s">
        <v>1716</v>
      </c>
      <c r="B2" s="133"/>
      <c r="C2" s="157"/>
      <c r="D2" s="157"/>
      <c r="E2" s="157"/>
      <c r="F2" s="236" t="s">
        <v>1503</v>
      </c>
      <c r="G2" s="216"/>
      <c r="H2" s="157"/>
      <c r="I2" s="133"/>
      <c r="J2" s="157"/>
      <c r="K2" s="157"/>
      <c r="L2" s="157"/>
      <c r="M2" s="157"/>
    </row>
    <row r="3" spans="1:13" ht="15" thickBot="1" x14ac:dyDescent="0.3">
      <c r="A3" s="157"/>
      <c r="B3" s="235"/>
      <c r="C3" s="235"/>
      <c r="D3" s="157"/>
      <c r="E3" s="157"/>
      <c r="F3" s="157"/>
      <c r="G3" s="157"/>
      <c r="H3" s="157"/>
      <c r="L3" s="157"/>
      <c r="M3" s="157"/>
    </row>
    <row r="4" spans="1:13" ht="18.600000000000001" thickBot="1" x14ac:dyDescent="0.3">
      <c r="A4" s="232"/>
      <c r="B4" s="234" t="s">
        <v>0</v>
      </c>
      <c r="C4" s="233" t="s">
        <v>1</v>
      </c>
      <c r="D4" s="232"/>
      <c r="E4" s="232"/>
      <c r="F4" s="157"/>
      <c r="G4" s="157"/>
      <c r="H4" s="157"/>
      <c r="I4" s="169" t="s">
        <v>1715</v>
      </c>
      <c r="J4" s="271" t="s">
        <v>1714</v>
      </c>
      <c r="L4" s="157"/>
      <c r="M4" s="157"/>
    </row>
    <row r="5" spans="1:13" ht="15" thickBot="1" x14ac:dyDescent="0.3">
      <c r="H5" s="157"/>
      <c r="I5" s="270" t="s">
        <v>1713</v>
      </c>
      <c r="J5" s="158" t="s">
        <v>50</v>
      </c>
      <c r="L5" s="157"/>
      <c r="M5" s="157"/>
    </row>
    <row r="6" spans="1:13" ht="18" x14ac:dyDescent="0.25">
      <c r="A6" s="166"/>
      <c r="B6" s="231" t="s">
        <v>1712</v>
      </c>
      <c r="C6" s="166"/>
      <c r="E6" s="165"/>
      <c r="F6" s="165"/>
      <c r="G6" s="165"/>
      <c r="H6" s="157"/>
      <c r="I6" s="270" t="s">
        <v>1711</v>
      </c>
      <c r="J6" s="158" t="s">
        <v>1710</v>
      </c>
      <c r="L6" s="157"/>
      <c r="M6" s="157"/>
    </row>
    <row r="7" spans="1:13" x14ac:dyDescent="0.25">
      <c r="B7" s="229" t="s">
        <v>1709</v>
      </c>
      <c r="H7" s="157"/>
      <c r="I7" s="270" t="s">
        <v>1708</v>
      </c>
      <c r="J7" s="158" t="s">
        <v>1707</v>
      </c>
      <c r="L7" s="157"/>
      <c r="M7" s="157"/>
    </row>
    <row r="8" spans="1:13" x14ac:dyDescent="0.25">
      <c r="B8" s="229" t="s">
        <v>835</v>
      </c>
      <c r="H8" s="157"/>
      <c r="I8" s="270" t="s">
        <v>1706</v>
      </c>
      <c r="J8" s="158" t="s">
        <v>1705</v>
      </c>
      <c r="L8" s="157"/>
      <c r="M8" s="157"/>
    </row>
    <row r="9" spans="1:13" ht="15" thickBot="1" x14ac:dyDescent="0.3">
      <c r="B9" s="228" t="s">
        <v>836</v>
      </c>
      <c r="H9" s="157"/>
      <c r="L9" s="157"/>
      <c r="M9" s="157"/>
    </row>
    <row r="10" spans="1:13" x14ac:dyDescent="0.25">
      <c r="B10" s="227"/>
      <c r="H10" s="157"/>
      <c r="I10" s="269" t="s">
        <v>1704</v>
      </c>
      <c r="L10" s="157"/>
      <c r="M10" s="157"/>
    </row>
    <row r="11" spans="1:13" x14ac:dyDescent="0.25">
      <c r="B11" s="227"/>
      <c r="H11" s="157"/>
      <c r="I11" s="269" t="s">
        <v>1703</v>
      </c>
      <c r="L11" s="157"/>
      <c r="M11" s="157"/>
    </row>
    <row r="12" spans="1:13" ht="36" x14ac:dyDescent="0.25">
      <c r="A12" s="169" t="s">
        <v>5</v>
      </c>
      <c r="B12" s="169" t="s">
        <v>834</v>
      </c>
      <c r="C12" s="168"/>
      <c r="D12" s="168"/>
      <c r="E12" s="168"/>
      <c r="F12" s="168"/>
      <c r="G12" s="168"/>
      <c r="H12" s="157"/>
      <c r="L12" s="157"/>
      <c r="M12" s="157"/>
    </row>
    <row r="13" spans="1:13" ht="15" customHeight="1" x14ac:dyDescent="0.25">
      <c r="A13" s="163"/>
      <c r="B13" s="164" t="s">
        <v>837</v>
      </c>
      <c r="C13" s="163" t="s">
        <v>838</v>
      </c>
      <c r="D13" s="163" t="s">
        <v>839</v>
      </c>
      <c r="E13" s="162"/>
      <c r="F13" s="161"/>
      <c r="G13" s="161"/>
      <c r="H13" s="157"/>
      <c r="L13" s="157"/>
      <c r="M13" s="157"/>
    </row>
    <row r="14" spans="1:13" x14ac:dyDescent="0.25">
      <c r="A14" s="158" t="s">
        <v>840</v>
      </c>
      <c r="B14" s="188" t="s">
        <v>841</v>
      </c>
      <c r="C14" s="265"/>
      <c r="D14" s="265"/>
      <c r="E14" s="165"/>
      <c r="F14" s="165"/>
      <c r="G14" s="165"/>
      <c r="H14" s="157"/>
      <c r="L14" s="157"/>
      <c r="M14" s="157"/>
    </row>
    <row r="15" spans="1:13" x14ac:dyDescent="0.25">
      <c r="A15" s="158" t="s">
        <v>842</v>
      </c>
      <c r="B15" s="188" t="s">
        <v>843</v>
      </c>
      <c r="C15" s="268" t="s">
        <v>844</v>
      </c>
      <c r="D15" s="268" t="s">
        <v>845</v>
      </c>
      <c r="E15" s="165"/>
      <c r="F15" s="165"/>
      <c r="G15" s="165"/>
      <c r="H15" s="157"/>
      <c r="L15" s="157"/>
      <c r="M15" s="157"/>
    </row>
    <row r="16" spans="1:13" x14ac:dyDescent="0.25">
      <c r="A16" s="158" t="s">
        <v>846</v>
      </c>
      <c r="B16" s="188" t="s">
        <v>847</v>
      </c>
      <c r="E16" s="165"/>
      <c r="F16" s="165"/>
      <c r="G16" s="165"/>
      <c r="H16" s="157"/>
      <c r="L16" s="157"/>
      <c r="M16" s="157"/>
    </row>
    <row r="17" spans="1:13" x14ac:dyDescent="0.25">
      <c r="A17" s="158" t="s">
        <v>848</v>
      </c>
      <c r="B17" s="188" t="s">
        <v>849</v>
      </c>
      <c r="E17" s="165"/>
      <c r="F17" s="165"/>
      <c r="G17" s="165"/>
      <c r="H17" s="157"/>
      <c r="L17" s="157"/>
      <c r="M17" s="157"/>
    </row>
    <row r="18" spans="1:13" x14ac:dyDescent="0.25">
      <c r="A18" s="158" t="s">
        <v>850</v>
      </c>
      <c r="B18" s="188" t="s">
        <v>851</v>
      </c>
      <c r="E18" s="165"/>
      <c r="F18" s="165"/>
      <c r="G18" s="165"/>
      <c r="H18" s="157"/>
      <c r="L18" s="157"/>
      <c r="M18" s="157"/>
    </row>
    <row r="19" spans="1:13" x14ac:dyDescent="0.25">
      <c r="A19" s="158" t="s">
        <v>852</v>
      </c>
      <c r="B19" s="188" t="s">
        <v>853</v>
      </c>
      <c r="E19" s="165"/>
      <c r="F19" s="165"/>
      <c r="G19" s="165"/>
      <c r="H19" s="157"/>
      <c r="L19" s="157"/>
      <c r="M19" s="157"/>
    </row>
    <row r="20" spans="1:13" x14ac:dyDescent="0.25">
      <c r="A20" s="158" t="s">
        <v>854</v>
      </c>
      <c r="B20" s="188" t="s">
        <v>855</v>
      </c>
      <c r="E20" s="165"/>
      <c r="F20" s="165"/>
      <c r="G20" s="165"/>
      <c r="H20" s="157"/>
      <c r="L20" s="157"/>
      <c r="M20" s="157"/>
    </row>
    <row r="21" spans="1:13" x14ac:dyDescent="0.25">
      <c r="A21" s="158" t="s">
        <v>856</v>
      </c>
      <c r="B21" s="188" t="s">
        <v>857</v>
      </c>
      <c r="E21" s="165"/>
      <c r="F21" s="165"/>
      <c r="G21" s="165"/>
      <c r="H21" s="157"/>
      <c r="L21" s="157"/>
      <c r="M21" s="157"/>
    </row>
    <row r="22" spans="1:13" x14ac:dyDescent="0.25">
      <c r="A22" s="158" t="s">
        <v>858</v>
      </c>
      <c r="B22" s="188" t="s">
        <v>859</v>
      </c>
      <c r="E22" s="165"/>
      <c r="F22" s="165"/>
      <c r="G22" s="165"/>
      <c r="H22" s="157"/>
      <c r="L22" s="157"/>
      <c r="M22" s="157"/>
    </row>
    <row r="23" spans="1:13" ht="28.8" x14ac:dyDescent="0.25">
      <c r="A23" s="158" t="s">
        <v>860</v>
      </c>
      <c r="B23" s="188" t="s">
        <v>861</v>
      </c>
      <c r="C23" s="268" t="s">
        <v>862</v>
      </c>
      <c r="E23" s="165"/>
      <c r="F23" s="165"/>
      <c r="G23" s="165"/>
      <c r="H23" s="157"/>
      <c r="L23" s="157"/>
      <c r="M23" s="157"/>
    </row>
    <row r="24" spans="1:13" x14ac:dyDescent="0.25">
      <c r="A24" s="158" t="s">
        <v>863</v>
      </c>
      <c r="B24" s="188" t="s">
        <v>864</v>
      </c>
      <c r="C24" s="268" t="s">
        <v>865</v>
      </c>
      <c r="E24" s="165"/>
      <c r="F24" s="165"/>
      <c r="G24" s="165"/>
      <c r="H24" s="157"/>
      <c r="L24" s="157"/>
      <c r="M24" s="157"/>
    </row>
    <row r="25" spans="1:13" outlineLevel="1" x14ac:dyDescent="0.25">
      <c r="A25" s="158" t="s">
        <v>866</v>
      </c>
      <c r="B25" s="160" t="s">
        <v>1702</v>
      </c>
      <c r="E25" s="165"/>
      <c r="F25" s="165"/>
      <c r="G25" s="165"/>
      <c r="H25" s="157"/>
      <c r="L25" s="157"/>
      <c r="M25" s="157"/>
    </row>
    <row r="26" spans="1:13" outlineLevel="1" x14ac:dyDescent="0.25">
      <c r="A26" s="158" t="s">
        <v>867</v>
      </c>
      <c r="B26" s="267"/>
      <c r="C26" s="266"/>
      <c r="D26" s="266"/>
      <c r="E26" s="165"/>
      <c r="F26" s="165"/>
      <c r="G26" s="165"/>
      <c r="H26" s="157"/>
      <c r="L26" s="157"/>
      <c r="M26" s="157"/>
    </row>
    <row r="27" spans="1:13" outlineLevel="1" x14ac:dyDescent="0.25">
      <c r="A27" s="158" t="s">
        <v>868</v>
      </c>
      <c r="B27" s="267"/>
      <c r="C27" s="266"/>
      <c r="D27" s="266"/>
      <c r="E27" s="165"/>
      <c r="F27" s="165"/>
      <c r="G27" s="165"/>
      <c r="H27" s="157"/>
      <c r="L27" s="157"/>
      <c r="M27" s="157"/>
    </row>
    <row r="28" spans="1:13" outlineLevel="1" x14ac:dyDescent="0.25">
      <c r="A28" s="158" t="s">
        <v>869</v>
      </c>
      <c r="B28" s="267"/>
      <c r="C28" s="266"/>
      <c r="D28" s="266"/>
      <c r="E28" s="165"/>
      <c r="F28" s="165"/>
      <c r="G28" s="165"/>
      <c r="H28" s="157"/>
      <c r="L28" s="157"/>
      <c r="M28" s="157"/>
    </row>
    <row r="29" spans="1:13" outlineLevel="1" x14ac:dyDescent="0.25">
      <c r="A29" s="158" t="s">
        <v>870</v>
      </c>
      <c r="B29" s="267"/>
      <c r="C29" s="266"/>
      <c r="D29" s="266"/>
      <c r="E29" s="165"/>
      <c r="F29" s="165"/>
      <c r="G29" s="165"/>
      <c r="H29" s="157"/>
      <c r="L29" s="157"/>
      <c r="M29" s="157"/>
    </row>
    <row r="30" spans="1:13" outlineLevel="1" x14ac:dyDescent="0.25">
      <c r="A30" s="158" t="s">
        <v>871</v>
      </c>
      <c r="B30" s="267"/>
      <c r="C30" s="266"/>
      <c r="D30" s="266"/>
      <c r="E30" s="165"/>
      <c r="F30" s="165"/>
      <c r="G30" s="165"/>
      <c r="H30" s="157"/>
      <c r="L30" s="157"/>
      <c r="M30" s="157"/>
    </row>
    <row r="31" spans="1:13" outlineLevel="1" x14ac:dyDescent="0.25">
      <c r="A31" s="158" t="s">
        <v>872</v>
      </c>
      <c r="B31" s="267"/>
      <c r="C31" s="266"/>
      <c r="D31" s="266"/>
      <c r="E31" s="165"/>
      <c r="F31" s="165"/>
      <c r="G31" s="165"/>
      <c r="H31" s="157"/>
      <c r="L31" s="157"/>
      <c r="M31" s="157"/>
    </row>
    <row r="32" spans="1:13" outlineLevel="1" x14ac:dyDescent="0.25">
      <c r="A32" s="158" t="s">
        <v>873</v>
      </c>
      <c r="B32" s="267"/>
      <c r="C32" s="266"/>
      <c r="D32" s="266"/>
      <c r="E32" s="165"/>
      <c r="F32" s="165"/>
      <c r="G32" s="165"/>
      <c r="H32" s="157"/>
      <c r="L32" s="157"/>
      <c r="M32" s="157"/>
    </row>
    <row r="33" spans="1:13" ht="18" x14ac:dyDescent="0.25">
      <c r="A33" s="168"/>
      <c r="B33" s="169" t="s">
        <v>835</v>
      </c>
      <c r="C33" s="168"/>
      <c r="D33" s="168"/>
      <c r="E33" s="168"/>
      <c r="F33" s="168"/>
      <c r="G33" s="168"/>
      <c r="H33" s="157"/>
      <c r="L33" s="157"/>
      <c r="M33" s="157"/>
    </row>
    <row r="34" spans="1:13" ht="15" customHeight="1" x14ac:dyDescent="0.25">
      <c r="A34" s="163"/>
      <c r="B34" s="164" t="s">
        <v>874</v>
      </c>
      <c r="C34" s="163" t="s">
        <v>875</v>
      </c>
      <c r="D34" s="163" t="s">
        <v>839</v>
      </c>
      <c r="E34" s="163" t="s">
        <v>876</v>
      </c>
      <c r="F34" s="161"/>
      <c r="G34" s="161"/>
      <c r="H34" s="157"/>
      <c r="L34" s="157"/>
      <c r="M34" s="157"/>
    </row>
    <row r="35" spans="1:13" x14ac:dyDescent="0.25">
      <c r="A35" s="158" t="s">
        <v>877</v>
      </c>
      <c r="B35" s="265"/>
      <c r="C35" s="265"/>
      <c r="D35" s="265"/>
      <c r="E35" s="265"/>
      <c r="F35" s="264"/>
      <c r="G35" s="264"/>
      <c r="H35" s="157"/>
      <c r="L35" s="157"/>
      <c r="M35" s="157"/>
    </row>
    <row r="36" spans="1:13" x14ac:dyDescent="0.25">
      <c r="A36" s="158" t="s">
        <v>878</v>
      </c>
      <c r="B36" s="188"/>
      <c r="H36" s="157"/>
      <c r="L36" s="157"/>
      <c r="M36" s="157"/>
    </row>
    <row r="37" spans="1:13" x14ac:dyDescent="0.25">
      <c r="A37" s="158" t="s">
        <v>879</v>
      </c>
      <c r="B37" s="188"/>
      <c r="H37" s="157"/>
      <c r="L37" s="157"/>
      <c r="M37" s="157"/>
    </row>
    <row r="38" spans="1:13" x14ac:dyDescent="0.25">
      <c r="A38" s="158" t="s">
        <v>880</v>
      </c>
      <c r="B38" s="188"/>
      <c r="H38" s="157"/>
      <c r="L38" s="157"/>
      <c r="M38" s="157"/>
    </row>
    <row r="39" spans="1:13" x14ac:dyDescent="0.25">
      <c r="A39" s="158" t="s">
        <v>881</v>
      </c>
      <c r="B39" s="188"/>
      <c r="H39" s="157"/>
      <c r="L39" s="157"/>
      <c r="M39" s="157"/>
    </row>
    <row r="40" spans="1:13" x14ac:dyDescent="0.25">
      <c r="A40" s="158" t="s">
        <v>882</v>
      </c>
      <c r="B40" s="188"/>
      <c r="H40" s="157"/>
      <c r="L40" s="157"/>
      <c r="M40" s="157"/>
    </row>
    <row r="41" spans="1:13" x14ac:dyDescent="0.25">
      <c r="A41" s="158" t="s">
        <v>883</v>
      </c>
      <c r="B41" s="188"/>
      <c r="H41" s="157"/>
      <c r="L41" s="157"/>
      <c r="M41" s="157"/>
    </row>
    <row r="42" spans="1:13" x14ac:dyDescent="0.25">
      <c r="A42" s="158" t="s">
        <v>884</v>
      </c>
      <c r="B42" s="188"/>
      <c r="H42" s="157"/>
      <c r="L42" s="157"/>
      <c r="M42" s="157"/>
    </row>
    <row r="43" spans="1:13" x14ac:dyDescent="0.25">
      <c r="A43" s="158" t="s">
        <v>885</v>
      </c>
      <c r="B43" s="188"/>
      <c r="H43" s="157"/>
      <c r="L43" s="157"/>
      <c r="M43" s="157"/>
    </row>
    <row r="44" spans="1:13" x14ac:dyDescent="0.25">
      <c r="A44" s="158" t="s">
        <v>886</v>
      </c>
      <c r="B44" s="188"/>
      <c r="H44" s="157"/>
      <c r="L44" s="157"/>
      <c r="M44" s="157"/>
    </row>
    <row r="45" spans="1:13" x14ac:dyDescent="0.25">
      <c r="A45" s="158" t="s">
        <v>887</v>
      </c>
      <c r="B45" s="188"/>
      <c r="H45" s="157"/>
      <c r="L45" s="157"/>
      <c r="M45" s="157"/>
    </row>
    <row r="46" spans="1:13" x14ac:dyDescent="0.25">
      <c r="A46" s="158" t="s">
        <v>888</v>
      </c>
      <c r="B46" s="188"/>
      <c r="H46" s="157"/>
      <c r="L46" s="157"/>
      <c r="M46" s="157"/>
    </row>
    <row r="47" spans="1:13" x14ac:dyDescent="0.25">
      <c r="A47" s="158" t="s">
        <v>889</v>
      </c>
      <c r="B47" s="188"/>
      <c r="H47" s="157"/>
      <c r="L47" s="157"/>
      <c r="M47" s="157"/>
    </row>
    <row r="48" spans="1:13" x14ac:dyDescent="0.25">
      <c r="A48" s="158" t="s">
        <v>890</v>
      </c>
      <c r="B48" s="188"/>
      <c r="H48" s="157"/>
      <c r="L48" s="157"/>
      <c r="M48" s="157"/>
    </row>
    <row r="49" spans="1:13" x14ac:dyDescent="0.25">
      <c r="A49" s="158" t="s">
        <v>891</v>
      </c>
      <c r="B49" s="188"/>
      <c r="H49" s="157"/>
      <c r="L49" s="157"/>
      <c r="M49" s="157"/>
    </row>
    <row r="50" spans="1:13" x14ac:dyDescent="0.25">
      <c r="A50" s="158" t="s">
        <v>892</v>
      </c>
      <c r="B50" s="188"/>
      <c r="H50" s="157"/>
      <c r="L50" s="157"/>
      <c r="M50" s="157"/>
    </row>
    <row r="51" spans="1:13" x14ac:dyDescent="0.25">
      <c r="A51" s="158" t="s">
        <v>893</v>
      </c>
      <c r="B51" s="188"/>
      <c r="H51" s="157"/>
      <c r="L51" s="157"/>
      <c r="M51" s="157"/>
    </row>
    <row r="52" spans="1:13" x14ac:dyDescent="0.25">
      <c r="A52" s="158" t="s">
        <v>894</v>
      </c>
      <c r="B52" s="188"/>
      <c r="H52" s="157"/>
      <c r="L52" s="157"/>
      <c r="M52" s="157"/>
    </row>
    <row r="53" spans="1:13" x14ac:dyDescent="0.25">
      <c r="A53" s="158" t="s">
        <v>895</v>
      </c>
      <c r="B53" s="188"/>
      <c r="H53" s="157"/>
      <c r="L53" s="157"/>
      <c r="M53" s="157"/>
    </row>
    <row r="54" spans="1:13" x14ac:dyDescent="0.25">
      <c r="A54" s="158" t="s">
        <v>896</v>
      </c>
      <c r="B54" s="188"/>
      <c r="H54" s="157"/>
      <c r="L54" s="157"/>
      <c r="M54" s="157"/>
    </row>
    <row r="55" spans="1:13" x14ac:dyDescent="0.25">
      <c r="A55" s="158" t="s">
        <v>897</v>
      </c>
      <c r="B55" s="188"/>
      <c r="H55" s="157"/>
      <c r="L55" s="157"/>
      <c r="M55" s="157"/>
    </row>
    <row r="56" spans="1:13" x14ac:dyDescent="0.25">
      <c r="A56" s="158" t="s">
        <v>898</v>
      </c>
      <c r="B56" s="188"/>
      <c r="H56" s="157"/>
      <c r="L56" s="157"/>
      <c r="M56" s="157"/>
    </row>
    <row r="57" spans="1:13" x14ac:dyDescent="0.25">
      <c r="A57" s="158" t="s">
        <v>899</v>
      </c>
      <c r="B57" s="188"/>
      <c r="H57" s="157"/>
      <c r="L57" s="157"/>
      <c r="M57" s="157"/>
    </row>
    <row r="58" spans="1:13" x14ac:dyDescent="0.25">
      <c r="A58" s="158" t="s">
        <v>900</v>
      </c>
      <c r="B58" s="188"/>
      <c r="H58" s="157"/>
      <c r="L58" s="157"/>
      <c r="M58" s="157"/>
    </row>
    <row r="59" spans="1:13" x14ac:dyDescent="0.25">
      <c r="A59" s="158" t="s">
        <v>901</v>
      </c>
      <c r="B59" s="188"/>
      <c r="H59" s="157"/>
      <c r="L59" s="157"/>
      <c r="M59" s="157"/>
    </row>
    <row r="60" spans="1:13" outlineLevel="1" x14ac:dyDescent="0.25">
      <c r="A60" s="158" t="s">
        <v>902</v>
      </c>
      <c r="B60" s="188"/>
      <c r="E60" s="188"/>
      <c r="F60" s="188"/>
      <c r="G60" s="188"/>
      <c r="H60" s="157"/>
      <c r="L60" s="157"/>
      <c r="M60" s="157"/>
    </row>
    <row r="61" spans="1:13" outlineLevel="1" x14ac:dyDescent="0.25">
      <c r="A61" s="158" t="s">
        <v>903</v>
      </c>
      <c r="B61" s="188"/>
      <c r="E61" s="188"/>
      <c r="F61" s="188"/>
      <c r="G61" s="188"/>
      <c r="H61" s="157"/>
      <c r="L61" s="157"/>
      <c r="M61" s="157"/>
    </row>
    <row r="62" spans="1:13" outlineLevel="1" x14ac:dyDescent="0.25">
      <c r="A62" s="158" t="s">
        <v>904</v>
      </c>
      <c r="B62" s="188"/>
      <c r="E62" s="188"/>
      <c r="F62" s="188"/>
      <c r="G62" s="188"/>
      <c r="H62" s="157"/>
      <c r="L62" s="157"/>
      <c r="M62" s="157"/>
    </row>
    <row r="63" spans="1:13" outlineLevel="1" x14ac:dyDescent="0.25">
      <c r="A63" s="158" t="s">
        <v>905</v>
      </c>
      <c r="B63" s="188"/>
      <c r="E63" s="188"/>
      <c r="F63" s="188"/>
      <c r="G63" s="188"/>
      <c r="H63" s="157"/>
      <c r="L63" s="157"/>
      <c r="M63" s="157"/>
    </row>
    <row r="64" spans="1:13" outlineLevel="1" x14ac:dyDescent="0.25">
      <c r="A64" s="158" t="s">
        <v>906</v>
      </c>
      <c r="B64" s="188"/>
      <c r="E64" s="188"/>
      <c r="F64" s="188"/>
      <c r="G64" s="188"/>
      <c r="H64" s="157"/>
      <c r="L64" s="157"/>
      <c r="M64" s="157"/>
    </row>
    <row r="65" spans="1:14" outlineLevel="1" x14ac:dyDescent="0.25">
      <c r="A65" s="158" t="s">
        <v>907</v>
      </c>
      <c r="B65" s="188"/>
      <c r="E65" s="188"/>
      <c r="F65" s="188"/>
      <c r="G65" s="188"/>
      <c r="H65" s="157"/>
      <c r="L65" s="157"/>
      <c r="M65" s="157"/>
    </row>
    <row r="66" spans="1:14" outlineLevel="1" x14ac:dyDescent="0.25">
      <c r="A66" s="158" t="s">
        <v>908</v>
      </c>
      <c r="B66" s="188"/>
      <c r="E66" s="188"/>
      <c r="F66" s="188"/>
      <c r="G66" s="188"/>
      <c r="H66" s="157"/>
      <c r="L66" s="157"/>
      <c r="M66" s="157"/>
    </row>
    <row r="67" spans="1:14" outlineLevel="1" x14ac:dyDescent="0.25">
      <c r="A67" s="158" t="s">
        <v>909</v>
      </c>
      <c r="B67" s="188"/>
      <c r="E67" s="188"/>
      <c r="F67" s="188"/>
      <c r="G67" s="188"/>
      <c r="H67" s="157"/>
      <c r="L67" s="157"/>
      <c r="M67" s="157"/>
    </row>
    <row r="68" spans="1:14" outlineLevel="1" x14ac:dyDescent="0.25">
      <c r="A68" s="158" t="s">
        <v>910</v>
      </c>
      <c r="B68" s="188"/>
      <c r="E68" s="188"/>
      <c r="F68" s="188"/>
      <c r="G68" s="188"/>
      <c r="H68" s="157"/>
      <c r="L68" s="157"/>
      <c r="M68" s="157"/>
    </row>
    <row r="69" spans="1:14" outlineLevel="1" x14ac:dyDescent="0.25">
      <c r="A69" s="158" t="s">
        <v>911</v>
      </c>
      <c r="B69" s="188"/>
      <c r="E69" s="188"/>
      <c r="F69" s="188"/>
      <c r="G69" s="188"/>
      <c r="H69" s="157"/>
      <c r="L69" s="157"/>
      <c r="M69" s="157"/>
    </row>
    <row r="70" spans="1:14" outlineLevel="1" x14ac:dyDescent="0.25">
      <c r="A70" s="158" t="s">
        <v>912</v>
      </c>
      <c r="B70" s="188"/>
      <c r="E70" s="188"/>
      <c r="F70" s="188"/>
      <c r="G70" s="188"/>
      <c r="H70" s="157"/>
      <c r="L70" s="157"/>
      <c r="M70" s="157"/>
    </row>
    <row r="71" spans="1:14" outlineLevel="1" x14ac:dyDescent="0.25">
      <c r="A71" s="158" t="s">
        <v>913</v>
      </c>
      <c r="B71" s="188"/>
      <c r="E71" s="188"/>
      <c r="F71" s="188"/>
      <c r="G71" s="188"/>
      <c r="H71" s="157"/>
      <c r="L71" s="157"/>
      <c r="M71" s="157"/>
    </row>
    <row r="72" spans="1:14" outlineLevel="1" x14ac:dyDescent="0.25">
      <c r="A72" s="158" t="s">
        <v>914</v>
      </c>
      <c r="B72" s="188"/>
      <c r="E72" s="188"/>
      <c r="F72" s="188"/>
      <c r="G72" s="188"/>
      <c r="H72" s="157"/>
      <c r="L72" s="157"/>
      <c r="M72" s="157"/>
    </row>
    <row r="73" spans="1:14" ht="18" x14ac:dyDescent="0.25">
      <c r="A73" s="168"/>
      <c r="B73" s="169" t="s">
        <v>836</v>
      </c>
      <c r="C73" s="168"/>
      <c r="D73" s="168"/>
      <c r="E73" s="168"/>
      <c r="F73" s="168"/>
      <c r="G73" s="168"/>
      <c r="H73" s="157"/>
    </row>
    <row r="74" spans="1:14" ht="15" customHeight="1" x14ac:dyDescent="0.25">
      <c r="A74" s="163"/>
      <c r="B74" s="164" t="s">
        <v>915</v>
      </c>
      <c r="C74" s="163" t="s">
        <v>916</v>
      </c>
      <c r="D74" s="163"/>
      <c r="E74" s="161"/>
      <c r="F74" s="161"/>
      <c r="G74" s="161"/>
      <c r="H74" s="156"/>
      <c r="I74" s="156"/>
      <c r="J74" s="156"/>
      <c r="K74" s="156"/>
      <c r="L74" s="156"/>
      <c r="M74" s="156"/>
      <c r="N74" s="156"/>
    </row>
    <row r="75" spans="1:14" x14ac:dyDescent="0.25">
      <c r="A75" s="158" t="s">
        <v>917</v>
      </c>
      <c r="B75" s="158" t="s">
        <v>918</v>
      </c>
      <c r="C75" s="263">
        <v>5.5432193330365296</v>
      </c>
      <c r="H75" s="157"/>
    </row>
    <row r="76" spans="1:14" x14ac:dyDescent="0.25">
      <c r="A76" s="158" t="s">
        <v>919</v>
      </c>
      <c r="B76" s="158" t="s">
        <v>1701</v>
      </c>
      <c r="C76" s="263">
        <v>14.286365105460099</v>
      </c>
      <c r="H76" s="157"/>
    </row>
    <row r="77" spans="1:14" outlineLevel="1" x14ac:dyDescent="0.25">
      <c r="A77" s="158" t="s">
        <v>920</v>
      </c>
      <c r="H77" s="157"/>
    </row>
    <row r="78" spans="1:14" outlineLevel="1" x14ac:dyDescent="0.25">
      <c r="A78" s="158" t="s">
        <v>921</v>
      </c>
      <c r="H78" s="157"/>
    </row>
    <row r="79" spans="1:14" outlineLevel="1" x14ac:dyDescent="0.25">
      <c r="A79" s="158" t="s">
        <v>922</v>
      </c>
      <c r="H79" s="157"/>
    </row>
    <row r="80" spans="1:14" outlineLevel="1" x14ac:dyDescent="0.25">
      <c r="A80" s="158" t="s">
        <v>923</v>
      </c>
      <c r="H80" s="157"/>
    </row>
    <row r="81" spans="1:8" x14ac:dyDescent="0.25">
      <c r="A81" s="163"/>
      <c r="B81" s="164" t="s">
        <v>924</v>
      </c>
      <c r="C81" s="163" t="s">
        <v>523</v>
      </c>
      <c r="D81" s="163" t="s">
        <v>524</v>
      </c>
      <c r="E81" s="161" t="s">
        <v>925</v>
      </c>
      <c r="F81" s="161" t="s">
        <v>926</v>
      </c>
      <c r="G81" s="161" t="s">
        <v>927</v>
      </c>
      <c r="H81" s="157"/>
    </row>
    <row r="82" spans="1:8" x14ac:dyDescent="0.25">
      <c r="A82" s="158" t="s">
        <v>928</v>
      </c>
      <c r="B82" s="158" t="s">
        <v>1700</v>
      </c>
      <c r="C82" s="262">
        <v>3.3817633261438599E-4</v>
      </c>
      <c r="G82" s="262">
        <v>3.3817633261438599E-4</v>
      </c>
      <c r="H82" s="157"/>
    </row>
    <row r="83" spans="1:8" x14ac:dyDescent="0.25">
      <c r="A83" s="158" t="s">
        <v>929</v>
      </c>
      <c r="B83" s="158" t="s">
        <v>930</v>
      </c>
      <c r="C83" s="262">
        <v>1.37288226972717E-3</v>
      </c>
      <c r="G83" s="262">
        <v>1.37288226972717E-3</v>
      </c>
      <c r="H83" s="157"/>
    </row>
    <row r="84" spans="1:8" x14ac:dyDescent="0.25">
      <c r="A84" s="158" t="s">
        <v>931</v>
      </c>
      <c r="B84" s="158" t="s">
        <v>932</v>
      </c>
      <c r="C84" s="262">
        <v>2.6055310686670397E-4</v>
      </c>
      <c r="G84" s="262">
        <v>2.6055310686670397E-4</v>
      </c>
      <c r="H84" s="157"/>
    </row>
    <row r="85" spans="1:8" x14ac:dyDescent="0.25">
      <c r="A85" s="158" t="s">
        <v>933</v>
      </c>
      <c r="B85" s="158" t="s">
        <v>934</v>
      </c>
      <c r="C85" s="262">
        <v>1.00742313598436E-4</v>
      </c>
      <c r="G85" s="262">
        <v>1.00742313598436E-4</v>
      </c>
      <c r="H85" s="157"/>
    </row>
    <row r="86" spans="1:8" x14ac:dyDescent="0.25">
      <c r="A86" s="158" t="s">
        <v>935</v>
      </c>
      <c r="B86" s="158" t="s">
        <v>936</v>
      </c>
      <c r="C86" s="262">
        <v>0</v>
      </c>
      <c r="G86" s="262">
        <v>0</v>
      </c>
      <c r="H86" s="157"/>
    </row>
    <row r="87" spans="1:8" outlineLevel="1" x14ac:dyDescent="0.25">
      <c r="A87" s="158" t="s">
        <v>937</v>
      </c>
      <c r="H87" s="157"/>
    </row>
    <row r="88" spans="1:8" outlineLevel="1" x14ac:dyDescent="0.25">
      <c r="A88" s="158" t="s">
        <v>938</v>
      </c>
      <c r="H88" s="157"/>
    </row>
    <row r="89" spans="1:8" outlineLevel="1" x14ac:dyDescent="0.25">
      <c r="A89" s="158" t="s">
        <v>939</v>
      </c>
      <c r="H89" s="157"/>
    </row>
    <row r="90" spans="1:8" outlineLevel="1" x14ac:dyDescent="0.25">
      <c r="A90" s="158" t="s">
        <v>940</v>
      </c>
      <c r="H90" s="157"/>
    </row>
    <row r="91" spans="1:8" x14ac:dyDescent="0.25">
      <c r="H91" s="157"/>
    </row>
    <row r="92" spans="1:8" x14ac:dyDescent="0.25">
      <c r="H92" s="157"/>
    </row>
    <row r="93" spans="1:8" x14ac:dyDescent="0.25">
      <c r="H93" s="157"/>
    </row>
    <row r="94" spans="1:8" x14ac:dyDescent="0.25">
      <c r="H94" s="157"/>
    </row>
    <row r="95" spans="1:8" x14ac:dyDescent="0.25">
      <c r="H95" s="157"/>
    </row>
    <row r="96" spans="1:8" x14ac:dyDescent="0.25">
      <c r="H96" s="157"/>
    </row>
    <row r="97" spans="8:8" x14ac:dyDescent="0.25">
      <c r="H97" s="157"/>
    </row>
    <row r="98" spans="8:8" x14ac:dyDescent="0.25">
      <c r="H98" s="157"/>
    </row>
    <row r="99" spans="8:8" x14ac:dyDescent="0.25">
      <c r="H99" s="157"/>
    </row>
    <row r="100" spans="8:8" x14ac:dyDescent="0.25">
      <c r="H100" s="157"/>
    </row>
    <row r="101" spans="8:8" x14ac:dyDescent="0.25">
      <c r="H101" s="157"/>
    </row>
    <row r="102" spans="8:8" x14ac:dyDescent="0.25">
      <c r="H102" s="157"/>
    </row>
    <row r="103" spans="8:8" x14ac:dyDescent="0.25">
      <c r="H103" s="157"/>
    </row>
    <row r="104" spans="8:8" x14ac:dyDescent="0.25">
      <c r="H104" s="157"/>
    </row>
    <row r="105" spans="8:8" x14ac:dyDescent="0.25">
      <c r="H105" s="157"/>
    </row>
    <row r="106" spans="8:8" x14ac:dyDescent="0.25">
      <c r="H106" s="157"/>
    </row>
    <row r="107" spans="8:8" x14ac:dyDescent="0.25">
      <c r="H107" s="157"/>
    </row>
    <row r="108" spans="8:8" x14ac:dyDescent="0.25">
      <c r="H108" s="157"/>
    </row>
    <row r="109" spans="8:8" x14ac:dyDescent="0.25">
      <c r="H109" s="157"/>
    </row>
    <row r="110" spans="8:8" x14ac:dyDescent="0.25">
      <c r="H110" s="157"/>
    </row>
    <row r="111" spans="8:8" x14ac:dyDescent="0.25">
      <c r="H111" s="157"/>
    </row>
    <row r="112" spans="8:8" x14ac:dyDescent="0.25">
      <c r="H112" s="15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FDE6813A-C69D-41E2-AE6A-268B9A9D12E2}"/>
    <hyperlink ref="B7" location="'E. Optional ECB-ECAIs data'!B12" display="1. Additional information on the programme" xr:uid="{E2301CE7-BEF8-4677-928F-E93EDD704E8A}"/>
    <hyperlink ref="B9" location="'E. Optional ECB-ECAIs data'!B73" display="3.  Additional information on the asset distribution" xr:uid="{3DC66A9E-DD59-4F50-8782-5FC9BB51BE9A}"/>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FC70-77C9-4A7A-9356-1307E1C8A86D}">
  <sheetPr>
    <tabColor rgb="FF847A75"/>
  </sheetPr>
  <dimension ref="B1:J43"/>
  <sheetViews>
    <sheetView topLeftCell="A5" zoomScale="80" zoomScaleNormal="80" workbookViewId="0">
      <selection activeCell="A56" sqref="A56:A119"/>
    </sheetView>
  </sheetViews>
  <sheetFormatPr defaultColWidth="9.109375" defaultRowHeight="14.4" x14ac:dyDescent="0.3"/>
  <cols>
    <col min="1" max="1" width="9.109375" style="134"/>
    <col min="2" max="10" width="12.44140625" style="134" customWidth="1"/>
    <col min="11" max="16384" width="9.109375" style="134"/>
  </cols>
  <sheetData>
    <row r="1" spans="2:10" ht="15" thickBot="1" x14ac:dyDescent="0.35"/>
    <row r="2" spans="2:10" x14ac:dyDescent="0.3">
      <c r="B2" s="155"/>
      <c r="C2" s="154"/>
      <c r="D2" s="154"/>
      <c r="E2" s="154"/>
      <c r="F2" s="154"/>
      <c r="G2" s="154"/>
      <c r="H2" s="154"/>
      <c r="I2" s="154"/>
      <c r="J2" s="153"/>
    </row>
    <row r="3" spans="2:10" x14ac:dyDescent="0.3">
      <c r="B3" s="142"/>
      <c r="C3" s="139"/>
      <c r="D3" s="139"/>
      <c r="E3" s="139"/>
      <c r="F3" s="139"/>
      <c r="G3" s="139"/>
      <c r="H3" s="139"/>
      <c r="I3" s="139"/>
      <c r="J3" s="138"/>
    </row>
    <row r="4" spans="2:10" x14ac:dyDescent="0.3">
      <c r="B4" s="142"/>
      <c r="C4" s="139"/>
      <c r="D4" s="139"/>
      <c r="E4" s="139"/>
      <c r="F4" s="139"/>
      <c r="G4" s="139"/>
      <c r="H4" s="139"/>
      <c r="I4" s="139"/>
      <c r="J4" s="138"/>
    </row>
    <row r="5" spans="2:10" ht="31.2" x14ac:dyDescent="0.35">
      <c r="B5" s="142"/>
      <c r="C5" s="139"/>
      <c r="D5" s="139"/>
      <c r="E5" s="152"/>
      <c r="F5" s="151" t="s">
        <v>1462</v>
      </c>
      <c r="G5" s="139"/>
      <c r="H5" s="139"/>
      <c r="I5" s="139"/>
      <c r="J5" s="138"/>
    </row>
    <row r="6" spans="2:10" ht="41.25" customHeight="1" x14ac:dyDescent="0.3">
      <c r="B6" s="142"/>
      <c r="C6" s="139"/>
      <c r="D6" s="150" t="s">
        <v>1461</v>
      </c>
      <c r="E6" s="150"/>
      <c r="F6" s="150"/>
      <c r="G6" s="150"/>
      <c r="H6" s="150"/>
      <c r="I6" s="139"/>
      <c r="J6" s="138"/>
    </row>
    <row r="7" spans="2:10" ht="25.8" x14ac:dyDescent="0.3">
      <c r="B7" s="142"/>
      <c r="C7" s="139"/>
      <c r="D7" s="139"/>
      <c r="E7" s="139"/>
      <c r="F7" s="149" t="s">
        <v>8</v>
      </c>
      <c r="G7" s="139"/>
      <c r="H7" s="139"/>
      <c r="I7" s="139"/>
      <c r="J7" s="138"/>
    </row>
    <row r="8" spans="2:10" ht="25.8" x14ac:dyDescent="0.3">
      <c r="B8" s="142"/>
      <c r="C8" s="139"/>
      <c r="D8" s="139"/>
      <c r="E8" s="139"/>
      <c r="F8" s="149" t="s">
        <v>844</v>
      </c>
      <c r="G8" s="139"/>
      <c r="H8" s="139"/>
      <c r="I8" s="139"/>
      <c r="J8" s="138"/>
    </row>
    <row r="9" spans="2:10" ht="21" x14ac:dyDescent="0.3">
      <c r="B9" s="142"/>
      <c r="C9" s="139"/>
      <c r="D9" s="139"/>
      <c r="E9" s="139"/>
      <c r="F9" s="148" t="str">
        <f>"Reporting Date: "&amp;DAY('A. HTT General'!C18)&amp;"/"&amp;MONTH('A. HTT General'!C18)&amp;"/"&amp;YEAR('A. HTT General'!C18)</f>
        <v>Reporting Date: 31/12/2024</v>
      </c>
      <c r="G9" s="139"/>
      <c r="H9" s="139"/>
      <c r="I9" s="139"/>
      <c r="J9" s="138"/>
    </row>
    <row r="10" spans="2:10" ht="21" x14ac:dyDescent="0.3">
      <c r="B10" s="142"/>
      <c r="C10" s="139"/>
      <c r="D10" s="139"/>
      <c r="E10" s="139"/>
      <c r="F10" s="148" t="str">
        <f>"Cut-off Date: "&amp;DAY('A. HTT General'!C18)&amp;"/"&amp;MONTH('A. HTT General'!C18)&amp;"/"&amp;YEAR('A. HTT General'!C18)</f>
        <v>Cut-off Date: 31/12/2024</v>
      </c>
      <c r="G10" s="139"/>
      <c r="H10" s="139"/>
      <c r="I10" s="139"/>
      <c r="J10" s="138"/>
    </row>
    <row r="11" spans="2:10" ht="21" x14ac:dyDescent="0.3">
      <c r="B11" s="142"/>
      <c r="C11" s="139"/>
      <c r="D11" s="139"/>
      <c r="E11" s="139"/>
      <c r="F11" s="148"/>
      <c r="G11" s="139"/>
      <c r="H11" s="139"/>
      <c r="I11" s="139"/>
      <c r="J11" s="138"/>
    </row>
    <row r="12" spans="2:10" x14ac:dyDescent="0.3">
      <c r="B12" s="142"/>
      <c r="C12" s="139"/>
      <c r="D12" s="139"/>
      <c r="E12" s="139"/>
      <c r="F12" s="139"/>
      <c r="G12" s="139"/>
      <c r="H12" s="139"/>
      <c r="I12" s="139"/>
      <c r="J12" s="138"/>
    </row>
    <row r="13" spans="2:10" x14ac:dyDescent="0.3">
      <c r="B13" s="142"/>
      <c r="C13" s="139"/>
      <c r="D13" s="139"/>
      <c r="E13" s="139"/>
      <c r="F13" s="139"/>
      <c r="G13" s="139"/>
      <c r="H13" s="139"/>
      <c r="I13" s="139"/>
      <c r="J13" s="138"/>
    </row>
    <row r="14" spans="2:10" x14ac:dyDescent="0.3">
      <c r="B14" s="142"/>
      <c r="C14" s="139"/>
      <c r="D14" s="139"/>
      <c r="E14" s="139"/>
      <c r="F14" s="139"/>
      <c r="G14" s="139"/>
      <c r="H14" s="139"/>
      <c r="I14" s="139"/>
      <c r="J14" s="138"/>
    </row>
    <row r="15" spans="2:10" x14ac:dyDescent="0.3">
      <c r="B15" s="142"/>
      <c r="C15" s="139"/>
      <c r="D15" s="139"/>
      <c r="E15" s="139"/>
      <c r="F15" s="139"/>
      <c r="G15" s="139"/>
      <c r="H15" s="139"/>
      <c r="I15" s="139"/>
      <c r="J15" s="138"/>
    </row>
    <row r="16" spans="2:10" x14ac:dyDescent="0.3">
      <c r="B16" s="142"/>
      <c r="C16" s="139"/>
      <c r="D16" s="139"/>
      <c r="E16" s="139"/>
      <c r="F16" s="139"/>
      <c r="G16" s="139"/>
      <c r="H16" s="139"/>
      <c r="I16" s="139"/>
      <c r="J16" s="138"/>
    </row>
    <row r="17" spans="2:10" x14ac:dyDescent="0.3">
      <c r="B17" s="142"/>
      <c r="C17" s="139"/>
      <c r="D17" s="139"/>
      <c r="E17" s="139"/>
      <c r="F17" s="139"/>
      <c r="G17" s="139"/>
      <c r="H17" s="139"/>
      <c r="I17" s="139"/>
      <c r="J17" s="138"/>
    </row>
    <row r="18" spans="2:10" x14ac:dyDescent="0.3">
      <c r="B18" s="142"/>
      <c r="C18" s="139"/>
      <c r="D18" s="139"/>
      <c r="E18" s="139"/>
      <c r="F18" s="139"/>
      <c r="G18" s="139"/>
      <c r="H18" s="139"/>
      <c r="I18" s="139"/>
      <c r="J18" s="138"/>
    </row>
    <row r="19" spans="2:10" x14ac:dyDescent="0.3">
      <c r="B19" s="142"/>
      <c r="C19" s="139"/>
      <c r="D19" s="139"/>
      <c r="E19" s="139"/>
      <c r="F19" s="139"/>
      <c r="G19" s="139"/>
      <c r="H19" s="139"/>
      <c r="I19" s="139"/>
      <c r="J19" s="138"/>
    </row>
    <row r="20" spans="2:10" x14ac:dyDescent="0.3">
      <c r="B20" s="142"/>
      <c r="C20" s="139"/>
      <c r="D20" s="139"/>
      <c r="E20" s="139"/>
      <c r="F20" s="139"/>
      <c r="G20" s="139"/>
      <c r="H20" s="139"/>
      <c r="I20" s="139"/>
      <c r="J20" s="138"/>
    </row>
    <row r="21" spans="2:10" x14ac:dyDescent="0.3">
      <c r="B21" s="142"/>
      <c r="C21" s="139"/>
      <c r="D21" s="139"/>
      <c r="E21" s="139"/>
      <c r="F21" s="139"/>
      <c r="G21" s="139"/>
      <c r="H21" s="139"/>
      <c r="I21" s="139"/>
      <c r="J21" s="138"/>
    </row>
    <row r="22" spans="2:10" x14ac:dyDescent="0.3">
      <c r="B22" s="142"/>
      <c r="C22" s="139"/>
      <c r="D22" s="139"/>
      <c r="E22" s="139"/>
      <c r="F22" s="147" t="s">
        <v>1460</v>
      </c>
      <c r="G22" s="139"/>
      <c r="H22" s="139"/>
      <c r="I22" s="139"/>
      <c r="J22" s="138"/>
    </row>
    <row r="23" spans="2:10" x14ac:dyDescent="0.3">
      <c r="B23" s="142"/>
      <c r="C23" s="139"/>
      <c r="D23" s="139"/>
      <c r="E23" s="139"/>
      <c r="F23" s="144"/>
      <c r="G23" s="139"/>
      <c r="H23" s="139"/>
      <c r="I23" s="139"/>
      <c r="J23" s="138"/>
    </row>
    <row r="24" spans="2:10" x14ac:dyDescent="0.3">
      <c r="B24" s="142"/>
      <c r="C24" s="139"/>
      <c r="D24" s="146" t="s">
        <v>1459</v>
      </c>
      <c r="E24" s="145" t="s">
        <v>1450</v>
      </c>
      <c r="F24" s="145"/>
      <c r="G24" s="145"/>
      <c r="H24" s="145"/>
      <c r="I24" s="139"/>
      <c r="J24" s="138"/>
    </row>
    <row r="25" spans="2:10" x14ac:dyDescent="0.3">
      <c r="B25" s="142"/>
      <c r="C25" s="139"/>
      <c r="D25" s="139"/>
      <c r="H25" s="139"/>
      <c r="I25" s="139"/>
      <c r="J25" s="138"/>
    </row>
    <row r="26" spans="2:10" x14ac:dyDescent="0.3">
      <c r="B26" s="142"/>
      <c r="C26" s="139"/>
      <c r="D26" s="146" t="s">
        <v>1458</v>
      </c>
      <c r="E26" s="145"/>
      <c r="F26" s="145"/>
      <c r="G26" s="145"/>
      <c r="H26" s="145"/>
      <c r="I26" s="139"/>
      <c r="J26" s="138"/>
    </row>
    <row r="27" spans="2:10" x14ac:dyDescent="0.3">
      <c r="B27" s="142"/>
      <c r="C27" s="139"/>
      <c r="D27" s="143"/>
      <c r="E27" s="143"/>
      <c r="F27" s="143"/>
      <c r="G27" s="143"/>
      <c r="H27" s="143"/>
      <c r="I27" s="139"/>
      <c r="J27" s="138"/>
    </row>
    <row r="28" spans="2:10" x14ac:dyDescent="0.3">
      <c r="B28" s="142"/>
      <c r="C28" s="139"/>
      <c r="D28" s="146" t="s">
        <v>1457</v>
      </c>
      <c r="E28" s="145" t="s">
        <v>1450</v>
      </c>
      <c r="F28" s="145"/>
      <c r="G28" s="145"/>
      <c r="H28" s="145"/>
      <c r="I28" s="139"/>
      <c r="J28" s="138"/>
    </row>
    <row r="29" spans="2:10" x14ac:dyDescent="0.3">
      <c r="B29" s="142"/>
      <c r="C29" s="139"/>
      <c r="D29" s="143"/>
      <c r="E29" s="143"/>
      <c r="F29" s="143"/>
      <c r="G29" s="143"/>
      <c r="H29" s="143"/>
      <c r="I29" s="139"/>
      <c r="J29" s="138"/>
    </row>
    <row r="30" spans="2:10" x14ac:dyDescent="0.3">
      <c r="B30" s="142"/>
      <c r="C30" s="139"/>
      <c r="D30" s="146" t="s">
        <v>1456</v>
      </c>
      <c r="E30" s="145" t="s">
        <v>1450</v>
      </c>
      <c r="F30" s="145"/>
      <c r="G30" s="145"/>
      <c r="H30" s="145"/>
      <c r="I30" s="139"/>
      <c r="J30" s="138"/>
    </row>
    <row r="31" spans="2:10" x14ac:dyDescent="0.3">
      <c r="B31" s="142"/>
      <c r="C31" s="139"/>
      <c r="D31" s="143"/>
      <c r="E31" s="143"/>
      <c r="F31" s="143"/>
      <c r="G31" s="143"/>
      <c r="H31" s="143"/>
      <c r="I31" s="139"/>
      <c r="J31" s="138"/>
    </row>
    <row r="32" spans="2:10" x14ac:dyDescent="0.3">
      <c r="B32" s="142"/>
      <c r="C32" s="139"/>
      <c r="D32" s="146" t="s">
        <v>1455</v>
      </c>
      <c r="E32" s="145" t="s">
        <v>1450</v>
      </c>
      <c r="F32" s="145"/>
      <c r="G32" s="145"/>
      <c r="H32" s="145"/>
      <c r="I32" s="139"/>
      <c r="J32" s="138"/>
    </row>
    <row r="33" spans="2:10" x14ac:dyDescent="0.3">
      <c r="B33" s="142"/>
      <c r="C33" s="139"/>
      <c r="I33" s="139"/>
      <c r="J33" s="138"/>
    </row>
    <row r="34" spans="2:10" x14ac:dyDescent="0.3">
      <c r="B34" s="142"/>
      <c r="C34" s="139"/>
      <c r="D34" s="146" t="s">
        <v>1454</v>
      </c>
      <c r="E34" s="145" t="s">
        <v>1450</v>
      </c>
      <c r="F34" s="145"/>
      <c r="G34" s="145"/>
      <c r="H34" s="145"/>
      <c r="I34" s="139"/>
      <c r="J34" s="138"/>
    </row>
    <row r="35" spans="2:10" x14ac:dyDescent="0.3">
      <c r="B35" s="142"/>
      <c r="C35" s="139"/>
      <c r="D35" s="139"/>
      <c r="E35" s="139"/>
      <c r="F35" s="139"/>
      <c r="G35" s="139"/>
      <c r="H35" s="139"/>
      <c r="I35" s="139"/>
      <c r="J35" s="138"/>
    </row>
    <row r="36" spans="2:10" x14ac:dyDescent="0.3">
      <c r="B36" s="142"/>
      <c r="C36" s="139"/>
      <c r="D36" s="141" t="s">
        <v>1453</v>
      </c>
      <c r="E36" s="140"/>
      <c r="F36" s="140"/>
      <c r="G36" s="140"/>
      <c r="H36" s="140"/>
      <c r="I36" s="139"/>
      <c r="J36" s="138"/>
    </row>
    <row r="37" spans="2:10" x14ac:dyDescent="0.3">
      <c r="B37" s="142"/>
      <c r="C37" s="139"/>
      <c r="D37" s="139"/>
      <c r="E37" s="139"/>
      <c r="F37" s="144"/>
      <c r="G37" s="139"/>
      <c r="H37" s="139"/>
      <c r="I37" s="139"/>
      <c r="J37" s="138"/>
    </row>
    <row r="38" spans="2:10" x14ac:dyDescent="0.3">
      <c r="B38" s="142"/>
      <c r="C38" s="139"/>
      <c r="D38" s="141" t="s">
        <v>1452</v>
      </c>
      <c r="E38" s="140"/>
      <c r="F38" s="140"/>
      <c r="G38" s="140"/>
      <c r="H38" s="140"/>
      <c r="I38" s="139"/>
      <c r="J38" s="138"/>
    </row>
    <row r="39" spans="2:10" x14ac:dyDescent="0.3">
      <c r="B39" s="142"/>
      <c r="C39" s="139"/>
      <c r="I39" s="139"/>
      <c r="J39" s="138"/>
    </row>
    <row r="40" spans="2:10" x14ac:dyDescent="0.3">
      <c r="B40" s="142"/>
      <c r="C40" s="139"/>
      <c r="D40" s="141" t="s">
        <v>1451</v>
      </c>
      <c r="E40" s="140" t="s">
        <v>1450</v>
      </c>
      <c r="F40" s="140"/>
      <c r="G40" s="140"/>
      <c r="H40" s="140"/>
      <c r="I40" s="139"/>
      <c r="J40" s="138"/>
    </row>
    <row r="41" spans="2:10" x14ac:dyDescent="0.3">
      <c r="B41" s="142"/>
      <c r="C41" s="139"/>
      <c r="D41" s="139"/>
      <c r="E41" s="143"/>
      <c r="F41" s="143"/>
      <c r="G41" s="143"/>
      <c r="H41" s="143"/>
      <c r="I41" s="139"/>
      <c r="J41" s="138"/>
    </row>
    <row r="42" spans="2:10" x14ac:dyDescent="0.3">
      <c r="B42" s="142"/>
      <c r="C42" s="139"/>
      <c r="D42" s="141" t="s">
        <v>1449</v>
      </c>
      <c r="E42" s="140"/>
      <c r="F42" s="140"/>
      <c r="G42" s="140"/>
      <c r="H42" s="140"/>
      <c r="I42" s="139"/>
      <c r="J42" s="138"/>
    </row>
    <row r="43" spans="2:10" ht="15" thickBot="1" x14ac:dyDescent="0.35">
      <c r="B43" s="137"/>
      <c r="C43" s="136"/>
      <c r="D43" s="136"/>
      <c r="E43" s="136"/>
      <c r="F43" s="136"/>
      <c r="G43" s="136"/>
      <c r="H43" s="136"/>
      <c r="I43" s="136"/>
      <c r="J43" s="135"/>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E04EEDF6-B7C0-46C0-ACEB-E9F8FFFA4076}"/>
    <hyperlink ref="D26:H26" location="'B1. HTT Mortgage Assets'!A1" display="Worksheet B1: HTT Mortgage Assets" xr:uid="{A736C9D1-73CB-4E60-A6EF-541FED9A1CBA}"/>
    <hyperlink ref="D28:H28" location="'B2. HTT Public Sector Assets'!A1" display="Worksheet C: HTT Public Sector Assets" xr:uid="{F949C946-B8D8-4072-BDB8-1AE704C57710}"/>
    <hyperlink ref="D32:H32" location="'C. HTT Harmonised Glossary'!A1" display="Worksheet C: HTT Harmonised Glossary" xr:uid="{EFB91755-E707-4775-9864-F04F84508C0E}"/>
    <hyperlink ref="D30:H30" location="'B3. HTT Shipping Assets'!A1" display="Worksheet B3: HTT Shipping Assets" xr:uid="{0B9FAFEF-BEAF-442A-AC42-8B8B352ED1AD}"/>
    <hyperlink ref="D34:H34" location="Disclaimer!A1" display="Disclaimer" xr:uid="{A474DF2B-AF08-4712-B4DB-3A4B4B7316CC}"/>
    <hyperlink ref="D40:H40" location="'F1. Sustainable M data'!A1" display="Worksheet F1: Sustainable M data" xr:uid="{9CE73324-714F-486A-8097-0CA994951DB0}"/>
    <hyperlink ref="D42:H42" location="'G1. Crisis M Payment Holidays'!A1" display="Worksheet G1. Crisis M Payment Holidays" xr:uid="{859FC228-73AE-4467-B099-092BF473F75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8D1D-98ED-49B2-8354-6050A489AE61}">
  <sheetPr>
    <tabColor theme="9" tint="-0.249977111117893"/>
  </sheetPr>
  <dimension ref="A1:N413"/>
  <sheetViews>
    <sheetView zoomScaleNormal="100" workbookViewId="0"/>
  </sheetViews>
  <sheetFormatPr defaultColWidth="8.88671875" defaultRowHeight="14.4" outlineLevelRow="1" x14ac:dyDescent="0.25"/>
  <cols>
    <col min="1" max="1" width="13.33203125" style="158" customWidth="1"/>
    <col min="2" max="2" width="60.6640625" style="158" customWidth="1"/>
    <col min="3" max="3" width="40.5546875" style="158" customWidth="1"/>
    <col min="4" max="4" width="49.6640625" style="158" customWidth="1"/>
    <col min="5" max="5" width="6.6640625" style="158" customWidth="1"/>
    <col min="6" max="6" width="41.6640625" style="158" customWidth="1"/>
    <col min="7" max="7" width="41.6640625" style="157" customWidth="1"/>
    <col min="8" max="8" width="7.33203125" style="158" customWidth="1"/>
    <col min="9" max="10" width="38.109375" style="158" customWidth="1"/>
    <col min="11" max="11" width="47.6640625" style="158" customWidth="1"/>
    <col min="12" max="12" width="7.33203125" style="158" customWidth="1"/>
    <col min="13" max="13" width="25.6640625" style="158" customWidth="1"/>
    <col min="14" max="14" width="25.6640625" style="157" customWidth="1"/>
    <col min="15" max="16384" width="8.88671875" style="156"/>
  </cols>
  <sheetData>
    <row r="1" spans="1:13" ht="31.2" x14ac:dyDescent="0.25">
      <c r="A1" s="133" t="s">
        <v>1504</v>
      </c>
      <c r="B1" s="133"/>
      <c r="C1" s="157"/>
      <c r="D1" s="157"/>
      <c r="E1" s="157"/>
      <c r="F1" s="236" t="s">
        <v>1503</v>
      </c>
      <c r="H1" s="157"/>
      <c r="I1" s="133"/>
      <c r="J1" s="157"/>
      <c r="K1" s="157"/>
      <c r="L1" s="157"/>
      <c r="M1" s="157"/>
    </row>
    <row r="2" spans="1:13" ht="15" thickBot="1" x14ac:dyDescent="0.3">
      <c r="A2" s="157"/>
      <c r="B2" s="235"/>
      <c r="C2" s="235"/>
      <c r="D2" s="157"/>
      <c r="E2" s="157"/>
      <c r="F2" s="157"/>
      <c r="H2" s="157"/>
      <c r="L2" s="157"/>
      <c r="M2" s="157"/>
    </row>
    <row r="3" spans="1:13" ht="18.600000000000001" thickBot="1" x14ac:dyDescent="0.3">
      <c r="A3" s="232"/>
      <c r="B3" s="234" t="s">
        <v>0</v>
      </c>
      <c r="C3" s="233" t="s">
        <v>1</v>
      </c>
      <c r="D3" s="232"/>
      <c r="E3" s="232"/>
      <c r="F3" s="157"/>
      <c r="G3" s="232"/>
      <c r="H3" s="157"/>
      <c r="L3" s="157"/>
      <c r="M3" s="157"/>
    </row>
    <row r="4" spans="1:13" ht="15" thickBot="1" x14ac:dyDescent="0.3">
      <c r="H4" s="157"/>
      <c r="L4" s="157"/>
      <c r="M4" s="157"/>
    </row>
    <row r="5" spans="1:13" ht="18" x14ac:dyDescent="0.25">
      <c r="A5" s="166"/>
      <c r="B5" s="231" t="s">
        <v>2</v>
      </c>
      <c r="C5" s="166"/>
      <c r="E5" s="165"/>
      <c r="F5" s="165"/>
      <c r="H5" s="157"/>
      <c r="L5" s="157"/>
      <c r="M5" s="157"/>
    </row>
    <row r="6" spans="1:13" x14ac:dyDescent="0.25">
      <c r="B6" s="229" t="s">
        <v>3</v>
      </c>
      <c r="C6" s="165"/>
      <c r="D6" s="165"/>
      <c r="H6" s="157"/>
      <c r="L6" s="157"/>
      <c r="M6" s="157"/>
    </row>
    <row r="7" spans="1:13" x14ac:dyDescent="0.25">
      <c r="B7" s="230" t="s">
        <v>1494</v>
      </c>
      <c r="C7" s="165"/>
      <c r="D7" s="165"/>
      <c r="H7" s="157"/>
      <c r="L7" s="157"/>
      <c r="M7" s="157"/>
    </row>
    <row r="8" spans="1:13" x14ac:dyDescent="0.25">
      <c r="B8" s="230" t="s">
        <v>4</v>
      </c>
      <c r="C8" s="165"/>
      <c r="D8" s="165"/>
      <c r="F8" s="158" t="s">
        <v>1502</v>
      </c>
      <c r="H8" s="157"/>
      <c r="L8" s="157"/>
      <c r="M8" s="157"/>
    </row>
    <row r="9" spans="1:13" x14ac:dyDescent="0.25">
      <c r="B9" s="229" t="s">
        <v>1501</v>
      </c>
      <c r="H9" s="157"/>
      <c r="L9" s="157"/>
      <c r="M9" s="157"/>
    </row>
    <row r="10" spans="1:13" x14ac:dyDescent="0.25">
      <c r="B10" s="229" t="s">
        <v>420</v>
      </c>
      <c r="H10" s="157"/>
      <c r="L10" s="157"/>
      <c r="M10" s="157"/>
    </row>
    <row r="11" spans="1:13" ht="15" thickBot="1" x14ac:dyDescent="0.3">
      <c r="B11" s="228" t="s">
        <v>431</v>
      </c>
      <c r="H11" s="157"/>
      <c r="L11" s="157"/>
      <c r="M11" s="157"/>
    </row>
    <row r="12" spans="1:13" x14ac:dyDescent="0.25">
      <c r="B12" s="227"/>
      <c r="H12" s="157"/>
      <c r="L12" s="157"/>
      <c r="M12" s="157"/>
    </row>
    <row r="13" spans="1:13" ht="36" x14ac:dyDescent="0.25">
      <c r="A13" s="169" t="s">
        <v>5</v>
      </c>
      <c r="B13" s="169" t="s">
        <v>3</v>
      </c>
      <c r="C13" s="168"/>
      <c r="D13" s="168"/>
      <c r="E13" s="168"/>
      <c r="F13" s="168"/>
      <c r="G13" s="167"/>
      <c r="H13" s="157"/>
      <c r="L13" s="157"/>
      <c r="M13" s="157"/>
    </row>
    <row r="14" spans="1:13" x14ac:dyDescent="0.25">
      <c r="A14" s="158" t="s">
        <v>6</v>
      </c>
      <c r="B14" s="204" t="s">
        <v>7</v>
      </c>
      <c r="C14" s="158" t="s">
        <v>8</v>
      </c>
      <c r="E14" s="165"/>
      <c r="F14" s="165"/>
      <c r="H14" s="157"/>
      <c r="L14" s="157"/>
      <c r="M14" s="157"/>
    </row>
    <row r="15" spans="1:13" x14ac:dyDescent="0.25">
      <c r="A15" s="158" t="s">
        <v>9</v>
      </c>
      <c r="B15" s="204" t="s">
        <v>10</v>
      </c>
      <c r="C15" s="158" t="s">
        <v>11</v>
      </c>
      <c r="E15" s="165"/>
      <c r="F15" s="165"/>
      <c r="H15" s="157"/>
      <c r="L15" s="157"/>
      <c r="M15" s="157"/>
    </row>
    <row r="16" spans="1:13" x14ac:dyDescent="0.25">
      <c r="A16" s="158" t="s">
        <v>12</v>
      </c>
      <c r="B16" s="204" t="s">
        <v>13</v>
      </c>
      <c r="C16" s="158" t="s">
        <v>14</v>
      </c>
      <c r="E16" s="165"/>
      <c r="F16" s="165"/>
      <c r="H16" s="157"/>
      <c r="L16" s="157"/>
      <c r="M16" s="157"/>
    </row>
    <row r="17" spans="1:13" ht="28.8" x14ac:dyDescent="0.25">
      <c r="A17" s="158" t="s">
        <v>15</v>
      </c>
      <c r="B17" s="204" t="s">
        <v>16</v>
      </c>
      <c r="C17" s="158" t="s">
        <v>17</v>
      </c>
      <c r="E17" s="165"/>
      <c r="F17" s="165"/>
      <c r="H17" s="157"/>
      <c r="L17" s="157"/>
      <c r="M17" s="157"/>
    </row>
    <row r="18" spans="1:13" outlineLevel="1" x14ac:dyDescent="0.25">
      <c r="A18" s="158" t="s">
        <v>18</v>
      </c>
      <c r="B18" s="204" t="s">
        <v>19</v>
      </c>
      <c r="C18" s="226">
        <v>45657</v>
      </c>
      <c r="E18" s="165"/>
      <c r="F18" s="165"/>
      <c r="H18" s="157"/>
      <c r="L18" s="157"/>
      <c r="M18" s="157"/>
    </row>
    <row r="19" spans="1:13" outlineLevel="1" x14ac:dyDescent="0.25">
      <c r="A19" s="158" t="s">
        <v>20</v>
      </c>
      <c r="B19" s="160" t="s">
        <v>1500</v>
      </c>
      <c r="E19" s="165"/>
      <c r="F19" s="165"/>
      <c r="H19" s="157"/>
      <c r="L19" s="157"/>
      <c r="M19" s="157"/>
    </row>
    <row r="20" spans="1:13" outlineLevel="1" x14ac:dyDescent="0.25">
      <c r="A20" s="158" t="s">
        <v>1499</v>
      </c>
      <c r="B20" s="160" t="s">
        <v>1498</v>
      </c>
      <c r="E20" s="165"/>
      <c r="F20" s="165"/>
      <c r="H20" s="157"/>
      <c r="L20" s="157"/>
      <c r="M20" s="157"/>
    </row>
    <row r="21" spans="1:13" outlineLevel="1" x14ac:dyDescent="0.25">
      <c r="A21" s="158" t="s">
        <v>21</v>
      </c>
      <c r="B21" s="160"/>
      <c r="E21" s="165"/>
      <c r="F21" s="165"/>
      <c r="H21" s="157"/>
      <c r="L21" s="157"/>
      <c r="M21" s="157"/>
    </row>
    <row r="22" spans="1:13" outlineLevel="1" x14ac:dyDescent="0.25">
      <c r="A22" s="158" t="s">
        <v>22</v>
      </c>
      <c r="B22" s="160"/>
      <c r="E22" s="165"/>
      <c r="F22" s="165"/>
      <c r="H22" s="157"/>
      <c r="L22" s="157"/>
      <c r="M22" s="157"/>
    </row>
    <row r="23" spans="1:13" outlineLevel="1" x14ac:dyDescent="0.25">
      <c r="A23" s="158" t="s">
        <v>1497</v>
      </c>
      <c r="B23" s="160"/>
      <c r="E23" s="165"/>
      <c r="F23" s="165"/>
      <c r="H23" s="157"/>
      <c r="L23" s="157"/>
      <c r="M23" s="157"/>
    </row>
    <row r="24" spans="1:13" outlineLevel="1" x14ac:dyDescent="0.25">
      <c r="A24" s="158" t="s">
        <v>1496</v>
      </c>
      <c r="B24" s="160"/>
      <c r="E24" s="165"/>
      <c r="F24" s="165"/>
      <c r="H24" s="157"/>
      <c r="L24" s="157"/>
      <c r="M24" s="157"/>
    </row>
    <row r="25" spans="1:13" outlineLevel="1" x14ac:dyDescent="0.25">
      <c r="A25" s="158" t="s">
        <v>1495</v>
      </c>
      <c r="B25" s="160"/>
      <c r="E25" s="165"/>
      <c r="F25" s="165"/>
      <c r="H25" s="157"/>
      <c r="L25" s="157"/>
      <c r="M25" s="157"/>
    </row>
    <row r="26" spans="1:13" ht="18" x14ac:dyDescent="0.25">
      <c r="A26" s="168"/>
      <c r="B26" s="169" t="s">
        <v>1494</v>
      </c>
      <c r="C26" s="168"/>
      <c r="D26" s="168"/>
      <c r="E26" s="168"/>
      <c r="F26" s="168"/>
      <c r="G26" s="167"/>
      <c r="H26" s="157"/>
      <c r="L26" s="157"/>
      <c r="M26" s="157"/>
    </row>
    <row r="27" spans="1:13" x14ac:dyDescent="0.25">
      <c r="A27" s="158" t="s">
        <v>23</v>
      </c>
      <c r="B27" s="224" t="s">
        <v>1493</v>
      </c>
      <c r="C27" s="158" t="s">
        <v>24</v>
      </c>
      <c r="D27" s="188"/>
      <c r="E27" s="188"/>
      <c r="F27" s="188"/>
      <c r="H27" s="157"/>
      <c r="L27" s="157"/>
      <c r="M27" s="157"/>
    </row>
    <row r="28" spans="1:13" x14ac:dyDescent="0.25">
      <c r="A28" s="158" t="s">
        <v>25</v>
      </c>
      <c r="B28" s="225" t="s">
        <v>1492</v>
      </c>
      <c r="C28" s="158" t="s">
        <v>24</v>
      </c>
      <c r="D28" s="188"/>
      <c r="E28" s="188"/>
      <c r="F28" s="188"/>
      <c r="H28" s="157"/>
      <c r="L28" s="157"/>
    </row>
    <row r="29" spans="1:13" x14ac:dyDescent="0.25">
      <c r="A29" s="158" t="s">
        <v>26</v>
      </c>
      <c r="B29" s="224" t="s">
        <v>27</v>
      </c>
      <c r="C29" s="158" t="s">
        <v>24</v>
      </c>
      <c r="E29" s="188"/>
      <c r="F29" s="188"/>
      <c r="H29" s="157"/>
      <c r="L29" s="157"/>
    </row>
    <row r="30" spans="1:13" outlineLevel="1" x14ac:dyDescent="0.25">
      <c r="A30" s="158" t="s">
        <v>28</v>
      </c>
      <c r="B30" s="224" t="s">
        <v>29</v>
      </c>
      <c r="C30" s="158" t="s">
        <v>30</v>
      </c>
      <c r="E30" s="188"/>
      <c r="F30" s="188"/>
      <c r="H30" s="157"/>
      <c r="L30" s="157"/>
    </row>
    <row r="31" spans="1:13" outlineLevel="1" x14ac:dyDescent="0.25">
      <c r="A31" s="158" t="s">
        <v>31</v>
      </c>
      <c r="B31" s="224"/>
      <c r="E31" s="188"/>
      <c r="F31" s="188"/>
      <c r="H31" s="157"/>
      <c r="L31" s="157"/>
      <c r="M31" s="157"/>
    </row>
    <row r="32" spans="1:13" outlineLevel="1" x14ac:dyDescent="0.25">
      <c r="A32" s="158" t="s">
        <v>32</v>
      </c>
      <c r="B32" s="224"/>
      <c r="E32" s="188"/>
      <c r="F32" s="188"/>
      <c r="H32" s="157"/>
      <c r="L32" s="157"/>
      <c r="M32" s="157"/>
    </row>
    <row r="33" spans="1:14" outlineLevel="1" x14ac:dyDescent="0.25">
      <c r="A33" s="158" t="s">
        <v>33</v>
      </c>
      <c r="B33" s="224"/>
      <c r="E33" s="188"/>
      <c r="F33" s="188"/>
      <c r="H33" s="157"/>
      <c r="L33" s="157"/>
      <c r="M33" s="157"/>
    </row>
    <row r="34" spans="1:14" outlineLevel="1" x14ac:dyDescent="0.25">
      <c r="A34" s="158" t="s">
        <v>34</v>
      </c>
      <c r="B34" s="224"/>
      <c r="E34" s="188"/>
      <c r="F34" s="188"/>
      <c r="H34" s="157"/>
      <c r="L34" s="157"/>
      <c r="M34" s="157"/>
    </row>
    <row r="35" spans="1:14" outlineLevel="1" x14ac:dyDescent="0.25">
      <c r="A35" s="158" t="s">
        <v>1491</v>
      </c>
      <c r="B35" s="223"/>
      <c r="E35" s="188"/>
      <c r="F35" s="188"/>
      <c r="H35" s="157"/>
      <c r="L35" s="157"/>
      <c r="M35" s="157"/>
    </row>
    <row r="36" spans="1:14" ht="18" x14ac:dyDescent="0.25">
      <c r="A36" s="169"/>
      <c r="B36" s="169" t="s">
        <v>4</v>
      </c>
      <c r="C36" s="169"/>
      <c r="D36" s="168"/>
      <c r="E36" s="168"/>
      <c r="F36" s="168"/>
      <c r="G36" s="167"/>
      <c r="H36" s="157"/>
      <c r="L36" s="157"/>
      <c r="M36" s="157"/>
    </row>
    <row r="37" spans="1:14" ht="15" customHeight="1" x14ac:dyDescent="0.25">
      <c r="A37" s="163"/>
      <c r="B37" s="164" t="s">
        <v>35</v>
      </c>
      <c r="C37" s="163" t="s">
        <v>59</v>
      </c>
      <c r="D37" s="162"/>
      <c r="E37" s="162"/>
      <c r="F37" s="162"/>
      <c r="G37" s="161"/>
      <c r="H37" s="157"/>
      <c r="L37" s="157"/>
      <c r="M37" s="157"/>
    </row>
    <row r="38" spans="1:14" x14ac:dyDescent="0.25">
      <c r="A38" s="158" t="s">
        <v>36</v>
      </c>
      <c r="B38" s="188" t="s">
        <v>1490</v>
      </c>
      <c r="C38" s="172">
        <v>14921.330038059899</v>
      </c>
      <c r="F38" s="188"/>
      <c r="H38" s="157"/>
      <c r="L38" s="157"/>
      <c r="M38" s="157"/>
    </row>
    <row r="39" spans="1:14" x14ac:dyDescent="0.25">
      <c r="A39" s="158" t="s">
        <v>37</v>
      </c>
      <c r="B39" s="188" t="s">
        <v>38</v>
      </c>
      <c r="C39" s="172">
        <v>11500</v>
      </c>
      <c r="F39" s="188"/>
      <c r="H39" s="157"/>
      <c r="L39" s="157"/>
      <c r="M39" s="157"/>
      <c r="N39" s="156"/>
    </row>
    <row r="40" spans="1:14" outlineLevel="1" x14ac:dyDescent="0.25">
      <c r="A40" s="158" t="s">
        <v>39</v>
      </c>
      <c r="B40" s="171" t="s">
        <v>40</v>
      </c>
      <c r="C40" s="172">
        <v>14717.321589495299</v>
      </c>
      <c r="F40" s="188"/>
      <c r="H40" s="157"/>
      <c r="L40" s="157"/>
      <c r="M40" s="157"/>
      <c r="N40" s="156"/>
    </row>
    <row r="41" spans="1:14" outlineLevel="1" x14ac:dyDescent="0.25">
      <c r="A41" s="158" t="s">
        <v>41</v>
      </c>
      <c r="B41" s="171" t="s">
        <v>42</v>
      </c>
      <c r="C41" s="172">
        <v>10903.109655</v>
      </c>
      <c r="F41" s="188"/>
      <c r="H41" s="157"/>
      <c r="L41" s="157"/>
      <c r="M41" s="157"/>
      <c r="N41" s="156"/>
    </row>
    <row r="42" spans="1:14" outlineLevel="1" x14ac:dyDescent="0.25">
      <c r="A42" s="158" t="s">
        <v>43</v>
      </c>
      <c r="B42" s="171"/>
      <c r="C42" s="191"/>
      <c r="F42" s="188"/>
      <c r="H42" s="157"/>
      <c r="L42" s="157"/>
      <c r="M42" s="157"/>
      <c r="N42" s="156"/>
    </row>
    <row r="43" spans="1:14" outlineLevel="1" x14ac:dyDescent="0.25">
      <c r="A43" s="156" t="s">
        <v>1489</v>
      </c>
      <c r="B43" s="188"/>
      <c r="F43" s="188"/>
      <c r="H43" s="157"/>
      <c r="L43" s="157"/>
      <c r="M43" s="157"/>
      <c r="N43" s="156"/>
    </row>
    <row r="44" spans="1:14" ht="15" customHeight="1" x14ac:dyDescent="0.25">
      <c r="A44" s="163"/>
      <c r="B44" s="163" t="s">
        <v>1488</v>
      </c>
      <c r="C44" s="163" t="s">
        <v>44</v>
      </c>
      <c r="D44" s="163" t="s">
        <v>45</v>
      </c>
      <c r="E44" s="163"/>
      <c r="F44" s="163" t="s">
        <v>46</v>
      </c>
      <c r="G44" s="163" t="s">
        <v>47</v>
      </c>
      <c r="I44" s="157"/>
      <c r="J44" s="157"/>
      <c r="K44" s="156"/>
      <c r="L44" s="156"/>
      <c r="M44" s="156"/>
      <c r="N44" s="156"/>
    </row>
    <row r="45" spans="1:14" x14ac:dyDescent="0.25">
      <c r="A45" s="158" t="s">
        <v>48</v>
      </c>
      <c r="B45" s="188" t="s">
        <v>49</v>
      </c>
      <c r="C45" s="220">
        <v>0.05</v>
      </c>
      <c r="D45" s="194">
        <f>IF(OR(C38="[For completion]",C39="[For completion]"),"Please complete G.3.1.1 and G.3.1.2",(C38/C39-1-MAX(C45,F45)))</f>
        <v>0.24750695983129561</v>
      </c>
      <c r="E45" s="194"/>
      <c r="F45" s="194">
        <v>0.05</v>
      </c>
      <c r="G45" s="158" t="s">
        <v>50</v>
      </c>
      <c r="H45" s="157"/>
      <c r="L45" s="157"/>
      <c r="M45" s="157"/>
      <c r="N45" s="156"/>
    </row>
    <row r="46" spans="1:14" outlineLevel="1" x14ac:dyDescent="0.25">
      <c r="C46" s="194"/>
      <c r="D46" s="194"/>
      <c r="E46" s="194"/>
      <c r="F46" s="194"/>
      <c r="G46" s="183"/>
      <c r="H46" s="157"/>
      <c r="L46" s="157"/>
      <c r="M46" s="157"/>
      <c r="N46" s="156"/>
    </row>
    <row r="47" spans="1:14" outlineLevel="1" x14ac:dyDescent="0.25">
      <c r="A47" s="222" t="s">
        <v>51</v>
      </c>
      <c r="B47" s="222" t="s">
        <v>52</v>
      </c>
      <c r="C47" s="221">
        <f>IF(OR(C38="[For completion]",C39="[For completion]"),"", C38-C39)</f>
        <v>3421.3300380598994</v>
      </c>
      <c r="D47" s="194"/>
      <c r="E47" s="194"/>
      <c r="F47" s="194"/>
      <c r="G47" s="183"/>
      <c r="H47" s="157"/>
      <c r="L47" s="157"/>
      <c r="M47" s="157"/>
      <c r="N47" s="156"/>
    </row>
    <row r="48" spans="1:14" outlineLevel="1" x14ac:dyDescent="0.25">
      <c r="A48" s="158" t="s">
        <v>53</v>
      </c>
      <c r="C48" s="183"/>
      <c r="D48" s="183"/>
      <c r="E48" s="183"/>
      <c r="F48" s="183"/>
      <c r="G48" s="183"/>
      <c r="H48" s="157"/>
      <c r="L48" s="157"/>
      <c r="M48" s="157"/>
      <c r="N48" s="156"/>
    </row>
    <row r="49" spans="1:14" outlineLevel="1" x14ac:dyDescent="0.25">
      <c r="A49" s="158" t="s">
        <v>54</v>
      </c>
      <c r="B49" s="160" t="s">
        <v>55</v>
      </c>
      <c r="D49" s="220">
        <v>0</v>
      </c>
      <c r="E49" s="183"/>
      <c r="F49" s="183"/>
      <c r="G49" s="183"/>
      <c r="H49" s="157"/>
      <c r="L49" s="157"/>
      <c r="M49" s="157"/>
      <c r="N49" s="156"/>
    </row>
    <row r="50" spans="1:14" outlineLevel="1" x14ac:dyDescent="0.25">
      <c r="A50" s="158" t="s">
        <v>56</v>
      </c>
      <c r="B50" s="160" t="s">
        <v>57</v>
      </c>
      <c r="D50" s="220">
        <v>0</v>
      </c>
      <c r="E50" s="183"/>
      <c r="F50" s="183"/>
      <c r="G50" s="183"/>
      <c r="H50" s="157"/>
      <c r="L50" s="157"/>
      <c r="M50" s="157"/>
      <c r="N50" s="156"/>
    </row>
    <row r="51" spans="1:14" outlineLevel="1" x14ac:dyDescent="0.25">
      <c r="A51" s="158" t="s">
        <v>58</v>
      </c>
      <c r="B51" s="160"/>
      <c r="C51" s="183"/>
      <c r="D51" s="183"/>
      <c r="E51" s="183"/>
      <c r="F51" s="183"/>
      <c r="G51" s="183"/>
      <c r="H51" s="157"/>
      <c r="L51" s="157"/>
      <c r="M51" s="157"/>
      <c r="N51" s="156"/>
    </row>
    <row r="52" spans="1:14" ht="15" customHeight="1" x14ac:dyDescent="0.25">
      <c r="A52" s="163"/>
      <c r="B52" s="164" t="s">
        <v>1487</v>
      </c>
      <c r="C52" s="163" t="s">
        <v>59</v>
      </c>
      <c r="D52" s="163"/>
      <c r="E52" s="162"/>
      <c r="F52" s="161" t="s">
        <v>291</v>
      </c>
      <c r="G52" s="161"/>
      <c r="H52" s="157"/>
      <c r="L52" s="157"/>
      <c r="M52" s="157"/>
      <c r="N52" s="156"/>
    </row>
    <row r="53" spans="1:14" x14ac:dyDescent="0.25">
      <c r="A53" s="158" t="s">
        <v>60</v>
      </c>
      <c r="B53" s="188" t="s">
        <v>61</v>
      </c>
      <c r="C53" s="172">
        <v>14921.330038059999</v>
      </c>
      <c r="E53" s="201"/>
      <c r="F53" s="192">
        <f>IF($C$58=0,"",IF(C53="[for completion]","",C53/$C$58))</f>
        <v>0.95357420085731148</v>
      </c>
      <c r="G53" s="200"/>
      <c r="H53" s="157"/>
      <c r="L53" s="157"/>
      <c r="M53" s="157"/>
      <c r="N53" s="156"/>
    </row>
    <row r="54" spans="1:14" x14ac:dyDescent="0.25">
      <c r="A54" s="158" t="s">
        <v>62</v>
      </c>
      <c r="B54" s="188" t="s">
        <v>63</v>
      </c>
      <c r="C54" s="172" t="s">
        <v>64</v>
      </c>
      <c r="E54" s="201"/>
      <c r="F54" s="194" t="s">
        <v>64</v>
      </c>
      <c r="G54" s="200"/>
      <c r="H54" s="157"/>
      <c r="L54" s="157"/>
      <c r="M54" s="157"/>
      <c r="N54" s="156"/>
    </row>
    <row r="55" spans="1:14" x14ac:dyDescent="0.25">
      <c r="A55" s="158" t="s">
        <v>65</v>
      </c>
      <c r="B55" s="188" t="s">
        <v>66</v>
      </c>
      <c r="C55" s="172" t="s">
        <v>64</v>
      </c>
      <c r="E55" s="201"/>
      <c r="F55" s="194" t="s">
        <v>64</v>
      </c>
      <c r="G55" s="200"/>
      <c r="H55" s="157"/>
      <c r="L55" s="157"/>
      <c r="M55" s="157"/>
      <c r="N55" s="156"/>
    </row>
    <row r="56" spans="1:14" x14ac:dyDescent="0.25">
      <c r="A56" s="158" t="s">
        <v>67</v>
      </c>
      <c r="B56" s="188" t="s">
        <v>68</v>
      </c>
      <c r="C56" s="172">
        <v>91.5</v>
      </c>
      <c r="E56" s="201"/>
      <c r="F56" s="194">
        <v>5.8474706447675497E-3</v>
      </c>
      <c r="G56" s="200"/>
      <c r="H56" s="157"/>
      <c r="L56" s="157"/>
      <c r="M56" s="157"/>
      <c r="N56" s="156"/>
    </row>
    <row r="57" spans="1:14" x14ac:dyDescent="0.25">
      <c r="A57" s="158" t="s">
        <v>69</v>
      </c>
      <c r="B57" s="158" t="s">
        <v>70</v>
      </c>
      <c r="C57" s="172">
        <v>634.96121368000001</v>
      </c>
      <c r="E57" s="201"/>
      <c r="F57" s="194">
        <v>4.0578328497921E-2</v>
      </c>
      <c r="G57" s="200"/>
      <c r="H57" s="157"/>
      <c r="L57" s="157"/>
      <c r="M57" s="157"/>
      <c r="N57" s="156"/>
    </row>
    <row r="58" spans="1:14" x14ac:dyDescent="0.25">
      <c r="A58" s="158" t="s">
        <v>71</v>
      </c>
      <c r="B58" s="199" t="s">
        <v>72</v>
      </c>
      <c r="C58" s="189">
        <f>SUM(C53:C57)</f>
        <v>15647.79125174</v>
      </c>
      <c r="D58" s="201"/>
      <c r="E58" s="201"/>
      <c r="F58" s="198">
        <f>SUM(F53:F57)</f>
        <v>1</v>
      </c>
      <c r="G58" s="200"/>
      <c r="H58" s="157"/>
      <c r="L58" s="157"/>
      <c r="M58" s="157"/>
      <c r="N58" s="156"/>
    </row>
    <row r="59" spans="1:14" outlineLevel="1" x14ac:dyDescent="0.25">
      <c r="A59" s="158" t="s">
        <v>73</v>
      </c>
      <c r="B59" s="159"/>
      <c r="C59" s="191"/>
      <c r="E59" s="201"/>
      <c r="F59" s="192"/>
      <c r="G59" s="200"/>
      <c r="H59" s="157"/>
      <c r="L59" s="157"/>
      <c r="M59" s="157"/>
      <c r="N59" s="156"/>
    </row>
    <row r="60" spans="1:14" outlineLevel="1" x14ac:dyDescent="0.25">
      <c r="A60" s="158" t="s">
        <v>74</v>
      </c>
      <c r="B60" s="159"/>
      <c r="C60" s="191"/>
      <c r="E60" s="201"/>
      <c r="F60" s="192"/>
      <c r="G60" s="200"/>
      <c r="H60" s="157"/>
      <c r="L60" s="157"/>
      <c r="M60" s="157"/>
      <c r="N60" s="156"/>
    </row>
    <row r="61" spans="1:14" outlineLevel="1" x14ac:dyDescent="0.25">
      <c r="A61" s="158" t="s">
        <v>75</v>
      </c>
      <c r="B61" s="159"/>
      <c r="C61" s="191"/>
      <c r="E61" s="201"/>
      <c r="F61" s="192"/>
      <c r="G61" s="200"/>
      <c r="H61" s="157"/>
      <c r="L61" s="157"/>
      <c r="M61" s="157"/>
      <c r="N61" s="156"/>
    </row>
    <row r="62" spans="1:14" outlineLevel="1" x14ac:dyDescent="0.25">
      <c r="A62" s="158" t="s">
        <v>76</v>
      </c>
      <c r="B62" s="159"/>
      <c r="C62" s="191"/>
      <c r="E62" s="201"/>
      <c r="F62" s="192"/>
      <c r="G62" s="200"/>
      <c r="H62" s="157"/>
      <c r="L62" s="157"/>
      <c r="M62" s="157"/>
      <c r="N62" s="156"/>
    </row>
    <row r="63" spans="1:14" outlineLevel="1" x14ac:dyDescent="0.25">
      <c r="A63" s="158" t="s">
        <v>77</v>
      </c>
      <c r="B63" s="159"/>
      <c r="C63" s="191"/>
      <c r="E63" s="201"/>
      <c r="F63" s="192"/>
      <c r="G63" s="200"/>
      <c r="H63" s="157"/>
      <c r="L63" s="157"/>
      <c r="M63" s="157"/>
      <c r="N63" s="156"/>
    </row>
    <row r="64" spans="1:14" outlineLevel="1" x14ac:dyDescent="0.25">
      <c r="A64" s="158" t="s">
        <v>78</v>
      </c>
      <c r="B64" s="159"/>
      <c r="C64" s="219"/>
      <c r="D64" s="156"/>
      <c r="E64" s="156"/>
      <c r="F64" s="192"/>
      <c r="G64" s="197"/>
      <c r="H64" s="157"/>
      <c r="L64" s="157"/>
      <c r="M64" s="157"/>
      <c r="N64" s="156"/>
    </row>
    <row r="65" spans="1:14" ht="15" customHeight="1" x14ac:dyDescent="0.25">
      <c r="A65" s="163"/>
      <c r="B65" s="164" t="s">
        <v>79</v>
      </c>
      <c r="C65" s="208" t="s">
        <v>1486</v>
      </c>
      <c r="D65" s="208" t="s">
        <v>1485</v>
      </c>
      <c r="E65" s="162"/>
      <c r="F65" s="161" t="s">
        <v>80</v>
      </c>
      <c r="G65" s="218" t="s">
        <v>81</v>
      </c>
      <c r="H65" s="157"/>
      <c r="L65" s="157"/>
      <c r="M65" s="157"/>
      <c r="N65" s="156"/>
    </row>
    <row r="66" spans="1:14" x14ac:dyDescent="0.25">
      <c r="A66" s="158" t="s">
        <v>82</v>
      </c>
      <c r="B66" s="188" t="s">
        <v>1484</v>
      </c>
      <c r="C66" s="172">
        <v>7.49017903421153</v>
      </c>
      <c r="D66" s="191" t="s">
        <v>50</v>
      </c>
      <c r="E66" s="204"/>
      <c r="F66" s="217"/>
      <c r="G66" s="216"/>
      <c r="H66" s="157"/>
      <c r="L66" s="157"/>
      <c r="M66" s="157"/>
      <c r="N66" s="156"/>
    </row>
    <row r="67" spans="1:14" x14ac:dyDescent="0.25">
      <c r="B67" s="188"/>
      <c r="E67" s="204"/>
      <c r="F67" s="217"/>
      <c r="G67" s="216"/>
      <c r="H67" s="157"/>
      <c r="L67" s="157"/>
      <c r="M67" s="157"/>
      <c r="N67" s="156"/>
    </row>
    <row r="68" spans="1:14" x14ac:dyDescent="0.25">
      <c r="B68" s="188" t="s">
        <v>84</v>
      </c>
      <c r="C68" s="204"/>
      <c r="D68" s="204"/>
      <c r="E68" s="204"/>
      <c r="F68" s="216"/>
      <c r="G68" s="216"/>
      <c r="H68" s="157"/>
      <c r="L68" s="157"/>
      <c r="M68" s="157"/>
      <c r="N68" s="156"/>
    </row>
    <row r="69" spans="1:14" x14ac:dyDescent="0.25">
      <c r="B69" s="188" t="s">
        <v>85</v>
      </c>
      <c r="E69" s="204"/>
      <c r="F69" s="216"/>
      <c r="G69" s="216"/>
      <c r="H69" s="157"/>
      <c r="L69" s="157"/>
      <c r="M69" s="157"/>
      <c r="N69" s="156"/>
    </row>
    <row r="70" spans="1:14" x14ac:dyDescent="0.25">
      <c r="A70" s="158" t="s">
        <v>86</v>
      </c>
      <c r="B70" s="196" t="s">
        <v>114</v>
      </c>
      <c r="C70" s="172">
        <v>374.56362341999898</v>
      </c>
      <c r="D70" s="191" t="s">
        <v>50</v>
      </c>
      <c r="E70" s="196"/>
      <c r="F70" s="192">
        <f>IF($C$77=0,"",IF(C70="[for completion]","",C70/$C$77))</f>
        <v>2.5102562738348121E-2</v>
      </c>
      <c r="G70" s="192" t="str">
        <f>IF($D$77=0,"",IF(D70="[Mark as ND1 if not relevant]","",D70/$D$77))</f>
        <v/>
      </c>
      <c r="H70" s="157"/>
      <c r="L70" s="157"/>
      <c r="M70" s="157"/>
      <c r="N70" s="156"/>
    </row>
    <row r="71" spans="1:14" x14ac:dyDescent="0.25">
      <c r="A71" s="158" t="s">
        <v>87</v>
      </c>
      <c r="B71" s="196" t="s">
        <v>116</v>
      </c>
      <c r="C71" s="172">
        <v>442.65923930999901</v>
      </c>
      <c r="D71" s="191" t="s">
        <v>50</v>
      </c>
      <c r="E71" s="196"/>
      <c r="F71" s="192">
        <f>IF($C$77=0,"",IF(C71="[for completion]","",C71/$C$77))</f>
        <v>2.9666205236457063E-2</v>
      </c>
      <c r="G71" s="192" t="str">
        <f>IF($D$77=0,"",IF(D71="[Mark as ND1 if not relevant]","",D71/$D$77))</f>
        <v/>
      </c>
      <c r="H71" s="157"/>
      <c r="L71" s="157"/>
      <c r="M71" s="157"/>
      <c r="N71" s="156"/>
    </row>
    <row r="72" spans="1:14" x14ac:dyDescent="0.25">
      <c r="A72" s="158" t="s">
        <v>88</v>
      </c>
      <c r="B72" s="196" t="s">
        <v>118</v>
      </c>
      <c r="C72" s="172">
        <v>739.00482842999895</v>
      </c>
      <c r="D72" s="191" t="s">
        <v>50</v>
      </c>
      <c r="E72" s="196"/>
      <c r="F72" s="192">
        <f>IF($C$77=0,"",IF(C72="[for completion]","",C72/$C$77))</f>
        <v>4.9526739677026928E-2</v>
      </c>
      <c r="G72" s="192" t="str">
        <f>IF($D$77=0,"",IF(D72="[Mark as ND1 if not relevant]","",D72/$D$77))</f>
        <v/>
      </c>
      <c r="H72" s="157"/>
      <c r="L72" s="157"/>
      <c r="M72" s="157"/>
      <c r="N72" s="156"/>
    </row>
    <row r="73" spans="1:14" x14ac:dyDescent="0.25">
      <c r="A73" s="158" t="s">
        <v>89</v>
      </c>
      <c r="B73" s="196" t="s">
        <v>120</v>
      </c>
      <c r="C73" s="172">
        <v>788.18477997000298</v>
      </c>
      <c r="D73" s="191" t="s">
        <v>50</v>
      </c>
      <c r="E73" s="196"/>
      <c r="F73" s="192">
        <f>IF($C$77=0,"",IF(C73="[for completion]","",C73/$C$77))</f>
        <v>5.2822689261585426E-2</v>
      </c>
      <c r="G73" s="192" t="str">
        <f>IF($D$77=0,"",IF(D73="[Mark as ND1 if not relevant]","",D73/$D$77))</f>
        <v/>
      </c>
      <c r="H73" s="157"/>
      <c r="L73" s="157"/>
      <c r="M73" s="157"/>
      <c r="N73" s="156"/>
    </row>
    <row r="74" spans="1:14" x14ac:dyDescent="0.25">
      <c r="A74" s="158" t="s">
        <v>90</v>
      </c>
      <c r="B74" s="196" t="s">
        <v>122</v>
      </c>
      <c r="C74" s="172">
        <v>1074.8020672800001</v>
      </c>
      <c r="D74" s="191" t="s">
        <v>50</v>
      </c>
      <c r="E74" s="196"/>
      <c r="F74" s="192">
        <f>IF($C$77=0,"",IF(C74="[for completion]","",C74/$C$77))</f>
        <v>7.2031250869627042E-2</v>
      </c>
      <c r="G74" s="192" t="str">
        <f>IF($D$77=0,"",IF(D74="[Mark as ND1 if not relevant]","",D74/$D$77))</f>
        <v/>
      </c>
      <c r="H74" s="157"/>
      <c r="L74" s="157"/>
      <c r="M74" s="157"/>
      <c r="N74" s="156"/>
    </row>
    <row r="75" spans="1:14" x14ac:dyDescent="0.25">
      <c r="A75" s="158" t="s">
        <v>91</v>
      </c>
      <c r="B75" s="196" t="s">
        <v>124</v>
      </c>
      <c r="C75" s="172">
        <v>7426.5320017799504</v>
      </c>
      <c r="D75" s="191" t="s">
        <v>50</v>
      </c>
      <c r="E75" s="196"/>
      <c r="F75" s="192">
        <f>IF($C$77=0,"",IF(C75="[for completion]","",C75/$C$77))</f>
        <v>0.49771246818058607</v>
      </c>
      <c r="G75" s="192" t="str">
        <f>IF($D$77=0,"",IF(D75="[Mark as ND1 if not relevant]","",D75/$D$77))</f>
        <v/>
      </c>
      <c r="H75" s="157"/>
      <c r="L75" s="157"/>
      <c r="M75" s="157"/>
      <c r="N75" s="156"/>
    </row>
    <row r="76" spans="1:14" x14ac:dyDescent="0.25">
      <c r="A76" s="158" t="s">
        <v>92</v>
      </c>
      <c r="B76" s="196" t="s">
        <v>126</v>
      </c>
      <c r="C76" s="172">
        <v>4075.58349787003</v>
      </c>
      <c r="D76" s="191" t="s">
        <v>50</v>
      </c>
      <c r="E76" s="196"/>
      <c r="F76" s="192">
        <f>IF($C$77=0,"",IF(C76="[for completion]","",C76/$C$77))</f>
        <v>0.27313808403636941</v>
      </c>
      <c r="G76" s="192" t="str">
        <f>IF($D$77=0,"",IF(D76="[Mark as ND1 if not relevant]","",D76/$D$77))</f>
        <v/>
      </c>
      <c r="H76" s="157"/>
      <c r="L76" s="157"/>
      <c r="M76" s="157"/>
      <c r="N76" s="156"/>
    </row>
    <row r="77" spans="1:14" x14ac:dyDescent="0.25">
      <c r="A77" s="158" t="s">
        <v>93</v>
      </c>
      <c r="B77" s="195" t="s">
        <v>72</v>
      </c>
      <c r="C77" s="189">
        <f>SUM(C70:C76)</f>
        <v>14921.330038059979</v>
      </c>
      <c r="D77" s="189">
        <f>SUM(D70:D76)</f>
        <v>0</v>
      </c>
      <c r="E77" s="188"/>
      <c r="F77" s="198">
        <f>SUM(F70:F76)</f>
        <v>1</v>
      </c>
      <c r="G77" s="198">
        <f>SUM(G70:G76)</f>
        <v>0</v>
      </c>
      <c r="H77" s="157"/>
      <c r="L77" s="157"/>
      <c r="M77" s="157"/>
      <c r="N77" s="156"/>
    </row>
    <row r="78" spans="1:14" outlineLevel="1" x14ac:dyDescent="0.25">
      <c r="A78" s="158" t="s">
        <v>95</v>
      </c>
      <c r="B78" s="211" t="s">
        <v>96</v>
      </c>
      <c r="C78" s="172">
        <v>24.430374260000001</v>
      </c>
      <c r="D78" s="189"/>
      <c r="E78" s="188"/>
      <c r="F78" s="192">
        <f>IF($C$77=0,"",IF(C78="[for completion]","",C78/$C$77))</f>
        <v>1.6372785936431412E-3</v>
      </c>
      <c r="G78" s="192" t="str">
        <f>IF($D$77=0,"",IF(D78="[for completion]","",D78/$D$77))</f>
        <v/>
      </c>
      <c r="H78" s="157"/>
      <c r="L78" s="157"/>
      <c r="M78" s="157"/>
      <c r="N78" s="156"/>
    </row>
    <row r="79" spans="1:14" outlineLevel="1" x14ac:dyDescent="0.25">
      <c r="A79" s="158" t="s">
        <v>97</v>
      </c>
      <c r="B79" s="211" t="s">
        <v>98</v>
      </c>
      <c r="C79" s="172">
        <v>146.08959651999999</v>
      </c>
      <c r="D79" s="189"/>
      <c r="E79" s="188"/>
      <c r="F79" s="192">
        <f>IF($C$77=0,"",IF(C79="[for completion]","",C79/$C$77))</f>
        <v>9.7906551324424742E-3</v>
      </c>
      <c r="G79" s="192" t="str">
        <f>IF($D$77=0,"",IF(D79="[for completion]","",D79/$D$77))</f>
        <v/>
      </c>
      <c r="H79" s="157"/>
      <c r="L79" s="157"/>
      <c r="M79" s="157"/>
      <c r="N79" s="156"/>
    </row>
    <row r="80" spans="1:14" outlineLevel="1" x14ac:dyDescent="0.25">
      <c r="A80" s="158" t="s">
        <v>99</v>
      </c>
      <c r="B80" s="211" t="s">
        <v>1480</v>
      </c>
      <c r="C80" s="172">
        <v>204.04365264</v>
      </c>
      <c r="D80" s="189"/>
      <c r="E80" s="188"/>
      <c r="F80" s="192">
        <f>IF($C$77=0,"",IF(C80="[for completion]","",C80/$C$77))</f>
        <v>1.3674629012262574E-2</v>
      </c>
      <c r="G80" s="192" t="str">
        <f>IF($D$77=0,"",IF(D80="[for completion]","",D80/$D$77))</f>
        <v/>
      </c>
      <c r="H80" s="157"/>
      <c r="L80" s="157"/>
      <c r="M80" s="157"/>
      <c r="N80" s="156"/>
    </row>
    <row r="81" spans="1:14" outlineLevel="1" x14ac:dyDescent="0.25">
      <c r="A81" s="158" t="s">
        <v>100</v>
      </c>
      <c r="B81" s="211" t="s">
        <v>101</v>
      </c>
      <c r="C81" s="172">
        <v>197.07422800000001</v>
      </c>
      <c r="D81" s="189"/>
      <c r="E81" s="188"/>
      <c r="F81" s="192">
        <f>IF($C$77=0,"",IF(C81="[for completion]","",C81/$C$77))</f>
        <v>1.3207551035820593E-2</v>
      </c>
      <c r="G81" s="192" t="str">
        <f>IF($D$77=0,"",IF(D81="[for completion]","",D81/$D$77))</f>
        <v/>
      </c>
      <c r="H81" s="157"/>
      <c r="L81" s="157"/>
      <c r="M81" s="157"/>
      <c r="N81" s="156"/>
    </row>
    <row r="82" spans="1:14" outlineLevel="1" x14ac:dyDescent="0.25">
      <c r="A82" s="158" t="s">
        <v>102</v>
      </c>
      <c r="B82" s="211" t="s">
        <v>1479</v>
      </c>
      <c r="C82" s="172">
        <v>245.58501131</v>
      </c>
      <c r="D82" s="189"/>
      <c r="E82" s="188"/>
      <c r="F82" s="192">
        <f>IF($C$77=0,"",IF(C82="[for completion]","",C82/$C$77))</f>
        <v>1.6458654200636535E-2</v>
      </c>
      <c r="G82" s="192" t="str">
        <f>IF($D$77=0,"",IF(D82="[for completion]","",D82/$D$77))</f>
        <v/>
      </c>
      <c r="H82" s="157"/>
      <c r="L82" s="157"/>
      <c r="M82" s="157"/>
      <c r="N82" s="156"/>
    </row>
    <row r="83" spans="1:14" outlineLevel="1" x14ac:dyDescent="0.25">
      <c r="A83" s="158" t="s">
        <v>103</v>
      </c>
      <c r="B83" s="211"/>
      <c r="C83" s="201"/>
      <c r="D83" s="201"/>
      <c r="E83" s="188"/>
      <c r="F83" s="200"/>
      <c r="G83" s="200"/>
      <c r="H83" s="157"/>
      <c r="L83" s="157"/>
      <c r="M83" s="157"/>
      <c r="N83" s="156"/>
    </row>
    <row r="84" spans="1:14" outlineLevel="1" x14ac:dyDescent="0.25">
      <c r="A84" s="158" t="s">
        <v>104</v>
      </c>
      <c r="B84" s="211"/>
      <c r="C84" s="201"/>
      <c r="D84" s="201"/>
      <c r="E84" s="188"/>
      <c r="F84" s="200"/>
      <c r="G84" s="200"/>
      <c r="H84" s="157"/>
      <c r="L84" s="157"/>
      <c r="M84" s="157"/>
      <c r="N84" s="156"/>
    </row>
    <row r="85" spans="1:14" outlineLevel="1" x14ac:dyDescent="0.25">
      <c r="A85" s="158" t="s">
        <v>105</v>
      </c>
      <c r="B85" s="211"/>
      <c r="C85" s="201"/>
      <c r="D85" s="201"/>
      <c r="E85" s="188"/>
      <c r="F85" s="200"/>
      <c r="G85" s="200"/>
      <c r="H85" s="157"/>
      <c r="L85" s="157"/>
      <c r="M85" s="157"/>
      <c r="N85" s="156"/>
    </row>
    <row r="86" spans="1:14" outlineLevel="1" x14ac:dyDescent="0.25">
      <c r="A86" s="158" t="s">
        <v>106</v>
      </c>
      <c r="B86" s="195"/>
      <c r="C86" s="201"/>
      <c r="D86" s="201"/>
      <c r="E86" s="188"/>
      <c r="F86" s="200">
        <f>IF($C$77=0,"",IF(C86="[for completion]","",C86/$C$77))</f>
        <v>0</v>
      </c>
      <c r="G86" s="200" t="str">
        <f>IF($D$77=0,"",IF(D86="[for completion]","",D86/$D$77))</f>
        <v/>
      </c>
      <c r="H86" s="157"/>
      <c r="L86" s="157"/>
      <c r="M86" s="157"/>
      <c r="N86" s="156"/>
    </row>
    <row r="87" spans="1:14" outlineLevel="1" x14ac:dyDescent="0.25">
      <c r="A87" s="158" t="s">
        <v>1483</v>
      </c>
      <c r="B87" s="211"/>
      <c r="C87" s="201"/>
      <c r="D87" s="201"/>
      <c r="E87" s="188"/>
      <c r="F87" s="200">
        <f>IF($C$77=0,"",IF(C87="[for completion]","",C87/$C$77))</f>
        <v>0</v>
      </c>
      <c r="G87" s="200" t="str">
        <f>IF($D$77=0,"",IF(D87="[for completion]","",D87/$D$77))</f>
        <v/>
      </c>
      <c r="H87" s="157"/>
      <c r="L87" s="157"/>
      <c r="M87" s="157"/>
      <c r="N87" s="156"/>
    </row>
    <row r="88" spans="1:14" ht="15" customHeight="1" x14ac:dyDescent="0.25">
      <c r="A88" s="163"/>
      <c r="B88" s="164" t="s">
        <v>107</v>
      </c>
      <c r="C88" s="208" t="s">
        <v>1482</v>
      </c>
      <c r="D88" s="208" t="s">
        <v>108</v>
      </c>
      <c r="E88" s="162"/>
      <c r="F88" s="161" t="s">
        <v>1481</v>
      </c>
      <c r="G88" s="163" t="s">
        <v>109</v>
      </c>
      <c r="H88" s="157"/>
      <c r="L88" s="157"/>
      <c r="M88" s="157"/>
      <c r="N88" s="156"/>
    </row>
    <row r="89" spans="1:14" x14ac:dyDescent="0.25">
      <c r="A89" s="158" t="s">
        <v>110</v>
      </c>
      <c r="B89" s="188" t="s">
        <v>83</v>
      </c>
      <c r="C89" s="172">
        <v>3.22715902322811</v>
      </c>
      <c r="D89" s="191">
        <v>4.2271590232281104</v>
      </c>
      <c r="E89" s="204"/>
      <c r="F89" s="215"/>
      <c r="G89" s="212"/>
      <c r="H89" s="157"/>
      <c r="L89" s="157"/>
      <c r="M89" s="157"/>
      <c r="N89" s="156"/>
    </row>
    <row r="90" spans="1:14" x14ac:dyDescent="0.25">
      <c r="B90" s="188"/>
      <c r="C90" s="213"/>
      <c r="D90" s="213"/>
      <c r="E90" s="204"/>
      <c r="F90" s="215"/>
      <c r="G90" s="212"/>
      <c r="H90" s="157"/>
      <c r="L90" s="157"/>
      <c r="M90" s="157"/>
      <c r="N90" s="156"/>
    </row>
    <row r="91" spans="1:14" x14ac:dyDescent="0.25">
      <c r="B91" s="188" t="s">
        <v>111</v>
      </c>
      <c r="C91" s="214"/>
      <c r="D91" s="214"/>
      <c r="E91" s="204"/>
      <c r="F91" s="212"/>
      <c r="G91" s="212"/>
      <c r="H91" s="157"/>
      <c r="L91" s="157"/>
      <c r="M91" s="157"/>
      <c r="N91" s="156"/>
    </row>
    <row r="92" spans="1:14" x14ac:dyDescent="0.25">
      <c r="A92" s="158" t="s">
        <v>112</v>
      </c>
      <c r="B92" s="188" t="s">
        <v>85</v>
      </c>
      <c r="C92" s="213"/>
      <c r="D92" s="213"/>
      <c r="E92" s="204"/>
      <c r="F92" s="212"/>
      <c r="G92" s="212"/>
      <c r="H92" s="157"/>
      <c r="L92" s="157"/>
      <c r="M92" s="157"/>
      <c r="N92" s="156"/>
    </row>
    <row r="93" spans="1:14" x14ac:dyDescent="0.25">
      <c r="A93" s="158" t="s">
        <v>113</v>
      </c>
      <c r="B93" s="196" t="s">
        <v>114</v>
      </c>
      <c r="C93" s="172">
        <v>0</v>
      </c>
      <c r="D93" s="191">
        <v>0</v>
      </c>
      <c r="E93" s="196"/>
      <c r="F93" s="192">
        <f>IF($C$100=0,"",IF(C93="[for completion]","",IF(C93="","",C93/$C$100)))</f>
        <v>0</v>
      </c>
      <c r="G93" s="192">
        <f>IF($D$100=0,"",IF(D93="[Mark as ND1 if not relevant]","",IF(D93="","",D93/$D$100)))</f>
        <v>0</v>
      </c>
      <c r="H93" s="157"/>
      <c r="L93" s="157"/>
      <c r="M93" s="157"/>
      <c r="N93" s="156"/>
    </row>
    <row r="94" spans="1:14" x14ac:dyDescent="0.25">
      <c r="A94" s="158" t="s">
        <v>115</v>
      </c>
      <c r="B94" s="196" t="s">
        <v>116</v>
      </c>
      <c r="C94" s="172">
        <v>2500</v>
      </c>
      <c r="D94" s="191">
        <v>0</v>
      </c>
      <c r="E94" s="196"/>
      <c r="F94" s="192">
        <f>IF($C$100=0,"",IF(C94="[for completion]","",IF(C94="","",C94/$C$100)))</f>
        <v>0.21739130434782608</v>
      </c>
      <c r="G94" s="192">
        <f>IF($D$100=0,"",IF(D94="[Mark as ND1 if not relevant]","",IF(D94="","",D94/$D$100)))</f>
        <v>0</v>
      </c>
      <c r="H94" s="157"/>
      <c r="L94" s="157"/>
      <c r="M94" s="157"/>
      <c r="N94" s="156"/>
    </row>
    <row r="95" spans="1:14" x14ac:dyDescent="0.25">
      <c r="A95" s="158" t="s">
        <v>117</v>
      </c>
      <c r="B95" s="196" t="s">
        <v>118</v>
      </c>
      <c r="C95" s="172">
        <v>4000</v>
      </c>
      <c r="D95" s="191">
        <v>2500</v>
      </c>
      <c r="E95" s="196"/>
      <c r="F95" s="192">
        <f>IF($C$100=0,"",IF(C95="[for completion]","",IF(C95="","",C95/$C$100)))</f>
        <v>0.34782608695652173</v>
      </c>
      <c r="G95" s="192">
        <f>IF($D$100=0,"",IF(D95="[Mark as ND1 if not relevant]","",IF(D95="","",D95/$D$100)))</f>
        <v>0.21739130434782608</v>
      </c>
      <c r="H95" s="157"/>
      <c r="L95" s="157"/>
      <c r="M95" s="157"/>
      <c r="N95" s="156"/>
    </row>
    <row r="96" spans="1:14" x14ac:dyDescent="0.25">
      <c r="A96" s="158" t="s">
        <v>119</v>
      </c>
      <c r="B96" s="196" t="s">
        <v>120</v>
      </c>
      <c r="C96" s="172">
        <v>0</v>
      </c>
      <c r="D96" s="191">
        <v>4000</v>
      </c>
      <c r="E96" s="196"/>
      <c r="F96" s="192">
        <f>IF($C$100=0,"",IF(C96="[for completion]","",IF(C96="","",C96/$C$100)))</f>
        <v>0</v>
      </c>
      <c r="G96" s="192">
        <f>IF($D$100=0,"",IF(D96="[Mark as ND1 if not relevant]","",IF(D96="","",D96/$D$100)))</f>
        <v>0.34782608695652173</v>
      </c>
      <c r="H96" s="157"/>
      <c r="L96" s="157"/>
      <c r="M96" s="157"/>
      <c r="N96" s="156"/>
    </row>
    <row r="97" spans="1:14" x14ac:dyDescent="0.25">
      <c r="A97" s="158" t="s">
        <v>121</v>
      </c>
      <c r="B97" s="196" t="s">
        <v>122</v>
      </c>
      <c r="C97" s="172">
        <v>2500</v>
      </c>
      <c r="D97" s="191">
        <v>0</v>
      </c>
      <c r="E97" s="196"/>
      <c r="F97" s="192">
        <f>IF($C$100=0,"",IF(C97="[for completion]","",IF(C97="","",C97/$C$100)))</f>
        <v>0.21739130434782608</v>
      </c>
      <c r="G97" s="192">
        <f>IF($D$100=0,"",IF(D97="[Mark as ND1 if not relevant]","",IF(D97="","",D97/$D$100)))</f>
        <v>0</v>
      </c>
      <c r="H97" s="157"/>
      <c r="L97" s="157"/>
      <c r="M97" s="157"/>
    </row>
    <row r="98" spans="1:14" x14ac:dyDescent="0.25">
      <c r="A98" s="158" t="s">
        <v>123</v>
      </c>
      <c r="B98" s="196" t="s">
        <v>124</v>
      </c>
      <c r="C98" s="172">
        <v>2500</v>
      </c>
      <c r="D98" s="191">
        <v>5000</v>
      </c>
      <c r="E98" s="196"/>
      <c r="F98" s="192">
        <f>IF($C$100=0,"",IF(C98="[for completion]","",IF(C98="","",C98/$C$100)))</f>
        <v>0.21739130434782608</v>
      </c>
      <c r="G98" s="192">
        <f>IF($D$100=0,"",IF(D98="[Mark as ND1 if not relevant]","",IF(D98="","",D98/$D$100)))</f>
        <v>0.43478260869565216</v>
      </c>
      <c r="H98" s="157"/>
      <c r="L98" s="157"/>
      <c r="M98" s="157"/>
    </row>
    <row r="99" spans="1:14" x14ac:dyDescent="0.25">
      <c r="A99" s="158" t="s">
        <v>125</v>
      </c>
      <c r="B99" s="196" t="s">
        <v>126</v>
      </c>
      <c r="C99" s="172">
        <v>0</v>
      </c>
      <c r="D99" s="191">
        <v>0</v>
      </c>
      <c r="E99" s="196"/>
      <c r="F99" s="192">
        <f>IF($C$100=0,"",IF(C99="[for completion]","",IF(C99="","",C99/$C$100)))</f>
        <v>0</v>
      </c>
      <c r="G99" s="192">
        <f>IF($D$100=0,"",IF(D99="[Mark as ND1 if not relevant]","",IF(D99="","",D99/$D$100)))</f>
        <v>0</v>
      </c>
      <c r="H99" s="157"/>
      <c r="L99" s="157"/>
      <c r="M99" s="157"/>
    </row>
    <row r="100" spans="1:14" x14ac:dyDescent="0.25">
      <c r="A100" s="158" t="s">
        <v>127</v>
      </c>
      <c r="B100" s="195" t="s">
        <v>72</v>
      </c>
      <c r="C100" s="189">
        <f>SUM(C93:C99)</f>
        <v>11500</v>
      </c>
      <c r="D100" s="189">
        <f>SUM(D93:D99)</f>
        <v>11500</v>
      </c>
      <c r="E100" s="188"/>
      <c r="F100" s="198">
        <f>SUM(F93:F99)</f>
        <v>0.99999999999999989</v>
      </c>
      <c r="G100" s="198">
        <f>SUM(G93:G99)</f>
        <v>1</v>
      </c>
      <c r="H100" s="157"/>
      <c r="L100" s="157"/>
      <c r="M100" s="157"/>
    </row>
    <row r="101" spans="1:14" outlineLevel="1" x14ac:dyDescent="0.25">
      <c r="A101" s="158" t="s">
        <v>128</v>
      </c>
      <c r="B101" s="211" t="s">
        <v>96</v>
      </c>
      <c r="C101" s="172">
        <v>0</v>
      </c>
      <c r="D101" s="189"/>
      <c r="E101" s="188"/>
      <c r="F101" s="192">
        <f>IF($C$100=0,"",IF(C101="[for completion]","",C101/$C$100))</f>
        <v>0</v>
      </c>
      <c r="G101" s="192">
        <f>IF($D$100=0,"",IF(D101="[for completion]","",D101/$D$100))</f>
        <v>0</v>
      </c>
      <c r="H101" s="157"/>
      <c r="L101" s="157"/>
      <c r="M101" s="157"/>
    </row>
    <row r="102" spans="1:14" outlineLevel="1" x14ac:dyDescent="0.25">
      <c r="A102" s="158" t="s">
        <v>129</v>
      </c>
      <c r="B102" s="211" t="s">
        <v>98</v>
      </c>
      <c r="C102" s="172">
        <v>0</v>
      </c>
      <c r="D102" s="189"/>
      <c r="E102" s="188"/>
      <c r="F102" s="192">
        <f>IF($C$100=0,"",IF(C102="[for completion]","",C102/$C$100))</f>
        <v>0</v>
      </c>
      <c r="G102" s="192">
        <f>IF($D$100=0,"",IF(D102="[for completion]","",D102/$D$100))</f>
        <v>0</v>
      </c>
      <c r="H102" s="157"/>
      <c r="L102" s="157"/>
      <c r="M102" s="157"/>
    </row>
    <row r="103" spans="1:14" outlineLevel="1" x14ac:dyDescent="0.25">
      <c r="A103" s="158" t="s">
        <v>130</v>
      </c>
      <c r="B103" s="211" t="s">
        <v>1480</v>
      </c>
      <c r="C103" s="172">
        <v>0</v>
      </c>
      <c r="D103" s="189"/>
      <c r="E103" s="188"/>
      <c r="F103" s="192">
        <f>IF($C$100=0,"",IF(C103="[for completion]","",C103/$C$100))</f>
        <v>0</v>
      </c>
      <c r="G103" s="192">
        <f>IF($D$100=0,"",IF(D103="[for completion]","",D103/$D$100))</f>
        <v>0</v>
      </c>
      <c r="H103" s="157"/>
      <c r="L103" s="157"/>
      <c r="M103" s="157"/>
    </row>
    <row r="104" spans="1:14" outlineLevel="1" x14ac:dyDescent="0.25">
      <c r="A104" s="158" t="s">
        <v>131</v>
      </c>
      <c r="B104" s="211" t="s">
        <v>101</v>
      </c>
      <c r="C104" s="172">
        <v>2500</v>
      </c>
      <c r="D104" s="189"/>
      <c r="E104" s="188"/>
      <c r="F104" s="192">
        <f>IF($C$100=0,"",IF(C104="[for completion]","",C104/$C$100))</f>
        <v>0.21739130434782608</v>
      </c>
      <c r="G104" s="192">
        <f>IF($D$100=0,"",IF(D104="[for completion]","",D104/$D$100))</f>
        <v>0</v>
      </c>
      <c r="H104" s="157"/>
      <c r="L104" s="157"/>
      <c r="M104" s="157"/>
    </row>
    <row r="105" spans="1:14" outlineLevel="1" x14ac:dyDescent="0.25">
      <c r="A105" s="158" t="s">
        <v>132</v>
      </c>
      <c r="B105" s="211" t="s">
        <v>1479</v>
      </c>
      <c r="C105" s="172">
        <v>0</v>
      </c>
      <c r="D105" s="189"/>
      <c r="E105" s="188"/>
      <c r="F105" s="192">
        <f>IF($C$100=0,"",IF(C105="[for completion]","",C105/$C$100))</f>
        <v>0</v>
      </c>
      <c r="G105" s="192">
        <f>IF($D$100=0,"",IF(D105="[for completion]","",D105/$D$100))</f>
        <v>0</v>
      </c>
      <c r="H105" s="157"/>
      <c r="L105" s="157"/>
      <c r="M105" s="157"/>
    </row>
    <row r="106" spans="1:14" outlineLevel="1" x14ac:dyDescent="0.25">
      <c r="A106" s="158" t="s">
        <v>133</v>
      </c>
      <c r="B106" s="211"/>
      <c r="C106" s="201"/>
      <c r="D106" s="201"/>
      <c r="E106" s="188"/>
      <c r="F106" s="200"/>
      <c r="G106" s="200"/>
      <c r="H106" s="157"/>
      <c r="L106" s="157"/>
      <c r="M106" s="157"/>
    </row>
    <row r="107" spans="1:14" outlineLevel="1" x14ac:dyDescent="0.25">
      <c r="A107" s="158" t="s">
        <v>134</v>
      </c>
      <c r="B107" s="211"/>
      <c r="C107" s="201"/>
      <c r="D107" s="201"/>
      <c r="E107" s="188"/>
      <c r="F107" s="200"/>
      <c r="G107" s="200"/>
      <c r="H107" s="157"/>
      <c r="L107" s="157"/>
      <c r="M107" s="157"/>
    </row>
    <row r="108" spans="1:14" outlineLevel="1" x14ac:dyDescent="0.25">
      <c r="A108" s="158" t="s">
        <v>135</v>
      </c>
      <c r="B108" s="195"/>
      <c r="C108" s="201"/>
      <c r="D108" s="201"/>
      <c r="E108" s="188"/>
      <c r="F108" s="200"/>
      <c r="G108" s="200"/>
      <c r="H108" s="157"/>
      <c r="L108" s="157"/>
      <c r="M108" s="157"/>
    </row>
    <row r="109" spans="1:14" outlineLevel="1" x14ac:dyDescent="0.25">
      <c r="A109" s="158" t="s">
        <v>136</v>
      </c>
      <c r="B109" s="211"/>
      <c r="C109" s="201"/>
      <c r="D109" s="201"/>
      <c r="E109" s="188"/>
      <c r="F109" s="200"/>
      <c r="G109" s="200"/>
      <c r="H109" s="157"/>
      <c r="L109" s="157"/>
      <c r="M109" s="157"/>
    </row>
    <row r="110" spans="1:14" outlineLevel="1" x14ac:dyDescent="0.25">
      <c r="A110" s="158" t="s">
        <v>137</v>
      </c>
      <c r="B110" s="211"/>
      <c r="C110" s="201"/>
      <c r="D110" s="201"/>
      <c r="E110" s="188"/>
      <c r="F110" s="200"/>
      <c r="G110" s="200"/>
      <c r="H110" s="157"/>
      <c r="L110" s="157"/>
      <c r="M110" s="157"/>
    </row>
    <row r="111" spans="1:14" ht="15" customHeight="1" x14ac:dyDescent="0.25">
      <c r="A111" s="163"/>
      <c r="B111" s="210" t="s">
        <v>1478</v>
      </c>
      <c r="C111" s="161" t="s">
        <v>138</v>
      </c>
      <c r="D111" s="161" t="s">
        <v>139</v>
      </c>
      <c r="E111" s="162"/>
      <c r="F111" s="161" t="s">
        <v>140</v>
      </c>
      <c r="G111" s="161" t="s">
        <v>141</v>
      </c>
      <c r="H111" s="157"/>
      <c r="L111" s="157"/>
      <c r="M111" s="157"/>
    </row>
    <row r="112" spans="1:14" s="209" customFormat="1" x14ac:dyDescent="0.25">
      <c r="A112" s="158" t="s">
        <v>142</v>
      </c>
      <c r="B112" s="188" t="s">
        <v>1</v>
      </c>
      <c r="C112" s="172">
        <v>14921.330038059899</v>
      </c>
      <c r="D112" s="191">
        <v>0</v>
      </c>
      <c r="E112" s="200"/>
      <c r="F112" s="192">
        <f>IF($C$130=0,"",IF(C112="[for completion]","",IF(C112="","",C112/$C$130)))</f>
        <v>1</v>
      </c>
      <c r="G112" s="192" t="str">
        <f>IF($D$130=0,"",IF(D112="[for completion]","",IF(D112="","",D112/$D$130)))</f>
        <v/>
      </c>
      <c r="I112" s="158"/>
      <c r="J112" s="158"/>
      <c r="K112" s="158"/>
      <c r="L112" s="157"/>
      <c r="M112" s="157"/>
      <c r="N112" s="157"/>
    </row>
    <row r="113" spans="1:14" s="209" customFormat="1" x14ac:dyDescent="0.25">
      <c r="A113" s="158" t="s">
        <v>143</v>
      </c>
      <c r="B113" s="188" t="s">
        <v>144</v>
      </c>
      <c r="C113" s="172"/>
      <c r="D113" s="191"/>
      <c r="E113" s="200"/>
      <c r="F113" s="192"/>
      <c r="G113" s="192" t="str">
        <f>IF($D$130=0,"",IF(D113="[for completion]","",IF(D113="","",D113/$D$130)))</f>
        <v/>
      </c>
      <c r="I113" s="158"/>
      <c r="J113" s="158"/>
      <c r="K113" s="158"/>
      <c r="L113" s="188"/>
      <c r="M113" s="157"/>
      <c r="N113" s="157"/>
    </row>
    <row r="114" spans="1:14" s="209" customFormat="1" x14ac:dyDescent="0.25">
      <c r="A114" s="158" t="s">
        <v>145</v>
      </c>
      <c r="B114" s="188" t="s">
        <v>146</v>
      </c>
      <c r="C114" s="172"/>
      <c r="D114" s="191"/>
      <c r="E114" s="200"/>
      <c r="F114" s="192"/>
      <c r="G114" s="192" t="str">
        <f>IF($D$130=0,"",IF(D114="[for completion]","",IF(D114="","",D114/$D$130)))</f>
        <v/>
      </c>
      <c r="I114" s="158"/>
      <c r="J114" s="158"/>
      <c r="K114" s="158"/>
      <c r="L114" s="188"/>
      <c r="M114" s="157"/>
      <c r="N114" s="157"/>
    </row>
    <row r="115" spans="1:14" s="209" customFormat="1" x14ac:dyDescent="0.25">
      <c r="A115" s="158" t="s">
        <v>147</v>
      </c>
      <c r="B115" s="188" t="s">
        <v>148</v>
      </c>
      <c r="C115" s="172"/>
      <c r="D115" s="191"/>
      <c r="E115" s="200"/>
      <c r="F115" s="192"/>
      <c r="G115" s="192" t="str">
        <f>IF($D$130=0,"",IF(D115="[for completion]","",IF(D115="","",D115/$D$130)))</f>
        <v/>
      </c>
      <c r="I115" s="158"/>
      <c r="J115" s="158"/>
      <c r="K115" s="158"/>
      <c r="L115" s="188"/>
      <c r="M115" s="157"/>
      <c r="N115" s="157"/>
    </row>
    <row r="116" spans="1:14" s="209" customFormat="1" x14ac:dyDescent="0.25">
      <c r="A116" s="158" t="s">
        <v>149</v>
      </c>
      <c r="B116" s="188" t="s">
        <v>150</v>
      </c>
      <c r="C116" s="172"/>
      <c r="D116" s="191"/>
      <c r="E116" s="200"/>
      <c r="F116" s="192"/>
      <c r="G116" s="192" t="str">
        <f>IF($D$130=0,"",IF(D116="[for completion]","",IF(D116="","",D116/$D$130)))</f>
        <v/>
      </c>
      <c r="I116" s="158"/>
      <c r="J116" s="158"/>
      <c r="K116" s="158"/>
      <c r="L116" s="188"/>
      <c r="M116" s="157"/>
      <c r="N116" s="157"/>
    </row>
    <row r="117" spans="1:14" s="209" customFormat="1" x14ac:dyDescent="0.25">
      <c r="A117" s="158" t="s">
        <v>151</v>
      </c>
      <c r="B117" s="188" t="s">
        <v>152</v>
      </c>
      <c r="C117" s="172"/>
      <c r="D117" s="191"/>
      <c r="E117" s="188"/>
      <c r="F117" s="192"/>
      <c r="G117" s="192" t="str">
        <f>IF($D$130=0,"",IF(D117="[for completion]","",IF(D117="","",D117/$D$130)))</f>
        <v/>
      </c>
      <c r="I117" s="158"/>
      <c r="J117" s="158"/>
      <c r="K117" s="158"/>
      <c r="L117" s="188"/>
      <c r="M117" s="157"/>
      <c r="N117" s="157"/>
    </row>
    <row r="118" spans="1:14" x14ac:dyDescent="0.25">
      <c r="A118" s="158" t="s">
        <v>153</v>
      </c>
      <c r="B118" s="188" t="s">
        <v>154</v>
      </c>
      <c r="C118" s="172"/>
      <c r="D118" s="191"/>
      <c r="E118" s="188"/>
      <c r="F118" s="192"/>
      <c r="G118" s="192" t="str">
        <f>IF($D$130=0,"",IF(D118="[for completion]","",IF(D118="","",D118/$D$130)))</f>
        <v/>
      </c>
      <c r="L118" s="188"/>
      <c r="M118" s="157"/>
    </row>
    <row r="119" spans="1:14" x14ac:dyDescent="0.25">
      <c r="A119" s="158" t="s">
        <v>155</v>
      </c>
      <c r="B119" s="188" t="s">
        <v>156</v>
      </c>
      <c r="C119" s="172"/>
      <c r="D119" s="191"/>
      <c r="E119" s="188"/>
      <c r="F119" s="192"/>
      <c r="G119" s="192" t="str">
        <f>IF($D$130=0,"",IF(D119="[for completion]","",IF(D119="","",D119/$D$130)))</f>
        <v/>
      </c>
      <c r="L119" s="188"/>
      <c r="M119" s="157"/>
    </row>
    <row r="120" spans="1:14" x14ac:dyDescent="0.25">
      <c r="A120" s="158" t="s">
        <v>157</v>
      </c>
      <c r="B120" s="188" t="s">
        <v>158</v>
      </c>
      <c r="C120" s="172"/>
      <c r="D120" s="191"/>
      <c r="E120" s="188"/>
      <c r="F120" s="192"/>
      <c r="G120" s="192" t="str">
        <f>IF($D$130=0,"",IF(D120="[for completion]","",IF(D120="","",D120/$D$130)))</f>
        <v/>
      </c>
      <c r="L120" s="188"/>
      <c r="M120" s="157"/>
    </row>
    <row r="121" spans="1:14" x14ac:dyDescent="0.25">
      <c r="A121" s="158" t="s">
        <v>159</v>
      </c>
      <c r="B121" s="158" t="s">
        <v>160</v>
      </c>
      <c r="C121" s="172"/>
      <c r="D121" s="191"/>
      <c r="F121" s="192"/>
      <c r="G121" s="192" t="str">
        <f>IF($D$130=0,"",IF(D121="[for completion]","",IF(D121="","",D121/$D$130)))</f>
        <v/>
      </c>
      <c r="L121" s="188"/>
      <c r="M121" s="157"/>
    </row>
    <row r="122" spans="1:14" x14ac:dyDescent="0.25">
      <c r="A122" s="158" t="s">
        <v>161</v>
      </c>
      <c r="B122" s="188" t="s">
        <v>162</v>
      </c>
      <c r="C122" s="172"/>
      <c r="D122" s="191"/>
      <c r="E122" s="188"/>
      <c r="F122" s="192"/>
      <c r="G122" s="192" t="str">
        <f>IF($D$130=0,"",IF(D122="[for completion]","",IF(D122="","",D122/$D$130)))</f>
        <v/>
      </c>
      <c r="L122" s="188"/>
      <c r="M122" s="157"/>
    </row>
    <row r="123" spans="1:14" x14ac:dyDescent="0.25">
      <c r="A123" s="158" t="s">
        <v>163</v>
      </c>
      <c r="B123" s="188" t="s">
        <v>164</v>
      </c>
      <c r="C123" s="172"/>
      <c r="D123" s="191"/>
      <c r="E123" s="188"/>
      <c r="F123" s="192"/>
      <c r="G123" s="192" t="str">
        <f>IF($D$130=0,"",IF(D123="[for completion]","",IF(D123="","",D123/$D$130)))</f>
        <v/>
      </c>
      <c r="L123" s="188"/>
      <c r="M123" s="157"/>
    </row>
    <row r="124" spans="1:14" x14ac:dyDescent="0.25">
      <c r="A124" s="158" t="s">
        <v>165</v>
      </c>
      <c r="B124" s="188" t="s">
        <v>166</v>
      </c>
      <c r="C124" s="172"/>
      <c r="D124" s="191"/>
      <c r="E124" s="188"/>
      <c r="F124" s="192"/>
      <c r="G124" s="192" t="str">
        <f>IF($D$130=0,"",IF(D124="[for completion]","",IF(D124="","",D124/$D$130)))</f>
        <v/>
      </c>
      <c r="L124" s="196"/>
      <c r="M124" s="157"/>
    </row>
    <row r="125" spans="1:14" x14ac:dyDescent="0.25">
      <c r="A125" s="158" t="s">
        <v>167</v>
      </c>
      <c r="B125" s="196" t="s">
        <v>168</v>
      </c>
      <c r="C125" s="172"/>
      <c r="D125" s="191"/>
      <c r="E125" s="188"/>
      <c r="F125" s="192"/>
      <c r="G125" s="192" t="str">
        <f>IF($D$130=0,"",IF(D125="[for completion]","",IF(D125="","",D125/$D$130)))</f>
        <v/>
      </c>
      <c r="L125" s="188"/>
      <c r="M125" s="157"/>
    </row>
    <row r="126" spans="1:14" x14ac:dyDescent="0.25">
      <c r="A126" s="158" t="s">
        <v>169</v>
      </c>
      <c r="B126" s="188" t="s">
        <v>170</v>
      </c>
      <c r="C126" s="172"/>
      <c r="D126" s="191"/>
      <c r="E126" s="188"/>
      <c r="F126" s="192"/>
      <c r="G126" s="192" t="str">
        <f>IF($D$130=0,"",IF(D126="[for completion]","",IF(D126="","",D126/$D$130)))</f>
        <v/>
      </c>
      <c r="H126" s="156"/>
      <c r="L126" s="188"/>
      <c r="M126" s="157"/>
    </row>
    <row r="127" spans="1:14" x14ac:dyDescent="0.25">
      <c r="A127" s="158" t="s">
        <v>171</v>
      </c>
      <c r="B127" s="188" t="s">
        <v>172</v>
      </c>
      <c r="C127" s="172"/>
      <c r="D127" s="191"/>
      <c r="E127" s="188"/>
      <c r="F127" s="192"/>
      <c r="G127" s="192" t="str">
        <f>IF($D$130=0,"",IF(D127="[for completion]","",IF(D127="","",D127/$D$130)))</f>
        <v/>
      </c>
      <c r="H127" s="157"/>
      <c r="L127" s="188"/>
      <c r="M127" s="157"/>
    </row>
    <row r="128" spans="1:14" x14ac:dyDescent="0.25">
      <c r="A128" s="158" t="s">
        <v>173</v>
      </c>
      <c r="B128" s="188" t="s">
        <v>174</v>
      </c>
      <c r="C128" s="172"/>
      <c r="D128" s="191"/>
      <c r="E128" s="188"/>
      <c r="F128" s="192"/>
      <c r="G128" s="192" t="str">
        <f>IF($D$130=0,"",IF(D128="[for completion]","",IF(D128="","",D128/$D$130)))</f>
        <v/>
      </c>
      <c r="H128" s="157"/>
      <c r="L128" s="157"/>
      <c r="M128" s="157"/>
    </row>
    <row r="129" spans="1:14" x14ac:dyDescent="0.25">
      <c r="A129" s="158" t="s">
        <v>175</v>
      </c>
      <c r="B129" s="188" t="s">
        <v>70</v>
      </c>
      <c r="C129" s="172"/>
      <c r="D129" s="191"/>
      <c r="E129" s="188"/>
      <c r="F129" s="192"/>
      <c r="G129" s="192" t="str">
        <f>IF($D$130=0,"",IF(D129="[for completion]","",IF(D129="","",D129/$D$130)))</f>
        <v/>
      </c>
      <c r="H129" s="157"/>
      <c r="L129" s="157"/>
      <c r="M129" s="157"/>
    </row>
    <row r="130" spans="1:14" outlineLevel="1" x14ac:dyDescent="0.25">
      <c r="A130" s="158" t="s">
        <v>176</v>
      </c>
      <c r="B130" s="195" t="s">
        <v>72</v>
      </c>
      <c r="C130" s="191">
        <f>SUM(C112:C129)</f>
        <v>14921.330038059899</v>
      </c>
      <c r="D130" s="191">
        <f>SUM(D112:D129)</f>
        <v>0</v>
      </c>
      <c r="E130" s="188"/>
      <c r="F130" s="194">
        <f>SUM(F112:F129)</f>
        <v>1</v>
      </c>
      <c r="G130" s="194">
        <f>SUM(G112:G129)</f>
        <v>0</v>
      </c>
      <c r="H130" s="157"/>
      <c r="L130" s="157"/>
      <c r="M130" s="157"/>
    </row>
    <row r="131" spans="1:14" outlineLevel="1" x14ac:dyDescent="0.25">
      <c r="A131" s="158" t="s">
        <v>177</v>
      </c>
      <c r="B131" s="159"/>
      <c r="C131" s="191"/>
      <c r="D131" s="191"/>
      <c r="E131" s="188"/>
      <c r="F131" s="192"/>
      <c r="G131" s="192" t="str">
        <f>IF($D$130=0,"",IF(D131="[for completion]","",D131/$D$130))</f>
        <v/>
      </c>
      <c r="H131" s="157"/>
      <c r="L131" s="157"/>
      <c r="M131" s="157"/>
    </row>
    <row r="132" spans="1:14" outlineLevel="1" x14ac:dyDescent="0.25">
      <c r="A132" s="158" t="s">
        <v>179</v>
      </c>
      <c r="B132" s="159"/>
      <c r="C132" s="191"/>
      <c r="D132" s="191"/>
      <c r="E132" s="188"/>
      <c r="F132" s="192"/>
      <c r="G132" s="192" t="str">
        <f>IF($D$130=0,"",IF(D132="[for completion]","",D132/$D$130))</f>
        <v/>
      </c>
      <c r="H132" s="157"/>
      <c r="L132" s="157"/>
      <c r="M132" s="157"/>
    </row>
    <row r="133" spans="1:14" outlineLevel="1" x14ac:dyDescent="0.25">
      <c r="A133" s="158" t="s">
        <v>180</v>
      </c>
      <c r="B133" s="159"/>
      <c r="C133" s="191"/>
      <c r="D133" s="191"/>
      <c r="E133" s="188"/>
      <c r="F133" s="192"/>
      <c r="G133" s="192" t="str">
        <f>IF($D$130=0,"",IF(D133="[for completion]","",D133/$D$130))</f>
        <v/>
      </c>
      <c r="H133" s="157"/>
      <c r="L133" s="157"/>
      <c r="M133" s="157"/>
    </row>
    <row r="134" spans="1:14" outlineLevel="1" x14ac:dyDescent="0.25">
      <c r="A134" s="158" t="s">
        <v>181</v>
      </c>
      <c r="B134" s="159"/>
      <c r="C134" s="191"/>
      <c r="D134" s="191"/>
      <c r="E134" s="188"/>
      <c r="F134" s="192"/>
      <c r="G134" s="192" t="str">
        <f>IF($D$130=0,"",IF(D134="[for completion]","",D134/$D$130))</f>
        <v/>
      </c>
      <c r="H134" s="157"/>
      <c r="L134" s="157"/>
      <c r="M134" s="157"/>
    </row>
    <row r="135" spans="1:14" outlineLevel="1" x14ac:dyDescent="0.25">
      <c r="A135" s="158" t="s">
        <v>182</v>
      </c>
      <c r="B135" s="159"/>
      <c r="C135" s="191"/>
      <c r="D135" s="191"/>
      <c r="E135" s="188"/>
      <c r="F135" s="192"/>
      <c r="G135" s="192" t="str">
        <f>IF($D$130=0,"",IF(D135="[for completion]","",D135/$D$130))</f>
        <v/>
      </c>
      <c r="H135" s="157"/>
      <c r="L135" s="157"/>
      <c r="M135" s="157"/>
    </row>
    <row r="136" spans="1:14" outlineLevel="1" x14ac:dyDescent="0.25">
      <c r="A136" s="158" t="s">
        <v>183</v>
      </c>
      <c r="B136" s="159"/>
      <c r="C136" s="191"/>
      <c r="D136" s="191"/>
      <c r="E136" s="188"/>
      <c r="F136" s="192"/>
      <c r="G136" s="192" t="str">
        <f>IF($D$130=0,"",IF(D136="[for completion]","",D136/$D$130))</f>
        <v/>
      </c>
      <c r="H136" s="157"/>
      <c r="L136" s="157"/>
      <c r="M136" s="157"/>
    </row>
    <row r="137" spans="1:14" ht="15" customHeight="1" x14ac:dyDescent="0.25">
      <c r="A137" s="163"/>
      <c r="B137" s="164" t="s">
        <v>184</v>
      </c>
      <c r="C137" s="161" t="s">
        <v>138</v>
      </c>
      <c r="D137" s="161" t="s">
        <v>139</v>
      </c>
      <c r="E137" s="162"/>
      <c r="F137" s="161" t="s">
        <v>140</v>
      </c>
      <c r="G137" s="161" t="s">
        <v>141</v>
      </c>
      <c r="H137" s="157"/>
      <c r="L137" s="157"/>
      <c r="M137" s="157"/>
    </row>
    <row r="138" spans="1:14" s="209" customFormat="1" x14ac:dyDescent="0.25">
      <c r="A138" s="158" t="s">
        <v>185</v>
      </c>
      <c r="B138" s="188" t="s">
        <v>1</v>
      </c>
      <c r="C138" s="172">
        <v>11500</v>
      </c>
      <c r="D138" s="191">
        <v>0</v>
      </c>
      <c r="E138" s="200"/>
      <c r="F138" s="192">
        <f>IF($C$156=0,"",IF(C138="[for completion]","",IF(C138="","",C138/$C$156)))</f>
        <v>1</v>
      </c>
      <c r="G138" s="192" t="str">
        <f>IF($D$156=0,"",IF(D138="[for completion]","",IF(D138="","",D138/$D$156)))</f>
        <v/>
      </c>
      <c r="H138" s="157"/>
      <c r="I138" s="158"/>
      <c r="J138" s="158"/>
      <c r="K138" s="158"/>
      <c r="L138" s="157"/>
      <c r="M138" s="157"/>
      <c r="N138" s="157"/>
    </row>
    <row r="139" spans="1:14" s="209" customFormat="1" x14ac:dyDescent="0.25">
      <c r="A139" s="158" t="s">
        <v>186</v>
      </c>
      <c r="B139" s="188" t="s">
        <v>144</v>
      </c>
      <c r="C139" s="172"/>
      <c r="D139" s="191"/>
      <c r="E139" s="200"/>
      <c r="F139" s="192"/>
      <c r="G139" s="192" t="str">
        <f>IF($D$156=0,"",IF(D139="[for completion]","",IF(D139="","",D139/$D$156)))</f>
        <v/>
      </c>
      <c r="H139" s="157"/>
      <c r="I139" s="158"/>
      <c r="J139" s="158"/>
      <c r="K139" s="158"/>
      <c r="L139" s="157"/>
      <c r="M139" s="157"/>
      <c r="N139" s="157"/>
    </row>
    <row r="140" spans="1:14" s="209" customFormat="1" x14ac:dyDescent="0.25">
      <c r="A140" s="158" t="s">
        <v>187</v>
      </c>
      <c r="B140" s="188" t="s">
        <v>146</v>
      </c>
      <c r="C140" s="172"/>
      <c r="D140" s="191"/>
      <c r="E140" s="200"/>
      <c r="F140" s="192"/>
      <c r="G140" s="192" t="str">
        <f>IF($D$156=0,"",IF(D140="[for completion]","",IF(D140="","",D140/$D$156)))</f>
        <v/>
      </c>
      <c r="H140" s="157"/>
      <c r="I140" s="158"/>
      <c r="J140" s="158"/>
      <c r="K140" s="158"/>
      <c r="L140" s="157"/>
      <c r="M140" s="157"/>
      <c r="N140" s="157"/>
    </row>
    <row r="141" spans="1:14" s="209" customFormat="1" x14ac:dyDescent="0.25">
      <c r="A141" s="158" t="s">
        <v>188</v>
      </c>
      <c r="B141" s="188" t="s">
        <v>148</v>
      </c>
      <c r="C141" s="172"/>
      <c r="D141" s="191"/>
      <c r="E141" s="200"/>
      <c r="F141" s="192"/>
      <c r="G141" s="192" t="str">
        <f>IF($D$156=0,"",IF(D141="[for completion]","",IF(D141="","",D141/$D$156)))</f>
        <v/>
      </c>
      <c r="H141" s="157"/>
      <c r="I141" s="158"/>
      <c r="J141" s="158"/>
      <c r="K141" s="158"/>
      <c r="L141" s="157"/>
      <c r="M141" s="157"/>
      <c r="N141" s="157"/>
    </row>
    <row r="142" spans="1:14" s="209" customFormat="1" x14ac:dyDescent="0.25">
      <c r="A142" s="158" t="s">
        <v>189</v>
      </c>
      <c r="B142" s="188" t="s">
        <v>150</v>
      </c>
      <c r="C142" s="172"/>
      <c r="D142" s="191"/>
      <c r="E142" s="200"/>
      <c r="F142" s="192"/>
      <c r="G142" s="192" t="str">
        <f>IF($D$156=0,"",IF(D142="[for completion]","",IF(D142="","",D142/$D$156)))</f>
        <v/>
      </c>
      <c r="H142" s="157"/>
      <c r="I142" s="158"/>
      <c r="J142" s="158"/>
      <c r="K142" s="158"/>
      <c r="L142" s="157"/>
      <c r="M142" s="157"/>
      <c r="N142" s="157"/>
    </row>
    <row r="143" spans="1:14" s="209" customFormat="1" x14ac:dyDescent="0.25">
      <c r="A143" s="158" t="s">
        <v>190</v>
      </c>
      <c r="B143" s="188" t="s">
        <v>152</v>
      </c>
      <c r="C143" s="172"/>
      <c r="D143" s="191"/>
      <c r="E143" s="188"/>
      <c r="F143" s="192"/>
      <c r="G143" s="192" t="str">
        <f>IF($D$156=0,"",IF(D143="[for completion]","",IF(D143="","",D143/$D$156)))</f>
        <v/>
      </c>
      <c r="H143" s="157"/>
      <c r="I143" s="158"/>
      <c r="J143" s="158"/>
      <c r="K143" s="158"/>
      <c r="L143" s="157"/>
      <c r="M143" s="157"/>
      <c r="N143" s="157"/>
    </row>
    <row r="144" spans="1:14" x14ac:dyDescent="0.25">
      <c r="A144" s="158" t="s">
        <v>191</v>
      </c>
      <c r="B144" s="188" t="s">
        <v>154</v>
      </c>
      <c r="C144" s="172"/>
      <c r="D144" s="191"/>
      <c r="E144" s="188"/>
      <c r="F144" s="192"/>
      <c r="G144" s="192" t="str">
        <f>IF($D$156=0,"",IF(D144="[for completion]","",IF(D144="","",D144/$D$156)))</f>
        <v/>
      </c>
      <c r="H144" s="157"/>
      <c r="L144" s="157"/>
      <c r="M144" s="157"/>
    </row>
    <row r="145" spans="1:14" x14ac:dyDescent="0.25">
      <c r="A145" s="158" t="s">
        <v>192</v>
      </c>
      <c r="B145" s="188" t="s">
        <v>156</v>
      </c>
      <c r="C145" s="172"/>
      <c r="D145" s="191"/>
      <c r="E145" s="188"/>
      <c r="F145" s="192"/>
      <c r="G145" s="192" t="str">
        <f>IF($D$156=0,"",IF(D145="[for completion]","",IF(D145="","",D145/$D$156)))</f>
        <v/>
      </c>
      <c r="H145" s="157"/>
      <c r="L145" s="157"/>
      <c r="M145" s="157"/>
      <c r="N145" s="156"/>
    </row>
    <row r="146" spans="1:14" x14ac:dyDescent="0.25">
      <c r="A146" s="158" t="s">
        <v>193</v>
      </c>
      <c r="B146" s="188" t="s">
        <v>158</v>
      </c>
      <c r="C146" s="172"/>
      <c r="D146" s="191"/>
      <c r="E146" s="188"/>
      <c r="F146" s="192"/>
      <c r="G146" s="192" t="str">
        <f>IF($D$156=0,"",IF(D146="[for completion]","",IF(D146="","",D146/$D$156)))</f>
        <v/>
      </c>
      <c r="H146" s="157"/>
      <c r="L146" s="157"/>
      <c r="M146" s="157"/>
      <c r="N146" s="156"/>
    </row>
    <row r="147" spans="1:14" x14ac:dyDescent="0.25">
      <c r="A147" s="158" t="s">
        <v>194</v>
      </c>
      <c r="B147" s="158" t="s">
        <v>160</v>
      </c>
      <c r="C147" s="172"/>
      <c r="D147" s="191"/>
      <c r="F147" s="192"/>
      <c r="G147" s="192" t="str">
        <f>IF($D$156=0,"",IF(D147="[for completion]","",IF(D147="","",D147/$D$156)))</f>
        <v/>
      </c>
      <c r="H147" s="157"/>
      <c r="L147" s="157"/>
      <c r="M147" s="157"/>
      <c r="N147" s="156"/>
    </row>
    <row r="148" spans="1:14" x14ac:dyDescent="0.25">
      <c r="A148" s="158" t="s">
        <v>195</v>
      </c>
      <c r="B148" s="188" t="s">
        <v>162</v>
      </c>
      <c r="C148" s="172"/>
      <c r="D148" s="191"/>
      <c r="E148" s="188"/>
      <c r="F148" s="192"/>
      <c r="G148" s="192" t="str">
        <f>IF($D$156=0,"",IF(D148="[for completion]","",IF(D148="","",D148/$D$156)))</f>
        <v/>
      </c>
      <c r="H148" s="157"/>
      <c r="L148" s="157"/>
      <c r="M148" s="157"/>
      <c r="N148" s="156"/>
    </row>
    <row r="149" spans="1:14" x14ac:dyDescent="0.25">
      <c r="A149" s="158" t="s">
        <v>196</v>
      </c>
      <c r="B149" s="188" t="s">
        <v>164</v>
      </c>
      <c r="C149" s="172"/>
      <c r="D149" s="191"/>
      <c r="E149" s="188"/>
      <c r="F149" s="192"/>
      <c r="G149" s="192" t="str">
        <f>IF($D$156=0,"",IF(D149="[for completion]","",IF(D149="","",D149/$D$156)))</f>
        <v/>
      </c>
      <c r="H149" s="157"/>
      <c r="L149" s="157"/>
      <c r="M149" s="157"/>
      <c r="N149" s="156"/>
    </row>
    <row r="150" spans="1:14" x14ac:dyDescent="0.25">
      <c r="A150" s="158" t="s">
        <v>197</v>
      </c>
      <c r="B150" s="188" t="s">
        <v>166</v>
      </c>
      <c r="C150" s="172"/>
      <c r="D150" s="191"/>
      <c r="E150" s="188"/>
      <c r="F150" s="192"/>
      <c r="G150" s="192" t="str">
        <f>IF($D$156=0,"",IF(D150="[for completion]","",IF(D150="","",D150/$D$156)))</f>
        <v/>
      </c>
      <c r="H150" s="157"/>
      <c r="L150" s="157"/>
      <c r="M150" s="157"/>
      <c r="N150" s="156"/>
    </row>
    <row r="151" spans="1:14" x14ac:dyDescent="0.25">
      <c r="A151" s="158" t="s">
        <v>198</v>
      </c>
      <c r="B151" s="196" t="s">
        <v>168</v>
      </c>
      <c r="C151" s="172"/>
      <c r="D151" s="191"/>
      <c r="E151" s="188"/>
      <c r="F151" s="192"/>
      <c r="G151" s="192" t="str">
        <f>IF($D$156=0,"",IF(D151="[for completion]","",IF(D151="","",D151/$D$156)))</f>
        <v/>
      </c>
      <c r="H151" s="157"/>
      <c r="L151" s="157"/>
      <c r="M151" s="157"/>
      <c r="N151" s="156"/>
    </row>
    <row r="152" spans="1:14" x14ac:dyDescent="0.25">
      <c r="A152" s="158" t="s">
        <v>199</v>
      </c>
      <c r="B152" s="188" t="s">
        <v>170</v>
      </c>
      <c r="C152" s="172"/>
      <c r="D152" s="191"/>
      <c r="E152" s="188"/>
      <c r="F152" s="192"/>
      <c r="G152" s="192" t="str">
        <f>IF($D$156=0,"",IF(D152="[for completion]","",IF(D152="","",D152/$D$156)))</f>
        <v/>
      </c>
      <c r="H152" s="157"/>
      <c r="L152" s="157"/>
      <c r="M152" s="157"/>
      <c r="N152" s="156"/>
    </row>
    <row r="153" spans="1:14" x14ac:dyDescent="0.25">
      <c r="A153" s="158" t="s">
        <v>200</v>
      </c>
      <c r="B153" s="188" t="s">
        <v>172</v>
      </c>
      <c r="C153" s="172"/>
      <c r="D153" s="191"/>
      <c r="E153" s="188"/>
      <c r="F153" s="192"/>
      <c r="G153" s="192" t="str">
        <f>IF($D$156=0,"",IF(D153="[for completion]","",IF(D153="","",D153/$D$156)))</f>
        <v/>
      </c>
      <c r="H153" s="157"/>
      <c r="L153" s="157"/>
      <c r="M153" s="157"/>
      <c r="N153" s="156"/>
    </row>
    <row r="154" spans="1:14" x14ac:dyDescent="0.25">
      <c r="A154" s="158" t="s">
        <v>201</v>
      </c>
      <c r="B154" s="188" t="s">
        <v>174</v>
      </c>
      <c r="C154" s="172"/>
      <c r="D154" s="191"/>
      <c r="E154" s="188"/>
      <c r="F154" s="192"/>
      <c r="G154" s="192" t="str">
        <f>IF($D$156=0,"",IF(D154="[for completion]","",IF(D154="","",D154/$D$156)))</f>
        <v/>
      </c>
      <c r="H154" s="157"/>
      <c r="L154" s="157"/>
      <c r="M154" s="157"/>
      <c r="N154" s="156"/>
    </row>
    <row r="155" spans="1:14" x14ac:dyDescent="0.25">
      <c r="A155" s="158" t="s">
        <v>202</v>
      </c>
      <c r="B155" s="188" t="s">
        <v>70</v>
      </c>
      <c r="C155" s="172"/>
      <c r="D155" s="191"/>
      <c r="E155" s="188"/>
      <c r="F155" s="192"/>
      <c r="G155" s="192" t="str">
        <f>IF($D$156=0,"",IF(D155="[for completion]","",IF(D155="","",D155/$D$156)))</f>
        <v/>
      </c>
      <c r="H155" s="157"/>
      <c r="L155" s="157"/>
      <c r="M155" s="157"/>
      <c r="N155" s="156"/>
    </row>
    <row r="156" spans="1:14" outlineLevel="1" x14ac:dyDescent="0.25">
      <c r="A156" s="158" t="s">
        <v>203</v>
      </c>
      <c r="B156" s="195" t="s">
        <v>72</v>
      </c>
      <c r="C156" s="191">
        <f>SUM(C138:C155)</f>
        <v>11500</v>
      </c>
      <c r="D156" s="191">
        <f>SUM(D138:D155)</f>
        <v>0</v>
      </c>
      <c r="E156" s="188"/>
      <c r="F156" s="194">
        <f>SUM(F138:F155)</f>
        <v>1</v>
      </c>
      <c r="G156" s="194">
        <f>SUM(G138:G155)</f>
        <v>0</v>
      </c>
      <c r="H156" s="157"/>
      <c r="L156" s="157"/>
      <c r="M156" s="157"/>
      <c r="N156" s="156"/>
    </row>
    <row r="157" spans="1:14" outlineLevel="1" x14ac:dyDescent="0.25">
      <c r="A157" s="158" t="s">
        <v>204</v>
      </c>
      <c r="B157" s="159" t="s">
        <v>178</v>
      </c>
      <c r="C157" s="191"/>
      <c r="D157" s="191"/>
      <c r="E157" s="188"/>
      <c r="F157" s="192" t="str">
        <f>IF($C$156=0,"",IF(C157="[for completion]","",IF(C157="","",C157/$C$156)))</f>
        <v/>
      </c>
      <c r="G157" s="192" t="str">
        <f>IF($D$156=0,"",IF(D157="[for completion]","",IF(D157="","",D157/$D$156)))</f>
        <v/>
      </c>
      <c r="H157" s="157"/>
      <c r="L157" s="157"/>
      <c r="M157" s="157"/>
      <c r="N157" s="156"/>
    </row>
    <row r="158" spans="1:14" outlineLevel="1" x14ac:dyDescent="0.25">
      <c r="A158" s="158" t="s">
        <v>205</v>
      </c>
      <c r="B158" s="159" t="s">
        <v>178</v>
      </c>
      <c r="C158" s="191"/>
      <c r="D158" s="191"/>
      <c r="E158" s="188"/>
      <c r="F158" s="192" t="str">
        <f>IF($C$156=0,"",IF(C158="[for completion]","",IF(C158="","",C158/$C$156)))</f>
        <v/>
      </c>
      <c r="G158" s="192" t="str">
        <f>IF($D$156=0,"",IF(D158="[for completion]","",IF(D158="","",D158/$D$156)))</f>
        <v/>
      </c>
      <c r="H158" s="157"/>
      <c r="L158" s="157"/>
      <c r="M158" s="157"/>
      <c r="N158" s="156"/>
    </row>
    <row r="159" spans="1:14" outlineLevel="1" x14ac:dyDescent="0.25">
      <c r="A159" s="158" t="s">
        <v>206</v>
      </c>
      <c r="B159" s="159" t="s">
        <v>178</v>
      </c>
      <c r="C159" s="191"/>
      <c r="D159" s="191"/>
      <c r="E159" s="188"/>
      <c r="F159" s="192" t="str">
        <f>IF($C$156=0,"",IF(C159="[for completion]","",IF(C159="","",C159/$C$156)))</f>
        <v/>
      </c>
      <c r="G159" s="192" t="str">
        <f>IF($D$156=0,"",IF(D159="[for completion]","",IF(D159="","",D159/$D$156)))</f>
        <v/>
      </c>
      <c r="H159" s="157"/>
      <c r="L159" s="157"/>
      <c r="M159" s="157"/>
      <c r="N159" s="156"/>
    </row>
    <row r="160" spans="1:14" outlineLevel="1" x14ac:dyDescent="0.25">
      <c r="A160" s="158" t="s">
        <v>207</v>
      </c>
      <c r="B160" s="159" t="s">
        <v>178</v>
      </c>
      <c r="C160" s="191"/>
      <c r="D160" s="191"/>
      <c r="E160" s="188"/>
      <c r="F160" s="192" t="str">
        <f>IF($C$156=0,"",IF(C160="[for completion]","",IF(C160="","",C160/$C$156)))</f>
        <v/>
      </c>
      <c r="G160" s="192" t="str">
        <f>IF($D$156=0,"",IF(D160="[for completion]","",IF(D160="","",D160/$D$156)))</f>
        <v/>
      </c>
      <c r="H160" s="157"/>
      <c r="L160" s="157"/>
      <c r="M160" s="157"/>
      <c r="N160" s="156"/>
    </row>
    <row r="161" spans="1:14" outlineLevel="1" x14ac:dyDescent="0.25">
      <c r="A161" s="158" t="s">
        <v>208</v>
      </c>
      <c r="B161" s="159" t="s">
        <v>178</v>
      </c>
      <c r="C161" s="191"/>
      <c r="D161" s="191"/>
      <c r="E161" s="188"/>
      <c r="F161" s="192" t="str">
        <f>IF($C$156=0,"",IF(C161="[for completion]","",IF(C161="","",C161/$C$156)))</f>
        <v/>
      </c>
      <c r="G161" s="192" t="str">
        <f>IF($D$156=0,"",IF(D161="[for completion]","",IF(D161="","",D161/$D$156)))</f>
        <v/>
      </c>
      <c r="H161" s="157"/>
      <c r="L161" s="157"/>
      <c r="M161" s="157"/>
      <c r="N161" s="156"/>
    </row>
    <row r="162" spans="1:14" outlineLevel="1" x14ac:dyDescent="0.25">
      <c r="A162" s="158" t="s">
        <v>209</v>
      </c>
      <c r="B162" s="159" t="s">
        <v>178</v>
      </c>
      <c r="C162" s="191"/>
      <c r="D162" s="191"/>
      <c r="E162" s="188"/>
      <c r="F162" s="192" t="str">
        <f>IF($C$156=0,"",IF(C162="[for completion]","",IF(C162="","",C162/$C$156)))</f>
        <v/>
      </c>
      <c r="G162" s="192" t="str">
        <f>IF($D$156=0,"",IF(D162="[for completion]","",IF(D162="","",D162/$D$156)))</f>
        <v/>
      </c>
      <c r="H162" s="157"/>
      <c r="L162" s="157"/>
      <c r="M162" s="157"/>
      <c r="N162" s="156"/>
    </row>
    <row r="163" spans="1:14" ht="15" customHeight="1" x14ac:dyDescent="0.25">
      <c r="A163" s="163"/>
      <c r="B163" s="164" t="s">
        <v>210</v>
      </c>
      <c r="C163" s="208" t="s">
        <v>138</v>
      </c>
      <c r="D163" s="208" t="s">
        <v>139</v>
      </c>
      <c r="E163" s="162"/>
      <c r="F163" s="208" t="s">
        <v>140</v>
      </c>
      <c r="G163" s="208" t="s">
        <v>141</v>
      </c>
      <c r="H163" s="157"/>
      <c r="L163" s="157"/>
      <c r="M163" s="157"/>
      <c r="N163" s="156"/>
    </row>
    <row r="164" spans="1:14" x14ac:dyDescent="0.25">
      <c r="A164" s="158" t="s">
        <v>211</v>
      </c>
      <c r="B164" s="157" t="s">
        <v>212</v>
      </c>
      <c r="C164" s="172">
        <v>11500</v>
      </c>
      <c r="D164" s="191">
        <v>0</v>
      </c>
      <c r="E164" s="193"/>
      <c r="F164" s="192">
        <f>IF($C$167=0,"",IF(C164="[for completion]","",IF(C164="","",C164/$C$167)))</f>
        <v>1</v>
      </c>
      <c r="G164" s="192" t="str">
        <f>IF($D$167=0,"",IF(D164="[for completion]","",IF(D164="","",D164/$D$167)))</f>
        <v/>
      </c>
      <c r="H164" s="157"/>
      <c r="L164" s="157"/>
      <c r="M164" s="157"/>
      <c r="N164" s="156"/>
    </row>
    <row r="165" spans="1:14" x14ac:dyDescent="0.25">
      <c r="A165" s="158" t="s">
        <v>213</v>
      </c>
      <c r="B165" s="157" t="s">
        <v>214</v>
      </c>
      <c r="C165" s="172">
        <v>0</v>
      </c>
      <c r="D165" s="191">
        <v>0</v>
      </c>
      <c r="E165" s="193"/>
      <c r="F165" s="192">
        <f>IF($C$167=0,"",IF(C165="[for completion]","",IF(C165="","",C165/$C$167)))</f>
        <v>0</v>
      </c>
      <c r="G165" s="192" t="str">
        <f>IF($D$167=0,"",IF(D165="[for completion]","",IF(D165="","",D165/$D$167)))</f>
        <v/>
      </c>
      <c r="H165" s="157"/>
      <c r="L165" s="157"/>
      <c r="M165" s="157"/>
      <c r="N165" s="156"/>
    </row>
    <row r="166" spans="1:14" x14ac:dyDescent="0.25">
      <c r="A166" s="158" t="s">
        <v>215</v>
      </c>
      <c r="B166" s="157" t="s">
        <v>70</v>
      </c>
      <c r="C166" s="172">
        <v>0</v>
      </c>
      <c r="D166" s="191">
        <v>0</v>
      </c>
      <c r="E166" s="193"/>
      <c r="F166" s="192">
        <f>IF($C$167=0,"",IF(C166="[for completion]","",IF(C166="","",C166/$C$167)))</f>
        <v>0</v>
      </c>
      <c r="G166" s="192" t="str">
        <f>IF($D$167=0,"",IF(D166="[for completion]","",IF(D166="","",D166/$D$167)))</f>
        <v/>
      </c>
      <c r="H166" s="157"/>
      <c r="L166" s="157"/>
      <c r="M166" s="157"/>
      <c r="N166" s="156"/>
    </row>
    <row r="167" spans="1:14" x14ac:dyDescent="0.25">
      <c r="A167" s="158" t="s">
        <v>216</v>
      </c>
      <c r="B167" s="206" t="s">
        <v>72</v>
      </c>
      <c r="C167" s="205">
        <f>SUM(C164:C166)</f>
        <v>11500</v>
      </c>
      <c r="D167" s="205">
        <f>SUM(D164:D166)</f>
        <v>0</v>
      </c>
      <c r="E167" s="193"/>
      <c r="F167" s="207">
        <f>SUM(F164:F166)</f>
        <v>1</v>
      </c>
      <c r="G167" s="207">
        <f>SUM(G164:G166)</f>
        <v>0</v>
      </c>
      <c r="H167" s="157"/>
      <c r="L167" s="157"/>
      <c r="M167" s="157"/>
      <c r="N167" s="156"/>
    </row>
    <row r="168" spans="1:14" outlineLevel="1" x14ac:dyDescent="0.25">
      <c r="A168" s="158" t="s">
        <v>217</v>
      </c>
      <c r="B168" s="206"/>
      <c r="C168" s="205"/>
      <c r="D168" s="205"/>
      <c r="E168" s="193"/>
      <c r="F168" s="193"/>
      <c r="G168" s="196"/>
      <c r="H168" s="157"/>
      <c r="L168" s="157"/>
      <c r="M168" s="157"/>
      <c r="N168" s="156"/>
    </row>
    <row r="169" spans="1:14" outlineLevel="1" x14ac:dyDescent="0.25">
      <c r="A169" s="158" t="s">
        <v>218</v>
      </c>
      <c r="B169" s="206"/>
      <c r="C169" s="205"/>
      <c r="D169" s="205"/>
      <c r="E169" s="193"/>
      <c r="F169" s="193"/>
      <c r="G169" s="196"/>
      <c r="H169" s="157"/>
      <c r="L169" s="157"/>
      <c r="M169" s="157"/>
      <c r="N169" s="156"/>
    </row>
    <row r="170" spans="1:14" outlineLevel="1" x14ac:dyDescent="0.25">
      <c r="A170" s="158" t="s">
        <v>219</v>
      </c>
      <c r="B170" s="206"/>
      <c r="C170" s="205"/>
      <c r="D170" s="205"/>
      <c r="E170" s="193"/>
      <c r="F170" s="193"/>
      <c r="G170" s="196"/>
      <c r="H170" s="157"/>
      <c r="L170" s="157"/>
      <c r="M170" s="157"/>
      <c r="N170" s="156"/>
    </row>
    <row r="171" spans="1:14" outlineLevel="1" x14ac:dyDescent="0.25">
      <c r="A171" s="158" t="s">
        <v>220</v>
      </c>
      <c r="B171" s="206"/>
      <c r="C171" s="205"/>
      <c r="D171" s="205"/>
      <c r="E171" s="193"/>
      <c r="F171" s="193"/>
      <c r="G171" s="196"/>
      <c r="H171" s="157"/>
      <c r="L171" s="157"/>
      <c r="M171" s="157"/>
      <c r="N171" s="156"/>
    </row>
    <row r="172" spans="1:14" outlineLevel="1" x14ac:dyDescent="0.25">
      <c r="A172" s="158" t="s">
        <v>221</v>
      </c>
      <c r="B172" s="206"/>
      <c r="C172" s="205"/>
      <c r="D172" s="205"/>
      <c r="E172" s="193"/>
      <c r="F172" s="193"/>
      <c r="G172" s="196"/>
      <c r="H172" s="157"/>
      <c r="L172" s="157"/>
      <c r="M172" s="157"/>
      <c r="N172" s="156"/>
    </row>
    <row r="173" spans="1:14" ht="15" customHeight="1" x14ac:dyDescent="0.25">
      <c r="A173" s="163"/>
      <c r="B173" s="164" t="s">
        <v>222</v>
      </c>
      <c r="C173" s="163" t="s">
        <v>59</v>
      </c>
      <c r="D173" s="163"/>
      <c r="E173" s="162"/>
      <c r="F173" s="161" t="s">
        <v>223</v>
      </c>
      <c r="G173" s="161"/>
      <c r="H173" s="157"/>
      <c r="L173" s="157"/>
      <c r="M173" s="157"/>
      <c r="N173" s="156"/>
    </row>
    <row r="174" spans="1:14" ht="15" customHeight="1" x14ac:dyDescent="0.25">
      <c r="A174" s="158" t="s">
        <v>224</v>
      </c>
      <c r="B174" s="188" t="s">
        <v>225</v>
      </c>
      <c r="C174" s="172">
        <v>0</v>
      </c>
      <c r="D174" s="204"/>
      <c r="E174" s="165"/>
      <c r="F174" s="192">
        <f>IF($C$179=0,"",IF(C174="[for completion]","",C174/$C$179))</f>
        <v>0</v>
      </c>
      <c r="G174" s="200"/>
      <c r="H174" s="157"/>
      <c r="L174" s="157"/>
      <c r="M174" s="157"/>
      <c r="N174" s="156"/>
    </row>
    <row r="175" spans="1:14" ht="30.75" customHeight="1" x14ac:dyDescent="0.25">
      <c r="A175" s="158" t="s">
        <v>226</v>
      </c>
      <c r="B175" s="188" t="s">
        <v>227</v>
      </c>
      <c r="C175" s="172">
        <v>91.5</v>
      </c>
      <c r="E175" s="197"/>
      <c r="F175" s="192">
        <f>IF($C$179=0,"",IF(C175="[for completion]","",C175/$C$179))</f>
        <v>0.12595304233311067</v>
      </c>
      <c r="G175" s="200"/>
      <c r="H175" s="157"/>
      <c r="L175" s="157"/>
      <c r="M175" s="157"/>
      <c r="N175" s="156"/>
    </row>
    <row r="176" spans="1:14" x14ac:dyDescent="0.25">
      <c r="A176" s="158" t="s">
        <v>228</v>
      </c>
      <c r="B176" s="188" t="s">
        <v>229</v>
      </c>
      <c r="C176" s="172">
        <v>0</v>
      </c>
      <c r="E176" s="197"/>
      <c r="F176" s="192">
        <f>IF($C$179=0,"",IF(C176="[for completion]","",C176/$C$179))</f>
        <v>0</v>
      </c>
      <c r="G176" s="200"/>
      <c r="H176" s="157"/>
      <c r="L176" s="157"/>
      <c r="M176" s="157"/>
      <c r="N176" s="156"/>
    </row>
    <row r="177" spans="1:14" x14ac:dyDescent="0.25">
      <c r="A177" s="158" t="s">
        <v>230</v>
      </c>
      <c r="B177" s="188" t="s">
        <v>231</v>
      </c>
      <c r="C177" s="172">
        <v>634.96121368000001</v>
      </c>
      <c r="E177" s="197"/>
      <c r="F177" s="192">
        <f>IF($C$179=0,"",IF(C177="[for completion]","",C177/$C$179))</f>
        <v>0.87404695766688933</v>
      </c>
      <c r="G177" s="200"/>
      <c r="H177" s="157"/>
      <c r="L177" s="157"/>
      <c r="M177" s="157"/>
      <c r="N177" s="156"/>
    </row>
    <row r="178" spans="1:14" x14ac:dyDescent="0.25">
      <c r="A178" s="158" t="s">
        <v>232</v>
      </c>
      <c r="B178" s="188" t="s">
        <v>70</v>
      </c>
      <c r="C178" s="172">
        <v>0</v>
      </c>
      <c r="E178" s="197"/>
      <c r="F178" s="192">
        <f>IF($C$179=0,"",IF(C178="[for completion]","",C178/$C$179))</f>
        <v>0</v>
      </c>
      <c r="G178" s="200"/>
      <c r="H178" s="157"/>
      <c r="L178" s="157"/>
      <c r="M178" s="157"/>
      <c r="N178" s="156"/>
    </row>
    <row r="179" spans="1:14" x14ac:dyDescent="0.25">
      <c r="A179" s="158" t="s">
        <v>233</v>
      </c>
      <c r="B179" s="195" t="s">
        <v>72</v>
      </c>
      <c r="C179" s="189">
        <f>SUM(C174:C178)</f>
        <v>726.46121368000001</v>
      </c>
      <c r="E179" s="197"/>
      <c r="F179" s="198">
        <f>SUM(F174:F178)</f>
        <v>1</v>
      </c>
      <c r="G179" s="200"/>
      <c r="H179" s="157"/>
      <c r="L179" s="157"/>
      <c r="M179" s="157"/>
      <c r="N179" s="156"/>
    </row>
    <row r="180" spans="1:14" outlineLevel="1" x14ac:dyDescent="0.25">
      <c r="A180" s="158" t="s">
        <v>234</v>
      </c>
      <c r="B180" s="202" t="s">
        <v>235</v>
      </c>
      <c r="C180" s="191"/>
      <c r="E180" s="197"/>
      <c r="F180" s="192">
        <f>IF($C$179=0,"",IF(C180="[for completion]","",C180/$C$179))</f>
        <v>0</v>
      </c>
      <c r="G180" s="200"/>
      <c r="H180" s="157"/>
      <c r="L180" s="157"/>
      <c r="M180" s="157"/>
      <c r="N180" s="156"/>
    </row>
    <row r="181" spans="1:14" s="202" customFormat="1" ht="28.8" outlineLevel="1" x14ac:dyDescent="0.25">
      <c r="A181" s="158" t="s">
        <v>236</v>
      </c>
      <c r="B181" s="202" t="s">
        <v>237</v>
      </c>
      <c r="C181" s="203"/>
      <c r="F181" s="192">
        <f>IF($C$179=0,"",IF(C181="[for completion]","",C181/$C$179))</f>
        <v>0</v>
      </c>
    </row>
    <row r="182" spans="1:14" ht="28.8" outlineLevel="1" x14ac:dyDescent="0.25">
      <c r="A182" s="158" t="s">
        <v>238</v>
      </c>
      <c r="B182" s="202" t="s">
        <v>239</v>
      </c>
      <c r="C182" s="191"/>
      <c r="E182" s="197"/>
      <c r="F182" s="192">
        <f>IF($C$179=0,"",IF(C182="[for completion]","",C182/$C$179))</f>
        <v>0</v>
      </c>
      <c r="G182" s="200"/>
      <c r="H182" s="157"/>
      <c r="L182" s="157"/>
      <c r="M182" s="157"/>
      <c r="N182" s="156"/>
    </row>
    <row r="183" spans="1:14" outlineLevel="1" x14ac:dyDescent="0.25">
      <c r="A183" s="158" t="s">
        <v>240</v>
      </c>
      <c r="B183" s="202" t="s">
        <v>241</v>
      </c>
      <c r="C183" s="191"/>
      <c r="E183" s="197"/>
      <c r="F183" s="192">
        <f>IF($C$179=0,"",IF(C183="[for completion]","",C183/$C$179))</f>
        <v>0</v>
      </c>
      <c r="G183" s="200"/>
      <c r="H183" s="157"/>
      <c r="L183" s="157"/>
      <c r="M183" s="157"/>
      <c r="N183" s="156"/>
    </row>
    <row r="184" spans="1:14" s="202" customFormat="1" outlineLevel="1" x14ac:dyDescent="0.25">
      <c r="A184" s="158" t="s">
        <v>242</v>
      </c>
      <c r="B184" s="202" t="s">
        <v>243</v>
      </c>
      <c r="C184" s="203"/>
      <c r="F184" s="192">
        <f>IF($C$179=0,"",IF(C184="[for completion]","",C184/$C$179))</f>
        <v>0</v>
      </c>
    </row>
    <row r="185" spans="1:14" outlineLevel="1" x14ac:dyDescent="0.25">
      <c r="A185" s="158" t="s">
        <v>244</v>
      </c>
      <c r="B185" s="202" t="s">
        <v>245</v>
      </c>
      <c r="C185" s="191"/>
      <c r="E185" s="197"/>
      <c r="F185" s="192">
        <f>IF($C$179=0,"",IF(C185="[for completion]","",C185/$C$179))</f>
        <v>0</v>
      </c>
      <c r="G185" s="200"/>
      <c r="H185" s="157"/>
      <c r="L185" s="157"/>
      <c r="M185" s="157"/>
      <c r="N185" s="156"/>
    </row>
    <row r="186" spans="1:14" outlineLevel="1" x14ac:dyDescent="0.25">
      <c r="A186" s="158" t="s">
        <v>246</v>
      </c>
      <c r="B186" s="202" t="s">
        <v>247</v>
      </c>
      <c r="C186" s="191"/>
      <c r="E186" s="197"/>
      <c r="F186" s="192">
        <f>IF($C$179=0,"",IF(C186="[for completion]","",C186/$C$179))</f>
        <v>0</v>
      </c>
      <c r="G186" s="200"/>
      <c r="H186" s="157"/>
      <c r="L186" s="157"/>
      <c r="M186" s="157"/>
      <c r="N186" s="156"/>
    </row>
    <row r="187" spans="1:14" outlineLevel="1" x14ac:dyDescent="0.25">
      <c r="A187" s="158" t="s">
        <v>248</v>
      </c>
      <c r="B187" s="202" t="s">
        <v>249</v>
      </c>
      <c r="C187" s="191"/>
      <c r="E187" s="197"/>
      <c r="F187" s="192">
        <f>IF($C$179=0,"",IF(C187="[for completion]","",C187/$C$179))</f>
        <v>0</v>
      </c>
      <c r="G187" s="200"/>
      <c r="H187" s="157"/>
      <c r="L187" s="157"/>
      <c r="M187" s="157"/>
      <c r="N187" s="156"/>
    </row>
    <row r="188" spans="1:14" outlineLevel="1" x14ac:dyDescent="0.25">
      <c r="A188" s="158" t="s">
        <v>250</v>
      </c>
      <c r="B188" s="202"/>
      <c r="E188" s="197"/>
      <c r="F188" s="200"/>
      <c r="G188" s="200"/>
      <c r="H188" s="157"/>
      <c r="L188" s="157"/>
      <c r="M188" s="157"/>
      <c r="N188" s="156"/>
    </row>
    <row r="189" spans="1:14" outlineLevel="1" x14ac:dyDescent="0.25">
      <c r="A189" s="158" t="s">
        <v>251</v>
      </c>
      <c r="B189" s="202"/>
      <c r="E189" s="197"/>
      <c r="F189" s="200"/>
      <c r="G189" s="200"/>
      <c r="H189" s="157"/>
      <c r="L189" s="157"/>
      <c r="M189" s="157"/>
      <c r="N189" s="156"/>
    </row>
    <row r="190" spans="1:14" outlineLevel="1" x14ac:dyDescent="0.25">
      <c r="A190" s="158" t="s">
        <v>252</v>
      </c>
      <c r="B190" s="202"/>
      <c r="E190" s="197"/>
      <c r="F190" s="200"/>
      <c r="G190" s="200"/>
      <c r="H190" s="157"/>
      <c r="L190" s="157"/>
      <c r="M190" s="157"/>
      <c r="N190" s="156"/>
    </row>
    <row r="191" spans="1:14" outlineLevel="1" x14ac:dyDescent="0.25">
      <c r="A191" s="158" t="s">
        <v>253</v>
      </c>
      <c r="B191" s="159"/>
      <c r="E191" s="197"/>
      <c r="F191" s="200"/>
      <c r="G191" s="200"/>
      <c r="H191" s="157"/>
      <c r="L191" s="157"/>
      <c r="M191" s="157"/>
      <c r="N191" s="156"/>
    </row>
    <row r="192" spans="1:14" ht="15" customHeight="1" x14ac:dyDescent="0.25">
      <c r="A192" s="163"/>
      <c r="B192" s="164" t="s">
        <v>254</v>
      </c>
      <c r="C192" s="163" t="s">
        <v>59</v>
      </c>
      <c r="D192" s="163"/>
      <c r="E192" s="162"/>
      <c r="F192" s="161" t="s">
        <v>223</v>
      </c>
      <c r="G192" s="161"/>
      <c r="H192" s="157"/>
      <c r="L192" s="157"/>
      <c r="M192" s="157"/>
      <c r="N192" s="156"/>
    </row>
    <row r="193" spans="1:14" x14ac:dyDescent="0.25">
      <c r="A193" s="158" t="s">
        <v>255</v>
      </c>
      <c r="B193" s="188" t="s">
        <v>256</v>
      </c>
      <c r="C193" s="172">
        <v>91.5</v>
      </c>
      <c r="E193" s="201"/>
      <c r="F193" s="192">
        <f>IF($C$208=0,"",IF(C193="[for completion]","",C193/$C$208))</f>
        <v>1</v>
      </c>
      <c r="G193" s="200"/>
      <c r="H193" s="157"/>
      <c r="L193" s="157"/>
      <c r="M193" s="157"/>
      <c r="N193" s="156"/>
    </row>
    <row r="194" spans="1:14" x14ac:dyDescent="0.25">
      <c r="A194" s="158" t="s">
        <v>257</v>
      </c>
      <c r="B194" s="188" t="s">
        <v>258</v>
      </c>
      <c r="C194" s="172">
        <v>0</v>
      </c>
      <c r="E194" s="197"/>
      <c r="F194" s="192">
        <f>IF($C$208=0,"",IF(C194="[for completion]","",C194/$C$208))</f>
        <v>0</v>
      </c>
      <c r="G194" s="197"/>
      <c r="H194" s="157"/>
      <c r="L194" s="157"/>
      <c r="M194" s="157"/>
      <c r="N194" s="156"/>
    </row>
    <row r="195" spans="1:14" x14ac:dyDescent="0.25">
      <c r="A195" s="158" t="s">
        <v>259</v>
      </c>
      <c r="B195" s="188" t="s">
        <v>260</v>
      </c>
      <c r="C195" s="172">
        <v>0</v>
      </c>
      <c r="E195" s="197"/>
      <c r="F195" s="192">
        <f>IF($C$208=0,"",IF(C195="[for completion]","",C195/$C$208))</f>
        <v>0</v>
      </c>
      <c r="G195" s="197"/>
      <c r="H195" s="157"/>
      <c r="L195" s="157"/>
      <c r="M195" s="157"/>
      <c r="N195" s="156"/>
    </row>
    <row r="196" spans="1:14" x14ac:dyDescent="0.25">
      <c r="A196" s="158" t="s">
        <v>261</v>
      </c>
      <c r="B196" s="188" t="s">
        <v>262</v>
      </c>
      <c r="C196" s="172">
        <v>0</v>
      </c>
      <c r="E196" s="197"/>
      <c r="F196" s="192">
        <f>IF($C$208=0,"",IF(C196="[for completion]","",C196/$C$208))</f>
        <v>0</v>
      </c>
      <c r="G196" s="197"/>
      <c r="H196" s="157"/>
      <c r="L196" s="157"/>
      <c r="M196" s="157"/>
      <c r="N196" s="156"/>
    </row>
    <row r="197" spans="1:14" x14ac:dyDescent="0.25">
      <c r="A197" s="158" t="s">
        <v>263</v>
      </c>
      <c r="B197" s="188" t="s">
        <v>264</v>
      </c>
      <c r="C197" s="172">
        <v>0</v>
      </c>
      <c r="E197" s="197"/>
      <c r="F197" s="192">
        <f>IF($C$208=0,"",IF(C197="[for completion]","",C197/$C$208))</f>
        <v>0</v>
      </c>
      <c r="G197" s="197"/>
      <c r="H197" s="157"/>
      <c r="L197" s="157"/>
      <c r="M197" s="157"/>
      <c r="N197" s="156"/>
    </row>
    <row r="198" spans="1:14" x14ac:dyDescent="0.25">
      <c r="A198" s="158" t="s">
        <v>265</v>
      </c>
      <c r="B198" s="188" t="s">
        <v>266</v>
      </c>
      <c r="C198" s="172">
        <v>0</v>
      </c>
      <c r="E198" s="197"/>
      <c r="F198" s="192">
        <f>IF($C$208=0,"",IF(C198="[for completion]","",C198/$C$208))</f>
        <v>0</v>
      </c>
      <c r="G198" s="197"/>
      <c r="H198" s="157"/>
      <c r="L198" s="157"/>
      <c r="M198" s="157"/>
      <c r="N198" s="156"/>
    </row>
    <row r="199" spans="1:14" x14ac:dyDescent="0.25">
      <c r="A199" s="158" t="s">
        <v>267</v>
      </c>
      <c r="B199" s="188" t="s">
        <v>268</v>
      </c>
      <c r="C199" s="172">
        <v>0</v>
      </c>
      <c r="E199" s="197"/>
      <c r="F199" s="192">
        <f>IF($C$208=0,"",IF(C199="[for completion]","",C199/$C$208))</f>
        <v>0</v>
      </c>
      <c r="G199" s="197"/>
      <c r="H199" s="157"/>
      <c r="L199" s="157"/>
      <c r="M199" s="157"/>
      <c r="N199" s="156"/>
    </row>
    <row r="200" spans="1:14" x14ac:dyDescent="0.25">
      <c r="A200" s="158" t="s">
        <v>269</v>
      </c>
      <c r="B200" s="188" t="s">
        <v>270</v>
      </c>
      <c r="C200" s="172">
        <v>0</v>
      </c>
      <c r="E200" s="197"/>
      <c r="F200" s="192">
        <f>IF($C$208=0,"",IF(C200="[for completion]","",C200/$C$208))</f>
        <v>0</v>
      </c>
      <c r="G200" s="197"/>
      <c r="H200" s="157"/>
      <c r="L200" s="157"/>
      <c r="M200" s="157"/>
      <c r="N200" s="156"/>
    </row>
    <row r="201" spans="1:14" x14ac:dyDescent="0.25">
      <c r="A201" s="158" t="s">
        <v>271</v>
      </c>
      <c r="B201" s="188" t="s">
        <v>272</v>
      </c>
      <c r="C201" s="172">
        <v>0</v>
      </c>
      <c r="E201" s="197"/>
      <c r="F201" s="192">
        <f>IF($C$208=0,"",IF(C201="[for completion]","",C201/$C$208))</f>
        <v>0</v>
      </c>
      <c r="G201" s="197"/>
      <c r="H201" s="157"/>
      <c r="L201" s="157"/>
      <c r="M201" s="157"/>
      <c r="N201" s="156"/>
    </row>
    <row r="202" spans="1:14" x14ac:dyDescent="0.25">
      <c r="A202" s="158" t="s">
        <v>273</v>
      </c>
      <c r="B202" s="188" t="s">
        <v>274</v>
      </c>
      <c r="C202" s="172">
        <v>0</v>
      </c>
      <c r="E202" s="197"/>
      <c r="F202" s="192">
        <f>IF($C$208=0,"",IF(C202="[for completion]","",C202/$C$208))</f>
        <v>0</v>
      </c>
      <c r="G202" s="197"/>
      <c r="H202" s="157"/>
      <c r="L202" s="157"/>
      <c r="M202" s="157"/>
      <c r="N202" s="156"/>
    </row>
    <row r="203" spans="1:14" x14ac:dyDescent="0.25">
      <c r="A203" s="158" t="s">
        <v>275</v>
      </c>
      <c r="B203" s="188" t="s">
        <v>276</v>
      </c>
      <c r="C203" s="172">
        <v>0</v>
      </c>
      <c r="E203" s="197"/>
      <c r="F203" s="192">
        <f>IF($C$208=0,"",IF(C203="[for completion]","",C203/$C$208))</f>
        <v>0</v>
      </c>
      <c r="G203" s="197"/>
      <c r="H203" s="157"/>
      <c r="L203" s="157"/>
      <c r="M203" s="157"/>
      <c r="N203" s="156"/>
    </row>
    <row r="204" spans="1:14" x14ac:dyDescent="0.25">
      <c r="A204" s="158" t="s">
        <v>277</v>
      </c>
      <c r="B204" s="188" t="s">
        <v>278</v>
      </c>
      <c r="C204" s="172">
        <v>0</v>
      </c>
      <c r="E204" s="197"/>
      <c r="F204" s="192">
        <f>IF($C$208=0,"",IF(C204="[for completion]","",C204/$C$208))</f>
        <v>0</v>
      </c>
      <c r="G204" s="197"/>
      <c r="H204" s="157"/>
      <c r="L204" s="157"/>
      <c r="M204" s="157"/>
      <c r="N204" s="156"/>
    </row>
    <row r="205" spans="1:14" x14ac:dyDescent="0.25">
      <c r="A205" s="158" t="s">
        <v>279</v>
      </c>
      <c r="B205" s="188" t="s">
        <v>280</v>
      </c>
      <c r="C205" s="172">
        <v>0</v>
      </c>
      <c r="E205" s="197"/>
      <c r="F205" s="192">
        <f>IF($C$208=0,"",IF(C205="[for completion]","",C205/$C$208))</f>
        <v>0</v>
      </c>
      <c r="G205" s="197"/>
      <c r="H205" s="157"/>
      <c r="L205" s="157"/>
      <c r="M205" s="157"/>
      <c r="N205" s="156"/>
    </row>
    <row r="206" spans="1:14" x14ac:dyDescent="0.25">
      <c r="A206" s="158" t="s">
        <v>281</v>
      </c>
      <c r="B206" s="188" t="s">
        <v>70</v>
      </c>
      <c r="C206" s="172">
        <v>0</v>
      </c>
      <c r="E206" s="197"/>
      <c r="F206" s="192">
        <f>IF($C$208=0,"",IF(C206="[for completion]","",C206/$C$208))</f>
        <v>0</v>
      </c>
      <c r="G206" s="197"/>
      <c r="H206" s="157"/>
      <c r="L206" s="157"/>
      <c r="M206" s="157"/>
      <c r="N206" s="156"/>
    </row>
    <row r="207" spans="1:14" x14ac:dyDescent="0.25">
      <c r="A207" s="158" t="s">
        <v>282</v>
      </c>
      <c r="B207" s="199" t="s">
        <v>283</v>
      </c>
      <c r="C207" s="172">
        <v>91.5</v>
      </c>
      <c r="E207" s="197"/>
      <c r="F207" s="192"/>
      <c r="G207" s="197"/>
      <c r="H207" s="157"/>
      <c r="L207" s="157"/>
      <c r="M207" s="157"/>
      <c r="N207" s="156"/>
    </row>
    <row r="208" spans="1:14" x14ac:dyDescent="0.25">
      <c r="A208" s="158" t="s">
        <v>284</v>
      </c>
      <c r="B208" s="195" t="s">
        <v>72</v>
      </c>
      <c r="C208" s="189">
        <f>SUM(C193:C206)</f>
        <v>91.5</v>
      </c>
      <c r="D208" s="188"/>
      <c r="E208" s="197"/>
      <c r="F208" s="198">
        <f>SUM(F193:F206)</f>
        <v>1</v>
      </c>
      <c r="G208" s="197"/>
      <c r="H208" s="157"/>
      <c r="L208" s="157"/>
      <c r="M208" s="157"/>
      <c r="N208" s="156"/>
    </row>
    <row r="209" spans="1:14" outlineLevel="1" x14ac:dyDescent="0.25">
      <c r="A209" s="158" t="s">
        <v>285</v>
      </c>
      <c r="B209" s="159" t="s">
        <v>178</v>
      </c>
      <c r="C209" s="191"/>
      <c r="E209" s="197"/>
      <c r="F209" s="192">
        <f>IF($C$208=0,"",IF(C209="[for completion]","",C209/$C$208))</f>
        <v>0</v>
      </c>
      <c r="G209" s="197"/>
      <c r="H209" s="157"/>
      <c r="L209" s="157"/>
      <c r="M209" s="157"/>
      <c r="N209" s="156"/>
    </row>
    <row r="210" spans="1:14" outlineLevel="1" x14ac:dyDescent="0.25">
      <c r="A210" s="158" t="s">
        <v>1477</v>
      </c>
      <c r="B210" s="159" t="s">
        <v>178</v>
      </c>
      <c r="C210" s="191"/>
      <c r="E210" s="197"/>
      <c r="F210" s="192">
        <f>IF($C$208=0,"",IF(C210="[for completion]","",C210/$C$208))</f>
        <v>0</v>
      </c>
      <c r="G210" s="197"/>
      <c r="H210" s="157"/>
      <c r="L210" s="157"/>
      <c r="M210" s="157"/>
      <c r="N210" s="156"/>
    </row>
    <row r="211" spans="1:14" outlineLevel="1" x14ac:dyDescent="0.25">
      <c r="A211" s="158" t="s">
        <v>286</v>
      </c>
      <c r="B211" s="159" t="s">
        <v>178</v>
      </c>
      <c r="C211" s="191"/>
      <c r="E211" s="197"/>
      <c r="F211" s="192">
        <f>IF($C$208=0,"",IF(C211="[for completion]","",C211/$C$208))</f>
        <v>0</v>
      </c>
      <c r="G211" s="197"/>
      <c r="H211" s="157"/>
      <c r="L211" s="157"/>
      <c r="M211" s="157"/>
      <c r="N211" s="156"/>
    </row>
    <row r="212" spans="1:14" outlineLevel="1" x14ac:dyDescent="0.25">
      <c r="A212" s="158" t="s">
        <v>287</v>
      </c>
      <c r="B212" s="159" t="s">
        <v>178</v>
      </c>
      <c r="C212" s="191"/>
      <c r="E212" s="197"/>
      <c r="F212" s="192">
        <f>IF($C$208=0,"",IF(C212="[for completion]","",C212/$C$208))</f>
        <v>0</v>
      </c>
      <c r="G212" s="197"/>
      <c r="H212" s="157"/>
      <c r="L212" s="157"/>
      <c r="M212" s="157"/>
      <c r="N212" s="156"/>
    </row>
    <row r="213" spans="1:14" outlineLevel="1" x14ac:dyDescent="0.25">
      <c r="A213" s="158" t="s">
        <v>288</v>
      </c>
      <c r="B213" s="159" t="s">
        <v>178</v>
      </c>
      <c r="C213" s="191"/>
      <c r="E213" s="197"/>
      <c r="F213" s="192">
        <f>IF($C$208=0,"",IF(C213="[for completion]","",C213/$C$208))</f>
        <v>0</v>
      </c>
      <c r="G213" s="197"/>
      <c r="H213" s="157"/>
      <c r="L213" s="157"/>
      <c r="M213" s="157"/>
      <c r="N213" s="156"/>
    </row>
    <row r="214" spans="1:14" outlineLevel="1" x14ac:dyDescent="0.25">
      <c r="A214" s="158" t="s">
        <v>289</v>
      </c>
      <c r="B214" s="159" t="s">
        <v>178</v>
      </c>
      <c r="C214" s="191"/>
      <c r="E214" s="197"/>
      <c r="F214" s="192">
        <f>IF($C$208=0,"",IF(C214="[for completion]","",C214/$C$208))</f>
        <v>0</v>
      </c>
      <c r="G214" s="197"/>
      <c r="H214" s="157"/>
      <c r="L214" s="157"/>
      <c r="M214" s="157"/>
      <c r="N214" s="156"/>
    </row>
    <row r="215" spans="1:14" outlineLevel="1" x14ac:dyDescent="0.25">
      <c r="A215" s="158" t="s">
        <v>290</v>
      </c>
      <c r="B215" s="159" t="s">
        <v>178</v>
      </c>
      <c r="C215" s="191"/>
      <c r="E215" s="197"/>
      <c r="F215" s="192">
        <f>IF($C$208=0,"",IF(C215="[for completion]","",C215/$C$208))</f>
        <v>0</v>
      </c>
      <c r="G215" s="197"/>
      <c r="H215" s="157"/>
      <c r="L215" s="157"/>
      <c r="M215" s="157"/>
      <c r="N215" s="156"/>
    </row>
    <row r="216" spans="1:14" ht="15" customHeight="1" x14ac:dyDescent="0.25">
      <c r="A216" s="163"/>
      <c r="B216" s="164" t="s">
        <v>1476</v>
      </c>
      <c r="C216" s="163" t="s">
        <v>59</v>
      </c>
      <c r="D216" s="163"/>
      <c r="E216" s="162"/>
      <c r="F216" s="161" t="s">
        <v>291</v>
      </c>
      <c r="G216" s="161" t="s">
        <v>292</v>
      </c>
      <c r="H216" s="157"/>
      <c r="L216" s="157"/>
      <c r="M216" s="157"/>
      <c r="N216" s="156"/>
    </row>
    <row r="217" spans="1:14" x14ac:dyDescent="0.25">
      <c r="A217" s="158" t="s">
        <v>293</v>
      </c>
      <c r="B217" s="196" t="s">
        <v>294</v>
      </c>
      <c r="C217" s="172">
        <v>91.5</v>
      </c>
      <c r="E217" s="193"/>
      <c r="F217" s="192">
        <f>IF($C$38=0,"",IF(C217="[for completion]","",IF(C217="","",C217/$C$38)))</f>
        <v>6.1321611254901917E-3</v>
      </c>
      <c r="G217" s="192">
        <f>IF($C$39=0,"",IF(C217="[for completion]","",IF(C217="","",C217/$C$39)))</f>
        <v>7.9565217391304351E-3</v>
      </c>
      <c r="H217" s="157"/>
      <c r="L217" s="157"/>
      <c r="M217" s="157"/>
      <c r="N217" s="156"/>
    </row>
    <row r="218" spans="1:14" x14ac:dyDescent="0.25">
      <c r="A218" s="158" t="s">
        <v>295</v>
      </c>
      <c r="B218" s="196" t="s">
        <v>296</v>
      </c>
      <c r="C218" s="172">
        <v>0</v>
      </c>
      <c r="E218" s="193"/>
      <c r="F218" s="192">
        <f>IF($C$38=0,"",IF(C218="[for completion]","",IF(C218="","",C218/$C$38)))</f>
        <v>0</v>
      </c>
      <c r="G218" s="192">
        <f>IF($C$39=0,"",IF(C218="[for completion]","",IF(C218="","",C218/$C$39)))</f>
        <v>0</v>
      </c>
      <c r="H218" s="157"/>
      <c r="L218" s="157"/>
      <c r="M218" s="157"/>
      <c r="N218" s="156"/>
    </row>
    <row r="219" spans="1:14" x14ac:dyDescent="0.25">
      <c r="A219" s="158" t="s">
        <v>297</v>
      </c>
      <c r="B219" s="196" t="s">
        <v>70</v>
      </c>
      <c r="C219" s="172">
        <v>0</v>
      </c>
      <c r="E219" s="193"/>
      <c r="F219" s="192">
        <f>IF($C$38=0,"",IF(C219="[for completion]","",IF(C219="","",C219/$C$38)))</f>
        <v>0</v>
      </c>
      <c r="G219" s="192">
        <f>IF($C$39=0,"",IF(C219="[for completion]","",IF(C219="","",C219/$C$39)))</f>
        <v>0</v>
      </c>
      <c r="H219" s="157"/>
      <c r="L219" s="157"/>
      <c r="M219" s="157"/>
      <c r="N219" s="156"/>
    </row>
    <row r="220" spans="1:14" x14ac:dyDescent="0.25">
      <c r="A220" s="158" t="s">
        <v>298</v>
      </c>
      <c r="B220" s="195" t="s">
        <v>72</v>
      </c>
      <c r="C220" s="191">
        <f>SUM(C217:C219)</f>
        <v>91.5</v>
      </c>
      <c r="E220" s="193"/>
      <c r="F220" s="194">
        <f>SUM(F217:F219)</f>
        <v>6.1321611254901917E-3</v>
      </c>
      <c r="G220" s="194">
        <f>SUM(G217:G219)</f>
        <v>7.9565217391304351E-3</v>
      </c>
      <c r="H220" s="157"/>
      <c r="L220" s="157"/>
      <c r="M220" s="157"/>
      <c r="N220" s="156"/>
    </row>
    <row r="221" spans="1:14" outlineLevel="1" x14ac:dyDescent="0.25">
      <c r="A221" s="158" t="s">
        <v>299</v>
      </c>
      <c r="B221" s="159" t="s">
        <v>178</v>
      </c>
      <c r="C221" s="191"/>
      <c r="E221" s="193"/>
      <c r="F221" s="192" t="str">
        <f>IF($C$38=0,"",IF(C221="[for completion]","",IF(C221="","",C221/$C$38)))</f>
        <v/>
      </c>
      <c r="G221" s="192" t="str">
        <f>IF($C$39=0,"",IF(C221="[for completion]","",IF(C221="","",C221/$C$39)))</f>
        <v/>
      </c>
      <c r="H221" s="157"/>
      <c r="L221" s="157"/>
      <c r="M221" s="157"/>
      <c r="N221" s="156"/>
    </row>
    <row r="222" spans="1:14" outlineLevel="1" x14ac:dyDescent="0.25">
      <c r="A222" s="158" t="s">
        <v>300</v>
      </c>
      <c r="B222" s="159" t="s">
        <v>178</v>
      </c>
      <c r="C222" s="191"/>
      <c r="E222" s="193"/>
      <c r="F222" s="192" t="str">
        <f>IF($C$38=0,"",IF(C222="[for completion]","",IF(C222="","",C222/$C$38)))</f>
        <v/>
      </c>
      <c r="G222" s="192" t="str">
        <f>IF($C$39=0,"",IF(C222="[for completion]","",IF(C222="","",C222/$C$39)))</f>
        <v/>
      </c>
      <c r="H222" s="157"/>
      <c r="L222" s="157"/>
      <c r="M222" s="157"/>
      <c r="N222" s="156"/>
    </row>
    <row r="223" spans="1:14" outlineLevel="1" x14ac:dyDescent="0.25">
      <c r="A223" s="158" t="s">
        <v>301</v>
      </c>
      <c r="B223" s="159" t="s">
        <v>178</v>
      </c>
      <c r="C223" s="191"/>
      <c r="E223" s="193"/>
      <c r="F223" s="192" t="str">
        <f>IF($C$38=0,"",IF(C223="[for completion]","",IF(C223="","",C223/$C$38)))</f>
        <v/>
      </c>
      <c r="G223" s="192" t="str">
        <f>IF($C$39=0,"",IF(C223="[for completion]","",IF(C223="","",C223/$C$39)))</f>
        <v/>
      </c>
      <c r="H223" s="157"/>
      <c r="L223" s="157"/>
      <c r="M223" s="157"/>
      <c r="N223" s="156"/>
    </row>
    <row r="224" spans="1:14" outlineLevel="1" x14ac:dyDescent="0.25">
      <c r="A224" s="158" t="s">
        <v>302</v>
      </c>
      <c r="B224" s="159" t="s">
        <v>178</v>
      </c>
      <c r="C224" s="191"/>
      <c r="E224" s="193"/>
      <c r="F224" s="192" t="str">
        <f>IF($C$38=0,"",IF(C224="[for completion]","",IF(C224="","",C224/$C$38)))</f>
        <v/>
      </c>
      <c r="G224" s="192" t="str">
        <f>IF($C$39=0,"",IF(C224="[for completion]","",IF(C224="","",C224/$C$39)))</f>
        <v/>
      </c>
      <c r="H224" s="157"/>
      <c r="L224" s="157"/>
      <c r="M224" s="157"/>
      <c r="N224" s="156"/>
    </row>
    <row r="225" spans="1:13" outlineLevel="1" x14ac:dyDescent="0.25">
      <c r="A225" s="158" t="s">
        <v>303</v>
      </c>
      <c r="B225" s="159" t="s">
        <v>178</v>
      </c>
      <c r="C225" s="191"/>
      <c r="E225" s="193"/>
      <c r="F225" s="192" t="str">
        <f>IF($C$38=0,"",IF(C225="[for completion]","",IF(C225="","",C225/$C$38)))</f>
        <v/>
      </c>
      <c r="G225" s="192" t="str">
        <f>IF($C$39=0,"",IF(C225="[for completion]","",IF(C225="","",C225/$C$39)))</f>
        <v/>
      </c>
      <c r="H225" s="157"/>
      <c r="L225" s="157"/>
      <c r="M225" s="157"/>
    </row>
    <row r="226" spans="1:13" outlineLevel="1" x14ac:dyDescent="0.25">
      <c r="A226" s="158" t="s">
        <v>304</v>
      </c>
      <c r="B226" s="159" t="s">
        <v>178</v>
      </c>
      <c r="C226" s="191"/>
      <c r="E226" s="188"/>
      <c r="F226" s="192" t="str">
        <f>IF($C$38=0,"",IF(C226="[for completion]","",IF(C226="","",C226/$C$38)))</f>
        <v/>
      </c>
      <c r="G226" s="192" t="str">
        <f>IF($C$39=0,"",IF(C226="[for completion]","",IF(C226="","",C226/$C$39)))</f>
        <v/>
      </c>
      <c r="H226" s="157"/>
      <c r="L226" s="157"/>
      <c r="M226" s="157"/>
    </row>
    <row r="227" spans="1:13" outlineLevel="1" x14ac:dyDescent="0.25">
      <c r="A227" s="158" t="s">
        <v>305</v>
      </c>
      <c r="B227" s="159" t="s">
        <v>178</v>
      </c>
      <c r="C227" s="191"/>
      <c r="E227" s="193"/>
      <c r="F227" s="192" t="str">
        <f>IF($C$38=0,"",IF(C227="[for completion]","",IF(C227="","",C227/$C$38)))</f>
        <v/>
      </c>
      <c r="G227" s="192" t="str">
        <f>IF($C$39=0,"",IF(C227="[for completion]","",IF(C227="","",C227/$C$39)))</f>
        <v/>
      </c>
      <c r="H227" s="157"/>
      <c r="L227" s="157"/>
      <c r="M227" s="157"/>
    </row>
    <row r="228" spans="1:13" ht="15" customHeight="1" x14ac:dyDescent="0.25">
      <c r="A228" s="163"/>
      <c r="B228" s="164" t="s">
        <v>1475</v>
      </c>
      <c r="C228" s="163"/>
      <c r="D228" s="163"/>
      <c r="E228" s="162"/>
      <c r="F228" s="161"/>
      <c r="G228" s="161"/>
      <c r="H228" s="157"/>
      <c r="L228" s="157"/>
      <c r="M228" s="157"/>
    </row>
    <row r="229" spans="1:13" ht="28.8" x14ac:dyDescent="0.25">
      <c r="A229" s="158" t="s">
        <v>306</v>
      </c>
      <c r="B229" s="188" t="s">
        <v>1474</v>
      </c>
      <c r="C229" s="191" t="s">
        <v>307</v>
      </c>
      <c r="H229" s="157"/>
      <c r="L229" s="157"/>
      <c r="M229" s="157"/>
    </row>
    <row r="230" spans="1:13" ht="15" customHeight="1" x14ac:dyDescent="0.25">
      <c r="A230" s="163"/>
      <c r="B230" s="164" t="s">
        <v>308</v>
      </c>
      <c r="C230" s="163"/>
      <c r="D230" s="163"/>
      <c r="E230" s="162"/>
      <c r="F230" s="161"/>
      <c r="G230" s="161"/>
      <c r="H230" s="157"/>
      <c r="L230" s="157"/>
      <c r="M230" s="157"/>
    </row>
    <row r="231" spans="1:13" x14ac:dyDescent="0.25">
      <c r="A231" s="158" t="s">
        <v>309</v>
      </c>
      <c r="B231" s="158" t="s">
        <v>310</v>
      </c>
      <c r="C231" s="172">
        <v>0</v>
      </c>
      <c r="E231" s="188"/>
      <c r="H231" s="157"/>
      <c r="L231" s="157"/>
      <c r="M231" s="157"/>
    </row>
    <row r="232" spans="1:13" x14ac:dyDescent="0.3">
      <c r="A232" s="158" t="s">
        <v>311</v>
      </c>
      <c r="B232" s="190" t="s">
        <v>312</v>
      </c>
      <c r="C232" s="172">
        <v>0</v>
      </c>
      <c r="E232" s="188"/>
      <c r="H232" s="157"/>
      <c r="L232" s="157"/>
      <c r="M232" s="157"/>
    </row>
    <row r="233" spans="1:13" x14ac:dyDescent="0.3">
      <c r="A233" s="158" t="s">
        <v>313</v>
      </c>
      <c r="B233" s="190" t="s">
        <v>314</v>
      </c>
      <c r="C233" s="172">
        <v>0</v>
      </c>
      <c r="E233" s="188"/>
      <c r="H233" s="157"/>
      <c r="L233" s="157"/>
      <c r="M233" s="157"/>
    </row>
    <row r="234" spans="1:13" outlineLevel="1" x14ac:dyDescent="0.25">
      <c r="A234" s="158" t="s">
        <v>315</v>
      </c>
      <c r="B234" s="160" t="s">
        <v>316</v>
      </c>
      <c r="C234" s="189"/>
      <c r="D234" s="188"/>
      <c r="E234" s="188"/>
      <c r="H234" s="157"/>
      <c r="L234" s="157"/>
      <c r="M234" s="157"/>
    </row>
    <row r="235" spans="1:13" outlineLevel="1" x14ac:dyDescent="0.25">
      <c r="A235" s="158" t="s">
        <v>317</v>
      </c>
      <c r="B235" s="160" t="s">
        <v>318</v>
      </c>
      <c r="C235" s="189"/>
      <c r="D235" s="188"/>
      <c r="E235" s="188"/>
      <c r="H235" s="157"/>
      <c r="L235" s="157"/>
      <c r="M235" s="157"/>
    </row>
    <row r="236" spans="1:13" outlineLevel="1" x14ac:dyDescent="0.25">
      <c r="A236" s="158" t="s">
        <v>319</v>
      </c>
      <c r="B236" s="160" t="s">
        <v>320</v>
      </c>
      <c r="C236" s="188"/>
      <c r="D236" s="188"/>
      <c r="E236" s="188"/>
      <c r="H236" s="157"/>
      <c r="L236" s="157"/>
      <c r="M236" s="157"/>
    </row>
    <row r="237" spans="1:13" ht="19.5" customHeight="1" outlineLevel="1" x14ac:dyDescent="0.25">
      <c r="A237" s="158" t="s">
        <v>321</v>
      </c>
      <c r="C237" s="188"/>
      <c r="D237" s="188"/>
      <c r="E237" s="188"/>
      <c r="H237" s="157"/>
      <c r="L237" s="157"/>
      <c r="M237" s="157"/>
    </row>
    <row r="238" spans="1:13" ht="19.5" customHeight="1" outlineLevel="1" x14ac:dyDescent="0.25">
      <c r="A238" s="158" t="s">
        <v>322</v>
      </c>
      <c r="C238" s="188"/>
      <c r="D238" s="188"/>
      <c r="E238" s="188"/>
      <c r="H238" s="157"/>
      <c r="L238" s="157"/>
      <c r="M238" s="157"/>
    </row>
    <row r="239" spans="1:13" ht="15" customHeight="1" x14ac:dyDescent="0.25">
      <c r="A239" s="163"/>
      <c r="B239" s="164" t="s">
        <v>323</v>
      </c>
      <c r="C239" s="163"/>
      <c r="D239" s="163"/>
      <c r="E239" s="162"/>
      <c r="F239" s="161"/>
      <c r="G239" s="161"/>
      <c r="H239" s="157"/>
      <c r="L239" s="157"/>
      <c r="M239" s="157"/>
    </row>
    <row r="240" spans="1:13" ht="28.8" x14ac:dyDescent="0.25">
      <c r="A240" s="158" t="s">
        <v>324</v>
      </c>
      <c r="B240" s="158" t="s">
        <v>1473</v>
      </c>
      <c r="C240" s="172"/>
      <c r="E240" s="188"/>
      <c r="H240" s="157"/>
      <c r="L240" s="157"/>
      <c r="M240" s="157"/>
    </row>
    <row r="241" spans="1:13" x14ac:dyDescent="0.25">
      <c r="A241" s="158" t="s">
        <v>325</v>
      </c>
      <c r="B241" s="158" t="s">
        <v>326</v>
      </c>
      <c r="C241" s="172"/>
      <c r="E241" s="188"/>
      <c r="H241" s="157"/>
      <c r="L241" s="157"/>
      <c r="M241" s="157"/>
    </row>
    <row r="242" spans="1:13" x14ac:dyDescent="0.25">
      <c r="A242" s="158" t="s">
        <v>327</v>
      </c>
      <c r="B242" s="158" t="s">
        <v>328</v>
      </c>
      <c r="C242" s="172"/>
      <c r="E242" s="188"/>
      <c r="H242" s="157"/>
      <c r="L242" s="157"/>
      <c r="M242" s="157"/>
    </row>
    <row r="243" spans="1:13" ht="28.8" x14ac:dyDescent="0.25">
      <c r="A243" s="158" t="s">
        <v>329</v>
      </c>
      <c r="B243" s="158" t="s">
        <v>1472</v>
      </c>
      <c r="C243" s="172"/>
      <c r="E243" s="188"/>
      <c r="H243" s="157"/>
      <c r="L243" s="157"/>
      <c r="M243" s="157"/>
    </row>
    <row r="244" spans="1:13" x14ac:dyDescent="0.25">
      <c r="A244" s="158" t="s">
        <v>330</v>
      </c>
      <c r="B244" s="158" t="s">
        <v>331</v>
      </c>
      <c r="C244" s="172"/>
      <c r="E244" s="188"/>
      <c r="H244" s="157"/>
      <c r="L244" s="157"/>
      <c r="M244" s="157"/>
    </row>
    <row r="245" spans="1:13" x14ac:dyDescent="0.25">
      <c r="A245" s="158" t="s">
        <v>332</v>
      </c>
      <c r="B245" s="158" t="s">
        <v>1471</v>
      </c>
      <c r="C245" s="172"/>
      <c r="E245" s="188"/>
      <c r="H245" s="157"/>
      <c r="L245" s="157"/>
      <c r="M245" s="157"/>
    </row>
    <row r="246" spans="1:13" x14ac:dyDescent="0.25">
      <c r="A246" s="158" t="s">
        <v>333</v>
      </c>
      <c r="B246" s="158" t="s">
        <v>334</v>
      </c>
      <c r="C246" s="172"/>
      <c r="E246" s="188"/>
      <c r="H246" s="157"/>
      <c r="L246" s="157"/>
      <c r="M246" s="157"/>
    </row>
    <row r="247" spans="1:13" x14ac:dyDescent="0.25">
      <c r="A247" s="158" t="s">
        <v>335</v>
      </c>
      <c r="C247" s="172"/>
      <c r="E247" s="188"/>
      <c r="H247" s="157"/>
      <c r="L247" s="157"/>
      <c r="M247" s="157"/>
    </row>
    <row r="248" spans="1:13" x14ac:dyDescent="0.25">
      <c r="A248" s="158" t="s">
        <v>336</v>
      </c>
      <c r="C248" s="172"/>
      <c r="E248" s="188"/>
      <c r="H248" s="157"/>
      <c r="L248" s="157"/>
      <c r="M248" s="157"/>
    </row>
    <row r="249" spans="1:13" x14ac:dyDescent="0.25">
      <c r="A249" s="158" t="s">
        <v>337</v>
      </c>
      <c r="C249" s="172"/>
      <c r="E249" s="188"/>
      <c r="H249" s="157"/>
      <c r="L249" s="157"/>
      <c r="M249" s="157"/>
    </row>
    <row r="250" spans="1:13" x14ac:dyDescent="0.25">
      <c r="A250" s="158" t="s">
        <v>338</v>
      </c>
      <c r="C250" s="172"/>
      <c r="E250" s="188"/>
      <c r="H250" s="157"/>
      <c r="L250" s="157"/>
      <c r="M250" s="157"/>
    </row>
    <row r="251" spans="1:13" x14ac:dyDescent="0.25">
      <c r="A251" s="158" t="s">
        <v>339</v>
      </c>
      <c r="C251" s="172"/>
      <c r="E251" s="188"/>
      <c r="H251" s="157"/>
      <c r="L251" s="157"/>
      <c r="M251" s="157"/>
    </row>
    <row r="252" spans="1:13" x14ac:dyDescent="0.25">
      <c r="A252" s="158" t="s">
        <v>340</v>
      </c>
      <c r="C252" s="172"/>
      <c r="E252" s="188"/>
      <c r="H252" s="157"/>
      <c r="L252" s="157"/>
      <c r="M252" s="157"/>
    </row>
    <row r="253" spans="1:13" x14ac:dyDescent="0.25">
      <c r="A253" s="158" t="s">
        <v>341</v>
      </c>
      <c r="C253" s="172"/>
      <c r="E253" s="188"/>
      <c r="H253" s="157"/>
      <c r="L253" s="157"/>
      <c r="M253" s="157"/>
    </row>
    <row r="254" spans="1:13" x14ac:dyDescent="0.25">
      <c r="A254" s="158" t="s">
        <v>342</v>
      </c>
      <c r="C254" s="172"/>
      <c r="E254" s="188"/>
      <c r="H254" s="157"/>
      <c r="L254" s="157"/>
      <c r="M254" s="157"/>
    </row>
    <row r="255" spans="1:13" x14ac:dyDescent="0.25">
      <c r="A255" s="158" t="s">
        <v>343</v>
      </c>
      <c r="C255" s="172"/>
      <c r="E255" s="188"/>
      <c r="H255" s="157"/>
      <c r="L255" s="157"/>
      <c r="M255" s="157"/>
    </row>
    <row r="256" spans="1:13" x14ac:dyDescent="0.25">
      <c r="A256" s="158" t="s">
        <v>344</v>
      </c>
      <c r="C256" s="172"/>
      <c r="E256" s="188"/>
      <c r="H256" s="157"/>
      <c r="L256" s="157"/>
      <c r="M256" s="157"/>
    </row>
    <row r="257" spans="1:13" x14ac:dyDescent="0.25">
      <c r="A257" s="158" t="s">
        <v>345</v>
      </c>
      <c r="C257" s="172"/>
      <c r="E257" s="188"/>
      <c r="H257" s="157"/>
      <c r="L257" s="157"/>
      <c r="M257" s="157"/>
    </row>
    <row r="258" spans="1:13" x14ac:dyDescent="0.25">
      <c r="A258" s="158" t="s">
        <v>346</v>
      </c>
      <c r="C258" s="172"/>
      <c r="E258" s="188"/>
      <c r="H258" s="157"/>
      <c r="L258" s="157"/>
      <c r="M258" s="157"/>
    </row>
    <row r="259" spans="1:13" x14ac:dyDescent="0.25">
      <c r="A259" s="158" t="s">
        <v>347</v>
      </c>
      <c r="C259" s="172"/>
      <c r="E259" s="188"/>
      <c r="H259" s="157"/>
      <c r="L259" s="157"/>
      <c r="M259" s="157"/>
    </row>
    <row r="260" spans="1:13" x14ac:dyDescent="0.25">
      <c r="A260" s="158" t="s">
        <v>348</v>
      </c>
      <c r="C260" s="172"/>
      <c r="E260" s="188"/>
      <c r="H260" s="157"/>
      <c r="L260" s="157"/>
      <c r="M260" s="157"/>
    </row>
    <row r="261" spans="1:13" x14ac:dyDescent="0.25">
      <c r="A261" s="158" t="s">
        <v>349</v>
      </c>
      <c r="C261" s="172"/>
      <c r="E261" s="188"/>
      <c r="H261" s="157"/>
      <c r="L261" s="157"/>
      <c r="M261" s="157"/>
    </row>
    <row r="262" spans="1:13" x14ac:dyDescent="0.25">
      <c r="A262" s="158" t="s">
        <v>350</v>
      </c>
      <c r="C262" s="172"/>
      <c r="E262" s="188"/>
      <c r="H262" s="157"/>
      <c r="L262" s="157"/>
      <c r="M262" s="157"/>
    </row>
    <row r="263" spans="1:13" x14ac:dyDescent="0.25">
      <c r="A263" s="158" t="s">
        <v>351</v>
      </c>
      <c r="C263" s="172"/>
      <c r="E263" s="188"/>
      <c r="H263" s="157"/>
      <c r="L263" s="157"/>
      <c r="M263" s="157"/>
    </row>
    <row r="264" spans="1:13" x14ac:dyDescent="0.25">
      <c r="A264" s="158" t="s">
        <v>352</v>
      </c>
      <c r="C264" s="172"/>
      <c r="E264" s="188"/>
      <c r="H264" s="157"/>
      <c r="L264" s="157"/>
      <c r="M264" s="157"/>
    </row>
    <row r="265" spans="1:13" x14ac:dyDescent="0.25">
      <c r="A265" s="158" t="s">
        <v>353</v>
      </c>
      <c r="C265" s="172"/>
      <c r="E265" s="188"/>
      <c r="H265" s="157"/>
      <c r="L265" s="157"/>
      <c r="M265" s="157"/>
    </row>
    <row r="266" spans="1:13" x14ac:dyDescent="0.25">
      <c r="A266" s="158" t="s">
        <v>354</v>
      </c>
      <c r="C266" s="172"/>
      <c r="E266" s="188"/>
      <c r="H266" s="157"/>
      <c r="L266" s="157"/>
      <c r="M266" s="157"/>
    </row>
    <row r="267" spans="1:13" x14ac:dyDescent="0.25">
      <c r="A267" s="158" t="s">
        <v>355</v>
      </c>
      <c r="C267" s="172"/>
      <c r="E267" s="188"/>
      <c r="H267" s="157"/>
      <c r="L267" s="157"/>
      <c r="M267" s="157"/>
    </row>
    <row r="268" spans="1:13" x14ac:dyDescent="0.25">
      <c r="A268" s="158" t="s">
        <v>356</v>
      </c>
      <c r="C268" s="172"/>
      <c r="E268" s="188"/>
      <c r="H268" s="157"/>
      <c r="L268" s="157"/>
      <c r="M268" s="157"/>
    </row>
    <row r="269" spans="1:13" x14ac:dyDescent="0.25">
      <c r="A269" s="158" t="s">
        <v>357</v>
      </c>
      <c r="C269" s="172"/>
      <c r="E269" s="188"/>
      <c r="H269" s="157"/>
      <c r="L269" s="157"/>
      <c r="M269" s="157"/>
    </row>
    <row r="270" spans="1:13" x14ac:dyDescent="0.25">
      <c r="A270" s="158" t="s">
        <v>358</v>
      </c>
      <c r="C270" s="172"/>
      <c r="E270" s="188"/>
      <c r="H270" s="157"/>
      <c r="L270" s="157"/>
      <c r="M270" s="157"/>
    </row>
    <row r="271" spans="1:13" x14ac:dyDescent="0.25">
      <c r="A271" s="158" t="s">
        <v>359</v>
      </c>
      <c r="C271" s="172"/>
      <c r="E271" s="188"/>
      <c r="H271" s="157"/>
      <c r="L271" s="157"/>
      <c r="M271" s="157"/>
    </row>
    <row r="272" spans="1:13" x14ac:dyDescent="0.25">
      <c r="A272" s="158" t="s">
        <v>360</v>
      </c>
      <c r="C272" s="172"/>
      <c r="E272" s="188"/>
      <c r="H272" s="157"/>
      <c r="L272" s="157"/>
      <c r="M272" s="157"/>
    </row>
    <row r="273" spans="1:14" x14ac:dyDescent="0.25">
      <c r="A273" s="158" t="s">
        <v>361</v>
      </c>
      <c r="C273" s="172"/>
      <c r="E273" s="188"/>
      <c r="H273" s="157"/>
      <c r="L273" s="157"/>
      <c r="M273" s="157"/>
    </row>
    <row r="274" spans="1:14" x14ac:dyDescent="0.25">
      <c r="A274" s="158" t="s">
        <v>362</v>
      </c>
      <c r="C274" s="172"/>
      <c r="E274" s="188"/>
      <c r="H274" s="157"/>
      <c r="L274" s="157"/>
      <c r="M274" s="157"/>
    </row>
    <row r="275" spans="1:14" x14ac:dyDescent="0.25">
      <c r="A275" s="158" t="s">
        <v>363</v>
      </c>
      <c r="C275" s="172"/>
      <c r="E275" s="188"/>
      <c r="H275" s="157"/>
      <c r="L275" s="157"/>
      <c r="M275" s="157"/>
    </row>
    <row r="276" spans="1:14" x14ac:dyDescent="0.25">
      <c r="A276" s="158" t="s">
        <v>364</v>
      </c>
      <c r="C276" s="172"/>
      <c r="E276" s="188"/>
      <c r="H276" s="157"/>
      <c r="L276" s="157"/>
      <c r="M276" s="157"/>
    </row>
    <row r="277" spans="1:14" x14ac:dyDescent="0.25">
      <c r="A277" s="158" t="s">
        <v>365</v>
      </c>
      <c r="C277" s="172"/>
      <c r="E277" s="188"/>
      <c r="H277" s="157"/>
      <c r="L277" s="157"/>
      <c r="M277" s="157"/>
    </row>
    <row r="278" spans="1:14" x14ac:dyDescent="0.25">
      <c r="A278" s="158" t="s">
        <v>366</v>
      </c>
      <c r="C278" s="172"/>
      <c r="E278" s="188"/>
      <c r="H278" s="157"/>
      <c r="L278" s="157"/>
      <c r="M278" s="157"/>
    </row>
    <row r="279" spans="1:14" x14ac:dyDescent="0.25">
      <c r="A279" s="158" t="s">
        <v>367</v>
      </c>
      <c r="C279" s="172"/>
      <c r="E279" s="188"/>
      <c r="H279" s="157"/>
      <c r="L279" s="157"/>
      <c r="M279" s="157"/>
    </row>
    <row r="280" spans="1:14" x14ac:dyDescent="0.25">
      <c r="A280" s="158" t="s">
        <v>368</v>
      </c>
      <c r="C280" s="172"/>
      <c r="E280" s="188"/>
      <c r="H280" s="157"/>
      <c r="L280" s="157"/>
      <c r="M280" s="157"/>
    </row>
    <row r="281" spans="1:14" x14ac:dyDescent="0.25">
      <c r="A281" s="158" t="s">
        <v>369</v>
      </c>
      <c r="C281" s="172"/>
      <c r="E281" s="188"/>
      <c r="H281" s="157"/>
      <c r="L281" s="157"/>
      <c r="M281" s="157"/>
    </row>
    <row r="282" spans="1:14" x14ac:dyDescent="0.25">
      <c r="A282" s="158" t="s">
        <v>370</v>
      </c>
      <c r="C282" s="172"/>
      <c r="E282" s="188"/>
      <c r="H282" s="157"/>
      <c r="L282" s="157"/>
      <c r="M282" s="157"/>
    </row>
    <row r="283" spans="1:14" x14ac:dyDescent="0.25">
      <c r="A283" s="158" t="s">
        <v>371</v>
      </c>
      <c r="C283" s="172"/>
      <c r="E283" s="188"/>
      <c r="H283" s="157"/>
      <c r="L283" s="157"/>
      <c r="M283" s="157"/>
    </row>
    <row r="284" spans="1:14" x14ac:dyDescent="0.25">
      <c r="A284" s="158" t="s">
        <v>372</v>
      </c>
      <c r="C284" s="172"/>
      <c r="E284" s="188"/>
      <c r="H284" s="157"/>
      <c r="L284" s="157"/>
      <c r="M284" s="157"/>
    </row>
    <row r="285" spans="1:14" ht="37.5" customHeight="1" x14ac:dyDescent="0.25">
      <c r="A285" s="169"/>
      <c r="B285" s="169" t="s">
        <v>1470</v>
      </c>
      <c r="C285" s="169" t="s">
        <v>373</v>
      </c>
      <c r="D285" s="169" t="s">
        <v>373</v>
      </c>
      <c r="E285" s="169"/>
      <c r="F285" s="168"/>
      <c r="G285" s="167"/>
      <c r="H285" s="157"/>
      <c r="I285" s="166"/>
      <c r="J285" s="166"/>
      <c r="K285" s="166"/>
      <c r="L285" s="166"/>
      <c r="M285" s="165"/>
    </row>
    <row r="286" spans="1:14" ht="18" x14ac:dyDescent="0.25">
      <c r="A286" s="187" t="s">
        <v>1469</v>
      </c>
      <c r="B286" s="185"/>
      <c r="C286" s="185"/>
      <c r="D286" s="185"/>
      <c r="E286" s="185"/>
      <c r="F286" s="186"/>
      <c r="G286" s="185"/>
      <c r="H286" s="157"/>
      <c r="I286" s="166"/>
      <c r="J286" s="166"/>
      <c r="K286" s="166"/>
      <c r="L286" s="166"/>
      <c r="M286" s="165"/>
    </row>
    <row r="287" spans="1:14" ht="18" x14ac:dyDescent="0.25">
      <c r="A287" s="187" t="s">
        <v>1468</v>
      </c>
      <c r="B287" s="185"/>
      <c r="C287" s="185"/>
      <c r="D287" s="185"/>
      <c r="E287" s="185"/>
      <c r="F287" s="186"/>
      <c r="G287" s="185"/>
      <c r="H287" s="157"/>
      <c r="I287" s="166"/>
      <c r="J287" s="166"/>
      <c r="K287" s="166"/>
      <c r="L287" s="166"/>
      <c r="M287" s="165"/>
    </row>
    <row r="288" spans="1:14" ht="16.5" customHeight="1" x14ac:dyDescent="0.25">
      <c r="A288" s="157" t="s">
        <v>374</v>
      </c>
      <c r="B288" s="178" t="s">
        <v>375</v>
      </c>
      <c r="C288" s="177">
        <f>ROW(B38)</f>
        <v>38</v>
      </c>
      <c r="D288" s="183"/>
      <c r="E288" s="183"/>
      <c r="F288" s="183"/>
      <c r="G288" s="183"/>
      <c r="H288" s="157"/>
      <c r="I288" s="160"/>
      <c r="J288" s="170"/>
      <c r="L288" s="183"/>
      <c r="M288" s="183"/>
      <c r="N288" s="183"/>
    </row>
    <row r="289" spans="1:14" ht="16.5" customHeight="1" x14ac:dyDescent="0.25">
      <c r="A289" s="157" t="s">
        <v>376</v>
      </c>
      <c r="B289" s="178" t="s">
        <v>1467</v>
      </c>
      <c r="C289" s="177">
        <f>ROW(B39)</f>
        <v>39</v>
      </c>
      <c r="D289" s="174"/>
      <c r="E289" s="182"/>
      <c r="F289" s="182"/>
      <c r="G289" s="174"/>
      <c r="H289" s="157"/>
      <c r="I289" s="160"/>
      <c r="J289" s="170"/>
      <c r="L289" s="183"/>
      <c r="M289" s="183"/>
    </row>
    <row r="290" spans="1:14" ht="16.5" customHeight="1" x14ac:dyDescent="0.3">
      <c r="A290" s="157" t="s">
        <v>377</v>
      </c>
      <c r="B290" s="178" t="s">
        <v>378</v>
      </c>
      <c r="C290" s="184" t="s">
        <v>379</v>
      </c>
      <c r="D290" s="174"/>
      <c r="E290" s="174"/>
      <c r="F290" s="174"/>
      <c r="G290" s="174"/>
      <c r="H290" s="157"/>
      <c r="I290" s="160"/>
      <c r="J290" s="170"/>
      <c r="K290" s="170"/>
      <c r="L290" s="173"/>
      <c r="M290" s="183"/>
      <c r="N290" s="173"/>
    </row>
    <row r="291" spans="1:14" ht="16.5" customHeight="1" x14ac:dyDescent="0.25">
      <c r="A291" s="157" t="s">
        <v>380</v>
      </c>
      <c r="B291" s="178" t="s">
        <v>381</v>
      </c>
      <c r="C291" s="177" t="str">
        <f ca="1">IF(ISREF(INDIRECT("'B1. HTT Mortgage Assets'!A1")),ROW('B1. HTT Mortgage Assets'!B43)&amp;" for Mortgage Assets","")</f>
        <v>43 for Mortgage Assets</v>
      </c>
      <c r="D291" s="176"/>
      <c r="E291" s="174"/>
      <c r="F291" s="182"/>
      <c r="G291" s="174"/>
      <c r="H291" s="157"/>
      <c r="I291" s="160"/>
      <c r="J291" s="170"/>
    </row>
    <row r="292" spans="1:14" ht="16.5" customHeight="1" x14ac:dyDescent="0.3">
      <c r="A292" s="157" t="s">
        <v>382</v>
      </c>
      <c r="B292" s="178" t="s">
        <v>383</v>
      </c>
      <c r="C292" s="177">
        <f>ROW(B52)</f>
        <v>52</v>
      </c>
      <c r="D292" s="174"/>
      <c r="E292" s="174"/>
      <c r="F292" s="174"/>
      <c r="G292" s="174"/>
      <c r="H292" s="157"/>
      <c r="I292" s="160"/>
      <c r="J292" s="121"/>
      <c r="K292" s="170"/>
      <c r="L292" s="173"/>
      <c r="N292" s="173"/>
    </row>
    <row r="293" spans="1:14" ht="16.5" customHeight="1" x14ac:dyDescent="0.3">
      <c r="A293" s="157" t="s">
        <v>384</v>
      </c>
      <c r="B293" s="178" t="s">
        <v>385</v>
      </c>
      <c r="C293" s="181" t="str">
        <f ca="1">IF(ISREF(INDIRECT("'B1. HTT Mortgage Assets'!A1")),ROW('B1. HTT Mortgage Assets'!B186)&amp;" for Residential Mortgage Assets","")</f>
        <v>186 for Residential Mortgage Assets</v>
      </c>
      <c r="D293" s="176"/>
      <c r="E293" s="174"/>
      <c r="F293" s="176"/>
      <c r="G293" s="176"/>
      <c r="H293" s="157"/>
      <c r="I293" s="160"/>
      <c r="M293" s="173"/>
    </row>
    <row r="294" spans="1:14" ht="16.5" customHeight="1" x14ac:dyDescent="0.3">
      <c r="A294" s="157" t="s">
        <v>386</v>
      </c>
      <c r="B294" s="178" t="s">
        <v>387</v>
      </c>
      <c r="C294" s="181" t="s">
        <v>1466</v>
      </c>
      <c r="D294" s="174"/>
      <c r="E294" s="174"/>
      <c r="F294" s="174"/>
      <c r="G294" s="174"/>
      <c r="H294" s="157"/>
      <c r="I294" s="160"/>
      <c r="J294" s="170"/>
      <c r="M294" s="173"/>
    </row>
    <row r="295" spans="1:14" ht="16.5" customHeight="1" x14ac:dyDescent="0.25">
      <c r="A295" s="157" t="s">
        <v>388</v>
      </c>
      <c r="B295" s="178" t="s">
        <v>389</v>
      </c>
      <c r="C295" s="177" t="str">
        <f ca="1">IF(ISREF(INDIRECT("'B1. HTT Mortgage Assets'!A1")),ROW('B1. HTT Mortgage Assets'!B149)&amp;" for Mortgage Assets","")</f>
        <v>149 for Mortgage Assets</v>
      </c>
      <c r="D295" s="176"/>
      <c r="E295" s="174"/>
      <c r="F295" s="176"/>
      <c r="G295" s="174"/>
      <c r="H295" s="157"/>
      <c r="I295" s="160"/>
      <c r="J295" s="170"/>
      <c r="L295" s="173"/>
      <c r="M295" s="173"/>
    </row>
    <row r="296" spans="1:14" ht="16.5" customHeight="1" x14ac:dyDescent="0.25">
      <c r="A296" s="157" t="s">
        <v>390</v>
      </c>
      <c r="B296" s="178" t="s">
        <v>391</v>
      </c>
      <c r="C296" s="177">
        <f>ROW(B111)</f>
        <v>111</v>
      </c>
      <c r="D296" s="174"/>
      <c r="E296" s="174"/>
      <c r="F296" s="174"/>
      <c r="G296" s="174"/>
      <c r="H296" s="157"/>
      <c r="I296" s="160"/>
      <c r="J296" s="170"/>
      <c r="L296" s="173"/>
      <c r="M296" s="173"/>
    </row>
    <row r="297" spans="1:14" ht="16.5" customHeight="1" x14ac:dyDescent="0.25">
      <c r="A297" s="157" t="s">
        <v>392</v>
      </c>
      <c r="B297" s="178" t="s">
        <v>393</v>
      </c>
      <c r="C297" s="177">
        <f>ROW(B163)</f>
        <v>163</v>
      </c>
      <c r="D297" s="174"/>
      <c r="E297" s="174"/>
      <c r="F297" s="174"/>
      <c r="G297" s="174"/>
      <c r="H297" s="157"/>
      <c r="J297" s="170"/>
      <c r="L297" s="173"/>
    </row>
    <row r="298" spans="1:14" ht="16.5" customHeight="1" x14ac:dyDescent="0.25">
      <c r="A298" s="157" t="s">
        <v>394</v>
      </c>
      <c r="B298" s="178" t="s">
        <v>395</v>
      </c>
      <c r="C298" s="177">
        <f>ROW(B137)</f>
        <v>137</v>
      </c>
      <c r="D298" s="174"/>
      <c r="E298" s="174"/>
      <c r="F298" s="174"/>
      <c r="G298" s="174"/>
      <c r="H298" s="157"/>
      <c r="I298" s="160"/>
      <c r="J298" s="170"/>
      <c r="L298" s="173"/>
    </row>
    <row r="299" spans="1:14" ht="16.5" customHeight="1" x14ac:dyDescent="0.25">
      <c r="A299" s="157" t="s">
        <v>396</v>
      </c>
      <c r="B299" s="178" t="s">
        <v>397</v>
      </c>
      <c r="C299" s="180"/>
      <c r="D299" s="174"/>
      <c r="E299" s="174"/>
      <c r="F299" s="174"/>
      <c r="G299" s="174"/>
      <c r="H299" s="157"/>
      <c r="I299" s="160"/>
      <c r="L299" s="173"/>
    </row>
    <row r="300" spans="1:14" ht="16.5" customHeight="1" x14ac:dyDescent="0.25">
      <c r="A300" s="157" t="s">
        <v>398</v>
      </c>
      <c r="B300" s="178" t="s">
        <v>399</v>
      </c>
      <c r="C300" s="177" t="s">
        <v>400</v>
      </c>
      <c r="D300" s="176"/>
      <c r="E300" s="174"/>
      <c r="F300" s="179"/>
      <c r="G300" s="174"/>
      <c r="H300" s="157"/>
      <c r="I300" s="160"/>
      <c r="K300" s="170"/>
      <c r="L300" s="173"/>
    </row>
    <row r="301" spans="1:14" ht="16.5" customHeight="1" outlineLevel="1" x14ac:dyDescent="0.25">
      <c r="A301" s="157" t="s">
        <v>401</v>
      </c>
      <c r="B301" s="178" t="s">
        <v>402</v>
      </c>
      <c r="C301" s="177" t="s">
        <v>403</v>
      </c>
      <c r="D301" s="174"/>
      <c r="E301" s="174"/>
      <c r="F301" s="174"/>
      <c r="G301" s="174"/>
      <c r="H301" s="157"/>
      <c r="I301" s="160"/>
      <c r="K301" s="170"/>
      <c r="L301" s="173"/>
    </row>
    <row r="302" spans="1:14" ht="16.5" customHeight="1" outlineLevel="1" x14ac:dyDescent="0.25">
      <c r="A302" s="157" t="s">
        <v>404</v>
      </c>
      <c r="B302" s="178" t="s">
        <v>405</v>
      </c>
      <c r="C302" s="177" t="str">
        <f>ROW('C. HTT Harmonised Glossary'!B18)&amp;" for Harmonised Glossary"</f>
        <v>18 for Harmonised Glossary</v>
      </c>
      <c r="D302" s="174"/>
      <c r="E302" s="174"/>
      <c r="F302" s="174"/>
      <c r="G302" s="174"/>
      <c r="H302" s="157"/>
      <c r="I302" s="160"/>
      <c r="K302" s="170"/>
      <c r="L302" s="173"/>
    </row>
    <row r="303" spans="1:14" ht="16.5" customHeight="1" outlineLevel="1" x14ac:dyDescent="0.25">
      <c r="A303" s="157" t="s">
        <v>406</v>
      </c>
      <c r="B303" s="178" t="s">
        <v>407</v>
      </c>
      <c r="C303" s="177">
        <f>ROW(B65)</f>
        <v>65</v>
      </c>
      <c r="D303" s="174"/>
      <c r="E303" s="174"/>
      <c r="F303" s="174"/>
      <c r="G303" s="174"/>
      <c r="H303" s="157"/>
      <c r="I303" s="160"/>
      <c r="J303" s="170"/>
      <c r="K303" s="170"/>
      <c r="L303" s="173"/>
    </row>
    <row r="304" spans="1:14" ht="16.5" customHeight="1" outlineLevel="1" x14ac:dyDescent="0.25">
      <c r="A304" s="157" t="s">
        <v>408</v>
      </c>
      <c r="B304" s="178" t="s">
        <v>409</v>
      </c>
      <c r="C304" s="177">
        <f>ROW(B88)</f>
        <v>88</v>
      </c>
      <c r="D304" s="174"/>
      <c r="E304" s="174"/>
      <c r="F304" s="174"/>
      <c r="G304" s="174"/>
      <c r="H304" s="157"/>
      <c r="I304" s="160"/>
      <c r="J304" s="170"/>
      <c r="K304" s="170"/>
      <c r="L304" s="173"/>
    </row>
    <row r="305" spans="1:14" ht="16.5" customHeight="1" outlineLevel="1" x14ac:dyDescent="0.25">
      <c r="A305" s="157" t="s">
        <v>410</v>
      </c>
      <c r="B305" s="178" t="s">
        <v>411</v>
      </c>
      <c r="C305" s="177" t="s">
        <v>412</v>
      </c>
      <c r="D305" s="174"/>
      <c r="E305" s="174"/>
      <c r="F305" s="174"/>
      <c r="G305" s="174"/>
      <c r="H305" s="157"/>
      <c r="I305" s="160"/>
      <c r="J305" s="170"/>
      <c r="K305" s="170"/>
      <c r="L305" s="173"/>
      <c r="N305" s="156"/>
    </row>
    <row r="306" spans="1:14" ht="16.5" customHeight="1" outlineLevel="1" x14ac:dyDescent="0.25">
      <c r="A306" s="157" t="s">
        <v>413</v>
      </c>
      <c r="B306" s="178" t="s">
        <v>414</v>
      </c>
      <c r="C306" s="177">
        <v>44</v>
      </c>
      <c r="D306" s="174"/>
      <c r="E306" s="174"/>
      <c r="F306" s="174"/>
      <c r="G306" s="174"/>
      <c r="H306" s="157"/>
      <c r="I306" s="160"/>
      <c r="J306" s="170"/>
      <c r="K306" s="170"/>
      <c r="L306" s="173"/>
      <c r="N306" s="156"/>
    </row>
    <row r="307" spans="1:14" ht="16.5" customHeight="1" outlineLevel="1" x14ac:dyDescent="0.25">
      <c r="A307" s="157" t="s">
        <v>415</v>
      </c>
      <c r="B307" s="178" t="s">
        <v>416</v>
      </c>
      <c r="C307" s="177" t="str">
        <f ca="1">IF(ISREF(INDIRECT("'B1. HTT Mortgage Assets'!A1")),ROW('B1. HTT Mortgage Assets'!B179)&amp; " for Mortgage Assets","")</f>
        <v>179 for Mortgage Assets</v>
      </c>
      <c r="D307" s="176"/>
      <c r="E307" s="174"/>
      <c r="F307" s="176"/>
      <c r="G307" s="174"/>
      <c r="H307" s="157"/>
      <c r="I307" s="160"/>
      <c r="J307" s="170"/>
      <c r="K307" s="170"/>
      <c r="L307" s="173"/>
      <c r="N307" s="156"/>
    </row>
    <row r="308" spans="1:14" ht="16.5" customHeight="1" outlineLevel="1" x14ac:dyDescent="0.25">
      <c r="A308" s="157" t="s">
        <v>417</v>
      </c>
      <c r="B308" s="175"/>
      <c r="C308" s="157"/>
      <c r="D308" s="174"/>
      <c r="E308" s="174"/>
      <c r="F308" s="174"/>
      <c r="G308" s="174"/>
      <c r="H308" s="157"/>
      <c r="I308" s="160"/>
      <c r="J308" s="170"/>
      <c r="K308" s="170"/>
      <c r="L308" s="173"/>
      <c r="N308" s="156"/>
    </row>
    <row r="309" spans="1:14" ht="16.5" customHeight="1" outlineLevel="1" x14ac:dyDescent="0.25">
      <c r="A309" s="157" t="s">
        <v>418</v>
      </c>
      <c r="B309" s="157"/>
      <c r="C309" s="157"/>
      <c r="D309" s="174"/>
      <c r="E309" s="174"/>
      <c r="F309" s="174"/>
      <c r="G309" s="174"/>
      <c r="H309" s="157"/>
      <c r="I309" s="160"/>
      <c r="J309" s="170"/>
      <c r="K309" s="170"/>
      <c r="L309" s="173"/>
      <c r="N309" s="156"/>
    </row>
    <row r="310" spans="1:14" ht="16.5" customHeight="1" outlineLevel="1" x14ac:dyDescent="0.25">
      <c r="A310" s="157" t="s">
        <v>419</v>
      </c>
      <c r="B310" s="157"/>
      <c r="C310" s="157"/>
      <c r="H310" s="157"/>
      <c r="N310" s="156"/>
    </row>
    <row r="311" spans="1:14" ht="16.5" customHeight="1" x14ac:dyDescent="0.25">
      <c r="A311" s="168"/>
      <c r="B311" s="169" t="s">
        <v>420</v>
      </c>
      <c r="C311" s="168"/>
      <c r="D311" s="168"/>
      <c r="E311" s="168"/>
      <c r="F311" s="168"/>
      <c r="G311" s="167"/>
      <c r="H311" s="157"/>
      <c r="I311" s="166"/>
      <c r="J311" s="165"/>
      <c r="K311" s="165"/>
      <c r="L311" s="165"/>
      <c r="M311" s="165"/>
      <c r="N311" s="156"/>
    </row>
    <row r="312" spans="1:14" ht="16.5" customHeight="1" x14ac:dyDescent="0.25">
      <c r="A312" s="158" t="s">
        <v>421</v>
      </c>
      <c r="B312" s="171" t="s">
        <v>422</v>
      </c>
      <c r="C312" s="172">
        <v>634.96121368000001</v>
      </c>
      <c r="H312" s="157"/>
      <c r="I312" s="171"/>
      <c r="J312" s="170"/>
      <c r="N312" s="156"/>
    </row>
    <row r="313" spans="1:14" ht="16.5" customHeight="1" outlineLevel="1" x14ac:dyDescent="0.25">
      <c r="A313" s="158" t="s">
        <v>423</v>
      </c>
      <c r="B313" s="171" t="s">
        <v>424</v>
      </c>
      <c r="C313" s="172">
        <v>0</v>
      </c>
      <c r="H313" s="157"/>
      <c r="I313" s="171"/>
      <c r="J313" s="170"/>
      <c r="N313" s="156"/>
    </row>
    <row r="314" spans="1:14" ht="16.5" customHeight="1" outlineLevel="1" x14ac:dyDescent="0.25">
      <c r="A314" s="158" t="s">
        <v>425</v>
      </c>
      <c r="B314" s="171" t="s">
        <v>426</v>
      </c>
      <c r="C314" s="172">
        <v>0</v>
      </c>
      <c r="H314" s="157"/>
      <c r="I314" s="171"/>
      <c r="J314" s="170"/>
      <c r="N314" s="156"/>
    </row>
    <row r="315" spans="1:14" ht="16.5" customHeight="1" outlineLevel="1" x14ac:dyDescent="0.25">
      <c r="A315" s="158" t="s">
        <v>427</v>
      </c>
      <c r="B315" s="171"/>
      <c r="C315" s="170"/>
      <c r="H315" s="157"/>
      <c r="I315" s="171"/>
      <c r="J315" s="170"/>
      <c r="N315" s="156"/>
    </row>
    <row r="316" spans="1:14" ht="16.5" customHeight="1" outlineLevel="1" x14ac:dyDescent="0.25">
      <c r="A316" s="158" t="s">
        <v>428</v>
      </c>
      <c r="B316" s="171"/>
      <c r="C316" s="170"/>
      <c r="H316" s="157"/>
      <c r="I316" s="171"/>
      <c r="J316" s="170"/>
      <c r="N316" s="156"/>
    </row>
    <row r="317" spans="1:14" ht="16.5" customHeight="1" outlineLevel="1" x14ac:dyDescent="0.25">
      <c r="A317" s="158" t="s">
        <v>429</v>
      </c>
      <c r="B317" s="171"/>
      <c r="C317" s="170"/>
      <c r="H317" s="157"/>
      <c r="I317" s="171"/>
      <c r="J317" s="170"/>
      <c r="N317" s="156"/>
    </row>
    <row r="318" spans="1:14" ht="16.5" customHeight="1" outlineLevel="1" x14ac:dyDescent="0.25">
      <c r="A318" s="158" t="s">
        <v>430</v>
      </c>
      <c r="B318" s="171"/>
      <c r="C318" s="170"/>
      <c r="H318" s="157"/>
      <c r="I318" s="171"/>
      <c r="J318" s="170"/>
      <c r="N318" s="156"/>
    </row>
    <row r="319" spans="1:14" ht="16.5" customHeight="1" x14ac:dyDescent="0.25">
      <c r="A319" s="168"/>
      <c r="B319" s="169" t="s">
        <v>431</v>
      </c>
      <c r="C319" s="168"/>
      <c r="D319" s="168"/>
      <c r="E319" s="168"/>
      <c r="F319" s="168"/>
      <c r="G319" s="167"/>
      <c r="H319" s="157"/>
      <c r="I319" s="166"/>
      <c r="J319" s="165"/>
      <c r="K319" s="165"/>
      <c r="L319" s="165"/>
      <c r="M319" s="165"/>
      <c r="N319" s="156"/>
    </row>
    <row r="320" spans="1:14" ht="16.5" customHeight="1" outlineLevel="1" x14ac:dyDescent="0.25">
      <c r="A320" s="163"/>
      <c r="B320" s="164" t="s">
        <v>432</v>
      </c>
      <c r="C320" s="163"/>
      <c r="D320" s="163"/>
      <c r="E320" s="162"/>
      <c r="F320" s="161"/>
      <c r="G320" s="161"/>
      <c r="H320" s="157"/>
      <c r="L320" s="157"/>
      <c r="M320" s="157"/>
      <c r="N320" s="156"/>
    </row>
    <row r="321" spans="1:14" ht="16.5" customHeight="1" outlineLevel="1" x14ac:dyDescent="0.25">
      <c r="A321" s="158" t="s">
        <v>433</v>
      </c>
      <c r="B321" s="160" t="s">
        <v>1465</v>
      </c>
      <c r="C321" s="160"/>
      <c r="H321" s="157"/>
      <c r="I321" s="156"/>
      <c r="J321" s="156"/>
      <c r="K321" s="156"/>
      <c r="L321" s="156"/>
      <c r="M321" s="156"/>
      <c r="N321" s="156"/>
    </row>
    <row r="322" spans="1:14" ht="16.5" customHeight="1" outlineLevel="1" x14ac:dyDescent="0.25">
      <c r="A322" s="158" t="s">
        <v>434</v>
      </c>
      <c r="B322" s="160" t="s">
        <v>1464</v>
      </c>
      <c r="C322" s="160"/>
      <c r="H322" s="157"/>
      <c r="I322" s="156"/>
      <c r="J322" s="156"/>
      <c r="K322" s="156"/>
      <c r="L322" s="156"/>
      <c r="M322" s="156"/>
      <c r="N322" s="156"/>
    </row>
    <row r="323" spans="1:14" ht="16.5" customHeight="1" outlineLevel="1" x14ac:dyDescent="0.25">
      <c r="A323" s="158" t="s">
        <v>435</v>
      </c>
      <c r="B323" s="160" t="s">
        <v>436</v>
      </c>
      <c r="C323" s="160"/>
      <c r="H323" s="157"/>
      <c r="I323" s="156"/>
      <c r="J323" s="156"/>
      <c r="K323" s="156"/>
      <c r="L323" s="156"/>
      <c r="M323" s="156"/>
      <c r="N323" s="156"/>
    </row>
    <row r="324" spans="1:14" ht="16.5" customHeight="1" outlineLevel="1" x14ac:dyDescent="0.25">
      <c r="A324" s="158" t="s">
        <v>437</v>
      </c>
      <c r="B324" s="160" t="s">
        <v>438</v>
      </c>
      <c r="H324" s="157"/>
      <c r="I324" s="156"/>
      <c r="J324" s="156"/>
      <c r="K324" s="156"/>
      <c r="L324" s="156"/>
      <c r="M324" s="156"/>
      <c r="N324" s="156"/>
    </row>
    <row r="325" spans="1:14" ht="16.5" customHeight="1" outlineLevel="1" x14ac:dyDescent="0.25">
      <c r="A325" s="158" t="s">
        <v>439</v>
      </c>
      <c r="B325" s="160" t="s">
        <v>440</v>
      </c>
      <c r="H325" s="157"/>
      <c r="I325" s="156"/>
      <c r="J325" s="156"/>
      <c r="K325" s="156"/>
      <c r="L325" s="156"/>
      <c r="M325" s="156"/>
      <c r="N325" s="156"/>
    </row>
    <row r="326" spans="1:14" ht="16.5" customHeight="1" outlineLevel="1" x14ac:dyDescent="0.25">
      <c r="A326" s="158" t="s">
        <v>441</v>
      </c>
      <c r="B326" s="160" t="s">
        <v>843</v>
      </c>
      <c r="H326" s="157"/>
      <c r="I326" s="156"/>
      <c r="J326" s="156"/>
      <c r="K326" s="156"/>
      <c r="L326" s="156"/>
      <c r="M326" s="156"/>
      <c r="N326" s="156"/>
    </row>
    <row r="327" spans="1:14" ht="16.5" customHeight="1" outlineLevel="1" x14ac:dyDescent="0.25">
      <c r="A327" s="158" t="s">
        <v>442</v>
      </c>
      <c r="B327" s="160" t="s">
        <v>443</v>
      </c>
      <c r="H327" s="157"/>
      <c r="I327" s="156"/>
      <c r="J327" s="156"/>
      <c r="K327" s="156"/>
      <c r="L327" s="156"/>
      <c r="M327" s="156"/>
      <c r="N327" s="156"/>
    </row>
    <row r="328" spans="1:14" ht="16.5" customHeight="1" outlineLevel="1" x14ac:dyDescent="0.25">
      <c r="A328" s="158" t="s">
        <v>444</v>
      </c>
      <c r="B328" s="160" t="s">
        <v>445</v>
      </c>
      <c r="H328" s="157"/>
      <c r="I328" s="156"/>
      <c r="J328" s="156"/>
      <c r="K328" s="156"/>
      <c r="L328" s="156"/>
      <c r="M328" s="156"/>
      <c r="N328" s="156"/>
    </row>
    <row r="329" spans="1:14" ht="16.5" customHeight="1" outlineLevel="1" x14ac:dyDescent="0.25">
      <c r="A329" s="158" t="s">
        <v>446</v>
      </c>
      <c r="B329" s="160" t="s">
        <v>1463</v>
      </c>
      <c r="H329" s="157"/>
      <c r="I329" s="156"/>
      <c r="J329" s="156"/>
      <c r="K329" s="156"/>
      <c r="L329" s="156"/>
      <c r="M329" s="156"/>
      <c r="N329" s="156"/>
    </row>
    <row r="330" spans="1:14" ht="16.5" customHeight="1" outlineLevel="1" x14ac:dyDescent="0.25">
      <c r="A330" s="158" t="s">
        <v>447</v>
      </c>
      <c r="B330" s="159" t="s">
        <v>448</v>
      </c>
      <c r="H330" s="157"/>
      <c r="I330" s="156"/>
      <c r="J330" s="156"/>
      <c r="K330" s="156"/>
      <c r="L330" s="156"/>
      <c r="M330" s="156"/>
      <c r="N330" s="156"/>
    </row>
    <row r="331" spans="1:14" ht="16.5" customHeight="1" outlineLevel="1" x14ac:dyDescent="0.25">
      <c r="A331" s="158" t="s">
        <v>449</v>
      </c>
      <c r="B331" s="159" t="s">
        <v>448</v>
      </c>
      <c r="H331" s="157"/>
      <c r="I331" s="156"/>
      <c r="J331" s="156"/>
      <c r="K331" s="156"/>
      <c r="L331" s="156"/>
      <c r="M331" s="156"/>
      <c r="N331" s="156"/>
    </row>
    <row r="332" spans="1:14" ht="16.5" customHeight="1" outlineLevel="1" x14ac:dyDescent="0.25">
      <c r="A332" s="158" t="s">
        <v>450</v>
      </c>
      <c r="B332" s="159" t="s">
        <v>448</v>
      </c>
      <c r="H332" s="157"/>
      <c r="I332" s="156"/>
      <c r="J332" s="156"/>
      <c r="K332" s="156"/>
      <c r="L332" s="156"/>
      <c r="M332" s="156"/>
      <c r="N332" s="156"/>
    </row>
    <row r="333" spans="1:14" ht="16.5" customHeight="1" outlineLevel="1" x14ac:dyDescent="0.25">
      <c r="A333" s="158" t="s">
        <v>451</v>
      </c>
      <c r="B333" s="159" t="s">
        <v>448</v>
      </c>
      <c r="H333" s="157"/>
      <c r="I333" s="156"/>
      <c r="J333" s="156"/>
      <c r="K333" s="156"/>
      <c r="L333" s="156"/>
      <c r="M333" s="156"/>
      <c r="N333" s="156"/>
    </row>
    <row r="334" spans="1:14" ht="16.5" customHeight="1" outlineLevel="1" x14ac:dyDescent="0.25">
      <c r="A334" s="158" t="s">
        <v>452</v>
      </c>
      <c r="B334" s="159" t="s">
        <v>448</v>
      </c>
      <c r="H334" s="157"/>
      <c r="I334" s="156"/>
      <c r="J334" s="156"/>
      <c r="K334" s="156"/>
      <c r="L334" s="156"/>
      <c r="M334" s="156"/>
      <c r="N334" s="156"/>
    </row>
    <row r="335" spans="1:14" ht="16.5" customHeight="1" outlineLevel="1" x14ac:dyDescent="0.25">
      <c r="A335" s="158" t="s">
        <v>453</v>
      </c>
      <c r="B335" s="159" t="s">
        <v>448</v>
      </c>
      <c r="H335" s="157"/>
      <c r="I335" s="156"/>
      <c r="J335" s="156"/>
      <c r="K335" s="156"/>
      <c r="L335" s="156"/>
      <c r="M335" s="156"/>
      <c r="N335" s="156"/>
    </row>
    <row r="336" spans="1:14" ht="16.5" customHeight="1" outlineLevel="1" x14ac:dyDescent="0.25">
      <c r="A336" s="158" t="s">
        <v>454</v>
      </c>
      <c r="B336" s="159" t="s">
        <v>448</v>
      </c>
      <c r="H336" s="157"/>
      <c r="I336" s="156"/>
      <c r="J336" s="156"/>
      <c r="K336" s="156"/>
      <c r="L336" s="156"/>
      <c r="M336" s="156"/>
      <c r="N336" s="156"/>
    </row>
    <row r="337" spans="1:14" ht="16.5" customHeight="1" outlineLevel="1" x14ac:dyDescent="0.25">
      <c r="A337" s="158" t="s">
        <v>455</v>
      </c>
      <c r="B337" s="159" t="s">
        <v>448</v>
      </c>
      <c r="H337" s="157"/>
      <c r="I337" s="156"/>
      <c r="J337" s="156"/>
      <c r="K337" s="156"/>
      <c r="L337" s="156"/>
      <c r="M337" s="156"/>
      <c r="N337" s="156"/>
    </row>
    <row r="338" spans="1:14" ht="16.5" customHeight="1" outlineLevel="1" x14ac:dyDescent="0.25">
      <c r="A338" s="158" t="s">
        <v>456</v>
      </c>
      <c r="B338" s="159" t="s">
        <v>448</v>
      </c>
      <c r="H338" s="157"/>
      <c r="I338" s="156"/>
      <c r="J338" s="156"/>
      <c r="K338" s="156"/>
      <c r="L338" s="156"/>
      <c r="M338" s="156"/>
      <c r="N338" s="156"/>
    </row>
    <row r="339" spans="1:14" ht="16.5" customHeight="1" outlineLevel="1" x14ac:dyDescent="0.25">
      <c r="A339" s="158" t="s">
        <v>457</v>
      </c>
      <c r="B339" s="159" t="s">
        <v>448</v>
      </c>
      <c r="H339" s="157"/>
      <c r="I339" s="156"/>
      <c r="J339" s="156"/>
      <c r="K339" s="156"/>
      <c r="L339" s="156"/>
      <c r="M339" s="156"/>
      <c r="N339" s="156"/>
    </row>
    <row r="340" spans="1:14" ht="16.5" customHeight="1" outlineLevel="1" x14ac:dyDescent="0.25">
      <c r="A340" s="158" t="s">
        <v>458</v>
      </c>
      <c r="B340" s="159" t="s">
        <v>448</v>
      </c>
      <c r="H340" s="157"/>
      <c r="I340" s="156"/>
      <c r="J340" s="156"/>
      <c r="K340" s="156"/>
      <c r="L340" s="156"/>
      <c r="M340" s="156"/>
      <c r="N340" s="156"/>
    </row>
    <row r="341" spans="1:14" ht="16.5" customHeight="1" outlineLevel="1" x14ac:dyDescent="0.25">
      <c r="A341" s="158" t="s">
        <v>459</v>
      </c>
      <c r="B341" s="159" t="s">
        <v>448</v>
      </c>
      <c r="H341" s="157"/>
      <c r="I341" s="156"/>
      <c r="J341" s="156"/>
      <c r="K341" s="156"/>
      <c r="L341" s="156"/>
      <c r="M341" s="156"/>
      <c r="N341" s="156"/>
    </row>
    <row r="342" spans="1:14" ht="16.5" customHeight="1" outlineLevel="1" x14ac:dyDescent="0.25">
      <c r="A342" s="158" t="s">
        <v>460</v>
      </c>
      <c r="B342" s="159" t="s">
        <v>448</v>
      </c>
      <c r="H342" s="157"/>
      <c r="I342" s="156"/>
      <c r="J342" s="156"/>
      <c r="K342" s="156"/>
      <c r="L342" s="156"/>
      <c r="M342" s="156"/>
      <c r="N342" s="156"/>
    </row>
    <row r="343" spans="1:14" ht="16.5" customHeight="1" outlineLevel="1" x14ac:dyDescent="0.25">
      <c r="A343" s="158" t="s">
        <v>461</v>
      </c>
      <c r="B343" s="159" t="s">
        <v>448</v>
      </c>
      <c r="H343" s="157"/>
      <c r="I343" s="156"/>
      <c r="J343" s="156"/>
      <c r="K343" s="156"/>
      <c r="L343" s="156"/>
      <c r="M343" s="156"/>
      <c r="N343" s="156"/>
    </row>
    <row r="344" spans="1:14" ht="16.5" customHeight="1" outlineLevel="1" x14ac:dyDescent="0.25">
      <c r="A344" s="158" t="s">
        <v>462</v>
      </c>
      <c r="B344" s="159" t="s">
        <v>448</v>
      </c>
      <c r="H344" s="157"/>
      <c r="I344" s="156"/>
      <c r="J344" s="156"/>
      <c r="K344" s="156"/>
      <c r="L344" s="156"/>
      <c r="M344" s="156"/>
      <c r="N344" s="156"/>
    </row>
    <row r="345" spans="1:14" ht="16.5" customHeight="1" outlineLevel="1" x14ac:dyDescent="0.25">
      <c r="A345" s="158" t="s">
        <v>463</v>
      </c>
      <c r="B345" s="159" t="s">
        <v>448</v>
      </c>
      <c r="H345" s="157"/>
      <c r="I345" s="156"/>
      <c r="J345" s="156"/>
      <c r="K345" s="156"/>
      <c r="L345" s="156"/>
      <c r="M345" s="156"/>
      <c r="N345" s="156"/>
    </row>
    <row r="346" spans="1:14" ht="16.5" customHeight="1" outlineLevel="1" x14ac:dyDescent="0.25">
      <c r="A346" s="158" t="s">
        <v>464</v>
      </c>
      <c r="B346" s="159" t="s">
        <v>448</v>
      </c>
      <c r="H346" s="157"/>
      <c r="I346" s="156"/>
      <c r="J346" s="156"/>
      <c r="K346" s="156"/>
      <c r="L346" s="156"/>
      <c r="M346" s="156"/>
      <c r="N346" s="156"/>
    </row>
    <row r="347" spans="1:14" ht="16.5" customHeight="1" outlineLevel="1" x14ac:dyDescent="0.25">
      <c r="A347" s="158" t="s">
        <v>465</v>
      </c>
      <c r="B347" s="159" t="s">
        <v>448</v>
      </c>
      <c r="H347" s="157"/>
      <c r="I347" s="156"/>
      <c r="J347" s="156"/>
      <c r="K347" s="156"/>
      <c r="L347" s="156"/>
      <c r="M347" s="156"/>
      <c r="N347" s="156"/>
    </row>
    <row r="348" spans="1:14" ht="16.5" customHeight="1" outlineLevel="1" x14ac:dyDescent="0.25">
      <c r="A348" s="158" t="s">
        <v>466</v>
      </c>
      <c r="B348" s="159" t="s">
        <v>448</v>
      </c>
      <c r="H348" s="157"/>
      <c r="I348" s="156"/>
      <c r="J348" s="156"/>
      <c r="K348" s="156"/>
      <c r="L348" s="156"/>
      <c r="M348" s="156"/>
      <c r="N348" s="156"/>
    </row>
    <row r="349" spans="1:14" ht="16.5" customHeight="1" outlineLevel="1" x14ac:dyDescent="0.25">
      <c r="A349" s="158" t="s">
        <v>467</v>
      </c>
      <c r="B349" s="159" t="s">
        <v>448</v>
      </c>
      <c r="H349" s="157"/>
      <c r="I349" s="156"/>
      <c r="J349" s="156"/>
      <c r="K349" s="156"/>
      <c r="L349" s="156"/>
      <c r="M349" s="156"/>
      <c r="N349" s="156"/>
    </row>
    <row r="350" spans="1:14" ht="16.5" customHeight="1" outlineLevel="1" x14ac:dyDescent="0.25">
      <c r="A350" s="158" t="s">
        <v>468</v>
      </c>
      <c r="B350" s="159" t="s">
        <v>448</v>
      </c>
      <c r="H350" s="157"/>
      <c r="I350" s="156"/>
      <c r="J350" s="156"/>
      <c r="K350" s="156"/>
      <c r="L350" s="156"/>
      <c r="M350" s="156"/>
      <c r="N350" s="156"/>
    </row>
    <row r="351" spans="1:14" ht="16.5" customHeight="1" outlineLevel="1" x14ac:dyDescent="0.25">
      <c r="A351" s="158" t="s">
        <v>469</v>
      </c>
      <c r="B351" s="159" t="s">
        <v>448</v>
      </c>
      <c r="H351" s="157"/>
      <c r="I351" s="156"/>
      <c r="J351" s="156"/>
      <c r="K351" s="156"/>
      <c r="L351" s="156"/>
      <c r="M351" s="156"/>
      <c r="N351" s="156"/>
    </row>
    <row r="352" spans="1:14" ht="16.5" customHeight="1" outlineLevel="1" x14ac:dyDescent="0.25">
      <c r="A352" s="158" t="s">
        <v>470</v>
      </c>
      <c r="B352" s="159" t="s">
        <v>448</v>
      </c>
      <c r="H352" s="157"/>
      <c r="I352" s="156"/>
      <c r="J352" s="156"/>
      <c r="K352" s="156"/>
      <c r="L352" s="156"/>
      <c r="M352" s="156"/>
      <c r="N352" s="156"/>
    </row>
    <row r="353" spans="1:14" ht="16.5" customHeight="1" outlineLevel="1" x14ac:dyDescent="0.25">
      <c r="A353" s="158" t="s">
        <v>471</v>
      </c>
      <c r="B353" s="159" t="s">
        <v>448</v>
      </c>
      <c r="H353" s="157"/>
      <c r="I353" s="156"/>
      <c r="J353" s="156"/>
      <c r="K353" s="156"/>
      <c r="L353" s="156"/>
      <c r="M353" s="156"/>
      <c r="N353" s="156"/>
    </row>
    <row r="354" spans="1:14" ht="16.5" customHeight="1" outlineLevel="1" x14ac:dyDescent="0.25">
      <c r="A354" s="158" t="s">
        <v>472</v>
      </c>
      <c r="B354" s="159" t="s">
        <v>448</v>
      </c>
      <c r="H354" s="157"/>
      <c r="I354" s="156"/>
      <c r="J354" s="156"/>
      <c r="K354" s="156"/>
      <c r="L354" s="156"/>
      <c r="M354" s="156"/>
      <c r="N354" s="156"/>
    </row>
    <row r="355" spans="1:14" ht="16.5" customHeight="1" outlineLevel="1" x14ac:dyDescent="0.25">
      <c r="A355" s="158" t="s">
        <v>473</v>
      </c>
      <c r="B355" s="159" t="s">
        <v>448</v>
      </c>
      <c r="H355" s="157"/>
      <c r="I355" s="156"/>
      <c r="J355" s="156"/>
      <c r="K355" s="156"/>
      <c r="L355" s="156"/>
      <c r="M355" s="156"/>
      <c r="N355" s="156"/>
    </row>
    <row r="356" spans="1:14" ht="16.5" customHeight="1" outlineLevel="1" x14ac:dyDescent="0.25">
      <c r="A356" s="158" t="s">
        <v>474</v>
      </c>
      <c r="B356" s="159" t="s">
        <v>448</v>
      </c>
      <c r="H356" s="157"/>
      <c r="I356" s="156"/>
      <c r="J356" s="156"/>
      <c r="K356" s="156"/>
      <c r="L356" s="156"/>
      <c r="M356" s="156"/>
      <c r="N356" s="156"/>
    </row>
    <row r="357" spans="1:14" ht="16.5" customHeight="1" outlineLevel="1" x14ac:dyDescent="0.25">
      <c r="A357" s="158" t="s">
        <v>475</v>
      </c>
      <c r="B357" s="159" t="s">
        <v>448</v>
      </c>
      <c r="H357" s="157"/>
      <c r="I357" s="156"/>
      <c r="J357" s="156"/>
      <c r="K357" s="156"/>
      <c r="L357" s="156"/>
      <c r="M357" s="156"/>
      <c r="N357" s="156"/>
    </row>
    <row r="358" spans="1:14" ht="16.5" customHeight="1" outlineLevel="1" x14ac:dyDescent="0.25">
      <c r="A358" s="158" t="s">
        <v>476</v>
      </c>
      <c r="B358" s="159" t="s">
        <v>448</v>
      </c>
      <c r="H358" s="157"/>
      <c r="I358" s="156"/>
      <c r="J358" s="156"/>
      <c r="K358" s="156"/>
      <c r="L358" s="156"/>
      <c r="M358" s="156"/>
      <c r="N358" s="156"/>
    </row>
    <row r="359" spans="1:14" ht="16.5" customHeight="1" outlineLevel="1" x14ac:dyDescent="0.25">
      <c r="A359" s="158" t="s">
        <v>477</v>
      </c>
      <c r="B359" s="159" t="s">
        <v>448</v>
      </c>
      <c r="H359" s="157"/>
      <c r="I359" s="156"/>
      <c r="J359" s="156"/>
      <c r="K359" s="156"/>
      <c r="L359" s="156"/>
      <c r="M359" s="156"/>
      <c r="N359" s="156"/>
    </row>
    <row r="360" spans="1:14" ht="16.5" customHeight="1" outlineLevel="1" x14ac:dyDescent="0.25">
      <c r="A360" s="158" t="s">
        <v>478</v>
      </c>
      <c r="B360" s="159" t="s">
        <v>448</v>
      </c>
      <c r="H360" s="157"/>
      <c r="I360" s="156"/>
      <c r="J360" s="156"/>
      <c r="K360" s="156"/>
      <c r="L360" s="156"/>
      <c r="M360" s="156"/>
      <c r="N360" s="156"/>
    </row>
    <row r="361" spans="1:14" ht="16.5" customHeight="1" outlineLevel="1" x14ac:dyDescent="0.25">
      <c r="A361" s="158" t="s">
        <v>479</v>
      </c>
      <c r="B361" s="159" t="s">
        <v>448</v>
      </c>
      <c r="H361" s="157"/>
      <c r="I361" s="156"/>
      <c r="J361" s="156"/>
      <c r="K361" s="156"/>
      <c r="L361" s="156"/>
      <c r="M361" s="156"/>
      <c r="N361" s="156"/>
    </row>
    <row r="362" spans="1:14" ht="16.5" customHeight="1" outlineLevel="1" x14ac:dyDescent="0.25">
      <c r="A362" s="158" t="s">
        <v>480</v>
      </c>
      <c r="B362" s="159" t="s">
        <v>448</v>
      </c>
      <c r="H362" s="157"/>
      <c r="I362" s="156"/>
      <c r="J362" s="156"/>
      <c r="K362" s="156"/>
      <c r="L362" s="156"/>
      <c r="M362" s="156"/>
      <c r="N362" s="156"/>
    </row>
    <row r="363" spans="1:14" ht="16.5" customHeight="1" outlineLevel="1" x14ac:dyDescent="0.25">
      <c r="A363" s="158" t="s">
        <v>481</v>
      </c>
      <c r="B363" s="159" t="s">
        <v>448</v>
      </c>
      <c r="H363" s="157"/>
      <c r="I363" s="156"/>
      <c r="J363" s="156"/>
      <c r="K363" s="156"/>
      <c r="L363" s="156"/>
      <c r="M363" s="156"/>
      <c r="N363" s="156"/>
    </row>
    <row r="364" spans="1:14" ht="16.5" customHeight="1" outlineLevel="1" x14ac:dyDescent="0.25">
      <c r="A364" s="158" t="s">
        <v>482</v>
      </c>
      <c r="B364" s="159" t="s">
        <v>448</v>
      </c>
      <c r="H364" s="157"/>
      <c r="I364" s="156"/>
      <c r="J364" s="156"/>
      <c r="K364" s="156"/>
      <c r="L364" s="156"/>
      <c r="M364" s="156"/>
      <c r="N364" s="156"/>
    </row>
    <row r="365" spans="1:14" ht="16.5" customHeight="1" outlineLevel="1" x14ac:dyDescent="0.25">
      <c r="A365" s="158" t="s">
        <v>483</v>
      </c>
      <c r="B365" s="159" t="s">
        <v>448</v>
      </c>
      <c r="H365" s="157"/>
      <c r="I365" s="156"/>
      <c r="J365" s="156"/>
      <c r="K365" s="156"/>
      <c r="L365" s="156"/>
      <c r="M365" s="156"/>
      <c r="N365" s="156"/>
    </row>
    <row r="366" spans="1:14" ht="16.5" customHeight="1" x14ac:dyDescent="0.25">
      <c r="H366" s="157"/>
      <c r="I366" s="156"/>
      <c r="J366" s="156"/>
      <c r="K366" s="156"/>
      <c r="L366" s="156"/>
      <c r="M366" s="156"/>
      <c r="N366" s="156"/>
    </row>
    <row r="367" spans="1:14" ht="16.5" customHeight="1" x14ac:dyDescent="0.25">
      <c r="H367" s="157"/>
      <c r="I367" s="156"/>
      <c r="J367" s="156"/>
      <c r="K367" s="156"/>
      <c r="L367" s="156"/>
      <c r="M367" s="156"/>
      <c r="N367" s="156"/>
    </row>
    <row r="368" spans="1:14" ht="16.5" customHeight="1" x14ac:dyDescent="0.25">
      <c r="H368" s="157"/>
      <c r="I368" s="156"/>
      <c r="J368" s="156"/>
      <c r="K368" s="156"/>
      <c r="L368" s="156"/>
      <c r="M368" s="156"/>
      <c r="N368" s="156"/>
    </row>
    <row r="369" spans="8:8" s="156" customFormat="1" ht="16.5" customHeight="1" x14ac:dyDescent="0.25">
      <c r="H369" s="157"/>
    </row>
    <row r="370" spans="8:8" s="156" customFormat="1" ht="16.5" customHeight="1" x14ac:dyDescent="0.25">
      <c r="H370" s="157"/>
    </row>
    <row r="371" spans="8:8" s="156" customFormat="1" ht="16.5" customHeight="1" x14ac:dyDescent="0.25">
      <c r="H371" s="157"/>
    </row>
    <row r="372" spans="8:8" s="156" customFormat="1" ht="16.5" customHeight="1" x14ac:dyDescent="0.25">
      <c r="H372" s="157"/>
    </row>
    <row r="373" spans="8:8" s="156" customFormat="1" ht="16.5" customHeight="1" x14ac:dyDescent="0.25">
      <c r="H373" s="157"/>
    </row>
    <row r="374" spans="8:8" s="156" customFormat="1" ht="16.5" customHeight="1" x14ac:dyDescent="0.25">
      <c r="H374" s="157"/>
    </row>
    <row r="375" spans="8:8" s="156" customFormat="1" ht="16.5" customHeight="1" x14ac:dyDescent="0.25">
      <c r="H375" s="157"/>
    </row>
    <row r="376" spans="8:8" s="156" customFormat="1" ht="16.5" customHeight="1" x14ac:dyDescent="0.25">
      <c r="H376" s="157"/>
    </row>
    <row r="377" spans="8:8" s="156" customFormat="1" ht="16.5" customHeight="1" x14ac:dyDescent="0.25">
      <c r="H377" s="157"/>
    </row>
    <row r="378" spans="8:8" s="156" customFormat="1" ht="16.5" customHeight="1" x14ac:dyDescent="0.25">
      <c r="H378" s="157"/>
    </row>
    <row r="379" spans="8:8" s="156" customFormat="1" ht="16.5" customHeight="1" x14ac:dyDescent="0.25">
      <c r="H379" s="157"/>
    </row>
    <row r="380" spans="8:8" s="156" customFormat="1" ht="16.5" customHeight="1" x14ac:dyDescent="0.25">
      <c r="H380" s="157"/>
    </row>
    <row r="381" spans="8:8" s="156" customFormat="1" ht="16.5" customHeight="1" x14ac:dyDescent="0.25">
      <c r="H381" s="157"/>
    </row>
    <row r="382" spans="8:8" s="156" customFormat="1" ht="16.5" customHeight="1" x14ac:dyDescent="0.25">
      <c r="H382" s="157"/>
    </row>
    <row r="383" spans="8:8" s="156" customFormat="1" ht="16.5" customHeight="1" x14ac:dyDescent="0.25">
      <c r="H383" s="157"/>
    </row>
    <row r="384" spans="8:8" s="156" customFormat="1" ht="16.5" customHeight="1" x14ac:dyDescent="0.25">
      <c r="H384" s="157"/>
    </row>
    <row r="385" spans="8:8" s="156" customFormat="1" ht="16.5" customHeight="1" x14ac:dyDescent="0.25">
      <c r="H385" s="157"/>
    </row>
    <row r="386" spans="8:8" s="156" customFormat="1" ht="16.5" customHeight="1" x14ac:dyDescent="0.25">
      <c r="H386" s="157"/>
    </row>
    <row r="387" spans="8:8" s="156" customFormat="1" ht="16.5" customHeight="1" x14ac:dyDescent="0.25">
      <c r="H387" s="157"/>
    </row>
    <row r="388" spans="8:8" s="156" customFormat="1" ht="16.5" customHeight="1" x14ac:dyDescent="0.25">
      <c r="H388" s="157"/>
    </row>
    <row r="389" spans="8:8" s="156" customFormat="1" ht="16.5" customHeight="1" x14ac:dyDescent="0.25">
      <c r="H389" s="157"/>
    </row>
    <row r="390" spans="8:8" s="156" customFormat="1" ht="16.5" customHeight="1" x14ac:dyDescent="0.25">
      <c r="H390" s="157"/>
    </row>
    <row r="391" spans="8:8" s="156" customFormat="1" x14ac:dyDescent="0.25">
      <c r="H391" s="157"/>
    </row>
    <row r="392" spans="8:8" s="156" customFormat="1" x14ac:dyDescent="0.25">
      <c r="H392" s="157"/>
    </row>
    <row r="393" spans="8:8" s="156" customFormat="1" x14ac:dyDescent="0.25">
      <c r="H393" s="157"/>
    </row>
    <row r="394" spans="8:8" s="156" customFormat="1" x14ac:dyDescent="0.25">
      <c r="H394" s="157"/>
    </row>
    <row r="395" spans="8:8" s="156" customFormat="1" x14ac:dyDescent="0.25">
      <c r="H395" s="157"/>
    </row>
    <row r="396" spans="8:8" s="156" customFormat="1" x14ac:dyDescent="0.25">
      <c r="H396" s="157"/>
    </row>
    <row r="397" spans="8:8" s="156" customFormat="1" x14ac:dyDescent="0.25">
      <c r="H397" s="157"/>
    </row>
    <row r="398" spans="8:8" s="156" customFormat="1" x14ac:dyDescent="0.25">
      <c r="H398" s="157"/>
    </row>
    <row r="399" spans="8:8" s="156" customFormat="1" x14ac:dyDescent="0.25">
      <c r="H399" s="157"/>
    </row>
    <row r="400" spans="8:8" s="156" customFormat="1" x14ac:dyDescent="0.25">
      <c r="H400" s="157"/>
    </row>
    <row r="401" spans="8:8" s="156" customFormat="1" x14ac:dyDescent="0.25">
      <c r="H401" s="157"/>
    </row>
    <row r="402" spans="8:8" s="156" customFormat="1" x14ac:dyDescent="0.25">
      <c r="H402" s="157"/>
    </row>
    <row r="403" spans="8:8" s="156" customFormat="1" x14ac:dyDescent="0.25">
      <c r="H403" s="157"/>
    </row>
    <row r="404" spans="8:8" s="156" customFormat="1" x14ac:dyDescent="0.25">
      <c r="H404" s="157"/>
    </row>
    <row r="405" spans="8:8" s="156" customFormat="1" x14ac:dyDescent="0.25">
      <c r="H405" s="157"/>
    </row>
    <row r="406" spans="8:8" s="156" customFormat="1" x14ac:dyDescent="0.25">
      <c r="H406" s="157"/>
    </row>
    <row r="407" spans="8:8" s="156" customFormat="1" x14ac:dyDescent="0.25">
      <c r="H407" s="157"/>
    </row>
    <row r="408" spans="8:8" s="156" customFormat="1" x14ac:dyDescent="0.25">
      <c r="H408" s="157"/>
    </row>
    <row r="409" spans="8:8" s="156" customFormat="1" x14ac:dyDescent="0.25">
      <c r="H409" s="157"/>
    </row>
    <row r="410" spans="8:8" s="156" customFormat="1" x14ac:dyDescent="0.25">
      <c r="H410" s="157"/>
    </row>
    <row r="411" spans="8:8" s="156" customFormat="1" x14ac:dyDescent="0.25">
      <c r="H411" s="157"/>
    </row>
    <row r="412" spans="8:8" s="156" customFormat="1" x14ac:dyDescent="0.25">
      <c r="H412" s="157"/>
    </row>
    <row r="413" spans="8:8" s="156" customFormat="1" x14ac:dyDescent="0.25">
      <c r="H413" s="15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483D3DED-0E2A-498B-89A2-7E1EC48296EC}"/>
    <hyperlink ref="B7" location="'A. HTT General'!B26" display="2. Regulatory Summary" xr:uid="{13B3BDA4-7F84-4054-A7A9-8B177FBEE727}"/>
    <hyperlink ref="B8" location="'A. HTT General'!B36" display="3. General Cover Pool / Covered Bond Information" xr:uid="{EC629E8B-58B3-463C-83E9-73BABE24085F}"/>
    <hyperlink ref="B9" location="'A. HTT General'!B285" display="4. References to Capital Requirements Regulation (CRR) 129(7)" xr:uid="{A4BA9FC4-A5ED-419D-97AD-3A79540CFBD3}"/>
    <hyperlink ref="B11" location="'A. HTT General'!B319" display="6. Other relevant information" xr:uid="{1E5A1646-2000-4880-A0F5-FC3446BFF9F2}"/>
    <hyperlink ref="C289" location="'A. HTT General'!A39" display="'A. HTT General'!A39" xr:uid="{68812BE4-09E2-4DB0-9D2E-6AC984C33B92}"/>
    <hyperlink ref="C291" location="'B1. HTT Mortgage Assets'!B43" display="'B1. HTT Mortgage Assets'!B43" xr:uid="{1DB4A72E-CD47-4BA9-8D0F-DBA8E7609A65}"/>
    <hyperlink ref="C292" location="'A. HTT General'!A52" display="'A. HTT General'!A52" xr:uid="{17752146-BF0E-48ED-B5E0-015DD54BC3FA}"/>
    <hyperlink ref="C297" location="'A. HTT General'!B163" display="'A. HTT General'!B163" xr:uid="{B60D95F7-5FE4-4249-96B7-C650CFDA88CB}"/>
    <hyperlink ref="C298" location="'A. HTT General'!B137" display="'A. HTT General'!B137" xr:uid="{F0F94E18-2846-4008-BE9E-04C8E558B2FA}"/>
    <hyperlink ref="C302" location="'C. HTT Harmonised Glossary'!B18" display="'C. HTT Harmonised Glossary'!B18" xr:uid="{DBAE8F79-5EDA-48B9-A21E-C2AE21D8BFB6}"/>
    <hyperlink ref="C303" location="'A. HTT General'!B65" display="'A. HTT General'!B65" xr:uid="{F49FD6DB-A7A4-4E94-B130-97D507ECD5A1}"/>
    <hyperlink ref="C304" location="'A. HTT General'!B88" display="'A. HTT General'!B88" xr:uid="{CE40AC70-8B7C-4B9C-BC42-80945B54B62F}"/>
    <hyperlink ref="C307" location="'B1. HTT Mortgage Assets'!B179" display="'B1. HTT Mortgage Assets'!B179" xr:uid="{CE6D7624-36BE-4FA4-9266-6112A82EDEB0}"/>
    <hyperlink ref="B27" r:id="rId1" display="Basel Compliance (Y/N)" xr:uid="{C9D0439D-04E9-4BD3-9D34-F5FBB019385F}"/>
    <hyperlink ref="B29" r:id="rId2" xr:uid="{D95B6B44-1A8F-4F44-93F8-278C55C95F55}"/>
    <hyperlink ref="B30" r:id="rId3" xr:uid="{2F883D2B-8A58-4F46-8207-C5FDFA71801D}"/>
    <hyperlink ref="B10" location="'A. HTT General'!B311" display="5. References to Capital Requirements Regulation (CRR) 129(1)" xr:uid="{B7E0B90E-E44D-472D-9219-54F729C3459E}"/>
    <hyperlink ref="C293" location="'B1. HTT Mortgage Assets'!B186" display="'B1. HTT Mortgage Assets'!B186" xr:uid="{176D6B63-6120-4010-B5E3-3F177E5548DC}"/>
    <hyperlink ref="C288" location="'A. HTT General'!A38" display="'A. HTT General'!A38" xr:uid="{3B40F761-58AB-4B0B-A875-3042DA476417}"/>
    <hyperlink ref="C296" location="'A. HTT General'!B111" display="'A. HTT General'!B111" xr:uid="{F1410AED-46CF-4D38-B049-78685EA38EBB}"/>
    <hyperlink ref="C295" location="'B1. HTT Mortgage Assets'!B149" display="'B1. HTT Mortgage Assets'!B149" xr:uid="{04278736-9C4A-4017-A8C3-440FD7A970FA}"/>
    <hyperlink ref="C294" location="'C. HTT Harmonised Glossary'!B20" display="link to Glossary HG.1.15" xr:uid="{7DF80803-F65A-4BC0-BE6A-ED0FF0872119}"/>
    <hyperlink ref="C306" location="'A. HTT General'!B44" display="'A. HTT General'!B44" xr:uid="{F3EDD92B-3768-453D-A4D9-C7DE000BBB03}"/>
    <hyperlink ref="C300" location="'B1. HTT Mortgage Assets'!B215" display="215 LTV residential mortgage" xr:uid="{2DFFD635-2591-4C26-8EB2-856FE1E3CF26}"/>
    <hyperlink ref="C301" location="'A. HTT General'!B230" display="230 Derivatives and Swaps" xr:uid="{A831FF3D-7C2A-42C7-A1EE-E1B4252D8B0B}"/>
    <hyperlink ref="B28" r:id="rId4" display="CBD Compliance (Y/N)" xr:uid="{420FB763-6A46-4B5C-BB25-8D5A4BB8EA00}"/>
    <hyperlink ref="C305" location="'C. HTT Harmonised Glossary'!B12" display="link to Glossary HG 1.7" xr:uid="{D750C659-5548-488E-B5BB-90E146A52E52}"/>
    <hyperlink ref="B44" location="'C. HTT Harmonised Glossary'!B6" display="2. Over-collateralisation (OC) " xr:uid="{E120B567-9A37-4603-8BE2-DBF4849BBE76}"/>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8D15-B669-48F8-AE16-4C0227C49E56}">
  <sheetPr>
    <tabColor theme="9" tint="-0.249977111117893"/>
  </sheetPr>
  <dimension ref="A1:N423"/>
  <sheetViews>
    <sheetView view="pageBreakPreview" zoomScale="60" zoomScaleNormal="85" workbookViewId="0"/>
  </sheetViews>
  <sheetFormatPr defaultColWidth="8.88671875" defaultRowHeight="14.4" outlineLevelRow="1" x14ac:dyDescent="0.25"/>
  <cols>
    <col min="1" max="1" width="13.88671875" style="158" customWidth="1"/>
    <col min="2" max="2" width="62.88671875" style="158" customWidth="1"/>
    <col min="3" max="3" width="41" style="158" customWidth="1"/>
    <col min="4" max="4" width="40.88671875" style="158" customWidth="1"/>
    <col min="5" max="5" width="6.6640625" style="158" customWidth="1"/>
    <col min="6" max="6" width="41.5546875" style="158" customWidth="1"/>
    <col min="7" max="7" width="41.5546875" style="157" customWidth="1"/>
    <col min="8" max="16384" width="8.88671875" style="156"/>
  </cols>
  <sheetData>
    <row r="1" spans="1:7" ht="31.2" x14ac:dyDescent="0.25">
      <c r="A1" s="133" t="s">
        <v>833</v>
      </c>
      <c r="B1" s="133"/>
      <c r="C1" s="157"/>
      <c r="D1" s="157"/>
      <c r="E1" s="157"/>
      <c r="F1" s="236" t="s">
        <v>1503</v>
      </c>
    </row>
    <row r="2" spans="1:7" ht="15" thickBot="1" x14ac:dyDescent="0.3">
      <c r="A2" s="157"/>
      <c r="B2" s="157"/>
      <c r="C2" s="157"/>
      <c r="D2" s="157"/>
      <c r="E2" s="157"/>
      <c r="F2" s="157"/>
    </row>
    <row r="3" spans="1:7" ht="18.600000000000001" thickBot="1" x14ac:dyDescent="0.3">
      <c r="A3" s="232"/>
      <c r="B3" s="234" t="s">
        <v>0</v>
      </c>
      <c r="C3" s="261" t="s">
        <v>1</v>
      </c>
      <c r="D3" s="232"/>
      <c r="E3" s="232"/>
      <c r="F3" s="157"/>
      <c r="G3" s="232"/>
    </row>
    <row r="4" spans="1:7" ht="15" thickBot="1" x14ac:dyDescent="0.3"/>
    <row r="5" spans="1:7" ht="18" x14ac:dyDescent="0.25">
      <c r="A5" s="166"/>
      <c r="B5" s="231" t="s">
        <v>484</v>
      </c>
      <c r="C5" s="166"/>
      <c r="E5" s="165"/>
      <c r="F5" s="165"/>
    </row>
    <row r="6" spans="1:7" x14ac:dyDescent="0.25">
      <c r="B6" s="260" t="s">
        <v>485</v>
      </c>
    </row>
    <row r="7" spans="1:7" x14ac:dyDescent="0.25">
      <c r="B7" s="259" t="s">
        <v>486</v>
      </c>
    </row>
    <row r="8" spans="1:7" ht="15" thickBot="1" x14ac:dyDescent="0.3">
      <c r="B8" s="258" t="s">
        <v>487</v>
      </c>
    </row>
    <row r="9" spans="1:7" x14ac:dyDescent="0.25">
      <c r="B9" s="257"/>
    </row>
    <row r="10" spans="1:7" ht="36" x14ac:dyDescent="0.25">
      <c r="A10" s="169" t="s">
        <v>5</v>
      </c>
      <c r="B10" s="169" t="s">
        <v>485</v>
      </c>
      <c r="C10" s="168"/>
      <c r="D10" s="168"/>
      <c r="E10" s="168"/>
      <c r="F10" s="168"/>
      <c r="G10" s="167"/>
    </row>
    <row r="11" spans="1:7" ht="15" customHeight="1" x14ac:dyDescent="0.25">
      <c r="A11" s="163"/>
      <c r="B11" s="164" t="s">
        <v>488</v>
      </c>
      <c r="C11" s="163" t="s">
        <v>59</v>
      </c>
      <c r="D11" s="163"/>
      <c r="E11" s="163"/>
      <c r="F11" s="161" t="s">
        <v>489</v>
      </c>
      <c r="G11" s="161"/>
    </row>
    <row r="12" spans="1:7" x14ac:dyDescent="0.25">
      <c r="A12" s="158" t="s">
        <v>490</v>
      </c>
      <c r="B12" s="158" t="s">
        <v>491</v>
      </c>
      <c r="C12" s="191">
        <v>14921.330038059899</v>
      </c>
      <c r="F12" s="192">
        <f>IF($C$15=0,"",IF(C12="[for completion]","",C12/$C$15))</f>
        <v>1</v>
      </c>
    </row>
    <row r="13" spans="1:7" x14ac:dyDescent="0.25">
      <c r="A13" s="158" t="s">
        <v>492</v>
      </c>
      <c r="B13" s="158" t="s">
        <v>493</v>
      </c>
      <c r="C13" s="191">
        <v>0</v>
      </c>
      <c r="F13" s="192">
        <f>IF($C$15=0,"",IF(C13="[for completion]","",C13/$C$15))</f>
        <v>0</v>
      </c>
    </row>
    <row r="14" spans="1:7" x14ac:dyDescent="0.25">
      <c r="A14" s="158" t="s">
        <v>494</v>
      </c>
      <c r="B14" s="158" t="s">
        <v>70</v>
      </c>
      <c r="C14" s="191">
        <v>0</v>
      </c>
      <c r="F14" s="192">
        <f>IF($C$15=0,"",IF(C14="[for completion]","",C14/$C$15))</f>
        <v>0</v>
      </c>
    </row>
    <row r="15" spans="1:7" x14ac:dyDescent="0.25">
      <c r="A15" s="158" t="s">
        <v>495</v>
      </c>
      <c r="B15" s="256" t="s">
        <v>72</v>
      </c>
      <c r="C15" s="191">
        <f>SUM(C12:C14)</f>
        <v>14921.330038059899</v>
      </c>
      <c r="F15" s="240">
        <f>SUM(F12:F14)</f>
        <v>1</v>
      </c>
    </row>
    <row r="16" spans="1:7" outlineLevel="1" x14ac:dyDescent="0.25">
      <c r="A16" s="158" t="s">
        <v>496</v>
      </c>
      <c r="B16" s="159" t="s">
        <v>497</v>
      </c>
      <c r="C16" s="191"/>
      <c r="F16" s="192">
        <f>IF($C$15=0,"",IF(C16="[for completion]","",C16/$C$15))</f>
        <v>0</v>
      </c>
    </row>
    <row r="17" spans="1:7" outlineLevel="1" x14ac:dyDescent="0.25">
      <c r="A17" s="158" t="s">
        <v>498</v>
      </c>
      <c r="B17" s="159" t="s">
        <v>499</v>
      </c>
      <c r="C17" s="191"/>
      <c r="F17" s="192">
        <f>IF($C$15=0,"",IF(C17="[for completion]","",C17/$C$15))</f>
        <v>0</v>
      </c>
    </row>
    <row r="18" spans="1:7" outlineLevel="1" x14ac:dyDescent="0.25">
      <c r="A18" s="158" t="s">
        <v>500</v>
      </c>
      <c r="B18" s="159"/>
      <c r="C18" s="191"/>
      <c r="F18" s="192">
        <f>IF($C$15=0,"",IF(C18="[for completion]","",C18/$C$15))</f>
        <v>0</v>
      </c>
    </row>
    <row r="19" spans="1:7" outlineLevel="1" x14ac:dyDescent="0.25">
      <c r="A19" s="158" t="s">
        <v>501</v>
      </c>
      <c r="B19" s="159"/>
      <c r="C19" s="191"/>
      <c r="F19" s="192">
        <f>IF($C$15=0,"",IF(C19="[for completion]","",C19/$C$15))</f>
        <v>0</v>
      </c>
    </row>
    <row r="20" spans="1:7" outlineLevel="1" x14ac:dyDescent="0.25">
      <c r="A20" s="158" t="s">
        <v>502</v>
      </c>
      <c r="B20" s="159"/>
      <c r="C20" s="191"/>
      <c r="F20" s="192">
        <f>IF($C$15=0,"",IF(C20="[for completion]","",C20/$C$15))</f>
        <v>0</v>
      </c>
    </row>
    <row r="21" spans="1:7" outlineLevel="1" x14ac:dyDescent="0.25">
      <c r="A21" s="158" t="s">
        <v>503</v>
      </c>
      <c r="B21" s="159"/>
      <c r="C21" s="191"/>
      <c r="F21" s="192">
        <f>IF($C$15=0,"",IF(C21="[for completion]","",C21/$C$15))</f>
        <v>0</v>
      </c>
    </row>
    <row r="22" spans="1:7" outlineLevel="1" x14ac:dyDescent="0.25">
      <c r="A22" s="158" t="s">
        <v>504</v>
      </c>
      <c r="B22" s="159"/>
      <c r="C22" s="191"/>
      <c r="F22" s="192">
        <f>IF($C$15=0,"",IF(C22="[for completion]","",C22/$C$15))</f>
        <v>0</v>
      </c>
    </row>
    <row r="23" spans="1:7" outlineLevel="1" x14ac:dyDescent="0.25">
      <c r="A23" s="158" t="s">
        <v>505</v>
      </c>
      <c r="B23" s="159"/>
      <c r="C23" s="191"/>
      <c r="F23" s="192">
        <f>IF($C$15=0,"",IF(C23="[for completion]","",C23/$C$15))</f>
        <v>0</v>
      </c>
    </row>
    <row r="24" spans="1:7" outlineLevel="1" x14ac:dyDescent="0.25">
      <c r="A24" s="158" t="s">
        <v>506</v>
      </c>
      <c r="B24" s="159"/>
      <c r="C24" s="191"/>
      <c r="F24" s="192">
        <f>IF($C$15=0,"",IF(C24="[for completion]","",C24/$C$15))</f>
        <v>0</v>
      </c>
    </row>
    <row r="25" spans="1:7" outlineLevel="1" x14ac:dyDescent="0.25">
      <c r="A25" s="158" t="s">
        <v>507</v>
      </c>
      <c r="B25" s="159"/>
      <c r="C25" s="191"/>
      <c r="F25" s="192">
        <f>IF($C$15=0,"",IF(C25="[for completion]","",C25/$C$15))</f>
        <v>0</v>
      </c>
    </row>
    <row r="26" spans="1:7" outlineLevel="1" x14ac:dyDescent="0.25">
      <c r="A26" s="158" t="s">
        <v>1699</v>
      </c>
      <c r="B26" s="159"/>
      <c r="C26" s="219"/>
      <c r="D26" s="156"/>
      <c r="E26" s="156"/>
      <c r="F26" s="192">
        <f>IF($C$15=0,"",IF(C26="[for completion]","",C26/$C$15))</f>
        <v>0</v>
      </c>
    </row>
    <row r="27" spans="1:7" ht="15" customHeight="1" x14ac:dyDescent="0.25">
      <c r="A27" s="163"/>
      <c r="B27" s="164" t="s">
        <v>508</v>
      </c>
      <c r="C27" s="163" t="s">
        <v>509</v>
      </c>
      <c r="D27" s="163" t="s">
        <v>510</v>
      </c>
      <c r="E27" s="162"/>
      <c r="F27" s="163" t="s">
        <v>511</v>
      </c>
      <c r="G27" s="161"/>
    </row>
    <row r="28" spans="1:7" x14ac:dyDescent="0.25">
      <c r="A28" s="158" t="s">
        <v>512</v>
      </c>
      <c r="B28" s="158" t="s">
        <v>513</v>
      </c>
      <c r="C28" s="191">
        <v>231518</v>
      </c>
      <c r="D28" s="244"/>
      <c r="F28" s="244">
        <f>IF(AND(C28="[For completion]",D28="[For completion]"),"[For completion]",SUM(C28:D28))</f>
        <v>231518</v>
      </c>
    </row>
    <row r="29" spans="1:7" outlineLevel="1" x14ac:dyDescent="0.25">
      <c r="A29" s="158" t="s">
        <v>514</v>
      </c>
      <c r="B29" s="160" t="s">
        <v>1698</v>
      </c>
      <c r="C29" s="191">
        <v>107474</v>
      </c>
      <c r="D29" s="244"/>
      <c r="F29" s="244">
        <f>IF(AND(C29="[For completion]",D29="[For completion]"),"[For completion]",SUM(C29:D29))</f>
        <v>107474</v>
      </c>
    </row>
    <row r="30" spans="1:7" outlineLevel="1" x14ac:dyDescent="0.25">
      <c r="A30" s="158" t="s">
        <v>516</v>
      </c>
      <c r="B30" s="160" t="s">
        <v>517</v>
      </c>
      <c r="C30" s="244"/>
      <c r="D30" s="244"/>
      <c r="F30" s="244"/>
    </row>
    <row r="31" spans="1:7" outlineLevel="1" x14ac:dyDescent="0.25">
      <c r="A31" s="158" t="s">
        <v>518</v>
      </c>
      <c r="B31" s="160"/>
    </row>
    <row r="32" spans="1:7" outlineLevel="1" x14ac:dyDescent="0.25">
      <c r="A32" s="158" t="s">
        <v>519</v>
      </c>
      <c r="B32" s="160"/>
    </row>
    <row r="33" spans="1:7" outlineLevel="1" x14ac:dyDescent="0.25">
      <c r="A33" s="158" t="s">
        <v>520</v>
      </c>
      <c r="B33" s="160"/>
    </row>
    <row r="34" spans="1:7" outlineLevel="1" x14ac:dyDescent="0.25">
      <c r="A34" s="158" t="s">
        <v>521</v>
      </c>
      <c r="B34" s="160"/>
    </row>
    <row r="35" spans="1:7" ht="15" customHeight="1" x14ac:dyDescent="0.25">
      <c r="A35" s="163"/>
      <c r="B35" s="164" t="s">
        <v>522</v>
      </c>
      <c r="C35" s="163" t="s">
        <v>523</v>
      </c>
      <c r="D35" s="163" t="s">
        <v>524</v>
      </c>
      <c r="E35" s="162"/>
      <c r="F35" s="161" t="s">
        <v>489</v>
      </c>
      <c r="G35" s="161"/>
    </row>
    <row r="36" spans="1:7" x14ac:dyDescent="0.25">
      <c r="A36" s="158" t="s">
        <v>525</v>
      </c>
      <c r="B36" s="158" t="s">
        <v>526</v>
      </c>
      <c r="C36" s="241">
        <v>4.5904619484514403E-3</v>
      </c>
      <c r="D36" s="240"/>
      <c r="E36" s="238"/>
      <c r="F36" s="241">
        <v>4.5904619484514403E-3</v>
      </c>
    </row>
    <row r="37" spans="1:7" outlineLevel="1" x14ac:dyDescent="0.25">
      <c r="A37" s="158" t="s">
        <v>527</v>
      </c>
      <c r="C37" s="240"/>
      <c r="D37" s="240"/>
      <c r="E37" s="238"/>
      <c r="F37" s="240"/>
    </row>
    <row r="38" spans="1:7" outlineLevel="1" x14ac:dyDescent="0.25">
      <c r="A38" s="158" t="s">
        <v>528</v>
      </c>
      <c r="C38" s="240"/>
      <c r="D38" s="240"/>
      <c r="E38" s="238"/>
      <c r="F38" s="240"/>
    </row>
    <row r="39" spans="1:7" outlineLevel="1" x14ac:dyDescent="0.25">
      <c r="A39" s="158" t="s">
        <v>529</v>
      </c>
      <c r="C39" s="240"/>
      <c r="D39" s="240"/>
      <c r="E39" s="238"/>
      <c r="F39" s="240"/>
    </row>
    <row r="40" spans="1:7" outlineLevel="1" x14ac:dyDescent="0.25">
      <c r="A40" s="158" t="s">
        <v>530</v>
      </c>
      <c r="C40" s="240"/>
      <c r="D40" s="240"/>
      <c r="E40" s="238"/>
      <c r="F40" s="240"/>
    </row>
    <row r="41" spans="1:7" outlineLevel="1" x14ac:dyDescent="0.25">
      <c r="A41" s="158" t="s">
        <v>531</v>
      </c>
      <c r="C41" s="240"/>
      <c r="D41" s="240"/>
      <c r="E41" s="238"/>
      <c r="F41" s="240"/>
    </row>
    <row r="42" spans="1:7" outlineLevel="1" x14ac:dyDescent="0.25">
      <c r="A42" s="158" t="s">
        <v>532</v>
      </c>
      <c r="C42" s="240"/>
      <c r="D42" s="240"/>
      <c r="E42" s="238"/>
      <c r="F42" s="240"/>
    </row>
    <row r="43" spans="1:7" ht="15" customHeight="1" x14ac:dyDescent="0.25">
      <c r="A43" s="163"/>
      <c r="B43" s="164" t="s">
        <v>533</v>
      </c>
      <c r="C43" s="163" t="s">
        <v>523</v>
      </c>
      <c r="D43" s="163" t="s">
        <v>524</v>
      </c>
      <c r="E43" s="162"/>
      <c r="F43" s="161" t="s">
        <v>489</v>
      </c>
      <c r="G43" s="161"/>
    </row>
    <row r="44" spans="1:7" x14ac:dyDescent="0.25">
      <c r="A44" s="158" t="s">
        <v>534</v>
      </c>
      <c r="B44" s="254" t="s">
        <v>535</v>
      </c>
      <c r="C44" s="253">
        <f>SUM(C45:C71)</f>
        <v>1</v>
      </c>
      <c r="D44" s="253">
        <f>SUM(D45:D71)</f>
        <v>0</v>
      </c>
      <c r="E44" s="240"/>
      <c r="F44" s="253">
        <f>SUM(F45:F71)</f>
        <v>1</v>
      </c>
      <c r="G44" s="158"/>
    </row>
    <row r="45" spans="1:7" x14ac:dyDescent="0.25">
      <c r="A45" s="158" t="s">
        <v>536</v>
      </c>
      <c r="B45" s="158" t="s">
        <v>537</v>
      </c>
      <c r="C45" s="191"/>
      <c r="D45" s="240"/>
      <c r="E45" s="240"/>
      <c r="F45" s="191"/>
      <c r="G45" s="158"/>
    </row>
    <row r="46" spans="1:7" x14ac:dyDescent="0.25">
      <c r="A46" s="158" t="s">
        <v>538</v>
      </c>
      <c r="B46" s="158" t="s">
        <v>8</v>
      </c>
      <c r="C46" s="255">
        <v>1</v>
      </c>
      <c r="D46" s="240"/>
      <c r="E46" s="240"/>
      <c r="F46" s="255">
        <v>1</v>
      </c>
      <c r="G46" s="158"/>
    </row>
    <row r="47" spans="1:7" x14ac:dyDescent="0.25">
      <c r="A47" s="158" t="s">
        <v>539</v>
      </c>
      <c r="B47" s="158" t="s">
        <v>540</v>
      </c>
      <c r="C47" s="191"/>
      <c r="D47" s="240"/>
      <c r="E47" s="240"/>
      <c r="F47" s="191"/>
      <c r="G47" s="158"/>
    </row>
    <row r="48" spans="1:7" x14ac:dyDescent="0.25">
      <c r="A48" s="158" t="s">
        <v>541</v>
      </c>
      <c r="B48" s="158" t="s">
        <v>542</v>
      </c>
      <c r="C48" s="191"/>
      <c r="D48" s="240"/>
      <c r="E48" s="240"/>
      <c r="F48" s="191"/>
      <c r="G48" s="158"/>
    </row>
    <row r="49" spans="1:7" x14ac:dyDescent="0.25">
      <c r="A49" s="158" t="s">
        <v>543</v>
      </c>
      <c r="B49" s="158" t="s">
        <v>544</v>
      </c>
      <c r="C49" s="191"/>
      <c r="D49" s="240"/>
      <c r="E49" s="240"/>
      <c r="F49" s="191"/>
      <c r="G49" s="158"/>
    </row>
    <row r="50" spans="1:7" x14ac:dyDescent="0.25">
      <c r="A50" s="158" t="s">
        <v>545</v>
      </c>
      <c r="B50" s="158" t="s">
        <v>1697</v>
      </c>
      <c r="C50" s="191"/>
      <c r="D50" s="240"/>
      <c r="E50" s="240"/>
      <c r="F50" s="191"/>
      <c r="G50" s="158"/>
    </row>
    <row r="51" spans="1:7" x14ac:dyDescent="0.25">
      <c r="A51" s="158" t="s">
        <v>546</v>
      </c>
      <c r="B51" s="158" t="s">
        <v>547</v>
      </c>
      <c r="C51" s="191"/>
      <c r="D51" s="240"/>
      <c r="E51" s="240"/>
      <c r="F51" s="191"/>
      <c r="G51" s="158"/>
    </row>
    <row r="52" spans="1:7" x14ac:dyDescent="0.25">
      <c r="A52" s="158" t="s">
        <v>548</v>
      </c>
      <c r="B52" s="158" t="s">
        <v>549</v>
      </c>
      <c r="C52" s="191"/>
      <c r="D52" s="240"/>
      <c r="E52" s="240"/>
      <c r="F52" s="191"/>
      <c r="G52" s="158"/>
    </row>
    <row r="53" spans="1:7" x14ac:dyDescent="0.25">
      <c r="A53" s="158" t="s">
        <v>550</v>
      </c>
      <c r="B53" s="158" t="s">
        <v>551</v>
      </c>
      <c r="C53" s="191"/>
      <c r="D53" s="240"/>
      <c r="E53" s="240"/>
      <c r="F53" s="191"/>
      <c r="G53" s="158"/>
    </row>
    <row r="54" spans="1:7" x14ac:dyDescent="0.25">
      <c r="A54" s="158" t="s">
        <v>552</v>
      </c>
      <c r="B54" s="158" t="s">
        <v>553</v>
      </c>
      <c r="C54" s="191"/>
      <c r="D54" s="240"/>
      <c r="E54" s="240"/>
      <c r="F54" s="191"/>
      <c r="G54" s="158"/>
    </row>
    <row r="55" spans="1:7" x14ac:dyDescent="0.25">
      <c r="A55" s="158" t="s">
        <v>554</v>
      </c>
      <c r="B55" s="158" t="s">
        <v>555</v>
      </c>
      <c r="C55" s="191"/>
      <c r="D55" s="240"/>
      <c r="E55" s="240"/>
      <c r="F55" s="191"/>
      <c r="G55" s="158"/>
    </row>
    <row r="56" spans="1:7" x14ac:dyDescent="0.25">
      <c r="A56" s="158" t="s">
        <v>556</v>
      </c>
      <c r="B56" s="158" t="s">
        <v>557</v>
      </c>
      <c r="C56" s="191"/>
      <c r="D56" s="240"/>
      <c r="E56" s="240"/>
      <c r="F56" s="191"/>
      <c r="G56" s="158"/>
    </row>
    <row r="57" spans="1:7" x14ac:dyDescent="0.25">
      <c r="A57" s="158" t="s">
        <v>558</v>
      </c>
      <c r="B57" s="158" t="s">
        <v>559</v>
      </c>
      <c r="C57" s="191"/>
      <c r="D57" s="240"/>
      <c r="E57" s="240"/>
      <c r="F57" s="191"/>
      <c r="G57" s="158"/>
    </row>
    <row r="58" spans="1:7" x14ac:dyDescent="0.25">
      <c r="A58" s="158" t="s">
        <v>560</v>
      </c>
      <c r="B58" s="158" t="s">
        <v>561</v>
      </c>
      <c r="C58" s="191"/>
      <c r="D58" s="240"/>
      <c r="E58" s="240"/>
      <c r="F58" s="191"/>
      <c r="G58" s="158"/>
    </row>
    <row r="59" spans="1:7" x14ac:dyDescent="0.25">
      <c r="A59" s="158" t="s">
        <v>562</v>
      </c>
      <c r="B59" s="158" t="s">
        <v>563</v>
      </c>
      <c r="C59" s="191"/>
      <c r="D59" s="240"/>
      <c r="E59" s="240"/>
      <c r="F59" s="191"/>
      <c r="G59" s="158"/>
    </row>
    <row r="60" spans="1:7" x14ac:dyDescent="0.25">
      <c r="A60" s="158" t="s">
        <v>564</v>
      </c>
      <c r="B60" s="158" t="s">
        <v>565</v>
      </c>
      <c r="C60" s="191"/>
      <c r="D60" s="240"/>
      <c r="E60" s="240"/>
      <c r="F60" s="191"/>
      <c r="G60" s="158"/>
    </row>
    <row r="61" spans="1:7" x14ac:dyDescent="0.25">
      <c r="A61" s="158" t="s">
        <v>566</v>
      </c>
      <c r="B61" s="158" t="s">
        <v>567</v>
      </c>
      <c r="C61" s="191"/>
      <c r="D61" s="240"/>
      <c r="E61" s="240"/>
      <c r="F61" s="191"/>
      <c r="G61" s="158"/>
    </row>
    <row r="62" spans="1:7" x14ac:dyDescent="0.25">
      <c r="A62" s="158" t="s">
        <v>568</v>
      </c>
      <c r="B62" s="158" t="s">
        <v>569</v>
      </c>
      <c r="C62" s="191"/>
      <c r="D62" s="240"/>
      <c r="E62" s="240"/>
      <c r="F62" s="191"/>
      <c r="G62" s="158"/>
    </row>
    <row r="63" spans="1:7" x14ac:dyDescent="0.25">
      <c r="A63" s="158" t="s">
        <v>570</v>
      </c>
      <c r="B63" s="158" t="s">
        <v>571</v>
      </c>
      <c r="C63" s="191"/>
      <c r="D63" s="240"/>
      <c r="E63" s="240"/>
      <c r="F63" s="191"/>
      <c r="G63" s="158"/>
    </row>
    <row r="64" spans="1:7" x14ac:dyDescent="0.25">
      <c r="A64" s="158" t="s">
        <v>572</v>
      </c>
      <c r="B64" s="158" t="s">
        <v>573</v>
      </c>
      <c r="C64" s="191"/>
      <c r="D64" s="240"/>
      <c r="E64" s="240"/>
      <c r="F64" s="191"/>
      <c r="G64" s="158"/>
    </row>
    <row r="65" spans="1:7" x14ac:dyDescent="0.25">
      <c r="A65" s="158" t="s">
        <v>574</v>
      </c>
      <c r="B65" s="158" t="s">
        <v>575</v>
      </c>
      <c r="C65" s="191"/>
      <c r="D65" s="240"/>
      <c r="E65" s="240"/>
      <c r="F65" s="191"/>
      <c r="G65" s="158"/>
    </row>
    <row r="66" spans="1:7" x14ac:dyDescent="0.25">
      <c r="A66" s="158" t="s">
        <v>576</v>
      </c>
      <c r="B66" s="158" t="s">
        <v>577</v>
      </c>
      <c r="C66" s="191"/>
      <c r="D66" s="240"/>
      <c r="E66" s="240"/>
      <c r="F66" s="191"/>
      <c r="G66" s="158"/>
    </row>
    <row r="67" spans="1:7" x14ac:dyDescent="0.25">
      <c r="A67" s="158" t="s">
        <v>578</v>
      </c>
      <c r="B67" s="158" t="s">
        <v>579</v>
      </c>
      <c r="C67" s="191"/>
      <c r="D67" s="240"/>
      <c r="E67" s="240"/>
      <c r="F67" s="191"/>
      <c r="G67" s="158"/>
    </row>
    <row r="68" spans="1:7" x14ac:dyDescent="0.25">
      <c r="A68" s="158" t="s">
        <v>580</v>
      </c>
      <c r="B68" s="158" t="s">
        <v>581</v>
      </c>
      <c r="C68" s="191"/>
      <c r="D68" s="240"/>
      <c r="E68" s="240"/>
      <c r="F68" s="191"/>
      <c r="G68" s="158"/>
    </row>
    <row r="69" spans="1:7" x14ac:dyDescent="0.25">
      <c r="A69" s="158" t="s">
        <v>582</v>
      </c>
      <c r="B69" s="158" t="s">
        <v>583</v>
      </c>
      <c r="C69" s="191"/>
      <c r="D69" s="240"/>
      <c r="E69" s="240"/>
      <c r="F69" s="191"/>
      <c r="G69" s="158"/>
    </row>
    <row r="70" spans="1:7" x14ac:dyDescent="0.25">
      <c r="A70" s="158" t="s">
        <v>584</v>
      </c>
      <c r="B70" s="158" t="s">
        <v>585</v>
      </c>
      <c r="C70" s="191"/>
      <c r="D70" s="240"/>
      <c r="E70" s="240"/>
      <c r="F70" s="191"/>
      <c r="G70" s="158"/>
    </row>
    <row r="71" spans="1:7" x14ac:dyDescent="0.25">
      <c r="A71" s="158" t="s">
        <v>586</v>
      </c>
      <c r="B71" s="158" t="s">
        <v>587</v>
      </c>
      <c r="C71" s="191"/>
      <c r="D71" s="240"/>
      <c r="E71" s="240"/>
      <c r="F71" s="191"/>
      <c r="G71" s="158"/>
    </row>
    <row r="72" spans="1:7" x14ac:dyDescent="0.25">
      <c r="A72" s="158" t="s">
        <v>588</v>
      </c>
      <c r="B72" s="254" t="s">
        <v>262</v>
      </c>
      <c r="C72" s="253">
        <f>SUM(C73:C75)</f>
        <v>0</v>
      </c>
      <c r="D72" s="253">
        <f>SUM(D73:D75)</f>
        <v>0</v>
      </c>
      <c r="E72" s="240"/>
      <c r="F72" s="253">
        <f>SUM(F73:F75)</f>
        <v>0</v>
      </c>
      <c r="G72" s="158"/>
    </row>
    <row r="73" spans="1:7" x14ac:dyDescent="0.25">
      <c r="A73" s="158" t="s">
        <v>589</v>
      </c>
      <c r="B73" s="158" t="s">
        <v>590</v>
      </c>
      <c r="C73" s="191"/>
      <c r="D73" s="240"/>
      <c r="E73" s="240"/>
      <c r="F73" s="191"/>
      <c r="G73" s="158"/>
    </row>
    <row r="74" spans="1:7" x14ac:dyDescent="0.25">
      <c r="A74" s="158" t="s">
        <v>591</v>
      </c>
      <c r="B74" s="158" t="s">
        <v>592</v>
      </c>
      <c r="C74" s="191"/>
      <c r="D74" s="240"/>
      <c r="E74" s="240"/>
      <c r="F74" s="191"/>
      <c r="G74" s="158"/>
    </row>
    <row r="75" spans="1:7" x14ac:dyDescent="0.25">
      <c r="A75" s="158" t="s">
        <v>593</v>
      </c>
      <c r="B75" s="158" t="s">
        <v>594</v>
      </c>
      <c r="C75" s="191"/>
      <c r="D75" s="240"/>
      <c r="E75" s="240"/>
      <c r="F75" s="191"/>
      <c r="G75" s="158"/>
    </row>
    <row r="76" spans="1:7" x14ac:dyDescent="0.25">
      <c r="A76" s="158" t="s">
        <v>595</v>
      </c>
      <c r="B76" s="254" t="s">
        <v>70</v>
      </c>
      <c r="C76" s="253">
        <f>SUM(C77:C87)</f>
        <v>0</v>
      </c>
      <c r="D76" s="253">
        <f>SUM(D77:D87)</f>
        <v>0</v>
      </c>
      <c r="E76" s="240"/>
      <c r="F76" s="253">
        <f>SUM(F77:F87)</f>
        <v>0</v>
      </c>
      <c r="G76" s="158"/>
    </row>
    <row r="77" spans="1:7" x14ac:dyDescent="0.25">
      <c r="A77" s="158" t="s">
        <v>596</v>
      </c>
      <c r="B77" s="188" t="s">
        <v>264</v>
      </c>
      <c r="C77" s="191"/>
      <c r="D77" s="240"/>
      <c r="E77" s="240"/>
      <c r="F77" s="191"/>
      <c r="G77" s="158"/>
    </row>
    <row r="78" spans="1:7" x14ac:dyDescent="0.25">
      <c r="A78" s="158" t="s">
        <v>597</v>
      </c>
      <c r="B78" s="158" t="s">
        <v>598</v>
      </c>
      <c r="C78" s="191"/>
      <c r="D78" s="240"/>
      <c r="E78" s="240"/>
      <c r="F78" s="191"/>
      <c r="G78" s="158"/>
    </row>
    <row r="79" spans="1:7" x14ac:dyDescent="0.25">
      <c r="A79" s="158" t="s">
        <v>599</v>
      </c>
      <c r="B79" s="188" t="s">
        <v>266</v>
      </c>
      <c r="C79" s="191"/>
      <c r="D79" s="240"/>
      <c r="E79" s="240"/>
      <c r="F79" s="191"/>
      <c r="G79" s="158"/>
    </row>
    <row r="80" spans="1:7" x14ac:dyDescent="0.25">
      <c r="A80" s="158" t="s">
        <v>600</v>
      </c>
      <c r="B80" s="188" t="s">
        <v>268</v>
      </c>
      <c r="C80" s="191"/>
      <c r="D80" s="240"/>
      <c r="E80" s="240"/>
      <c r="F80" s="191"/>
      <c r="G80" s="158"/>
    </row>
    <row r="81" spans="1:7" x14ac:dyDescent="0.25">
      <c r="A81" s="158" t="s">
        <v>601</v>
      </c>
      <c r="B81" s="188" t="s">
        <v>270</v>
      </c>
      <c r="C81" s="191"/>
      <c r="D81" s="240"/>
      <c r="E81" s="240"/>
      <c r="F81" s="191"/>
      <c r="G81" s="158"/>
    </row>
    <row r="82" spans="1:7" x14ac:dyDescent="0.25">
      <c r="A82" s="158" t="s">
        <v>602</v>
      </c>
      <c r="B82" s="188" t="s">
        <v>272</v>
      </c>
      <c r="C82" s="191"/>
      <c r="D82" s="240"/>
      <c r="E82" s="240"/>
      <c r="F82" s="191"/>
      <c r="G82" s="158"/>
    </row>
    <row r="83" spans="1:7" x14ac:dyDescent="0.25">
      <c r="A83" s="158" t="s">
        <v>603</v>
      </c>
      <c r="B83" s="188" t="s">
        <v>274</v>
      </c>
      <c r="C83" s="191"/>
      <c r="D83" s="240"/>
      <c r="E83" s="240"/>
      <c r="F83" s="191"/>
      <c r="G83" s="158"/>
    </row>
    <row r="84" spans="1:7" x14ac:dyDescent="0.25">
      <c r="A84" s="158" t="s">
        <v>604</v>
      </c>
      <c r="B84" s="188" t="s">
        <v>276</v>
      </c>
      <c r="C84" s="191"/>
      <c r="D84" s="240"/>
      <c r="E84" s="240"/>
      <c r="F84" s="191"/>
      <c r="G84" s="158"/>
    </row>
    <row r="85" spans="1:7" x14ac:dyDescent="0.25">
      <c r="A85" s="158" t="s">
        <v>605</v>
      </c>
      <c r="B85" s="188" t="s">
        <v>278</v>
      </c>
      <c r="C85" s="191"/>
      <c r="D85" s="240"/>
      <c r="E85" s="240"/>
      <c r="F85" s="191"/>
      <c r="G85" s="158"/>
    </row>
    <row r="86" spans="1:7" x14ac:dyDescent="0.25">
      <c r="A86" s="158" t="s">
        <v>606</v>
      </c>
      <c r="B86" s="188" t="s">
        <v>280</v>
      </c>
      <c r="C86" s="191"/>
      <c r="D86" s="240"/>
      <c r="E86" s="240"/>
      <c r="F86" s="191"/>
      <c r="G86" s="158"/>
    </row>
    <row r="87" spans="1:7" x14ac:dyDescent="0.25">
      <c r="A87" s="158" t="s">
        <v>607</v>
      </c>
      <c r="B87" s="188" t="s">
        <v>70</v>
      </c>
      <c r="C87" s="191"/>
      <c r="D87" s="240"/>
      <c r="E87" s="240"/>
      <c r="F87" s="191"/>
      <c r="G87" s="158"/>
    </row>
    <row r="88" spans="1:7" outlineLevel="1" x14ac:dyDescent="0.25">
      <c r="A88" s="158" t="s">
        <v>608</v>
      </c>
      <c r="B88" s="159" t="s">
        <v>178</v>
      </c>
      <c r="C88" s="240"/>
      <c r="D88" s="240"/>
      <c r="E88" s="240"/>
      <c r="F88" s="240"/>
      <c r="G88" s="158"/>
    </row>
    <row r="89" spans="1:7" outlineLevel="1" x14ac:dyDescent="0.25">
      <c r="A89" s="158" t="s">
        <v>609</v>
      </c>
      <c r="B89" s="159" t="s">
        <v>178</v>
      </c>
      <c r="C89" s="240"/>
      <c r="D89" s="240"/>
      <c r="E89" s="240"/>
      <c r="F89" s="240"/>
      <c r="G89" s="158"/>
    </row>
    <row r="90" spans="1:7" outlineLevel="1" x14ac:dyDescent="0.25">
      <c r="A90" s="158" t="s">
        <v>610</v>
      </c>
      <c r="B90" s="159" t="s">
        <v>178</v>
      </c>
      <c r="C90" s="240"/>
      <c r="D90" s="240"/>
      <c r="E90" s="240"/>
      <c r="F90" s="240"/>
      <c r="G90" s="158"/>
    </row>
    <row r="91" spans="1:7" outlineLevel="1" x14ac:dyDescent="0.25">
      <c r="A91" s="158" t="s">
        <v>611</v>
      </c>
      <c r="B91" s="159" t="s">
        <v>178</v>
      </c>
      <c r="C91" s="240"/>
      <c r="D91" s="240"/>
      <c r="E91" s="240"/>
      <c r="F91" s="240"/>
      <c r="G91" s="158"/>
    </row>
    <row r="92" spans="1:7" outlineLevel="1" x14ac:dyDescent="0.25">
      <c r="A92" s="158" t="s">
        <v>612</v>
      </c>
      <c r="B92" s="159" t="s">
        <v>178</v>
      </c>
      <c r="C92" s="240"/>
      <c r="D92" s="240"/>
      <c r="E92" s="240"/>
      <c r="F92" s="240"/>
      <c r="G92" s="158"/>
    </row>
    <row r="93" spans="1:7" outlineLevel="1" x14ac:dyDescent="0.25">
      <c r="A93" s="158" t="s">
        <v>613</v>
      </c>
      <c r="B93" s="159" t="s">
        <v>178</v>
      </c>
      <c r="C93" s="240"/>
      <c r="D93" s="240"/>
      <c r="E93" s="240"/>
      <c r="F93" s="240"/>
      <c r="G93" s="158"/>
    </row>
    <row r="94" spans="1:7" outlineLevel="1" x14ac:dyDescent="0.25">
      <c r="A94" s="158" t="s">
        <v>614</v>
      </c>
      <c r="B94" s="159" t="s">
        <v>178</v>
      </c>
      <c r="C94" s="240"/>
      <c r="D94" s="240"/>
      <c r="E94" s="240"/>
      <c r="F94" s="240"/>
      <c r="G94" s="158"/>
    </row>
    <row r="95" spans="1:7" outlineLevel="1" x14ac:dyDescent="0.25">
      <c r="A95" s="158" t="s">
        <v>615</v>
      </c>
      <c r="B95" s="159" t="s">
        <v>178</v>
      </c>
      <c r="C95" s="240"/>
      <c r="D95" s="240"/>
      <c r="E95" s="240"/>
      <c r="F95" s="240"/>
      <c r="G95" s="158"/>
    </row>
    <row r="96" spans="1:7" outlineLevel="1" x14ac:dyDescent="0.25">
      <c r="A96" s="158" t="s">
        <v>616</v>
      </c>
      <c r="B96" s="159" t="s">
        <v>178</v>
      </c>
      <c r="C96" s="240"/>
      <c r="D96" s="240"/>
      <c r="E96" s="240"/>
      <c r="F96" s="240"/>
      <c r="G96" s="158"/>
    </row>
    <row r="97" spans="1:7" outlineLevel="1" x14ac:dyDescent="0.25">
      <c r="A97" s="158" t="s">
        <v>617</v>
      </c>
      <c r="B97" s="159" t="s">
        <v>178</v>
      </c>
      <c r="C97" s="240"/>
      <c r="D97" s="240"/>
      <c r="E97" s="240"/>
      <c r="F97" s="240"/>
      <c r="G97" s="158"/>
    </row>
    <row r="98" spans="1:7" ht="15" customHeight="1" x14ac:dyDescent="0.25">
      <c r="A98" s="163"/>
      <c r="B98" s="210" t="s">
        <v>1696</v>
      </c>
      <c r="C98" s="163" t="s">
        <v>523</v>
      </c>
      <c r="D98" s="163" t="s">
        <v>524</v>
      </c>
      <c r="E98" s="162"/>
      <c r="F98" s="161" t="s">
        <v>489</v>
      </c>
      <c r="G98" s="161"/>
    </row>
    <row r="99" spans="1:7" x14ac:dyDescent="0.25">
      <c r="A99" s="158" t="s">
        <v>618</v>
      </c>
      <c r="B99" s="241" t="s">
        <v>619</v>
      </c>
      <c r="C99" s="241">
        <v>0.156589044387478</v>
      </c>
      <c r="D99" s="240"/>
      <c r="E99" s="240"/>
      <c r="F99" s="241">
        <v>0.156589044387478</v>
      </c>
      <c r="G99" s="158"/>
    </row>
    <row r="100" spans="1:7" x14ac:dyDescent="0.25">
      <c r="A100" s="158" t="s">
        <v>620</v>
      </c>
      <c r="B100" s="241" t="s">
        <v>621</v>
      </c>
      <c r="C100" s="241">
        <v>0.14757380995818301</v>
      </c>
      <c r="D100" s="240"/>
      <c r="E100" s="240"/>
      <c r="F100" s="241">
        <v>0.14757380995818301</v>
      </c>
      <c r="G100" s="158"/>
    </row>
    <row r="101" spans="1:7" x14ac:dyDescent="0.25">
      <c r="A101" s="158" t="s">
        <v>622</v>
      </c>
      <c r="B101" s="241" t="s">
        <v>623</v>
      </c>
      <c r="C101" s="241">
        <v>0.15101502997268901</v>
      </c>
      <c r="D101" s="240"/>
      <c r="E101" s="240"/>
      <c r="F101" s="241">
        <v>0.15101502997268901</v>
      </c>
      <c r="G101" s="158"/>
    </row>
    <row r="102" spans="1:7" x14ac:dyDescent="0.25">
      <c r="A102" s="158" t="s">
        <v>624</v>
      </c>
      <c r="B102" s="241" t="s">
        <v>625</v>
      </c>
      <c r="C102" s="241">
        <v>8.2420601114181494E-2</v>
      </c>
      <c r="D102" s="240"/>
      <c r="E102" s="240"/>
      <c r="F102" s="241">
        <v>8.2420601114181494E-2</v>
      </c>
      <c r="G102" s="158"/>
    </row>
    <row r="103" spans="1:7" x14ac:dyDescent="0.25">
      <c r="A103" s="158" t="s">
        <v>626</v>
      </c>
      <c r="B103" s="241" t="s">
        <v>627</v>
      </c>
      <c r="C103" s="241">
        <v>0.106176961863915</v>
      </c>
      <c r="D103" s="240"/>
      <c r="E103" s="240"/>
      <c r="F103" s="241">
        <v>0.106176961863915</v>
      </c>
      <c r="G103" s="158"/>
    </row>
    <row r="104" spans="1:7" x14ac:dyDescent="0.25">
      <c r="A104" s="158" t="s">
        <v>628</v>
      </c>
      <c r="B104" s="241" t="s">
        <v>629</v>
      </c>
      <c r="C104" s="241">
        <v>8.04595110032226E-2</v>
      </c>
      <c r="D104" s="240"/>
      <c r="E104" s="240"/>
      <c r="F104" s="241">
        <v>8.04595110032226E-2</v>
      </c>
      <c r="G104" s="158"/>
    </row>
    <row r="105" spans="1:7" x14ac:dyDescent="0.25">
      <c r="A105" s="158" t="s">
        <v>630</v>
      </c>
      <c r="B105" s="241" t="s">
        <v>631</v>
      </c>
      <c r="C105" s="241">
        <v>7.5734954114514696E-2</v>
      </c>
      <c r="D105" s="240"/>
      <c r="E105" s="240"/>
      <c r="F105" s="241">
        <v>7.5734954114514696E-2</v>
      </c>
      <c r="G105" s="158"/>
    </row>
    <row r="106" spans="1:7" x14ac:dyDescent="0.25">
      <c r="A106" s="158" t="s">
        <v>632</v>
      </c>
      <c r="B106" s="241" t="s">
        <v>633</v>
      </c>
      <c r="C106" s="241">
        <v>7.01517750917659E-2</v>
      </c>
      <c r="D106" s="240"/>
      <c r="E106" s="240"/>
      <c r="F106" s="241">
        <v>7.01517750917659E-2</v>
      </c>
      <c r="G106" s="158"/>
    </row>
    <row r="107" spans="1:7" x14ac:dyDescent="0.25">
      <c r="A107" s="158" t="s">
        <v>634</v>
      </c>
      <c r="B107" s="241" t="s">
        <v>635</v>
      </c>
      <c r="C107" s="241">
        <v>5.2090335926987898E-2</v>
      </c>
      <c r="D107" s="240"/>
      <c r="E107" s="240"/>
      <c r="F107" s="241">
        <v>5.2090335926987898E-2</v>
      </c>
      <c r="G107" s="158"/>
    </row>
    <row r="108" spans="1:7" x14ac:dyDescent="0.25">
      <c r="A108" s="158" t="s">
        <v>636</v>
      </c>
      <c r="B108" s="241" t="s">
        <v>637</v>
      </c>
      <c r="C108" s="241">
        <v>4.4927760399377903E-2</v>
      </c>
      <c r="D108" s="240"/>
      <c r="E108" s="240"/>
      <c r="F108" s="241">
        <v>4.4927760399377903E-2</v>
      </c>
      <c r="G108" s="158"/>
    </row>
    <row r="109" spans="1:7" x14ac:dyDescent="0.25">
      <c r="A109" s="158" t="s">
        <v>638</v>
      </c>
      <c r="B109" s="241" t="s">
        <v>571</v>
      </c>
      <c r="C109" s="241">
        <v>3.0686482381401099E-2</v>
      </c>
      <c r="D109" s="240"/>
      <c r="E109" s="240"/>
      <c r="F109" s="241">
        <v>3.0686482381401099E-2</v>
      </c>
      <c r="G109" s="158"/>
    </row>
    <row r="110" spans="1:7" x14ac:dyDescent="0.25">
      <c r="A110" s="158" t="s">
        <v>639</v>
      </c>
      <c r="B110" s="241" t="s">
        <v>70</v>
      </c>
      <c r="C110" s="241">
        <v>2.1737337862822999E-3</v>
      </c>
      <c r="D110" s="240"/>
      <c r="E110" s="240"/>
      <c r="F110" s="241">
        <v>2.1737337862822999E-3</v>
      </c>
      <c r="G110" s="158"/>
    </row>
    <row r="111" spans="1:7" x14ac:dyDescent="0.25">
      <c r="A111" s="158" t="s">
        <v>640</v>
      </c>
      <c r="B111" s="188"/>
      <c r="C111" s="241"/>
      <c r="D111" s="240"/>
      <c r="E111" s="240"/>
      <c r="F111" s="240"/>
      <c r="G111" s="158"/>
    </row>
    <row r="112" spans="1:7" x14ac:dyDescent="0.25">
      <c r="A112" s="158" t="s">
        <v>641</v>
      </c>
      <c r="B112" s="188"/>
      <c r="C112" s="241"/>
      <c r="D112" s="240"/>
      <c r="E112" s="240"/>
      <c r="F112" s="240"/>
      <c r="G112" s="158"/>
    </row>
    <row r="113" spans="1:7" x14ac:dyDescent="0.25">
      <c r="A113" s="158" t="s">
        <v>642</v>
      </c>
      <c r="B113" s="188"/>
      <c r="C113" s="240"/>
      <c r="D113" s="240"/>
      <c r="E113" s="240"/>
      <c r="F113" s="240"/>
      <c r="G113" s="158"/>
    </row>
    <row r="114" spans="1:7" x14ac:dyDescent="0.25">
      <c r="A114" s="158" t="s">
        <v>643</v>
      </c>
      <c r="B114" s="188"/>
      <c r="C114" s="240"/>
      <c r="D114" s="240"/>
      <c r="E114" s="240"/>
      <c r="F114" s="240"/>
      <c r="G114" s="158"/>
    </row>
    <row r="115" spans="1:7" x14ac:dyDescent="0.25">
      <c r="A115" s="158" t="s">
        <v>644</v>
      </c>
      <c r="B115" s="188"/>
      <c r="C115" s="240"/>
      <c r="D115" s="240"/>
      <c r="E115" s="240"/>
      <c r="F115" s="240"/>
      <c r="G115" s="158"/>
    </row>
    <row r="116" spans="1:7" x14ac:dyDescent="0.25">
      <c r="A116" s="158" t="s">
        <v>645</v>
      </c>
      <c r="B116" s="188"/>
      <c r="C116" s="240"/>
      <c r="D116" s="240"/>
      <c r="E116" s="240"/>
      <c r="F116" s="240"/>
      <c r="G116" s="158"/>
    </row>
    <row r="117" spans="1:7" x14ac:dyDescent="0.25">
      <c r="A117" s="158" t="s">
        <v>646</v>
      </c>
      <c r="B117" s="188"/>
      <c r="C117" s="240"/>
      <c r="D117" s="240"/>
      <c r="E117" s="240"/>
      <c r="F117" s="240"/>
      <c r="G117" s="158"/>
    </row>
    <row r="118" spans="1:7" x14ac:dyDescent="0.25">
      <c r="A118" s="158" t="s">
        <v>647</v>
      </c>
      <c r="B118" s="188"/>
      <c r="C118" s="240"/>
      <c r="D118" s="240"/>
      <c r="E118" s="240"/>
      <c r="F118" s="240"/>
      <c r="G118" s="158"/>
    </row>
    <row r="119" spans="1:7" x14ac:dyDescent="0.25">
      <c r="A119" s="158" t="s">
        <v>648</v>
      </c>
      <c r="B119" s="188"/>
      <c r="C119" s="240"/>
      <c r="D119" s="240"/>
      <c r="E119" s="240"/>
      <c r="F119" s="240"/>
      <c r="G119" s="158"/>
    </row>
    <row r="120" spans="1:7" x14ac:dyDescent="0.25">
      <c r="A120" s="158" t="s">
        <v>649</v>
      </c>
      <c r="B120" s="188"/>
      <c r="C120" s="240"/>
      <c r="D120" s="240"/>
      <c r="E120" s="240"/>
      <c r="F120" s="240"/>
      <c r="G120" s="158"/>
    </row>
    <row r="121" spans="1:7" x14ac:dyDescent="0.25">
      <c r="A121" s="158" t="s">
        <v>650</v>
      </c>
      <c r="B121" s="188"/>
      <c r="C121" s="240"/>
      <c r="D121" s="240"/>
      <c r="E121" s="240"/>
      <c r="F121" s="240"/>
      <c r="G121" s="158"/>
    </row>
    <row r="122" spans="1:7" x14ac:dyDescent="0.25">
      <c r="A122" s="158" t="s">
        <v>651</v>
      </c>
      <c r="B122" s="188"/>
      <c r="C122" s="240"/>
      <c r="D122" s="240"/>
      <c r="E122" s="240"/>
      <c r="F122" s="240"/>
      <c r="G122" s="158"/>
    </row>
    <row r="123" spans="1:7" x14ac:dyDescent="0.25">
      <c r="A123" s="158" t="s">
        <v>652</v>
      </c>
      <c r="B123" s="188"/>
      <c r="C123" s="240"/>
      <c r="D123" s="240"/>
      <c r="E123" s="240"/>
      <c r="F123" s="240"/>
      <c r="G123" s="158"/>
    </row>
    <row r="124" spans="1:7" x14ac:dyDescent="0.25">
      <c r="A124" s="158" t="s">
        <v>653</v>
      </c>
      <c r="B124" s="188"/>
      <c r="C124" s="240"/>
      <c r="D124" s="240"/>
      <c r="E124" s="240"/>
      <c r="F124" s="240"/>
      <c r="G124" s="158"/>
    </row>
    <row r="125" spans="1:7" x14ac:dyDescent="0.25">
      <c r="A125" s="158" t="s">
        <v>654</v>
      </c>
      <c r="B125" s="188"/>
      <c r="C125" s="240"/>
      <c r="D125" s="240"/>
      <c r="E125" s="240"/>
      <c r="F125" s="240"/>
      <c r="G125" s="158"/>
    </row>
    <row r="126" spans="1:7" x14ac:dyDescent="0.25">
      <c r="A126" s="158" t="s">
        <v>655</v>
      </c>
      <c r="B126" s="188"/>
      <c r="C126" s="240"/>
      <c r="D126" s="240"/>
      <c r="E126" s="240"/>
      <c r="F126" s="240"/>
      <c r="G126" s="158"/>
    </row>
    <row r="127" spans="1:7" x14ac:dyDescent="0.25">
      <c r="A127" s="158" t="s">
        <v>656</v>
      </c>
      <c r="B127" s="188"/>
      <c r="C127" s="240"/>
      <c r="D127" s="240"/>
      <c r="E127" s="240"/>
      <c r="F127" s="240"/>
      <c r="G127" s="158"/>
    </row>
    <row r="128" spans="1:7" x14ac:dyDescent="0.25">
      <c r="A128" s="158" t="s">
        <v>657</v>
      </c>
      <c r="B128" s="188"/>
      <c r="C128" s="240"/>
      <c r="D128" s="240"/>
      <c r="E128" s="240"/>
      <c r="F128" s="240"/>
      <c r="G128" s="158"/>
    </row>
    <row r="129" spans="1:7" x14ac:dyDescent="0.25">
      <c r="A129" s="158" t="s">
        <v>658</v>
      </c>
      <c r="B129" s="188"/>
      <c r="C129" s="240"/>
      <c r="D129" s="240"/>
      <c r="E129" s="240"/>
      <c r="F129" s="240"/>
      <c r="G129" s="158"/>
    </row>
    <row r="130" spans="1:7" x14ac:dyDescent="0.25">
      <c r="A130" s="158" t="s">
        <v>1695</v>
      </c>
      <c r="B130" s="188"/>
      <c r="C130" s="240"/>
      <c r="D130" s="240"/>
      <c r="E130" s="240"/>
      <c r="F130" s="240"/>
      <c r="G130" s="158"/>
    </row>
    <row r="131" spans="1:7" x14ac:dyDescent="0.25">
      <c r="A131" s="158" t="s">
        <v>1694</v>
      </c>
      <c r="B131" s="188"/>
      <c r="C131" s="240"/>
      <c r="D131" s="240"/>
      <c r="E131" s="240"/>
      <c r="F131" s="240"/>
      <c r="G131" s="158"/>
    </row>
    <row r="132" spans="1:7" x14ac:dyDescent="0.25">
      <c r="A132" s="158" t="s">
        <v>1693</v>
      </c>
      <c r="B132" s="188"/>
      <c r="C132" s="240"/>
      <c r="D132" s="240"/>
      <c r="E132" s="240"/>
      <c r="F132" s="240"/>
      <c r="G132" s="158"/>
    </row>
    <row r="133" spans="1:7" x14ac:dyDescent="0.25">
      <c r="A133" s="158" t="s">
        <v>1692</v>
      </c>
      <c r="B133" s="188"/>
      <c r="C133" s="240"/>
      <c r="D133" s="240"/>
      <c r="E133" s="240"/>
      <c r="F133" s="240"/>
      <c r="G133" s="158"/>
    </row>
    <row r="134" spans="1:7" x14ac:dyDescent="0.25">
      <c r="A134" s="158" t="s">
        <v>1691</v>
      </c>
      <c r="B134" s="188"/>
      <c r="C134" s="240"/>
      <c r="D134" s="240"/>
      <c r="E134" s="240"/>
      <c r="F134" s="240"/>
      <c r="G134" s="158"/>
    </row>
    <row r="135" spans="1:7" x14ac:dyDescent="0.25">
      <c r="A135" s="158" t="s">
        <v>1690</v>
      </c>
      <c r="B135" s="188"/>
      <c r="C135" s="240"/>
      <c r="D135" s="240"/>
      <c r="E135" s="240"/>
      <c r="F135" s="240"/>
      <c r="G135" s="158"/>
    </row>
    <row r="136" spans="1:7" x14ac:dyDescent="0.25">
      <c r="A136" s="158" t="s">
        <v>1689</v>
      </c>
      <c r="B136" s="188"/>
      <c r="C136" s="240"/>
      <c r="D136" s="240"/>
      <c r="E136" s="240"/>
      <c r="F136" s="240"/>
      <c r="G136" s="158"/>
    </row>
    <row r="137" spans="1:7" x14ac:dyDescent="0.25">
      <c r="A137" s="158" t="s">
        <v>1688</v>
      </c>
      <c r="B137" s="188"/>
      <c r="C137" s="240"/>
      <c r="D137" s="240"/>
      <c r="E137" s="240"/>
      <c r="F137" s="240"/>
      <c r="G137" s="158"/>
    </row>
    <row r="138" spans="1:7" x14ac:dyDescent="0.25">
      <c r="A138" s="158" t="s">
        <v>1687</v>
      </c>
      <c r="B138" s="188"/>
      <c r="C138" s="240"/>
      <c r="D138" s="240"/>
      <c r="E138" s="240"/>
      <c r="F138" s="240"/>
      <c r="G138" s="158"/>
    </row>
    <row r="139" spans="1:7" x14ac:dyDescent="0.25">
      <c r="A139" s="158" t="s">
        <v>1686</v>
      </c>
      <c r="B139" s="188"/>
      <c r="C139" s="240"/>
      <c r="D139" s="240"/>
      <c r="E139" s="240"/>
      <c r="F139" s="240"/>
      <c r="G139" s="158"/>
    </row>
    <row r="140" spans="1:7" x14ac:dyDescent="0.25">
      <c r="A140" s="158" t="s">
        <v>1685</v>
      </c>
      <c r="B140" s="188"/>
      <c r="C140" s="240"/>
      <c r="D140" s="240"/>
      <c r="E140" s="240"/>
      <c r="F140" s="240"/>
      <c r="G140" s="158"/>
    </row>
    <row r="141" spans="1:7" x14ac:dyDescent="0.25">
      <c r="A141" s="158" t="s">
        <v>1684</v>
      </c>
      <c r="B141" s="188"/>
      <c r="C141" s="240"/>
      <c r="D141" s="240"/>
      <c r="E141" s="240"/>
      <c r="F141" s="240"/>
      <c r="G141" s="158"/>
    </row>
    <row r="142" spans="1:7" x14ac:dyDescent="0.25">
      <c r="A142" s="158" t="s">
        <v>1683</v>
      </c>
      <c r="B142" s="188"/>
      <c r="C142" s="240"/>
      <c r="D142" s="240"/>
      <c r="E142" s="240"/>
      <c r="F142" s="240"/>
      <c r="G142" s="158"/>
    </row>
    <row r="143" spans="1:7" x14ac:dyDescent="0.25">
      <c r="A143" s="158" t="s">
        <v>1682</v>
      </c>
      <c r="B143" s="188"/>
      <c r="C143" s="240"/>
      <c r="D143" s="240"/>
      <c r="E143" s="240"/>
      <c r="F143" s="240"/>
      <c r="G143" s="158"/>
    </row>
    <row r="144" spans="1:7" x14ac:dyDescent="0.25">
      <c r="A144" s="158" t="s">
        <v>1681</v>
      </c>
      <c r="B144" s="188"/>
      <c r="C144" s="240"/>
      <c r="D144" s="240"/>
      <c r="E144" s="240"/>
      <c r="F144" s="240"/>
      <c r="G144" s="158"/>
    </row>
    <row r="145" spans="1:7" x14ac:dyDescent="0.25">
      <c r="A145" s="158" t="s">
        <v>1680</v>
      </c>
      <c r="B145" s="188"/>
      <c r="C145" s="240"/>
      <c r="D145" s="240"/>
      <c r="E145" s="240"/>
      <c r="F145" s="240"/>
      <c r="G145" s="158"/>
    </row>
    <row r="146" spans="1:7" x14ac:dyDescent="0.25">
      <c r="A146" s="158" t="s">
        <v>1679</v>
      </c>
      <c r="B146" s="188"/>
      <c r="C146" s="240"/>
      <c r="D146" s="240"/>
      <c r="E146" s="240"/>
      <c r="F146" s="240"/>
      <c r="G146" s="158"/>
    </row>
    <row r="147" spans="1:7" x14ac:dyDescent="0.25">
      <c r="A147" s="158" t="s">
        <v>1678</v>
      </c>
      <c r="B147" s="188"/>
      <c r="C147" s="240"/>
      <c r="D147" s="240"/>
      <c r="E147" s="240"/>
      <c r="F147" s="240"/>
      <c r="G147" s="158"/>
    </row>
    <row r="148" spans="1:7" x14ac:dyDescent="0.25">
      <c r="A148" s="158" t="s">
        <v>1677</v>
      </c>
      <c r="B148" s="188"/>
      <c r="C148" s="240"/>
      <c r="D148" s="240"/>
      <c r="E148" s="240"/>
      <c r="F148" s="240"/>
      <c r="G148" s="158"/>
    </row>
    <row r="149" spans="1:7" ht="15" customHeight="1" x14ac:dyDescent="0.25">
      <c r="A149" s="163"/>
      <c r="B149" s="164" t="s">
        <v>659</v>
      </c>
      <c r="C149" s="163" t="s">
        <v>523</v>
      </c>
      <c r="D149" s="163" t="s">
        <v>524</v>
      </c>
      <c r="E149" s="162"/>
      <c r="F149" s="161" t="s">
        <v>489</v>
      </c>
      <c r="G149" s="161"/>
    </row>
    <row r="150" spans="1:7" x14ac:dyDescent="0.25">
      <c r="A150" s="158" t="s">
        <v>660</v>
      </c>
      <c r="B150" s="158" t="s">
        <v>661</v>
      </c>
      <c r="C150" s="241">
        <v>0.85282974423333602</v>
      </c>
      <c r="D150" s="240"/>
      <c r="E150" s="251"/>
      <c r="F150" s="241">
        <v>0.85282974423333602</v>
      </c>
    </row>
    <row r="151" spans="1:7" x14ac:dyDescent="0.25">
      <c r="A151" s="158" t="s">
        <v>662</v>
      </c>
      <c r="B151" s="158" t="s">
        <v>663</v>
      </c>
      <c r="C151" s="241">
        <v>0</v>
      </c>
      <c r="D151" s="240"/>
      <c r="E151" s="251"/>
      <c r="F151" s="241">
        <v>0</v>
      </c>
    </row>
    <row r="152" spans="1:7" x14ac:dyDescent="0.25">
      <c r="A152" s="158" t="s">
        <v>664</v>
      </c>
      <c r="B152" s="158" t="s">
        <v>70</v>
      </c>
      <c r="C152" s="241">
        <v>0.14717025576665799</v>
      </c>
      <c r="D152" s="240"/>
      <c r="E152" s="251"/>
      <c r="F152" s="241">
        <v>0.14717025576665799</v>
      </c>
    </row>
    <row r="153" spans="1:7" outlineLevel="1" x14ac:dyDescent="0.25">
      <c r="A153" s="158" t="s">
        <v>665</v>
      </c>
      <c r="C153" s="240"/>
      <c r="D153" s="240"/>
      <c r="E153" s="251"/>
      <c r="F153" s="240"/>
    </row>
    <row r="154" spans="1:7" outlineLevel="1" x14ac:dyDescent="0.25">
      <c r="A154" s="158" t="s">
        <v>666</v>
      </c>
      <c r="C154" s="240"/>
      <c r="D154" s="240"/>
      <c r="E154" s="251"/>
      <c r="F154" s="240"/>
    </row>
    <row r="155" spans="1:7" outlineLevel="1" x14ac:dyDescent="0.25">
      <c r="A155" s="158" t="s">
        <v>667</v>
      </c>
      <c r="C155" s="240"/>
      <c r="D155" s="240"/>
      <c r="E155" s="251"/>
      <c r="F155" s="240"/>
    </row>
    <row r="156" spans="1:7" outlineLevel="1" x14ac:dyDescent="0.25">
      <c r="A156" s="158" t="s">
        <v>668</v>
      </c>
      <c r="C156" s="240"/>
      <c r="D156" s="240"/>
      <c r="E156" s="251"/>
      <c r="F156" s="240"/>
    </row>
    <row r="157" spans="1:7" outlineLevel="1" x14ac:dyDescent="0.25">
      <c r="A157" s="158" t="s">
        <v>669</v>
      </c>
      <c r="C157" s="240"/>
      <c r="D157" s="240"/>
      <c r="E157" s="251"/>
      <c r="F157" s="240"/>
    </row>
    <row r="158" spans="1:7" outlineLevel="1" x14ac:dyDescent="0.25">
      <c r="A158" s="158" t="s">
        <v>670</v>
      </c>
      <c r="C158" s="240"/>
      <c r="D158" s="240"/>
      <c r="E158" s="251"/>
      <c r="F158" s="240"/>
    </row>
    <row r="159" spans="1:7" ht="15" customHeight="1" x14ac:dyDescent="0.25">
      <c r="A159" s="163"/>
      <c r="B159" s="164" t="s">
        <v>671</v>
      </c>
      <c r="C159" s="163" t="s">
        <v>523</v>
      </c>
      <c r="D159" s="163" t="s">
        <v>524</v>
      </c>
      <c r="E159" s="162"/>
      <c r="F159" s="161" t="s">
        <v>489</v>
      </c>
      <c r="G159" s="161"/>
    </row>
    <row r="160" spans="1:7" x14ac:dyDescent="0.25">
      <c r="A160" s="158" t="s">
        <v>672</v>
      </c>
      <c r="B160" s="158" t="s">
        <v>673</v>
      </c>
      <c r="C160" s="241">
        <v>4.0432066069925401E-2</v>
      </c>
      <c r="D160" s="240"/>
      <c r="E160" s="251"/>
      <c r="F160" s="241">
        <v>4.0432066069925401E-2</v>
      </c>
    </row>
    <row r="161" spans="1:7" x14ac:dyDescent="0.25">
      <c r="A161" s="158" t="s">
        <v>674</v>
      </c>
      <c r="B161" s="158" t="s">
        <v>675</v>
      </c>
      <c r="C161" s="241">
        <v>0.959567933930075</v>
      </c>
      <c r="D161" s="240"/>
      <c r="E161" s="251"/>
      <c r="F161" s="241">
        <v>0.959567933930075</v>
      </c>
    </row>
    <row r="162" spans="1:7" x14ac:dyDescent="0.25">
      <c r="A162" s="158" t="s">
        <v>676</v>
      </c>
      <c r="B162" s="158" t="s">
        <v>70</v>
      </c>
      <c r="C162" s="241">
        <v>0</v>
      </c>
      <c r="D162" s="240"/>
      <c r="E162" s="251"/>
      <c r="F162" s="241">
        <v>0</v>
      </c>
    </row>
    <row r="163" spans="1:7" outlineLevel="1" x14ac:dyDescent="0.25">
      <c r="A163" s="158" t="s">
        <v>677</v>
      </c>
      <c r="E163" s="157"/>
    </row>
    <row r="164" spans="1:7" outlineLevel="1" x14ac:dyDescent="0.25">
      <c r="A164" s="158" t="s">
        <v>678</v>
      </c>
      <c r="E164" s="157"/>
    </row>
    <row r="165" spans="1:7" outlineLevel="1" x14ac:dyDescent="0.25">
      <c r="A165" s="158" t="s">
        <v>679</v>
      </c>
      <c r="E165" s="157"/>
    </row>
    <row r="166" spans="1:7" outlineLevel="1" x14ac:dyDescent="0.25">
      <c r="A166" s="158" t="s">
        <v>680</v>
      </c>
      <c r="E166" s="157"/>
    </row>
    <row r="167" spans="1:7" outlineLevel="1" x14ac:dyDescent="0.25">
      <c r="A167" s="158" t="s">
        <v>681</v>
      </c>
      <c r="E167" s="157"/>
    </row>
    <row r="168" spans="1:7" outlineLevel="1" x14ac:dyDescent="0.25">
      <c r="A168" s="158" t="s">
        <v>682</v>
      </c>
      <c r="E168" s="157"/>
    </row>
    <row r="169" spans="1:7" ht="15" customHeight="1" x14ac:dyDescent="0.25">
      <c r="A169" s="163"/>
      <c r="B169" s="164" t="s">
        <v>683</v>
      </c>
      <c r="C169" s="163" t="s">
        <v>523</v>
      </c>
      <c r="D169" s="163" t="s">
        <v>524</v>
      </c>
      <c r="E169" s="162"/>
      <c r="F169" s="161" t="s">
        <v>489</v>
      </c>
      <c r="G169" s="161"/>
    </row>
    <row r="170" spans="1:7" x14ac:dyDescent="0.25">
      <c r="A170" s="158" t="s">
        <v>684</v>
      </c>
      <c r="B170" s="196" t="s">
        <v>685</v>
      </c>
      <c r="C170" s="241">
        <v>1.8529147960321301E-2</v>
      </c>
      <c r="D170" s="241"/>
      <c r="E170" s="251"/>
      <c r="F170" s="241">
        <v>1.8529147960321301E-2</v>
      </c>
    </row>
    <row r="171" spans="1:7" x14ac:dyDescent="0.25">
      <c r="A171" s="158" t="s">
        <v>686</v>
      </c>
      <c r="B171" s="196" t="s">
        <v>1676</v>
      </c>
      <c r="C171" s="241">
        <v>3.4166960793682997E-2</v>
      </c>
      <c r="D171" s="240"/>
      <c r="E171" s="251"/>
      <c r="F171" s="241">
        <v>3.4166960793682997E-2</v>
      </c>
    </row>
    <row r="172" spans="1:7" x14ac:dyDescent="0.25">
      <c r="A172" s="158" t="s">
        <v>687</v>
      </c>
      <c r="B172" s="196" t="s">
        <v>1675</v>
      </c>
      <c r="C172" s="241">
        <v>8.3846157726477702E-2</v>
      </c>
      <c r="D172" s="240"/>
      <c r="E172" s="240"/>
      <c r="F172" s="241">
        <v>8.3846157726477702E-2</v>
      </c>
    </row>
    <row r="173" spans="1:7" x14ac:dyDescent="0.25">
      <c r="A173" s="158" t="s">
        <v>688</v>
      </c>
      <c r="B173" s="196" t="s">
        <v>1674</v>
      </c>
      <c r="C173" s="241">
        <v>0.14087293227067599</v>
      </c>
      <c r="D173" s="240"/>
      <c r="E173" s="240"/>
      <c r="F173" s="241">
        <v>0.14087293227067599</v>
      </c>
    </row>
    <row r="174" spans="1:7" x14ac:dyDescent="0.25">
      <c r="A174" s="158" t="s">
        <v>689</v>
      </c>
      <c r="B174" s="196" t="s">
        <v>1673</v>
      </c>
      <c r="C174" s="241">
        <v>0.72258480124884195</v>
      </c>
      <c r="D174" s="240"/>
      <c r="E174" s="240"/>
      <c r="F174" s="241">
        <v>0.72258480124884195</v>
      </c>
    </row>
    <row r="175" spans="1:7" outlineLevel="1" x14ac:dyDescent="0.25">
      <c r="A175" s="158" t="s">
        <v>690</v>
      </c>
      <c r="B175" s="160"/>
      <c r="C175" s="240"/>
      <c r="D175" s="240"/>
      <c r="E175" s="240"/>
      <c r="F175" s="240"/>
    </row>
    <row r="176" spans="1:7" outlineLevel="1" x14ac:dyDescent="0.25">
      <c r="A176" s="158" t="s">
        <v>691</v>
      </c>
      <c r="B176" s="160"/>
      <c r="C176" s="240"/>
      <c r="D176" s="240"/>
      <c r="E176" s="240"/>
      <c r="F176" s="240"/>
    </row>
    <row r="177" spans="1:7" outlineLevel="1" x14ac:dyDescent="0.25">
      <c r="A177" s="158" t="s">
        <v>692</v>
      </c>
      <c r="B177" s="196"/>
      <c r="C177" s="240"/>
      <c r="D177" s="240"/>
      <c r="E177" s="240"/>
      <c r="F177" s="240"/>
    </row>
    <row r="178" spans="1:7" outlineLevel="1" x14ac:dyDescent="0.25">
      <c r="A178" s="158" t="s">
        <v>693</v>
      </c>
      <c r="B178" s="196"/>
      <c r="C178" s="240"/>
      <c r="D178" s="240"/>
      <c r="E178" s="240"/>
      <c r="F178" s="240"/>
    </row>
    <row r="179" spans="1:7" ht="15" customHeight="1" x14ac:dyDescent="0.25">
      <c r="A179" s="163"/>
      <c r="B179" s="210" t="s">
        <v>694</v>
      </c>
      <c r="C179" s="163" t="s">
        <v>523</v>
      </c>
      <c r="D179" s="163" t="s">
        <v>524</v>
      </c>
      <c r="E179" s="163"/>
      <c r="F179" s="163" t="s">
        <v>489</v>
      </c>
      <c r="G179" s="161"/>
    </row>
    <row r="180" spans="1:7" x14ac:dyDescent="0.25">
      <c r="A180" s="158" t="s">
        <v>695</v>
      </c>
      <c r="B180" s="158" t="s">
        <v>1672</v>
      </c>
      <c r="C180" s="220">
        <v>1.00742313598436E-4</v>
      </c>
      <c r="D180" s="220"/>
      <c r="E180" s="251"/>
      <c r="F180" s="220">
        <v>1.00742313598436E-4</v>
      </c>
    </row>
    <row r="181" spans="1:7" outlineLevel="1" x14ac:dyDescent="0.25">
      <c r="A181" s="158" t="s">
        <v>696</v>
      </c>
      <c r="B181" s="158" t="s">
        <v>697</v>
      </c>
      <c r="C181" s="220">
        <v>6.7018154376941604E-20</v>
      </c>
      <c r="D181" s="220"/>
      <c r="E181" s="251"/>
      <c r="F181" s="220">
        <v>6.7018154376941604E-20</v>
      </c>
      <c r="G181" s="240"/>
    </row>
    <row r="182" spans="1:7" outlineLevel="1" x14ac:dyDescent="0.25">
      <c r="A182" s="158" t="s">
        <v>698</v>
      </c>
      <c r="B182" s="252"/>
      <c r="C182" s="240"/>
      <c r="D182" s="240"/>
      <c r="E182" s="251"/>
      <c r="F182" s="240"/>
    </row>
    <row r="183" spans="1:7" outlineLevel="1" x14ac:dyDescent="0.25">
      <c r="A183" s="158" t="s">
        <v>699</v>
      </c>
      <c r="B183" s="252"/>
      <c r="D183" s="240"/>
      <c r="E183" s="251"/>
      <c r="F183" s="240"/>
    </row>
    <row r="184" spans="1:7" outlineLevel="1" x14ac:dyDescent="0.25">
      <c r="A184" s="158" t="s">
        <v>700</v>
      </c>
      <c r="B184" s="252"/>
      <c r="C184" s="240"/>
      <c r="D184" s="240"/>
      <c r="E184" s="251"/>
      <c r="F184" s="240"/>
    </row>
    <row r="185" spans="1:7" ht="18" x14ac:dyDescent="0.25">
      <c r="A185" s="249"/>
      <c r="B185" s="250" t="s">
        <v>486</v>
      </c>
      <c r="C185" s="249"/>
      <c r="D185" s="249"/>
      <c r="E185" s="249"/>
      <c r="F185" s="248"/>
      <c r="G185" s="248"/>
    </row>
    <row r="186" spans="1:7" ht="15" customHeight="1" x14ac:dyDescent="0.25">
      <c r="A186" s="163"/>
      <c r="B186" s="164" t="s">
        <v>701</v>
      </c>
      <c r="C186" s="163" t="s">
        <v>702</v>
      </c>
      <c r="D186" s="163" t="s">
        <v>703</v>
      </c>
      <c r="E186" s="162"/>
      <c r="F186" s="163" t="s">
        <v>523</v>
      </c>
      <c r="G186" s="163" t="s">
        <v>704</v>
      </c>
    </row>
    <row r="187" spans="1:7" x14ac:dyDescent="0.25">
      <c r="A187" s="158" t="s">
        <v>705</v>
      </c>
      <c r="B187" s="188" t="s">
        <v>706</v>
      </c>
      <c r="C187" s="245">
        <v>64.449978135868307</v>
      </c>
      <c r="E187" s="204"/>
      <c r="F187" s="216"/>
      <c r="G187" s="216"/>
    </row>
    <row r="188" spans="1:7" x14ac:dyDescent="0.25">
      <c r="A188" s="204"/>
      <c r="B188" s="247"/>
      <c r="C188" s="204"/>
      <c r="D188" s="204"/>
      <c r="E188" s="204"/>
      <c r="F188" s="216"/>
      <c r="G188" s="216"/>
    </row>
    <row r="189" spans="1:7" x14ac:dyDescent="0.25">
      <c r="B189" s="188" t="s">
        <v>707</v>
      </c>
      <c r="C189" s="204"/>
      <c r="D189" s="204"/>
      <c r="E189" s="204"/>
      <c r="F189" s="216"/>
      <c r="G189" s="216"/>
    </row>
    <row r="190" spans="1:7" x14ac:dyDescent="0.25">
      <c r="A190" s="158" t="s">
        <v>708</v>
      </c>
      <c r="B190" s="245" t="s">
        <v>709</v>
      </c>
      <c r="C190" s="245">
        <v>7038.8401684399896</v>
      </c>
      <c r="D190" s="245">
        <v>185254</v>
      </c>
      <c r="E190" s="204"/>
      <c r="F190" s="192">
        <f>IF($C$214=0,"",IF(C190="[for completion]","",IF(C190="","",C190/$C$214)))</f>
        <v>0.47173007704312997</v>
      </c>
      <c r="G190" s="192">
        <f>IF($D$214=0,"",IF(D190="[for completion]","",IF(D190="","",D190/$D$214)))</f>
        <v>0.80017104501593828</v>
      </c>
    </row>
    <row r="191" spans="1:7" x14ac:dyDescent="0.25">
      <c r="A191" s="158" t="s">
        <v>710</v>
      </c>
      <c r="B191" s="245" t="s">
        <v>711</v>
      </c>
      <c r="C191" s="245">
        <v>5019.2167163399599</v>
      </c>
      <c r="D191" s="245">
        <v>36702</v>
      </c>
      <c r="E191" s="204"/>
      <c r="F191" s="192">
        <f>IF($C$214=0,"",IF(C191="[for completion]","",IF(C191="","",C191/$C$214)))</f>
        <v>0.33637864074699814</v>
      </c>
      <c r="G191" s="192">
        <f>IF($D$214=0,"",IF(D191="[for completion]","",IF(D191="","",D191/$D$214)))</f>
        <v>0.15852763068098377</v>
      </c>
    </row>
    <row r="192" spans="1:7" x14ac:dyDescent="0.25">
      <c r="A192" s="158" t="s">
        <v>712</v>
      </c>
      <c r="B192" s="245" t="s">
        <v>713</v>
      </c>
      <c r="C192" s="245">
        <v>1646.96074391</v>
      </c>
      <c r="D192" s="245">
        <v>6846</v>
      </c>
      <c r="E192" s="204"/>
      <c r="F192" s="192">
        <f>IF($C$214=0,"",IF(C192="[for completion]","",IF(C192="","",C192/$C$214)))</f>
        <v>0.11037626938812323</v>
      </c>
      <c r="G192" s="192">
        <f>IF($D$214=0,"",IF(D192="[for completion]","",IF(D192="","",D192/$D$214)))</f>
        <v>2.9570055028118766E-2</v>
      </c>
    </row>
    <row r="193" spans="1:7" x14ac:dyDescent="0.25">
      <c r="A193" s="158" t="s">
        <v>714</v>
      </c>
      <c r="B193" s="245" t="s">
        <v>715</v>
      </c>
      <c r="C193" s="245">
        <v>573.32431956000005</v>
      </c>
      <c r="D193" s="245">
        <v>1682</v>
      </c>
      <c r="E193" s="204"/>
      <c r="F193" s="192">
        <f>IF($C$214=0,"",IF(C193="[for completion]","",IF(C193="","",C193/$C$214)))</f>
        <v>3.8423137756327171E-2</v>
      </c>
      <c r="G193" s="192">
        <f>IF($D$214=0,"",IF(D193="[for completion]","",IF(D193="","",D193/$D$214)))</f>
        <v>7.2650938587928366E-3</v>
      </c>
    </row>
    <row r="194" spans="1:7" x14ac:dyDescent="0.25">
      <c r="A194" s="158" t="s">
        <v>716</v>
      </c>
      <c r="B194" s="245" t="s">
        <v>717</v>
      </c>
      <c r="C194" s="245">
        <v>642.98808981000002</v>
      </c>
      <c r="D194" s="245">
        <v>1034</v>
      </c>
      <c r="E194" s="204"/>
      <c r="F194" s="192">
        <f>IF($C$214=0,"",IF(C194="[for completion]","",IF(C194="","",C194/$C$214)))</f>
        <v>4.3091875065421475E-2</v>
      </c>
      <c r="G194" s="192">
        <f>IF($D$214=0,"",IF(D194="[for completion]","",IF(D194="","",D194/$D$214)))</f>
        <v>4.4661754161663455E-3</v>
      </c>
    </row>
    <row r="195" spans="1:7" x14ac:dyDescent="0.25">
      <c r="A195" s="158" t="s">
        <v>718</v>
      </c>
      <c r="B195" s="188"/>
      <c r="C195" s="245"/>
      <c r="D195" s="244"/>
      <c r="E195" s="204"/>
      <c r="F195" s="192" t="str">
        <f>IF($C$214=0,"",IF(C195="[for completion]","",IF(C195="","",C195/$C$214)))</f>
        <v/>
      </c>
      <c r="G195" s="192" t="str">
        <f>IF($D$214=0,"",IF(D195="[for completion]","",IF(D195="","",D195/$D$214)))</f>
        <v/>
      </c>
    </row>
    <row r="196" spans="1:7" x14ac:dyDescent="0.25">
      <c r="A196" s="158" t="s">
        <v>719</v>
      </c>
      <c r="B196" s="188"/>
      <c r="C196" s="245"/>
      <c r="D196" s="244"/>
      <c r="E196" s="204"/>
      <c r="F196" s="192" t="str">
        <f>IF($C$214=0,"",IF(C196="[for completion]","",IF(C196="","",C196/$C$214)))</f>
        <v/>
      </c>
      <c r="G196" s="192" t="str">
        <f>IF($D$214=0,"",IF(D196="[for completion]","",IF(D196="","",D196/$D$214)))</f>
        <v/>
      </c>
    </row>
    <row r="197" spans="1:7" x14ac:dyDescent="0.25">
      <c r="A197" s="158" t="s">
        <v>720</v>
      </c>
      <c r="B197" s="188"/>
      <c r="C197" s="245"/>
      <c r="D197" s="244"/>
      <c r="E197" s="204"/>
      <c r="F197" s="192" t="str">
        <f>IF($C$214=0,"",IF(C197="[for completion]","",IF(C197="","",C197/$C$214)))</f>
        <v/>
      </c>
      <c r="G197" s="192" t="str">
        <f>IF($D$214=0,"",IF(D197="[for completion]","",IF(D197="","",D197/$D$214)))</f>
        <v/>
      </c>
    </row>
    <row r="198" spans="1:7" x14ac:dyDescent="0.25">
      <c r="A198" s="158" t="s">
        <v>721</v>
      </c>
      <c r="B198" s="188"/>
      <c r="C198" s="191"/>
      <c r="D198" s="244"/>
      <c r="E198" s="204"/>
      <c r="F198" s="192" t="str">
        <f>IF($C$214=0,"",IF(C198="[for completion]","",IF(C198="","",C198/$C$214)))</f>
        <v/>
      </c>
      <c r="G198" s="192" t="str">
        <f>IF($D$214=0,"",IF(D198="[for completion]","",IF(D198="","",D198/$D$214)))</f>
        <v/>
      </c>
    </row>
    <row r="199" spans="1:7" x14ac:dyDescent="0.25">
      <c r="A199" s="158" t="s">
        <v>722</v>
      </c>
      <c r="B199" s="188"/>
      <c r="C199" s="191"/>
      <c r="D199" s="244"/>
      <c r="E199" s="188"/>
      <c r="F199" s="192" t="str">
        <f>IF($C$214=0,"",IF(C199="[for completion]","",IF(C199="","",C199/$C$214)))</f>
        <v/>
      </c>
      <c r="G199" s="192" t="str">
        <f>IF($D$214=0,"",IF(D199="[for completion]","",IF(D199="","",D199/$D$214)))</f>
        <v/>
      </c>
    </row>
    <row r="200" spans="1:7" x14ac:dyDescent="0.25">
      <c r="A200" s="158" t="s">
        <v>723</v>
      </c>
      <c r="B200" s="188"/>
      <c r="C200" s="191"/>
      <c r="D200" s="244"/>
      <c r="E200" s="188"/>
      <c r="F200" s="192" t="str">
        <f>IF($C$214=0,"",IF(C200="[for completion]","",IF(C200="","",C200/$C$214)))</f>
        <v/>
      </c>
      <c r="G200" s="192" t="str">
        <f>IF($D$214=0,"",IF(D200="[for completion]","",IF(D200="","",D200/$D$214)))</f>
        <v/>
      </c>
    </row>
    <row r="201" spans="1:7" x14ac:dyDescent="0.25">
      <c r="A201" s="158" t="s">
        <v>724</v>
      </c>
      <c r="B201" s="188"/>
      <c r="C201" s="191"/>
      <c r="D201" s="244"/>
      <c r="E201" s="188"/>
      <c r="F201" s="192" t="str">
        <f>IF($C$214=0,"",IF(C201="[for completion]","",IF(C201="","",C201/$C$214)))</f>
        <v/>
      </c>
      <c r="G201" s="192" t="str">
        <f>IF($D$214=0,"",IF(D201="[for completion]","",IF(D201="","",D201/$D$214)))</f>
        <v/>
      </c>
    </row>
    <row r="202" spans="1:7" x14ac:dyDescent="0.25">
      <c r="A202" s="158" t="s">
        <v>725</v>
      </c>
      <c r="B202" s="188"/>
      <c r="C202" s="191"/>
      <c r="D202" s="244"/>
      <c r="E202" s="188"/>
      <c r="F202" s="192" t="str">
        <f>IF($C$214=0,"",IF(C202="[for completion]","",IF(C202="","",C202/$C$214)))</f>
        <v/>
      </c>
      <c r="G202" s="192" t="str">
        <f>IF($D$214=0,"",IF(D202="[for completion]","",IF(D202="","",D202/$D$214)))</f>
        <v/>
      </c>
    </row>
    <row r="203" spans="1:7" x14ac:dyDescent="0.25">
      <c r="A203" s="158" t="s">
        <v>726</v>
      </c>
      <c r="B203" s="188"/>
      <c r="C203" s="191"/>
      <c r="D203" s="244"/>
      <c r="E203" s="188"/>
      <c r="F203" s="192" t="str">
        <f>IF($C$214=0,"",IF(C203="[for completion]","",IF(C203="","",C203/$C$214)))</f>
        <v/>
      </c>
      <c r="G203" s="192" t="str">
        <f>IF($D$214=0,"",IF(D203="[for completion]","",IF(D203="","",D203/$D$214)))</f>
        <v/>
      </c>
    </row>
    <row r="204" spans="1:7" x14ac:dyDescent="0.25">
      <c r="A204" s="158" t="s">
        <v>727</v>
      </c>
      <c r="B204" s="188"/>
      <c r="C204" s="191"/>
      <c r="D204" s="244"/>
      <c r="E204" s="188"/>
      <c r="F204" s="192" t="str">
        <f>IF($C$214=0,"",IF(C204="[for completion]","",IF(C204="","",C204/$C$214)))</f>
        <v/>
      </c>
      <c r="G204" s="192" t="str">
        <f>IF($D$214=0,"",IF(D204="[for completion]","",IF(D204="","",D204/$D$214)))</f>
        <v/>
      </c>
    </row>
    <row r="205" spans="1:7" x14ac:dyDescent="0.25">
      <c r="A205" s="158" t="s">
        <v>728</v>
      </c>
      <c r="B205" s="188"/>
      <c r="C205" s="191"/>
      <c r="D205" s="244"/>
      <c r="F205" s="192" t="str">
        <f>IF($C$214=0,"",IF(C205="[for completion]","",IF(C205="","",C205/$C$214)))</f>
        <v/>
      </c>
      <c r="G205" s="192" t="str">
        <f>IF($D$214=0,"",IF(D205="[for completion]","",IF(D205="","",D205/$D$214)))</f>
        <v/>
      </c>
    </row>
    <row r="206" spans="1:7" x14ac:dyDescent="0.25">
      <c r="A206" s="158" t="s">
        <v>729</v>
      </c>
      <c r="B206" s="188"/>
      <c r="C206" s="191"/>
      <c r="D206" s="244"/>
      <c r="E206" s="242"/>
      <c r="F206" s="192" t="str">
        <f>IF($C$214=0,"",IF(C206="[for completion]","",IF(C206="","",C206/$C$214)))</f>
        <v/>
      </c>
      <c r="G206" s="192" t="str">
        <f>IF($D$214=0,"",IF(D206="[for completion]","",IF(D206="","",D206/$D$214)))</f>
        <v/>
      </c>
    </row>
    <row r="207" spans="1:7" x14ac:dyDescent="0.25">
      <c r="A207" s="158" t="s">
        <v>730</v>
      </c>
      <c r="B207" s="188"/>
      <c r="C207" s="191"/>
      <c r="D207" s="244"/>
      <c r="E207" s="242"/>
      <c r="F207" s="192" t="str">
        <f>IF($C$214=0,"",IF(C207="[for completion]","",IF(C207="","",C207/$C$214)))</f>
        <v/>
      </c>
      <c r="G207" s="192" t="str">
        <f>IF($D$214=0,"",IF(D207="[for completion]","",IF(D207="","",D207/$D$214)))</f>
        <v/>
      </c>
    </row>
    <row r="208" spans="1:7" x14ac:dyDescent="0.25">
      <c r="A208" s="158" t="s">
        <v>731</v>
      </c>
      <c r="B208" s="188"/>
      <c r="C208" s="191"/>
      <c r="D208" s="244"/>
      <c r="E208" s="242"/>
      <c r="F208" s="192" t="str">
        <f>IF($C$214=0,"",IF(C208="[for completion]","",IF(C208="","",C208/$C$214)))</f>
        <v/>
      </c>
      <c r="G208" s="192" t="str">
        <f>IF($D$214=0,"",IF(D208="[for completion]","",IF(D208="","",D208/$D$214)))</f>
        <v/>
      </c>
    </row>
    <row r="209" spans="1:7" x14ac:dyDescent="0.25">
      <c r="A209" s="158" t="s">
        <v>732</v>
      </c>
      <c r="B209" s="188"/>
      <c r="C209" s="191"/>
      <c r="D209" s="244"/>
      <c r="E209" s="242"/>
      <c r="F209" s="192" t="str">
        <f>IF($C$214=0,"",IF(C209="[for completion]","",IF(C209="","",C209/$C$214)))</f>
        <v/>
      </c>
      <c r="G209" s="192" t="str">
        <f>IF($D$214=0,"",IF(D209="[for completion]","",IF(D209="","",D209/$D$214)))</f>
        <v/>
      </c>
    </row>
    <row r="210" spans="1:7" x14ac:dyDescent="0.25">
      <c r="A210" s="158" t="s">
        <v>733</v>
      </c>
      <c r="B210" s="188"/>
      <c r="C210" s="191"/>
      <c r="D210" s="244"/>
      <c r="E210" s="242"/>
      <c r="F210" s="192" t="str">
        <f>IF($C$214=0,"",IF(C210="[for completion]","",IF(C210="","",C210/$C$214)))</f>
        <v/>
      </c>
      <c r="G210" s="192" t="str">
        <f>IF($D$214=0,"",IF(D210="[for completion]","",IF(D210="","",D210/$D$214)))</f>
        <v/>
      </c>
    </row>
    <row r="211" spans="1:7" x14ac:dyDescent="0.25">
      <c r="A211" s="158" t="s">
        <v>734</v>
      </c>
      <c r="B211" s="188"/>
      <c r="C211" s="191"/>
      <c r="D211" s="244"/>
      <c r="E211" s="242"/>
      <c r="F211" s="192" t="str">
        <f>IF($C$214=0,"",IF(C211="[for completion]","",IF(C211="","",C211/$C$214)))</f>
        <v/>
      </c>
      <c r="G211" s="192" t="str">
        <f>IF($D$214=0,"",IF(D211="[for completion]","",IF(D211="","",D211/$D$214)))</f>
        <v/>
      </c>
    </row>
    <row r="212" spans="1:7" x14ac:dyDescent="0.25">
      <c r="A212" s="158" t="s">
        <v>735</v>
      </c>
      <c r="B212" s="188"/>
      <c r="C212" s="191"/>
      <c r="D212" s="244"/>
      <c r="E212" s="242"/>
      <c r="F212" s="192" t="str">
        <f>IF($C$214=0,"",IF(C212="[for completion]","",IF(C212="","",C212/$C$214)))</f>
        <v/>
      </c>
      <c r="G212" s="192" t="str">
        <f>IF($D$214=0,"",IF(D212="[for completion]","",IF(D212="","",D212/$D$214)))</f>
        <v/>
      </c>
    </row>
    <row r="213" spans="1:7" x14ac:dyDescent="0.25">
      <c r="A213" s="158" t="s">
        <v>736</v>
      </c>
      <c r="B213" s="188"/>
      <c r="C213" s="191"/>
      <c r="D213" s="244"/>
      <c r="E213" s="242"/>
      <c r="F213" s="192" t="str">
        <f>IF($C$214=0,"",IF(C213="[for completion]","",IF(C213="","",C213/$C$214)))</f>
        <v/>
      </c>
      <c r="G213" s="192" t="str">
        <f>IF($D$214=0,"",IF(D213="[for completion]","",IF(D213="","",D213/$D$214)))</f>
        <v/>
      </c>
    </row>
    <row r="214" spans="1:7" x14ac:dyDescent="0.25">
      <c r="A214" s="158" t="s">
        <v>737</v>
      </c>
      <c r="B214" s="199" t="s">
        <v>72</v>
      </c>
      <c r="C214" s="189">
        <f>SUM(C190:C213)</f>
        <v>14921.33003805995</v>
      </c>
      <c r="D214" s="201">
        <f>SUM(D190:D213)</f>
        <v>231518</v>
      </c>
      <c r="E214" s="242"/>
      <c r="F214" s="246">
        <f>SUM(F190:F213)</f>
        <v>0.99999999999999989</v>
      </c>
      <c r="G214" s="246">
        <f>SUM(G190:G213)</f>
        <v>0.99999999999999989</v>
      </c>
    </row>
    <row r="215" spans="1:7" ht="15" customHeight="1" x14ac:dyDescent="0.25">
      <c r="A215" s="163"/>
      <c r="B215" s="163" t="s">
        <v>738</v>
      </c>
      <c r="C215" s="163" t="s">
        <v>702</v>
      </c>
      <c r="D215" s="163" t="s">
        <v>703</v>
      </c>
      <c r="E215" s="162"/>
      <c r="F215" s="163" t="s">
        <v>523</v>
      </c>
      <c r="G215" s="163" t="s">
        <v>704</v>
      </c>
    </row>
    <row r="216" spans="1:7" x14ac:dyDescent="0.25">
      <c r="A216" s="158" t="s">
        <v>739</v>
      </c>
      <c r="B216" s="158" t="s">
        <v>740</v>
      </c>
      <c r="C216" s="241">
        <v>0.57152263456503105</v>
      </c>
      <c r="D216" s="245"/>
      <c r="F216" s="238"/>
      <c r="G216" s="238"/>
    </row>
    <row r="217" spans="1:7" x14ac:dyDescent="0.25">
      <c r="F217" s="238"/>
      <c r="G217" s="238"/>
    </row>
    <row r="218" spans="1:7" x14ac:dyDescent="0.25">
      <c r="B218" s="188" t="s">
        <v>741</v>
      </c>
      <c r="F218" s="238"/>
      <c r="G218" s="238"/>
    </row>
    <row r="219" spans="1:7" x14ac:dyDescent="0.25">
      <c r="A219" s="158" t="s">
        <v>742</v>
      </c>
      <c r="B219" s="158" t="s">
        <v>743</v>
      </c>
      <c r="C219" s="245">
        <v>4467.7770596399796</v>
      </c>
      <c r="D219" s="245">
        <v>107822</v>
      </c>
      <c r="F219" s="192">
        <f>IF($C$227=0,"",IF(C219="[for completion]","",C219/$C$227))</f>
        <v>0.2994221727047105</v>
      </c>
      <c r="G219" s="192">
        <f>IF($D$227=0,"",IF(D219="[for completion]","",D219/$D$227))</f>
        <v>0.46571756839640976</v>
      </c>
    </row>
    <row r="220" spans="1:7" x14ac:dyDescent="0.25">
      <c r="A220" s="158" t="s">
        <v>744</v>
      </c>
      <c r="B220" s="158" t="s">
        <v>745</v>
      </c>
      <c r="C220" s="245">
        <v>1762.40388658999</v>
      </c>
      <c r="D220" s="245">
        <v>27935</v>
      </c>
      <c r="F220" s="192">
        <f>IF($C$227=0,"",IF(C220="[for completion]","",C220/$C$227))</f>
        <v>0.11811305574600987</v>
      </c>
      <c r="G220" s="192">
        <f>IF($D$227=0,"",IF(D220="[for completion]","",D220/$D$227))</f>
        <v>0.12066016465242443</v>
      </c>
    </row>
    <row r="221" spans="1:7" x14ac:dyDescent="0.25">
      <c r="A221" s="158" t="s">
        <v>746</v>
      </c>
      <c r="B221" s="158" t="s">
        <v>747</v>
      </c>
      <c r="C221" s="245">
        <v>1992.8465731700001</v>
      </c>
      <c r="D221" s="245">
        <v>27773</v>
      </c>
      <c r="F221" s="192">
        <f>IF($C$227=0,"",IF(C221="[for completion]","",C221/$C$227))</f>
        <v>0.13355689929026615</v>
      </c>
      <c r="G221" s="192">
        <f>IF($D$227=0,"",IF(D221="[for completion]","",D221/$D$227))</f>
        <v>0.11996043504176782</v>
      </c>
    </row>
    <row r="222" spans="1:7" x14ac:dyDescent="0.25">
      <c r="A222" s="158" t="s">
        <v>748</v>
      </c>
      <c r="B222" s="158" t="s">
        <v>749</v>
      </c>
      <c r="C222" s="245">
        <v>2229.4929562900002</v>
      </c>
      <c r="D222" s="245">
        <v>26696</v>
      </c>
      <c r="F222" s="192">
        <f>IF($C$227=0,"",IF(C222="[for completion]","",C222/$C$227))</f>
        <v>0.14941650312694721</v>
      </c>
      <c r="G222" s="192">
        <f>IF($D$227=0,"",IF(D222="[for completion]","",D222/$D$227))</f>
        <v>0.11530852892647656</v>
      </c>
    </row>
    <row r="223" spans="1:7" x14ac:dyDescent="0.25">
      <c r="A223" s="158" t="s">
        <v>750</v>
      </c>
      <c r="B223" s="158" t="s">
        <v>751</v>
      </c>
      <c r="C223" s="245">
        <v>2319.5801999100099</v>
      </c>
      <c r="D223" s="245">
        <v>23320</v>
      </c>
      <c r="F223" s="192">
        <f>IF($C$227=0,"",IF(C223="[for completion]","",C223/$C$227))</f>
        <v>0.15545398392726617</v>
      </c>
      <c r="G223" s="192">
        <f>IF($D$227=0,"",IF(D223="[for completion]","",D223/$D$227))</f>
        <v>0.10072650938587928</v>
      </c>
    </row>
    <row r="224" spans="1:7" x14ac:dyDescent="0.25">
      <c r="A224" s="158" t="s">
        <v>752</v>
      </c>
      <c r="B224" s="158" t="s">
        <v>753</v>
      </c>
      <c r="C224" s="245">
        <v>1382.4253821499999</v>
      </c>
      <c r="D224" s="245">
        <v>11353</v>
      </c>
      <c r="F224" s="192">
        <f>IF($C$227=0,"",IF(C224="[for completion]","",C224/$C$227))</f>
        <v>9.2647597675531213E-2</v>
      </c>
      <c r="G224" s="192">
        <f>IF($D$227=0,"",IF(D224="[for completion]","",D224/$D$227))</f>
        <v>4.9037223887559496E-2</v>
      </c>
    </row>
    <row r="225" spans="1:7" x14ac:dyDescent="0.25">
      <c r="A225" s="158" t="s">
        <v>754</v>
      </c>
      <c r="B225" s="158" t="s">
        <v>755</v>
      </c>
      <c r="C225" s="245">
        <v>293.31335283000101</v>
      </c>
      <c r="D225" s="245">
        <v>2359</v>
      </c>
      <c r="F225" s="192">
        <f>IF($C$227=0,"",IF(C225="[for completion]","",C225/$C$227))</f>
        <v>1.9657319560779356E-2</v>
      </c>
      <c r="G225" s="192">
        <f>IF($D$227=0,"",IF(D225="[for completion]","",D225/$D$227))</f>
        <v>1.0189272540364032E-2</v>
      </c>
    </row>
    <row r="226" spans="1:7" x14ac:dyDescent="0.25">
      <c r="A226" s="158" t="s">
        <v>756</v>
      </c>
      <c r="B226" s="158" t="s">
        <v>757</v>
      </c>
      <c r="C226" s="245">
        <v>473.49062748</v>
      </c>
      <c r="D226" s="245">
        <v>4260</v>
      </c>
      <c r="F226" s="192">
        <f>IF($C$227=0,"",IF(C226="[for completion]","",C226/$C$227))</f>
        <v>3.1732467968489601E-2</v>
      </c>
      <c r="G226" s="192">
        <f>IF($D$227=0,"",IF(D226="[for completion]","",D226/$D$227))</f>
        <v>1.8400297169118601E-2</v>
      </c>
    </row>
    <row r="227" spans="1:7" x14ac:dyDescent="0.25">
      <c r="A227" s="158" t="s">
        <v>758</v>
      </c>
      <c r="B227" s="199" t="s">
        <v>72</v>
      </c>
      <c r="C227" s="191">
        <f>SUM(C219:C226)</f>
        <v>14921.330038059979</v>
      </c>
      <c r="D227" s="244">
        <f>SUM(D219:D226)</f>
        <v>231518</v>
      </c>
      <c r="F227" s="240">
        <f>SUM(F219:F226)</f>
        <v>1</v>
      </c>
      <c r="G227" s="240">
        <f>SUM(G219:G226)</f>
        <v>1</v>
      </c>
    </row>
    <row r="228" spans="1:7" outlineLevel="1" x14ac:dyDescent="0.25">
      <c r="A228" s="158" t="s">
        <v>759</v>
      </c>
      <c r="B228" s="159" t="s">
        <v>760</v>
      </c>
      <c r="C228" s="245">
        <v>103.96825622999999</v>
      </c>
      <c r="D228" s="245">
        <v>0</v>
      </c>
      <c r="F228" s="192">
        <f>IF($C$227=0,"",IF(C228="[for completion]","",C228/$C$227))</f>
        <v>6.9677606463235632E-3</v>
      </c>
      <c r="G228" s="192">
        <f>IF($D$227=0,"",IF(D228="[for completion]","",D228/$D$227))</f>
        <v>0</v>
      </c>
    </row>
    <row r="229" spans="1:7" outlineLevel="1" x14ac:dyDescent="0.25">
      <c r="A229" s="158" t="s">
        <v>761</v>
      </c>
      <c r="B229" s="159" t="s">
        <v>762</v>
      </c>
      <c r="C229" s="245">
        <v>58.11196151</v>
      </c>
      <c r="D229" s="245">
        <v>0</v>
      </c>
      <c r="F229" s="192">
        <f>IF($C$227=0,"",IF(C229="[for completion]","",C229/$C$227))</f>
        <v>3.8945564076240699E-3</v>
      </c>
      <c r="G229" s="192">
        <f>IF($D$227=0,"",IF(D229="[for completion]","",D229/$D$227))</f>
        <v>0</v>
      </c>
    </row>
    <row r="230" spans="1:7" outlineLevel="1" x14ac:dyDescent="0.25">
      <c r="A230" s="158" t="s">
        <v>763</v>
      </c>
      <c r="B230" s="159" t="s">
        <v>764</v>
      </c>
      <c r="C230" s="245">
        <v>46.141637600000003</v>
      </c>
      <c r="D230" s="245">
        <v>0</v>
      </c>
      <c r="F230" s="192">
        <f>IF($C$227=0,"",IF(C230="[for completion]","",C230/$C$227))</f>
        <v>3.0923273918816944E-3</v>
      </c>
      <c r="G230" s="192">
        <f>IF($D$227=0,"",IF(D230="[for completion]","",D230/$D$227))</f>
        <v>0</v>
      </c>
    </row>
    <row r="231" spans="1:7" outlineLevel="1" x14ac:dyDescent="0.25">
      <c r="A231" s="158" t="s">
        <v>765</v>
      </c>
      <c r="B231" s="159" t="s">
        <v>766</v>
      </c>
      <c r="C231" s="245">
        <v>40.613245769999999</v>
      </c>
      <c r="D231" s="245">
        <v>0</v>
      </c>
      <c r="F231" s="192">
        <f>IF($C$227=0,"",IF(C231="[for completion]","",C231/$C$227))</f>
        <v>2.7218247747625313E-3</v>
      </c>
      <c r="G231" s="192">
        <f>IF($D$227=0,"",IF(D231="[for completion]","",D231/$D$227))</f>
        <v>0</v>
      </c>
    </row>
    <row r="232" spans="1:7" outlineLevel="1" x14ac:dyDescent="0.25">
      <c r="A232" s="158" t="s">
        <v>767</v>
      </c>
      <c r="B232" s="159" t="s">
        <v>768</v>
      </c>
      <c r="C232" s="245">
        <v>26.022038259999999</v>
      </c>
      <c r="D232" s="245">
        <v>0</v>
      </c>
      <c r="F232" s="192">
        <f>IF($C$227=0,"",IF(C232="[for completion]","",C232/$C$227))</f>
        <v>1.7439489773113613E-3</v>
      </c>
      <c r="G232" s="192">
        <f>IF($D$227=0,"",IF(D232="[for completion]","",D232/$D$227))</f>
        <v>0</v>
      </c>
    </row>
    <row r="233" spans="1:7" outlineLevel="1" x14ac:dyDescent="0.25">
      <c r="A233" s="158" t="s">
        <v>769</v>
      </c>
      <c r="B233" s="159" t="s">
        <v>770</v>
      </c>
      <c r="C233" s="245">
        <v>198.63348811</v>
      </c>
      <c r="D233" s="245">
        <v>0</v>
      </c>
      <c r="F233" s="192">
        <f>IF($C$227=0,"",IF(C233="[for completion]","",C233/$C$227))</f>
        <v>1.3312049770586379E-2</v>
      </c>
      <c r="G233" s="192">
        <f>IF($D$227=0,"",IF(D233="[for completion]","",D233/$D$227))</f>
        <v>0</v>
      </c>
    </row>
    <row r="234" spans="1:7" outlineLevel="1" x14ac:dyDescent="0.25">
      <c r="A234" s="158" t="s">
        <v>771</v>
      </c>
      <c r="B234" s="159"/>
      <c r="F234" s="192"/>
      <c r="G234" s="192"/>
    </row>
    <row r="235" spans="1:7" outlineLevel="1" x14ac:dyDescent="0.25">
      <c r="A235" s="158" t="s">
        <v>772</v>
      </c>
      <c r="B235" s="159"/>
      <c r="F235" s="192"/>
      <c r="G235" s="192"/>
    </row>
    <row r="236" spans="1:7" outlineLevel="1" x14ac:dyDescent="0.25">
      <c r="A236" s="158" t="s">
        <v>773</v>
      </c>
      <c r="B236" s="159"/>
      <c r="F236" s="192"/>
      <c r="G236" s="192"/>
    </row>
    <row r="237" spans="1:7" ht="15" customHeight="1" x14ac:dyDescent="0.25">
      <c r="A237" s="163"/>
      <c r="B237" s="163" t="s">
        <v>774</v>
      </c>
      <c r="C237" s="163" t="s">
        <v>702</v>
      </c>
      <c r="D237" s="163" t="s">
        <v>703</v>
      </c>
      <c r="E237" s="162"/>
      <c r="F237" s="163" t="s">
        <v>523</v>
      </c>
      <c r="G237" s="163" t="s">
        <v>704</v>
      </c>
    </row>
    <row r="238" spans="1:7" x14ac:dyDescent="0.25">
      <c r="A238" s="158" t="s">
        <v>775</v>
      </c>
      <c r="B238" s="158" t="s">
        <v>740</v>
      </c>
      <c r="C238" s="241">
        <v>0.45582697507960701</v>
      </c>
      <c r="F238" s="238"/>
      <c r="G238" s="238"/>
    </row>
    <row r="239" spans="1:7" x14ac:dyDescent="0.25">
      <c r="F239" s="238"/>
      <c r="G239" s="238"/>
    </row>
    <row r="240" spans="1:7" x14ac:dyDescent="0.25">
      <c r="B240" s="188" t="s">
        <v>741</v>
      </c>
      <c r="F240" s="238"/>
      <c r="G240" s="238"/>
    </row>
    <row r="241" spans="1:7" x14ac:dyDescent="0.25">
      <c r="A241" s="158" t="s">
        <v>776</v>
      </c>
      <c r="B241" s="158" t="s">
        <v>743</v>
      </c>
      <c r="C241" s="245">
        <v>6633.3876386400598</v>
      </c>
      <c r="D241" s="244" t="s">
        <v>1671</v>
      </c>
      <c r="F241" s="192">
        <f>IF($C$249=0,"",IF(C241="[Mark as ND1 if not relevant]","",C241/$C$249))</f>
        <v>0.44455739680847317</v>
      </c>
      <c r="G241" s="192" t="str">
        <f>IF($D$249=0,"",IF(D241="[Mark as ND1 if not relevant]","",D241/$D$249))</f>
        <v/>
      </c>
    </row>
    <row r="242" spans="1:7" x14ac:dyDescent="0.25">
      <c r="A242" s="158" t="s">
        <v>777</v>
      </c>
      <c r="B242" s="158" t="s">
        <v>745</v>
      </c>
      <c r="C242" s="245">
        <v>2206.1788712299999</v>
      </c>
      <c r="D242" s="244" t="s">
        <v>1671</v>
      </c>
      <c r="F242" s="192">
        <f>IF($C$249=0,"",IF(C242="[Mark as ND1 if not relevant]","",C242/$C$249))</f>
        <v>0.14785403617523807</v>
      </c>
      <c r="G242" s="192" t="str">
        <f>IF($D$249=0,"",IF(D242="[Mark as ND1 if not relevant]","",D242/$D$249))</f>
        <v/>
      </c>
    </row>
    <row r="243" spans="1:7" x14ac:dyDescent="0.25">
      <c r="A243" s="158" t="s">
        <v>778</v>
      </c>
      <c r="B243" s="158" t="s">
        <v>747</v>
      </c>
      <c r="C243" s="245">
        <v>2187.0120089000002</v>
      </c>
      <c r="D243" s="244" t="s">
        <v>1671</v>
      </c>
      <c r="F243" s="192">
        <f>IF($C$249=0,"",IF(C243="[Mark as ND1 if not relevant]","",C243/$C$249))</f>
        <v>0.14656950843668456</v>
      </c>
      <c r="G243" s="192" t="str">
        <f>IF($D$249=0,"",IF(D243="[Mark as ND1 if not relevant]","",D243/$D$249))</f>
        <v/>
      </c>
    </row>
    <row r="244" spans="1:7" x14ac:dyDescent="0.25">
      <c r="A244" s="158" t="s">
        <v>779</v>
      </c>
      <c r="B244" s="158" t="s">
        <v>749</v>
      </c>
      <c r="C244" s="245">
        <v>1988.2777353500101</v>
      </c>
      <c r="D244" s="244" t="s">
        <v>1671</v>
      </c>
      <c r="F244" s="192">
        <f>IF($C$249=0,"",IF(C244="[Mark as ND1 if not relevant]","",C244/$C$249))</f>
        <v>0.13325070421192206</v>
      </c>
      <c r="G244" s="192" t="str">
        <f>IF($D$249=0,"",IF(D244="[Mark as ND1 if not relevant]","",D244/$D$249))</f>
        <v/>
      </c>
    </row>
    <row r="245" spans="1:7" x14ac:dyDescent="0.25">
      <c r="A245" s="158" t="s">
        <v>780</v>
      </c>
      <c r="B245" s="158" t="s">
        <v>751</v>
      </c>
      <c r="C245" s="245">
        <v>1013.60993046</v>
      </c>
      <c r="D245" s="244" t="s">
        <v>1671</v>
      </c>
      <c r="F245" s="192">
        <f>IF($C$249=0,"",IF(C245="[Mark as ND1 if not relevant]","",C245/$C$249))</f>
        <v>6.7930266797568944E-2</v>
      </c>
      <c r="G245" s="192" t="str">
        <f>IF($D$249=0,"",IF(D245="[Mark as ND1 if not relevant]","",D245/$D$249))</f>
        <v/>
      </c>
    </row>
    <row r="246" spans="1:7" x14ac:dyDescent="0.25">
      <c r="A246" s="158" t="s">
        <v>781</v>
      </c>
      <c r="B246" s="158" t="s">
        <v>753</v>
      </c>
      <c r="C246" s="245">
        <v>437.02424952000001</v>
      </c>
      <c r="D246" s="244" t="s">
        <v>1671</v>
      </c>
      <c r="F246" s="192">
        <f>IF($C$249=0,"",IF(C246="[Mark as ND1 if not relevant]","",C246/$C$249))</f>
        <v>2.9288558620798245E-2</v>
      </c>
      <c r="G246" s="192" t="str">
        <f>IF($D$249=0,"",IF(D246="[Mark as ND1 if not relevant]","",D246/$D$249))</f>
        <v/>
      </c>
    </row>
    <row r="247" spans="1:7" x14ac:dyDescent="0.25">
      <c r="A247" s="158" t="s">
        <v>782</v>
      </c>
      <c r="B247" s="158" t="s">
        <v>755</v>
      </c>
      <c r="C247" s="245">
        <v>178.83025240000001</v>
      </c>
      <c r="D247" s="244" t="s">
        <v>1671</v>
      </c>
      <c r="F247" s="192">
        <f>IF($C$249=0,"",IF(C247="[Mark as ND1 if not relevant]","",C247/$C$249))</f>
        <v>1.1984873462610564E-2</v>
      </c>
      <c r="G247" s="192" t="str">
        <f>IF($D$249=0,"",IF(D247="[Mark as ND1 if not relevant]","",D247/$D$249))</f>
        <v/>
      </c>
    </row>
    <row r="248" spans="1:7" x14ac:dyDescent="0.25">
      <c r="A248" s="158" t="s">
        <v>783</v>
      </c>
      <c r="B248" s="158" t="s">
        <v>757</v>
      </c>
      <c r="C248" s="245">
        <v>277.00935156000003</v>
      </c>
      <c r="D248" s="244" t="s">
        <v>1671</v>
      </c>
      <c r="F248" s="192">
        <f>IF($C$249=0,"",IF(C248="[Mark as ND1 if not relevant]","",C248/$C$249))</f>
        <v>1.8564655486704468E-2</v>
      </c>
      <c r="G248" s="192" t="str">
        <f>IF($D$249=0,"",IF(D248="[Mark as ND1 if not relevant]","",D248/$D$249))</f>
        <v/>
      </c>
    </row>
    <row r="249" spans="1:7" x14ac:dyDescent="0.25">
      <c r="A249" s="158" t="s">
        <v>784</v>
      </c>
      <c r="B249" s="199" t="s">
        <v>72</v>
      </c>
      <c r="C249" s="191">
        <f>SUM(C241:C248)</f>
        <v>14921.330038060069</v>
      </c>
      <c r="D249" s="244">
        <f>SUM(D241:D248)</f>
        <v>0</v>
      </c>
      <c r="F249" s="240">
        <f>SUM(F241:F248)</f>
        <v>1.0000000000000002</v>
      </c>
      <c r="G249" s="240">
        <f>SUM(G241:G248)</f>
        <v>0</v>
      </c>
    </row>
    <row r="250" spans="1:7" outlineLevel="1" x14ac:dyDescent="0.25">
      <c r="A250" s="158" t="s">
        <v>785</v>
      </c>
      <c r="B250" s="159" t="s">
        <v>760</v>
      </c>
      <c r="C250" s="245">
        <v>54.614867089999997</v>
      </c>
      <c r="D250" s="244"/>
      <c r="F250" s="192">
        <f>IF($C$249=0,"",IF(C250="[for completion]","",C250/$C$249))</f>
        <v>3.6601875939137468E-3</v>
      </c>
      <c r="G250" s="192" t="str">
        <f>IF($D$249=0,"",IF(D250="[for completion]","",D250/$D$249))</f>
        <v/>
      </c>
    </row>
    <row r="251" spans="1:7" outlineLevel="1" x14ac:dyDescent="0.25">
      <c r="A251" s="158" t="s">
        <v>786</v>
      </c>
      <c r="B251" s="159" t="s">
        <v>762</v>
      </c>
      <c r="C251" s="245">
        <v>42.878877580000001</v>
      </c>
      <c r="D251" s="244"/>
      <c r="F251" s="192">
        <f>IF($C$249=0,"",IF(C251="[for completion]","",C251/$C$249))</f>
        <v>2.873663237166404E-3</v>
      </c>
      <c r="G251" s="192" t="str">
        <f>IF($D$249=0,"",IF(D251="[for completion]","",D251/$D$249))</f>
        <v/>
      </c>
    </row>
    <row r="252" spans="1:7" outlineLevel="1" x14ac:dyDescent="0.25">
      <c r="A252" s="158" t="s">
        <v>787</v>
      </c>
      <c r="B252" s="159" t="s">
        <v>764</v>
      </c>
      <c r="C252" s="245">
        <v>22.772621489999999</v>
      </c>
      <c r="D252" s="244"/>
      <c r="F252" s="192">
        <f>IF($C$249=0,"",IF(C252="[for completion]","",C252/$C$249))</f>
        <v>1.5261790625844692E-3</v>
      </c>
      <c r="G252" s="192" t="str">
        <f>IF($D$249=0,"",IF(D252="[for completion]","",D252/$D$249))</f>
        <v/>
      </c>
    </row>
    <row r="253" spans="1:7" outlineLevel="1" x14ac:dyDescent="0.25">
      <c r="A253" s="158" t="s">
        <v>788</v>
      </c>
      <c r="B253" s="159" t="s">
        <v>766</v>
      </c>
      <c r="C253" s="245">
        <v>12.220425499999999</v>
      </c>
      <c r="D253" s="244"/>
      <c r="F253" s="192">
        <f>IF($C$249=0,"",IF(C253="[for completion]","",C253/$C$249))</f>
        <v>8.1899036271090918E-4</v>
      </c>
      <c r="G253" s="192" t="str">
        <f>IF($D$249=0,"",IF(D253="[for completion]","",D253/$D$249))</f>
        <v/>
      </c>
    </row>
    <row r="254" spans="1:7" outlineLevel="1" x14ac:dyDescent="0.25">
      <c r="A254" s="158" t="s">
        <v>789</v>
      </c>
      <c r="B254" s="159" t="s">
        <v>768</v>
      </c>
      <c r="C254" s="245">
        <v>10.311697280000001</v>
      </c>
      <c r="D254" s="244"/>
      <c r="F254" s="192">
        <f>IF($C$249=0,"",IF(C254="[for completion]","",C254/$C$249))</f>
        <v>6.9107092019932495E-4</v>
      </c>
      <c r="G254" s="192" t="str">
        <f>IF($D$249=0,"",IF(D254="[for completion]","",D254/$D$249))</f>
        <v/>
      </c>
    </row>
    <row r="255" spans="1:7" outlineLevel="1" x14ac:dyDescent="0.25">
      <c r="A255" s="158" t="s">
        <v>790</v>
      </c>
      <c r="B255" s="159" t="s">
        <v>770</v>
      </c>
      <c r="C255" s="245">
        <v>134.21086262</v>
      </c>
      <c r="D255" s="244"/>
      <c r="F255" s="192">
        <f>IF($C$249=0,"",IF(C255="[for completion]","",C255/$C$249))</f>
        <v>8.9945643101296113E-3</v>
      </c>
      <c r="G255" s="192" t="str">
        <f>IF($D$249=0,"",IF(D255="[for completion]","",D255/$D$249))</f>
        <v/>
      </c>
    </row>
    <row r="256" spans="1:7" outlineLevel="1" x14ac:dyDescent="0.25">
      <c r="A256" s="158" t="s">
        <v>791</v>
      </c>
      <c r="B256" s="159"/>
      <c r="F256" s="200"/>
      <c r="G256" s="200"/>
    </row>
    <row r="257" spans="1:14" outlineLevel="1" x14ac:dyDescent="0.25">
      <c r="A257" s="158" t="s">
        <v>792</v>
      </c>
      <c r="B257" s="159"/>
      <c r="F257" s="200"/>
      <c r="G257" s="200"/>
    </row>
    <row r="258" spans="1:14" outlineLevel="1" x14ac:dyDescent="0.25">
      <c r="A258" s="158" t="s">
        <v>793</v>
      </c>
      <c r="B258" s="159"/>
      <c r="F258" s="200"/>
      <c r="G258" s="200"/>
    </row>
    <row r="259" spans="1:14" ht="15" customHeight="1" x14ac:dyDescent="0.25">
      <c r="A259" s="163"/>
      <c r="B259" s="208" t="s">
        <v>794</v>
      </c>
      <c r="C259" s="163" t="s">
        <v>523</v>
      </c>
      <c r="D259" s="163"/>
      <c r="E259" s="162"/>
      <c r="F259" s="163"/>
      <c r="G259" s="163"/>
    </row>
    <row r="260" spans="1:14" x14ac:dyDescent="0.25">
      <c r="A260" s="158" t="s">
        <v>795</v>
      </c>
      <c r="B260" s="158" t="s">
        <v>1670</v>
      </c>
      <c r="C260" s="241">
        <v>0.81674755933929999</v>
      </c>
      <c r="E260" s="242"/>
      <c r="F260" s="242"/>
      <c r="G260" s="242"/>
    </row>
    <row r="261" spans="1:14" x14ac:dyDescent="0.25">
      <c r="A261" s="158" t="s">
        <v>797</v>
      </c>
      <c r="B261" s="158" t="s">
        <v>798</v>
      </c>
      <c r="C261" s="241"/>
      <c r="E261" s="242"/>
      <c r="F261" s="242"/>
    </row>
    <row r="262" spans="1:14" x14ac:dyDescent="0.25">
      <c r="A262" s="158" t="s">
        <v>799</v>
      </c>
      <c r="B262" s="158" t="s">
        <v>800</v>
      </c>
      <c r="C262" s="241"/>
      <c r="E262" s="242"/>
      <c r="F262" s="242"/>
    </row>
    <row r="263" spans="1:14" x14ac:dyDescent="0.25">
      <c r="A263" s="158" t="s">
        <v>801</v>
      </c>
      <c r="B263" s="158" t="s">
        <v>802</v>
      </c>
      <c r="C263" s="241"/>
      <c r="E263" s="242"/>
      <c r="F263" s="242"/>
    </row>
    <row r="264" spans="1:14" x14ac:dyDescent="0.25">
      <c r="A264" s="158" t="s">
        <v>803</v>
      </c>
      <c r="B264" s="188" t="s">
        <v>804</v>
      </c>
      <c r="C264" s="241"/>
      <c r="D264" s="204"/>
      <c r="E264" s="204"/>
      <c r="F264" s="216"/>
      <c r="G264" s="216"/>
      <c r="H264" s="157"/>
      <c r="I264" s="158"/>
      <c r="J264" s="158"/>
      <c r="K264" s="158"/>
      <c r="L264" s="157"/>
      <c r="M264" s="157"/>
      <c r="N264" s="157"/>
    </row>
    <row r="265" spans="1:14" x14ac:dyDescent="0.25">
      <c r="A265" s="158" t="s">
        <v>805</v>
      </c>
      <c r="B265" s="158" t="s">
        <v>70</v>
      </c>
      <c r="C265" s="241">
        <v>0.18325244066070001</v>
      </c>
      <c r="E265" s="242"/>
      <c r="F265" s="242"/>
    </row>
    <row r="266" spans="1:14" outlineLevel="1" x14ac:dyDescent="0.25">
      <c r="A266" s="158" t="s">
        <v>807</v>
      </c>
      <c r="B266" s="159" t="s">
        <v>809</v>
      </c>
      <c r="C266" s="243"/>
      <c r="E266" s="242"/>
      <c r="F266" s="242"/>
    </row>
    <row r="267" spans="1:14" outlineLevel="1" x14ac:dyDescent="0.25">
      <c r="A267" s="158" t="s">
        <v>808</v>
      </c>
      <c r="B267" s="159" t="s">
        <v>811</v>
      </c>
      <c r="C267" s="240"/>
      <c r="E267" s="242"/>
      <c r="F267" s="242"/>
    </row>
    <row r="268" spans="1:14" outlineLevel="1" x14ac:dyDescent="0.25">
      <c r="A268" s="158" t="s">
        <v>810</v>
      </c>
      <c r="B268" s="159" t="s">
        <v>813</v>
      </c>
      <c r="C268" s="240"/>
      <c r="E268" s="242"/>
      <c r="F268" s="242"/>
    </row>
    <row r="269" spans="1:14" outlineLevel="1" x14ac:dyDescent="0.25">
      <c r="A269" s="158" t="s">
        <v>812</v>
      </c>
      <c r="B269" s="159" t="s">
        <v>815</v>
      </c>
      <c r="C269" s="240"/>
      <c r="E269" s="242"/>
      <c r="F269" s="242"/>
    </row>
    <row r="270" spans="1:14" outlineLevel="1" x14ac:dyDescent="0.25">
      <c r="A270" s="158" t="s">
        <v>814</v>
      </c>
      <c r="B270" s="159" t="s">
        <v>178</v>
      </c>
      <c r="C270" s="240"/>
      <c r="E270" s="242"/>
      <c r="F270" s="242"/>
    </row>
    <row r="271" spans="1:14" outlineLevel="1" x14ac:dyDescent="0.25">
      <c r="A271" s="158" t="s">
        <v>816</v>
      </c>
      <c r="B271" s="159" t="s">
        <v>178</v>
      </c>
      <c r="C271" s="240"/>
      <c r="E271" s="242"/>
      <c r="F271" s="242"/>
    </row>
    <row r="272" spans="1:14" outlineLevel="1" x14ac:dyDescent="0.25">
      <c r="A272" s="158" t="s">
        <v>817</v>
      </c>
      <c r="B272" s="159" t="s">
        <v>178</v>
      </c>
      <c r="C272" s="240"/>
      <c r="E272" s="242"/>
      <c r="F272" s="242"/>
    </row>
    <row r="273" spans="1:7" outlineLevel="1" x14ac:dyDescent="0.25">
      <c r="A273" s="158" t="s">
        <v>818</v>
      </c>
      <c r="B273" s="159" t="s">
        <v>178</v>
      </c>
      <c r="C273" s="240"/>
      <c r="E273" s="242"/>
      <c r="F273" s="242"/>
    </row>
    <row r="274" spans="1:7" outlineLevel="1" x14ac:dyDescent="0.25">
      <c r="A274" s="158" t="s">
        <v>819</v>
      </c>
      <c r="B274" s="159" t="s">
        <v>178</v>
      </c>
      <c r="C274" s="240"/>
      <c r="E274" s="242"/>
      <c r="F274" s="242"/>
    </row>
    <row r="275" spans="1:7" outlineLevel="1" x14ac:dyDescent="0.25">
      <c r="A275" s="158" t="s">
        <v>820</v>
      </c>
      <c r="B275" s="159" t="s">
        <v>178</v>
      </c>
      <c r="C275" s="240"/>
      <c r="E275" s="242"/>
      <c r="F275" s="242"/>
    </row>
    <row r="276" spans="1:7" ht="15" customHeight="1" x14ac:dyDescent="0.25">
      <c r="A276" s="163"/>
      <c r="B276" s="208" t="s">
        <v>821</v>
      </c>
      <c r="C276" s="163" t="s">
        <v>523</v>
      </c>
      <c r="D276" s="163"/>
      <c r="E276" s="162"/>
      <c r="F276" s="163"/>
      <c r="G276" s="161"/>
    </row>
    <row r="277" spans="1:7" x14ac:dyDescent="0.25">
      <c r="A277" s="158" t="s">
        <v>822</v>
      </c>
      <c r="B277" s="158" t="s">
        <v>823</v>
      </c>
      <c r="C277" s="241">
        <v>1</v>
      </c>
      <c r="E277" s="157"/>
      <c r="F277" s="157"/>
    </row>
    <row r="278" spans="1:7" x14ac:dyDescent="0.25">
      <c r="A278" s="158" t="s">
        <v>824</v>
      </c>
      <c r="B278" s="158" t="s">
        <v>825</v>
      </c>
      <c r="C278" s="240"/>
      <c r="E278" s="157"/>
      <c r="F278" s="157"/>
    </row>
    <row r="279" spans="1:7" x14ac:dyDescent="0.25">
      <c r="A279" s="158" t="s">
        <v>826</v>
      </c>
      <c r="B279" s="158" t="s">
        <v>70</v>
      </c>
      <c r="C279" s="240"/>
      <c r="E279" s="157"/>
      <c r="F279" s="157"/>
    </row>
    <row r="280" spans="1:7" outlineLevel="1" x14ac:dyDescent="0.25">
      <c r="A280" s="158" t="s">
        <v>827</v>
      </c>
      <c r="C280" s="240"/>
      <c r="E280" s="157"/>
      <c r="F280" s="157"/>
    </row>
    <row r="281" spans="1:7" outlineLevel="1" x14ac:dyDescent="0.25">
      <c r="A281" s="158" t="s">
        <v>828</v>
      </c>
      <c r="C281" s="240"/>
      <c r="E281" s="157"/>
      <c r="F281" s="157"/>
    </row>
    <row r="282" spans="1:7" outlineLevel="1" x14ac:dyDescent="0.25">
      <c r="A282" s="158" t="s">
        <v>829</v>
      </c>
      <c r="C282" s="240"/>
      <c r="E282" s="157"/>
      <c r="F282" s="157"/>
    </row>
    <row r="283" spans="1:7" outlineLevel="1" x14ac:dyDescent="0.25">
      <c r="A283" s="158" t="s">
        <v>830</v>
      </c>
      <c r="C283" s="240"/>
      <c r="E283" s="157"/>
      <c r="F283" s="157"/>
    </row>
    <row r="284" spans="1:7" outlineLevel="1" x14ac:dyDescent="0.25">
      <c r="A284" s="158" t="s">
        <v>831</v>
      </c>
      <c r="C284" s="240"/>
      <c r="E284" s="157"/>
      <c r="F284" s="157"/>
    </row>
    <row r="285" spans="1:7" outlineLevel="1" x14ac:dyDescent="0.25">
      <c r="A285" s="158" t="s">
        <v>832</v>
      </c>
      <c r="C285" s="240"/>
      <c r="E285" s="157"/>
      <c r="F285" s="157"/>
    </row>
    <row r="286" spans="1:7" ht="15" customHeight="1" x14ac:dyDescent="0.25">
      <c r="A286" s="163"/>
      <c r="B286" s="208" t="s">
        <v>1669</v>
      </c>
      <c r="C286" s="163" t="s">
        <v>59</v>
      </c>
      <c r="D286" s="163" t="s">
        <v>1575</v>
      </c>
      <c r="E286" s="162"/>
      <c r="F286" s="163" t="s">
        <v>523</v>
      </c>
      <c r="G286" s="163" t="s">
        <v>1574</v>
      </c>
    </row>
    <row r="287" spans="1:7" s="121" customFormat="1" x14ac:dyDescent="0.3">
      <c r="A287" s="158" t="s">
        <v>1668</v>
      </c>
      <c r="B287" s="188"/>
      <c r="C287" s="191"/>
      <c r="D287" s="158"/>
      <c r="E287" s="165"/>
      <c r="F287" s="192" t="str">
        <f>IF($C$305=0,"",IF(C287="[For completion]","",C287/$C$305))</f>
        <v/>
      </c>
      <c r="G287" s="192" t="str">
        <f>IF($D$305=0,"",IF(D287="[For completion]","",D287/$D$305))</f>
        <v/>
      </c>
    </row>
    <row r="288" spans="1:7" s="121" customFormat="1" x14ac:dyDescent="0.3">
      <c r="A288" s="158" t="s">
        <v>1667</v>
      </c>
      <c r="B288" s="188"/>
      <c r="C288" s="191"/>
      <c r="D288" s="158"/>
      <c r="E288" s="165"/>
      <c r="F288" s="192" t="str">
        <f>IF($C$305=0,"",IF(C288="[For completion]","",C288/$C$305))</f>
        <v/>
      </c>
      <c r="G288" s="192" t="str">
        <f>IF($D$305=0,"",IF(D288="[For completion]","",D288/$D$305))</f>
        <v/>
      </c>
    </row>
    <row r="289" spans="1:7" s="121" customFormat="1" x14ac:dyDescent="0.3">
      <c r="A289" s="158" t="s">
        <v>1666</v>
      </c>
      <c r="B289" s="188"/>
      <c r="C289" s="191"/>
      <c r="D289" s="158"/>
      <c r="E289" s="165"/>
      <c r="F289" s="192" t="str">
        <f>IF($C$305=0,"",IF(C289="[For completion]","",C289/$C$305))</f>
        <v/>
      </c>
      <c r="G289" s="192" t="str">
        <f>IF($D$305=0,"",IF(D289="[For completion]","",D289/$D$305))</f>
        <v/>
      </c>
    </row>
    <row r="290" spans="1:7" s="121" customFormat="1" x14ac:dyDescent="0.3">
      <c r="A290" s="158" t="s">
        <v>1665</v>
      </c>
      <c r="B290" s="188"/>
      <c r="C290" s="191"/>
      <c r="D290" s="158"/>
      <c r="E290" s="165"/>
      <c r="F290" s="192" t="str">
        <f>IF($C$305=0,"",IF(C290="[For completion]","",C290/$C$305))</f>
        <v/>
      </c>
      <c r="G290" s="192" t="str">
        <f>IF($D$305=0,"",IF(D290="[For completion]","",D290/$D$305))</f>
        <v/>
      </c>
    </row>
    <row r="291" spans="1:7" s="121" customFormat="1" x14ac:dyDescent="0.3">
      <c r="A291" s="158" t="s">
        <v>1664</v>
      </c>
      <c r="B291" s="188"/>
      <c r="C291" s="191"/>
      <c r="D291" s="158"/>
      <c r="E291" s="165"/>
      <c r="F291" s="192" t="str">
        <f>IF($C$305=0,"",IF(C291="[For completion]","",C291/$C$305))</f>
        <v/>
      </c>
      <c r="G291" s="192" t="str">
        <f>IF($D$305=0,"",IF(D291="[For completion]","",D291/$D$305))</f>
        <v/>
      </c>
    </row>
    <row r="292" spans="1:7" s="121" customFormat="1" x14ac:dyDescent="0.3">
      <c r="A292" s="158" t="s">
        <v>1663</v>
      </c>
      <c r="B292" s="188"/>
      <c r="C292" s="191"/>
      <c r="D292" s="158"/>
      <c r="E292" s="165"/>
      <c r="F292" s="192" t="str">
        <f>IF($C$305=0,"",IF(C292="[For completion]","",C292/$C$305))</f>
        <v/>
      </c>
      <c r="G292" s="192" t="str">
        <f>IF($D$305=0,"",IF(D292="[For completion]","",D292/$D$305))</f>
        <v/>
      </c>
    </row>
    <row r="293" spans="1:7" s="121" customFormat="1" x14ac:dyDescent="0.3">
      <c r="A293" s="158" t="s">
        <v>1662</v>
      </c>
      <c r="B293" s="188"/>
      <c r="C293" s="191"/>
      <c r="D293" s="158"/>
      <c r="E293" s="165"/>
      <c r="F293" s="192" t="str">
        <f>IF($C$305=0,"",IF(C293="[For completion]","",C293/$C$305))</f>
        <v/>
      </c>
      <c r="G293" s="192" t="str">
        <f>IF($D$305=0,"",IF(D293="[For completion]","",D293/$D$305))</f>
        <v/>
      </c>
    </row>
    <row r="294" spans="1:7" s="121" customFormat="1" x14ac:dyDescent="0.3">
      <c r="A294" s="158" t="s">
        <v>1661</v>
      </c>
      <c r="B294" s="188"/>
      <c r="C294" s="191"/>
      <c r="D294" s="158"/>
      <c r="E294" s="165"/>
      <c r="F294" s="192" t="str">
        <f>IF($C$305=0,"",IF(C294="[For completion]","",C294/$C$305))</f>
        <v/>
      </c>
      <c r="G294" s="192" t="str">
        <f>IF($D$305=0,"",IF(D294="[For completion]","",D294/$D$305))</f>
        <v/>
      </c>
    </row>
    <row r="295" spans="1:7" s="121" customFormat="1" x14ac:dyDescent="0.3">
      <c r="A295" s="158" t="s">
        <v>1660</v>
      </c>
      <c r="B295" s="188"/>
      <c r="C295" s="191"/>
      <c r="D295" s="158"/>
      <c r="E295" s="165"/>
      <c r="F295" s="192" t="str">
        <f>IF($C$305=0,"",IF(C295="[For completion]","",C295/$C$305))</f>
        <v/>
      </c>
      <c r="G295" s="192" t="str">
        <f>IF($D$305=0,"",IF(D295="[For completion]","",D295/$D$305))</f>
        <v/>
      </c>
    </row>
    <row r="296" spans="1:7" s="121" customFormat="1" x14ac:dyDescent="0.3">
      <c r="A296" s="158" t="s">
        <v>1659</v>
      </c>
      <c r="B296" s="188"/>
      <c r="C296" s="191"/>
      <c r="D296" s="158"/>
      <c r="E296" s="165"/>
      <c r="F296" s="192" t="str">
        <f>IF($C$305=0,"",IF(C296="[For completion]","",C296/$C$305))</f>
        <v/>
      </c>
      <c r="G296" s="192" t="str">
        <f>IF($D$305=0,"",IF(D296="[For completion]","",D296/$D$305))</f>
        <v/>
      </c>
    </row>
    <row r="297" spans="1:7" s="121" customFormat="1" x14ac:dyDescent="0.3">
      <c r="A297" s="158" t="s">
        <v>1658</v>
      </c>
      <c r="B297" s="188"/>
      <c r="C297" s="191"/>
      <c r="D297" s="158"/>
      <c r="E297" s="165"/>
      <c r="F297" s="192" t="str">
        <f>IF($C$305=0,"",IF(C297="[For completion]","",C297/$C$305))</f>
        <v/>
      </c>
      <c r="G297" s="192" t="str">
        <f>IF($D$305=0,"",IF(D297="[For completion]","",D297/$D$305))</f>
        <v/>
      </c>
    </row>
    <row r="298" spans="1:7" s="121" customFormat="1" x14ac:dyDescent="0.3">
      <c r="A298" s="158" t="s">
        <v>1657</v>
      </c>
      <c r="B298" s="188"/>
      <c r="C298" s="191"/>
      <c r="D298" s="158"/>
      <c r="E298" s="165"/>
      <c r="F298" s="192" t="str">
        <f>IF($C$305=0,"",IF(C298="[For completion]","",C298/$C$305))</f>
        <v/>
      </c>
      <c r="G298" s="192" t="str">
        <f>IF($D$305=0,"",IF(D298="[For completion]","",D298/$D$305))</f>
        <v/>
      </c>
    </row>
    <row r="299" spans="1:7" s="121" customFormat="1" x14ac:dyDescent="0.3">
      <c r="A299" s="158" t="s">
        <v>1656</v>
      </c>
      <c r="B299" s="188"/>
      <c r="C299" s="191"/>
      <c r="D299" s="158"/>
      <c r="E299" s="165"/>
      <c r="F299" s="192" t="str">
        <f>IF($C$305=0,"",IF(C299="[For completion]","",C299/$C$305))</f>
        <v/>
      </c>
      <c r="G299" s="192" t="str">
        <f>IF($D$305=0,"",IF(D299="[For completion]","",D299/$D$305))</f>
        <v/>
      </c>
    </row>
    <row r="300" spans="1:7" s="121" customFormat="1" x14ac:dyDescent="0.3">
      <c r="A300" s="158" t="s">
        <v>1655</v>
      </c>
      <c r="B300" s="188"/>
      <c r="C300" s="191"/>
      <c r="D300" s="158"/>
      <c r="E300" s="165"/>
      <c r="F300" s="192" t="str">
        <f>IF($C$305=0,"",IF(C300="[For completion]","",C300/$C$305))</f>
        <v/>
      </c>
      <c r="G300" s="192" t="str">
        <f>IF($D$305=0,"",IF(D300="[For completion]","",D300/$D$305))</f>
        <v/>
      </c>
    </row>
    <row r="301" spans="1:7" s="121" customFormat="1" x14ac:dyDescent="0.3">
      <c r="A301" s="158" t="s">
        <v>1654</v>
      </c>
      <c r="B301" s="188"/>
      <c r="C301" s="191"/>
      <c r="D301" s="158"/>
      <c r="E301" s="165"/>
      <c r="F301" s="192" t="str">
        <f>IF($C$305=0,"",IF(C301="[For completion]","",C301/$C$305))</f>
        <v/>
      </c>
      <c r="G301" s="192" t="str">
        <f>IF($D$305=0,"",IF(D301="[For completion]","",D301/$D$305))</f>
        <v/>
      </c>
    </row>
    <row r="302" spans="1:7" s="121" customFormat="1" x14ac:dyDescent="0.3">
      <c r="A302" s="158" t="s">
        <v>1653</v>
      </c>
      <c r="B302" s="188"/>
      <c r="C302" s="191"/>
      <c r="D302" s="158"/>
      <c r="E302" s="165"/>
      <c r="F302" s="192" t="str">
        <f>IF($C$305=0,"",IF(C302="[For completion]","",C302/$C$305))</f>
        <v/>
      </c>
      <c r="G302" s="192" t="str">
        <f>IF($D$305=0,"",IF(D302="[For completion]","",D302/$D$305))</f>
        <v/>
      </c>
    </row>
    <row r="303" spans="1:7" s="121" customFormat="1" x14ac:dyDescent="0.3">
      <c r="A303" s="158" t="s">
        <v>1652</v>
      </c>
      <c r="B303" s="188"/>
      <c r="C303" s="191"/>
      <c r="D303" s="158"/>
      <c r="E303" s="165"/>
      <c r="F303" s="192" t="str">
        <f>IF($C$305=0,"",IF(C303="[For completion]","",C303/$C$305))</f>
        <v/>
      </c>
      <c r="G303" s="192" t="str">
        <f>IF($D$305=0,"",IF(D303="[For completion]","",D303/$D$305))</f>
        <v/>
      </c>
    </row>
    <row r="304" spans="1:7" s="121" customFormat="1" x14ac:dyDescent="0.3">
      <c r="A304" s="158" t="s">
        <v>1651</v>
      </c>
      <c r="B304" s="188" t="s">
        <v>1546</v>
      </c>
      <c r="C304" s="191"/>
      <c r="D304" s="158"/>
      <c r="E304" s="165"/>
      <c r="F304" s="192"/>
      <c r="G304" s="192"/>
    </row>
    <row r="305" spans="1:7" s="121" customFormat="1" x14ac:dyDescent="0.3">
      <c r="A305" s="158" t="s">
        <v>1650</v>
      </c>
      <c r="B305" s="188" t="s">
        <v>72</v>
      </c>
      <c r="C305" s="191">
        <f>SUM(C287:C304)</f>
        <v>0</v>
      </c>
      <c r="D305" s="158">
        <f>SUM(D287:D304)</f>
        <v>0</v>
      </c>
      <c r="E305" s="165"/>
      <c r="F305" s="238">
        <f>SUM(F287:F304)</f>
        <v>0</v>
      </c>
      <c r="G305" s="238">
        <f>SUM(G287:G304)</f>
        <v>0</v>
      </c>
    </row>
    <row r="306" spans="1:7" s="121" customFormat="1" x14ac:dyDescent="0.3">
      <c r="A306" s="158" t="s">
        <v>1649</v>
      </c>
      <c r="B306" s="188"/>
      <c r="C306" s="158"/>
      <c r="D306" s="158"/>
      <c r="E306" s="165"/>
      <c r="F306" s="165"/>
      <c r="G306" s="165"/>
    </row>
    <row r="307" spans="1:7" s="121" customFormat="1" x14ac:dyDescent="0.3">
      <c r="A307" s="158" t="s">
        <v>1648</v>
      </c>
      <c r="B307" s="188"/>
      <c r="C307" s="158"/>
      <c r="D307" s="158"/>
      <c r="E307" s="165"/>
      <c r="F307" s="165"/>
      <c r="G307" s="165"/>
    </row>
    <row r="308" spans="1:7" s="121" customFormat="1" x14ac:dyDescent="0.3">
      <c r="A308" s="158" t="s">
        <v>1647</v>
      </c>
      <c r="B308" s="188"/>
      <c r="C308" s="158"/>
      <c r="D308" s="158"/>
      <c r="E308" s="165"/>
      <c r="F308" s="165"/>
      <c r="G308" s="165"/>
    </row>
    <row r="309" spans="1:7" ht="15" customHeight="1" x14ac:dyDescent="0.25">
      <c r="A309" s="163"/>
      <c r="B309" s="208" t="s">
        <v>1646</v>
      </c>
      <c r="C309" s="163" t="s">
        <v>59</v>
      </c>
      <c r="D309" s="163" t="s">
        <v>1575</v>
      </c>
      <c r="E309" s="162"/>
      <c r="F309" s="163" t="s">
        <v>523</v>
      </c>
      <c r="G309" s="163" t="s">
        <v>1574</v>
      </c>
    </row>
    <row r="310" spans="1:7" s="121" customFormat="1" x14ac:dyDescent="0.3">
      <c r="A310" s="158" t="s">
        <v>1645</v>
      </c>
      <c r="B310" s="188"/>
      <c r="C310" s="191"/>
      <c r="D310" s="158"/>
      <c r="E310" s="165"/>
      <c r="F310" s="192" t="str">
        <f>IF($C$328=0,"",IF(C310="[For completion]","",C310/$C$328))</f>
        <v/>
      </c>
      <c r="G310" s="192" t="str">
        <f>IF($D$328=0,"",IF(D310="[For completion]","",D310/$D$328))</f>
        <v/>
      </c>
    </row>
    <row r="311" spans="1:7" s="121" customFormat="1" x14ac:dyDescent="0.3">
      <c r="A311" s="158" t="s">
        <v>1644</v>
      </c>
      <c r="B311" s="188"/>
      <c r="C311" s="191"/>
      <c r="D311" s="158"/>
      <c r="E311" s="165"/>
      <c r="F311" s="192" t="str">
        <f>IF($C$328=0,"",IF(C311="[For completion]","",C311/$C$328))</f>
        <v/>
      </c>
      <c r="G311" s="192" t="str">
        <f>IF($D$328=0,"",IF(D311="[For completion]","",D311/$D$328))</f>
        <v/>
      </c>
    </row>
    <row r="312" spans="1:7" s="121" customFormat="1" x14ac:dyDescent="0.3">
      <c r="A312" s="158" t="s">
        <v>1643</v>
      </c>
      <c r="B312" s="188"/>
      <c r="C312" s="191"/>
      <c r="D312" s="158"/>
      <c r="E312" s="165"/>
      <c r="F312" s="192" t="str">
        <f>IF($C$328=0,"",IF(C312="[For completion]","",C312/$C$328))</f>
        <v/>
      </c>
      <c r="G312" s="192" t="str">
        <f>IF($D$328=0,"",IF(D312="[For completion]","",D312/$D$328))</f>
        <v/>
      </c>
    </row>
    <row r="313" spans="1:7" s="121" customFormat="1" x14ac:dyDescent="0.3">
      <c r="A313" s="158" t="s">
        <v>1642</v>
      </c>
      <c r="B313" s="188"/>
      <c r="C313" s="191"/>
      <c r="D313" s="158"/>
      <c r="E313" s="165"/>
      <c r="F313" s="192" t="str">
        <f>IF($C$328=0,"",IF(C313="[For completion]","",C313/$C$328))</f>
        <v/>
      </c>
      <c r="G313" s="192" t="str">
        <f>IF($D$328=0,"",IF(D313="[For completion]","",D313/$D$328))</f>
        <v/>
      </c>
    </row>
    <row r="314" spans="1:7" s="121" customFormat="1" x14ac:dyDescent="0.3">
      <c r="A314" s="158" t="s">
        <v>1641</v>
      </c>
      <c r="B314" s="188"/>
      <c r="C314" s="191"/>
      <c r="D314" s="158"/>
      <c r="E314" s="165"/>
      <c r="F314" s="192" t="str">
        <f>IF($C$328=0,"",IF(C314="[For completion]","",C314/$C$328))</f>
        <v/>
      </c>
      <c r="G314" s="192" t="str">
        <f>IF($D$328=0,"",IF(D314="[For completion]","",D314/$D$328))</f>
        <v/>
      </c>
    </row>
    <row r="315" spans="1:7" s="121" customFormat="1" x14ac:dyDescent="0.3">
      <c r="A315" s="158" t="s">
        <v>1640</v>
      </c>
      <c r="B315" s="188"/>
      <c r="C315" s="191"/>
      <c r="D315" s="158"/>
      <c r="E315" s="165"/>
      <c r="F315" s="192" t="str">
        <f>IF($C$328=0,"",IF(C315="[For completion]","",C315/$C$328))</f>
        <v/>
      </c>
      <c r="G315" s="192" t="str">
        <f>IF($D$328=0,"",IF(D315="[For completion]","",D315/$D$328))</f>
        <v/>
      </c>
    </row>
    <row r="316" spans="1:7" s="121" customFormat="1" x14ac:dyDescent="0.3">
      <c r="A316" s="158" t="s">
        <v>1639</v>
      </c>
      <c r="B316" s="188"/>
      <c r="C316" s="191"/>
      <c r="D316" s="158"/>
      <c r="E316" s="165"/>
      <c r="F316" s="192" t="str">
        <f>IF($C$328=0,"",IF(C316="[For completion]","",C316/$C$328))</f>
        <v/>
      </c>
      <c r="G316" s="192" t="str">
        <f>IF($D$328=0,"",IF(D316="[For completion]","",D316/$D$328))</f>
        <v/>
      </c>
    </row>
    <row r="317" spans="1:7" s="121" customFormat="1" x14ac:dyDescent="0.3">
      <c r="A317" s="158" t="s">
        <v>1638</v>
      </c>
      <c r="B317" s="188"/>
      <c r="C317" s="191"/>
      <c r="D317" s="158"/>
      <c r="E317" s="165"/>
      <c r="F317" s="192" t="str">
        <f>IF($C$328=0,"",IF(C317="[For completion]","",C317/$C$328))</f>
        <v/>
      </c>
      <c r="G317" s="192" t="str">
        <f>IF($D$328=0,"",IF(D317="[For completion]","",D317/$D$328))</f>
        <v/>
      </c>
    </row>
    <row r="318" spans="1:7" s="121" customFormat="1" x14ac:dyDescent="0.3">
      <c r="A318" s="158" t="s">
        <v>1637</v>
      </c>
      <c r="B318" s="188"/>
      <c r="C318" s="191"/>
      <c r="D318" s="158"/>
      <c r="E318" s="165"/>
      <c r="F318" s="192" t="str">
        <f>IF($C$328=0,"",IF(C318="[For completion]","",C318/$C$328))</f>
        <v/>
      </c>
      <c r="G318" s="192" t="str">
        <f>IF($D$328=0,"",IF(D318="[For completion]","",D318/$D$328))</f>
        <v/>
      </c>
    </row>
    <row r="319" spans="1:7" s="121" customFormat="1" x14ac:dyDescent="0.3">
      <c r="A319" s="158" t="s">
        <v>1636</v>
      </c>
      <c r="B319" s="188"/>
      <c r="C319" s="191"/>
      <c r="D319" s="158"/>
      <c r="E319" s="165"/>
      <c r="F319" s="192" t="str">
        <f>IF($C$328=0,"",IF(C319="[For completion]","",C319/$C$328))</f>
        <v/>
      </c>
      <c r="G319" s="192" t="str">
        <f>IF($D$328=0,"",IF(D319="[For completion]","",D319/$D$328))</f>
        <v/>
      </c>
    </row>
    <row r="320" spans="1:7" s="121" customFormat="1" x14ac:dyDescent="0.3">
      <c r="A320" s="158" t="s">
        <v>1635</v>
      </c>
      <c r="B320" s="188"/>
      <c r="C320" s="191"/>
      <c r="D320" s="158"/>
      <c r="E320" s="165"/>
      <c r="F320" s="192" t="str">
        <f>IF($C$328=0,"",IF(C320="[For completion]","",C320/$C$328))</f>
        <v/>
      </c>
      <c r="G320" s="192" t="str">
        <f>IF($D$328=0,"",IF(D320="[For completion]","",D320/$D$328))</f>
        <v/>
      </c>
    </row>
    <row r="321" spans="1:7" s="121" customFormat="1" x14ac:dyDescent="0.3">
      <c r="A321" s="158" t="s">
        <v>1634</v>
      </c>
      <c r="B321" s="188"/>
      <c r="C321" s="191"/>
      <c r="D321" s="158"/>
      <c r="E321" s="165"/>
      <c r="F321" s="192" t="str">
        <f>IF($C$328=0,"",IF(C321="[For completion]","",C321/$C$328))</f>
        <v/>
      </c>
      <c r="G321" s="192" t="str">
        <f>IF($D$328=0,"",IF(D321="[For completion]","",D321/$D$328))</f>
        <v/>
      </c>
    </row>
    <row r="322" spans="1:7" s="121" customFormat="1" x14ac:dyDescent="0.3">
      <c r="A322" s="158" t="s">
        <v>1633</v>
      </c>
      <c r="B322" s="188"/>
      <c r="C322" s="191"/>
      <c r="D322" s="158"/>
      <c r="E322" s="165"/>
      <c r="F322" s="192" t="str">
        <f>IF($C$328=0,"",IF(C322="[For completion]","",C322/$C$328))</f>
        <v/>
      </c>
      <c r="G322" s="192" t="str">
        <f>IF($D$328=0,"",IF(D322="[For completion]","",D322/$D$328))</f>
        <v/>
      </c>
    </row>
    <row r="323" spans="1:7" s="121" customFormat="1" x14ac:dyDescent="0.3">
      <c r="A323" s="158" t="s">
        <v>1632</v>
      </c>
      <c r="B323" s="188"/>
      <c r="C323" s="191"/>
      <c r="D323" s="158"/>
      <c r="E323" s="165"/>
      <c r="F323" s="192" t="str">
        <f>IF($C$328=0,"",IF(C323="[For completion]","",C323/$C$328))</f>
        <v/>
      </c>
      <c r="G323" s="192" t="str">
        <f>IF($D$328=0,"",IF(D323="[For completion]","",D323/$D$328))</f>
        <v/>
      </c>
    </row>
    <row r="324" spans="1:7" s="121" customFormat="1" x14ac:dyDescent="0.3">
      <c r="A324" s="158" t="s">
        <v>1631</v>
      </c>
      <c r="B324" s="188"/>
      <c r="C324" s="191"/>
      <c r="D324" s="158"/>
      <c r="E324" s="165"/>
      <c r="F324" s="192" t="str">
        <f>IF($C$328=0,"",IF(C324="[For completion]","",C324/$C$328))</f>
        <v/>
      </c>
      <c r="G324" s="192" t="str">
        <f>IF($D$328=0,"",IF(D324="[For completion]","",D324/$D$328))</f>
        <v/>
      </c>
    </row>
    <row r="325" spans="1:7" s="121" customFormat="1" x14ac:dyDescent="0.3">
      <c r="A325" s="158" t="s">
        <v>1630</v>
      </c>
      <c r="B325" s="188"/>
      <c r="C325" s="191"/>
      <c r="D325" s="158"/>
      <c r="E325" s="165"/>
      <c r="F325" s="192" t="str">
        <f>IF($C$328=0,"",IF(C325="[For completion]","",C325/$C$328))</f>
        <v/>
      </c>
      <c r="G325" s="192" t="str">
        <f>IF($D$328=0,"",IF(D325="[For completion]","",D325/$D$328))</f>
        <v/>
      </c>
    </row>
    <row r="326" spans="1:7" s="121" customFormat="1" x14ac:dyDescent="0.3">
      <c r="A326" s="158" t="s">
        <v>1629</v>
      </c>
      <c r="B326" s="188"/>
      <c r="C326" s="191"/>
      <c r="D326" s="158"/>
      <c r="E326" s="165"/>
      <c r="F326" s="192" t="str">
        <f>IF($C$328=0,"",IF(C326="[For completion]","",C326/$C$328))</f>
        <v/>
      </c>
      <c r="G326" s="192" t="str">
        <f>IF($D$328=0,"",IF(D326="[For completion]","",D326/$D$328))</f>
        <v/>
      </c>
    </row>
    <row r="327" spans="1:7" s="121" customFormat="1" x14ac:dyDescent="0.3">
      <c r="A327" s="158" t="s">
        <v>1628</v>
      </c>
      <c r="B327" s="188" t="s">
        <v>1546</v>
      </c>
      <c r="C327" s="191"/>
      <c r="D327" s="158"/>
      <c r="E327" s="165"/>
      <c r="F327" s="192"/>
      <c r="G327" s="192" t="str">
        <f>IF($D$328=0,"",IF(D327="[For completion]","",D327/$D$328))</f>
        <v/>
      </c>
    </row>
    <row r="328" spans="1:7" s="121" customFormat="1" x14ac:dyDescent="0.3">
      <c r="A328" s="158" t="s">
        <v>1627</v>
      </c>
      <c r="B328" s="188" t="s">
        <v>72</v>
      </c>
      <c r="C328" s="191">
        <f>SUM(C310:C327)</f>
        <v>0</v>
      </c>
      <c r="D328" s="158">
        <f>SUM(D310:D327)</f>
        <v>0</v>
      </c>
      <c r="E328" s="165"/>
      <c r="F328" s="238">
        <f>SUM(F310:F327)</f>
        <v>0</v>
      </c>
      <c r="G328" s="238">
        <f>SUM(G310:G327)</f>
        <v>0</v>
      </c>
    </row>
    <row r="329" spans="1:7" s="121" customFormat="1" x14ac:dyDescent="0.3">
      <c r="A329" s="158" t="s">
        <v>1626</v>
      </c>
      <c r="B329" s="188"/>
      <c r="C329" s="158"/>
      <c r="D329" s="158"/>
      <c r="E329" s="165"/>
      <c r="F329" s="165"/>
      <c r="G329" s="165"/>
    </row>
    <row r="330" spans="1:7" s="121" customFormat="1" x14ac:dyDescent="0.3">
      <c r="A330" s="158" t="s">
        <v>1625</v>
      </c>
      <c r="B330" s="188"/>
      <c r="C330" s="158"/>
      <c r="D330" s="158"/>
      <c r="E330" s="165"/>
      <c r="F330" s="165"/>
      <c r="G330" s="165"/>
    </row>
    <row r="331" spans="1:7" s="121" customFormat="1" x14ac:dyDescent="0.3">
      <c r="A331" s="158" t="s">
        <v>1624</v>
      </c>
      <c r="B331" s="188"/>
      <c r="C331" s="158"/>
      <c r="D331" s="158"/>
      <c r="E331" s="165"/>
      <c r="F331" s="165"/>
      <c r="G331" s="165"/>
    </row>
    <row r="332" spans="1:7" ht="15" customHeight="1" x14ac:dyDescent="0.25">
      <c r="A332" s="163"/>
      <c r="B332" s="208" t="s">
        <v>1623</v>
      </c>
      <c r="C332" s="163" t="s">
        <v>59</v>
      </c>
      <c r="D332" s="163" t="s">
        <v>1575</v>
      </c>
      <c r="E332" s="162"/>
      <c r="F332" s="163" t="s">
        <v>523</v>
      </c>
      <c r="G332" s="163" t="s">
        <v>1574</v>
      </c>
    </row>
    <row r="333" spans="1:7" s="121" customFormat="1" x14ac:dyDescent="0.3">
      <c r="A333" s="158" t="s">
        <v>1622</v>
      </c>
      <c r="B333" s="188" t="s">
        <v>1621</v>
      </c>
      <c r="C333" s="191"/>
      <c r="D333" s="158"/>
      <c r="E333" s="165"/>
      <c r="F333" s="192" t="str">
        <f>IF($C$346=0,"",IF(C333="[For completion]","",C333/$C$346))</f>
        <v/>
      </c>
      <c r="G333" s="192" t="str">
        <f>IF($D$346=0,"",IF(D333="[For completion]","",D333/$D$346))</f>
        <v/>
      </c>
    </row>
    <row r="334" spans="1:7" s="121" customFormat="1" x14ac:dyDescent="0.3">
      <c r="A334" s="158" t="s">
        <v>1620</v>
      </c>
      <c r="B334" s="188" t="s">
        <v>1619</v>
      </c>
      <c r="C334" s="191"/>
      <c r="D334" s="158"/>
      <c r="E334" s="165"/>
      <c r="F334" s="192" t="str">
        <f>IF($C$346=0,"",IF(C334="[For completion]","",C334/$C$346))</f>
        <v/>
      </c>
      <c r="G334" s="192" t="str">
        <f>IF($D$346=0,"",IF(D334="[For completion]","",D334/$D$346))</f>
        <v/>
      </c>
    </row>
    <row r="335" spans="1:7" s="121" customFormat="1" x14ac:dyDescent="0.3">
      <c r="A335" s="158" t="s">
        <v>1618</v>
      </c>
      <c r="B335" s="188" t="s">
        <v>1617</v>
      </c>
      <c r="C335" s="191"/>
      <c r="D335" s="158"/>
      <c r="E335" s="165"/>
      <c r="F335" s="192" t="str">
        <f>IF($C$346=0,"",IF(C335="[For completion]","",C335/$C$346))</f>
        <v/>
      </c>
      <c r="G335" s="192" t="str">
        <f>IF($D$346=0,"",IF(D335="[For completion]","",D335/$D$346))</f>
        <v/>
      </c>
    </row>
    <row r="336" spans="1:7" s="121" customFormat="1" x14ac:dyDescent="0.3">
      <c r="A336" s="158" t="s">
        <v>1616</v>
      </c>
      <c r="B336" s="188" t="s">
        <v>1615</v>
      </c>
      <c r="C336" s="191"/>
      <c r="D336" s="158"/>
      <c r="E336" s="165"/>
      <c r="F336" s="192" t="str">
        <f>IF($C$346=0,"",IF(C336="[For completion]","",C336/$C$346))</f>
        <v/>
      </c>
      <c r="G336" s="192" t="str">
        <f>IF($D$346=0,"",IF(D336="[For completion]","",D336/$D$346))</f>
        <v/>
      </c>
    </row>
    <row r="337" spans="1:7" s="121" customFormat="1" x14ac:dyDescent="0.3">
      <c r="A337" s="158" t="s">
        <v>1614</v>
      </c>
      <c r="B337" s="188" t="s">
        <v>1613</v>
      </c>
      <c r="C337" s="191"/>
      <c r="D337" s="158"/>
      <c r="E337" s="165"/>
      <c r="F337" s="192" t="str">
        <f>IF($C$346=0,"",IF(C337="[For completion]","",C337/$C$346))</f>
        <v/>
      </c>
      <c r="G337" s="192" t="str">
        <f>IF($D$346=0,"",IF(D337="[For completion]","",D337/$D$346))</f>
        <v/>
      </c>
    </row>
    <row r="338" spans="1:7" s="121" customFormat="1" x14ac:dyDescent="0.3">
      <c r="A338" s="158" t="s">
        <v>1612</v>
      </c>
      <c r="B338" s="188" t="s">
        <v>1611</v>
      </c>
      <c r="C338" s="191"/>
      <c r="D338" s="158"/>
      <c r="E338" s="165"/>
      <c r="F338" s="192" t="str">
        <f>IF($C$346=0,"",IF(C338="[For completion]","",C338/$C$346))</f>
        <v/>
      </c>
      <c r="G338" s="192" t="str">
        <f>IF($D$346=0,"",IF(D338="[For completion]","",D338/$D$346))</f>
        <v/>
      </c>
    </row>
    <row r="339" spans="1:7" s="121" customFormat="1" x14ac:dyDescent="0.3">
      <c r="A339" s="158" t="s">
        <v>1610</v>
      </c>
      <c r="B339" s="188" t="s">
        <v>1609</v>
      </c>
      <c r="C339" s="191"/>
      <c r="D339" s="158"/>
      <c r="E339" s="165"/>
      <c r="F339" s="192" t="str">
        <f>IF($C$346=0,"",IF(C339="[For completion]","",C339/$C$346))</f>
        <v/>
      </c>
      <c r="G339" s="192" t="str">
        <f>IF($D$346=0,"",IF(D339="[For completion]","",D339/$D$346))</f>
        <v/>
      </c>
    </row>
    <row r="340" spans="1:7" s="121" customFormat="1" x14ac:dyDescent="0.3">
      <c r="A340" s="158" t="s">
        <v>1608</v>
      </c>
      <c r="B340" s="188" t="s">
        <v>1607</v>
      </c>
      <c r="C340" s="191"/>
      <c r="D340" s="158"/>
      <c r="E340" s="165"/>
      <c r="F340" s="192" t="str">
        <f>IF($C$346=0,"",IF(C340="[For completion]","",C340/$C$346))</f>
        <v/>
      </c>
      <c r="G340" s="192" t="str">
        <f>IF($D$346=0,"",IF(D340="[For completion]","",D340/$D$346))</f>
        <v/>
      </c>
    </row>
    <row r="341" spans="1:7" s="121" customFormat="1" x14ac:dyDescent="0.3">
      <c r="A341" s="158" t="s">
        <v>1606</v>
      </c>
      <c r="B341" s="188" t="s">
        <v>1605</v>
      </c>
      <c r="C341" s="191"/>
      <c r="D341" s="158"/>
      <c r="E341" s="165"/>
      <c r="F341" s="192" t="str">
        <f>IF($C$346=0,"",IF(C341="[For completion]","",C341/$C$346))</f>
        <v/>
      </c>
      <c r="G341" s="192" t="str">
        <f>IF($D$346=0,"",IF(D341="[For completion]","",D341/$D$346))</f>
        <v/>
      </c>
    </row>
    <row r="342" spans="1:7" s="121" customFormat="1" x14ac:dyDescent="0.3">
      <c r="A342" s="158" t="s">
        <v>1604</v>
      </c>
      <c r="B342" s="158" t="s">
        <v>1603</v>
      </c>
      <c r="C342" s="191"/>
      <c r="D342" s="158"/>
      <c r="F342" s="192" t="str">
        <f>IF($C$346=0,"",IF(C342="[For completion]","",C342/$C$346))</f>
        <v/>
      </c>
      <c r="G342" s="192" t="str">
        <f>IF($D$346=0,"",IF(D342="[For completion]","",D342/$D$346))</f>
        <v/>
      </c>
    </row>
    <row r="343" spans="1:7" s="121" customFormat="1" x14ac:dyDescent="0.3">
      <c r="A343" s="158" t="s">
        <v>1602</v>
      </c>
      <c r="B343" s="158" t="s">
        <v>1601</v>
      </c>
      <c r="C343" s="191"/>
      <c r="D343" s="158"/>
      <c r="F343" s="192" t="str">
        <f>IF($C$346=0,"",IF(C343="[For completion]","",C343/$C$346))</f>
        <v/>
      </c>
      <c r="G343" s="192" t="str">
        <f>IF($D$346=0,"",IF(D343="[For completion]","",D343/$D$346))</f>
        <v/>
      </c>
    </row>
    <row r="344" spans="1:7" s="121" customFormat="1" x14ac:dyDescent="0.3">
      <c r="A344" s="158" t="s">
        <v>1600</v>
      </c>
      <c r="B344" s="188" t="s">
        <v>1599</v>
      </c>
      <c r="C344" s="191"/>
      <c r="D344" s="158"/>
      <c r="E344" s="165"/>
      <c r="F344" s="192" t="str">
        <f>IF($C$346=0,"",IF(C344="[For completion]","",C344/$C$346))</f>
        <v/>
      </c>
      <c r="G344" s="192" t="str">
        <f>IF($D$346=0,"",IF(D344="[For completion]","",D344/$D$346))</f>
        <v/>
      </c>
    </row>
    <row r="345" spans="1:7" s="121" customFormat="1" x14ac:dyDescent="0.3">
      <c r="A345" s="158" t="s">
        <v>1598</v>
      </c>
      <c r="B345" s="158" t="s">
        <v>1546</v>
      </c>
      <c r="C345" s="191"/>
      <c r="D345" s="158"/>
      <c r="F345" s="192" t="str">
        <f>IF($C$346=0,"",IF(C345="[For completion]","",C345/$C$346))</f>
        <v/>
      </c>
      <c r="G345" s="192" t="str">
        <f>IF($D$346=0,"",IF(D345="[For completion]","",D345/$D$346))</f>
        <v/>
      </c>
    </row>
    <row r="346" spans="1:7" s="121" customFormat="1" x14ac:dyDescent="0.3">
      <c r="A346" s="158" t="s">
        <v>1597</v>
      </c>
      <c r="B346" s="188" t="s">
        <v>72</v>
      </c>
      <c r="C346" s="191">
        <f>SUM(C333:C345)</f>
        <v>0</v>
      </c>
      <c r="D346" s="158">
        <f>SUM(D333:D345)</f>
        <v>0</v>
      </c>
      <c r="E346" s="165"/>
      <c r="F346" s="238">
        <f>SUM(F333:F345)</f>
        <v>0</v>
      </c>
      <c r="G346" s="238">
        <f>SUM(G333:G345)</f>
        <v>0</v>
      </c>
    </row>
    <row r="347" spans="1:7" s="121" customFormat="1" x14ac:dyDescent="0.3">
      <c r="A347" s="158" t="s">
        <v>1596</v>
      </c>
      <c r="B347" s="188"/>
      <c r="C347" s="191"/>
      <c r="D347" s="158"/>
      <c r="E347" s="165"/>
      <c r="F347" s="238"/>
      <c r="G347" s="238"/>
    </row>
    <row r="348" spans="1:7" s="121" customFormat="1" x14ac:dyDescent="0.3">
      <c r="A348" s="158" t="s">
        <v>1595</v>
      </c>
      <c r="B348" s="188"/>
      <c r="C348" s="191"/>
      <c r="D348" s="158"/>
      <c r="E348" s="165"/>
      <c r="F348" s="238"/>
      <c r="G348" s="238"/>
    </row>
    <row r="349" spans="1:7" s="121" customFormat="1" x14ac:dyDescent="0.3">
      <c r="A349" s="158" t="s">
        <v>1594</v>
      </c>
    </row>
    <row r="350" spans="1:7" s="121" customFormat="1" x14ac:dyDescent="0.3">
      <c r="A350" s="158" t="s">
        <v>1593</v>
      </c>
    </row>
    <row r="351" spans="1:7" s="121" customFormat="1" x14ac:dyDescent="0.3">
      <c r="A351" s="158" t="s">
        <v>1592</v>
      </c>
      <c r="B351" s="188"/>
      <c r="C351" s="191"/>
      <c r="D351" s="158"/>
      <c r="E351" s="165"/>
      <c r="F351" s="238"/>
      <c r="G351" s="238"/>
    </row>
    <row r="352" spans="1:7" s="121" customFormat="1" x14ac:dyDescent="0.3">
      <c r="A352" s="158" t="s">
        <v>1591</v>
      </c>
      <c r="B352" s="188"/>
      <c r="C352" s="191"/>
      <c r="D352" s="158"/>
      <c r="E352" s="165"/>
      <c r="F352" s="238"/>
      <c r="G352" s="238"/>
    </row>
    <row r="353" spans="1:7" s="121" customFormat="1" x14ac:dyDescent="0.3">
      <c r="A353" s="158" t="s">
        <v>1590</v>
      </c>
      <c r="B353" s="188"/>
      <c r="C353" s="191"/>
      <c r="D353" s="158"/>
      <c r="E353" s="165"/>
      <c r="F353" s="238"/>
      <c r="G353" s="238"/>
    </row>
    <row r="354" spans="1:7" s="121" customFormat="1" x14ac:dyDescent="0.3">
      <c r="A354" s="158" t="s">
        <v>1589</v>
      </c>
      <c r="B354" s="188"/>
      <c r="C354" s="191"/>
      <c r="D354" s="158"/>
      <c r="E354" s="165"/>
      <c r="F354" s="238"/>
      <c r="G354" s="238"/>
    </row>
    <row r="355" spans="1:7" s="121" customFormat="1" x14ac:dyDescent="0.3">
      <c r="A355" s="158" t="s">
        <v>1588</v>
      </c>
      <c r="B355" s="188"/>
      <c r="C355" s="158"/>
      <c r="D355" s="158"/>
      <c r="E355" s="165"/>
      <c r="F355" s="165"/>
      <c r="G355" s="165"/>
    </row>
    <row r="356" spans="1:7" s="121" customFormat="1" x14ac:dyDescent="0.3">
      <c r="A356" s="158" t="s">
        <v>1587</v>
      </c>
      <c r="B356" s="188"/>
      <c r="C356" s="158"/>
      <c r="D356" s="158"/>
      <c r="E356" s="165"/>
      <c r="F356" s="165"/>
      <c r="G356" s="165"/>
    </row>
    <row r="357" spans="1:7" ht="15" customHeight="1" x14ac:dyDescent="0.25">
      <c r="A357" s="163"/>
      <c r="B357" s="208" t="s">
        <v>1586</v>
      </c>
      <c r="C357" s="163" t="s">
        <v>59</v>
      </c>
      <c r="D357" s="163" t="s">
        <v>1575</v>
      </c>
      <c r="E357" s="162"/>
      <c r="F357" s="163" t="s">
        <v>523</v>
      </c>
      <c r="G357" s="163" t="s">
        <v>1574</v>
      </c>
    </row>
    <row r="358" spans="1:7" s="121" customFormat="1" x14ac:dyDescent="0.3">
      <c r="A358" s="158" t="s">
        <v>1585</v>
      </c>
      <c r="B358" s="188" t="s">
        <v>1560</v>
      </c>
      <c r="C358" s="191"/>
      <c r="D358" s="158"/>
      <c r="E358" s="165"/>
      <c r="F358" s="192" t="str">
        <f>IF($C$365=0,"",IF(C358="[For completion]","",C358/$C$365))</f>
        <v/>
      </c>
      <c r="G358" s="192" t="str">
        <f>IF($D$365=0,"",IF(D358="[For completion]","",D358/$D$365))</f>
        <v/>
      </c>
    </row>
    <row r="359" spans="1:7" s="121" customFormat="1" x14ac:dyDescent="0.3">
      <c r="A359" s="158" t="s">
        <v>1584</v>
      </c>
      <c r="B359" s="239" t="s">
        <v>1558</v>
      </c>
      <c r="C359" s="191"/>
      <c r="D359" s="158"/>
      <c r="E359" s="165"/>
      <c r="F359" s="192" t="str">
        <f>IF($C$365=0,"",IF(C359="[For completion]","",C359/$C$365))</f>
        <v/>
      </c>
      <c r="G359" s="192" t="str">
        <f>IF($D$365=0,"",IF(D359="[For completion]","",D359/$D$365))</f>
        <v/>
      </c>
    </row>
    <row r="360" spans="1:7" s="121" customFormat="1" x14ac:dyDescent="0.3">
      <c r="A360" s="158" t="s">
        <v>1583</v>
      </c>
      <c r="B360" s="188" t="s">
        <v>1556</v>
      </c>
      <c r="C360" s="191"/>
      <c r="D360" s="158"/>
      <c r="E360" s="165"/>
      <c r="F360" s="192" t="str">
        <f>IF($C$365=0,"",IF(C360="[For completion]","",C360/$C$365))</f>
        <v/>
      </c>
      <c r="G360" s="192" t="str">
        <f>IF($D$365=0,"",IF(D360="[For completion]","",D360/$D$365))</f>
        <v/>
      </c>
    </row>
    <row r="361" spans="1:7" s="121" customFormat="1" x14ac:dyDescent="0.3">
      <c r="A361" s="158" t="s">
        <v>1582</v>
      </c>
      <c r="B361" s="188" t="s">
        <v>1554</v>
      </c>
      <c r="C361" s="191"/>
      <c r="D361" s="158"/>
      <c r="E361" s="165"/>
      <c r="F361" s="192" t="str">
        <f>IF($C$365=0,"",IF(C361="[For completion]","",C361/$C$365))</f>
        <v/>
      </c>
      <c r="G361" s="192" t="str">
        <f>IF($D$365=0,"",IF(D361="[For completion]","",D361/$D$365))</f>
        <v/>
      </c>
    </row>
    <row r="362" spans="1:7" s="121" customFormat="1" x14ac:dyDescent="0.3">
      <c r="A362" s="158" t="s">
        <v>1581</v>
      </c>
      <c r="B362" s="188" t="s">
        <v>1552</v>
      </c>
      <c r="C362" s="191"/>
      <c r="D362" s="158"/>
      <c r="E362" s="165"/>
      <c r="F362" s="192" t="str">
        <f>IF($C$365=0,"",IF(C362="[For completion]","",C362/$C$365))</f>
        <v/>
      </c>
      <c r="G362" s="192" t="str">
        <f>IF($D$365=0,"",IF(D362="[For completion]","",D362/$D$365))</f>
        <v/>
      </c>
    </row>
    <row r="363" spans="1:7" s="121" customFormat="1" x14ac:dyDescent="0.3">
      <c r="A363" s="158" t="s">
        <v>1580</v>
      </c>
      <c r="B363" s="188" t="s">
        <v>1550</v>
      </c>
      <c r="C363" s="191"/>
      <c r="D363" s="158"/>
      <c r="E363" s="165"/>
      <c r="F363" s="192" t="str">
        <f>IF($C$365=0,"",IF(C363="[For completion]","",C363/$C$365))</f>
        <v/>
      </c>
      <c r="G363" s="192" t="str">
        <f>IF($D$365=0,"",IF(D363="[For completion]","",D363/$D$365))</f>
        <v/>
      </c>
    </row>
    <row r="364" spans="1:7" s="121" customFormat="1" x14ac:dyDescent="0.3">
      <c r="A364" s="158" t="s">
        <v>1579</v>
      </c>
      <c r="B364" s="188" t="s">
        <v>1548</v>
      </c>
      <c r="C364" s="191"/>
      <c r="D364" s="158"/>
      <c r="E364" s="165"/>
      <c r="F364" s="192" t="str">
        <f>IF($C$365=0,"",IF(C364="[For completion]","",C364/$C$365))</f>
        <v/>
      </c>
      <c r="G364" s="192" t="str">
        <f>IF($D$365=0,"",IF(D364="[For completion]","",D364/$D$365))</f>
        <v/>
      </c>
    </row>
    <row r="365" spans="1:7" s="121" customFormat="1" x14ac:dyDescent="0.3">
      <c r="A365" s="158" t="s">
        <v>1578</v>
      </c>
      <c r="B365" s="188" t="s">
        <v>72</v>
      </c>
      <c r="C365" s="191">
        <f>SUM(C358:C364)</f>
        <v>0</v>
      </c>
      <c r="D365" s="158">
        <f>SUM(D358:D364)</f>
        <v>0</v>
      </c>
      <c r="E365" s="165"/>
      <c r="F365" s="238">
        <f>SUM(F358:F364)</f>
        <v>0</v>
      </c>
      <c r="G365" s="238">
        <f>SUM(G358:G364)</f>
        <v>0</v>
      </c>
    </row>
    <row r="366" spans="1:7" s="121" customFormat="1" x14ac:dyDescent="0.3">
      <c r="A366" s="158" t="s">
        <v>1577</v>
      </c>
      <c r="B366" s="188"/>
      <c r="C366" s="158"/>
      <c r="D366" s="158"/>
      <c r="E366" s="165"/>
      <c r="F366" s="165"/>
      <c r="G366" s="165"/>
    </row>
    <row r="367" spans="1:7" ht="15" customHeight="1" x14ac:dyDescent="0.25">
      <c r="A367" s="163"/>
      <c r="B367" s="208" t="s">
        <v>1576</v>
      </c>
      <c r="C367" s="163" t="s">
        <v>59</v>
      </c>
      <c r="D367" s="163" t="s">
        <v>1575</v>
      </c>
      <c r="E367" s="162"/>
      <c r="F367" s="163" t="s">
        <v>523</v>
      </c>
      <c r="G367" s="163" t="s">
        <v>1574</v>
      </c>
    </row>
    <row r="368" spans="1:7" s="121" customFormat="1" x14ac:dyDescent="0.3">
      <c r="A368" s="158" t="s">
        <v>1573</v>
      </c>
      <c r="B368" s="188" t="s">
        <v>1572</v>
      </c>
      <c r="C368" s="191"/>
      <c r="D368" s="158"/>
      <c r="E368" s="165"/>
      <c r="F368" s="192" t="str">
        <f>IF($C$372=0,"",IF(C368="[For completion]","",C368/$C$372))</f>
        <v/>
      </c>
      <c r="G368" s="192" t="str">
        <f>IF($D$372=0,"",IF(D368="[For completion]","",D368/$D$372))</f>
        <v/>
      </c>
    </row>
    <row r="369" spans="1:7" s="121" customFormat="1" x14ac:dyDescent="0.3">
      <c r="A369" s="158" t="s">
        <v>1571</v>
      </c>
      <c r="B369" s="239" t="s">
        <v>1570</v>
      </c>
      <c r="C369" s="191"/>
      <c r="D369" s="158"/>
      <c r="E369" s="165"/>
      <c r="F369" s="192" t="str">
        <f>IF($C$372=0,"",IF(C369="[For completion]","",C369/$C$372))</f>
        <v/>
      </c>
      <c r="G369" s="192" t="str">
        <f>IF($D$372=0,"",IF(D369="[For completion]","",D369/$D$372))</f>
        <v/>
      </c>
    </row>
    <row r="370" spans="1:7" s="121" customFormat="1" x14ac:dyDescent="0.3">
      <c r="A370" s="158" t="s">
        <v>1569</v>
      </c>
      <c r="B370" s="188" t="s">
        <v>1548</v>
      </c>
      <c r="C370" s="191"/>
      <c r="D370" s="158"/>
      <c r="E370" s="165"/>
      <c r="F370" s="192" t="str">
        <f>IF($C$372=0,"",IF(C370="[For completion]","",C370/$C$372))</f>
        <v/>
      </c>
      <c r="G370" s="192" t="str">
        <f>IF($D$372=0,"",IF(D370="[For completion]","",D370/$D$372))</f>
        <v/>
      </c>
    </row>
    <row r="371" spans="1:7" s="121" customFormat="1" x14ac:dyDescent="0.3">
      <c r="A371" s="158" t="s">
        <v>1568</v>
      </c>
      <c r="B371" s="158" t="s">
        <v>1546</v>
      </c>
      <c r="C371" s="191"/>
      <c r="D371" s="158"/>
      <c r="E371" s="165"/>
      <c r="F371" s="192" t="str">
        <f>IF($C$372=0,"",IF(C371="[For completion]","",C371/$C$372))</f>
        <v/>
      </c>
      <c r="G371" s="192" t="str">
        <f>IF($D$372=0,"",IF(D371="[For completion]","",D371/$D$372))</f>
        <v/>
      </c>
    </row>
    <row r="372" spans="1:7" s="121" customFormat="1" x14ac:dyDescent="0.3">
      <c r="A372" s="158" t="s">
        <v>1567</v>
      </c>
      <c r="B372" s="188" t="s">
        <v>72</v>
      </c>
      <c r="C372" s="191">
        <f>SUM(C368:C371)</f>
        <v>0</v>
      </c>
      <c r="D372" s="158">
        <f>SUM(D368:D371)</f>
        <v>0</v>
      </c>
      <c r="E372" s="165"/>
      <c r="F372" s="238">
        <f>SUM(F368:F371)</f>
        <v>0</v>
      </c>
      <c r="G372" s="238">
        <f>SUM(G368:G371)</f>
        <v>0</v>
      </c>
    </row>
    <row r="373" spans="1:7" s="121" customFormat="1" x14ac:dyDescent="0.3">
      <c r="A373" s="158" t="s">
        <v>1566</v>
      </c>
      <c r="B373" s="188"/>
      <c r="C373" s="158"/>
      <c r="D373" s="158"/>
      <c r="E373" s="165"/>
      <c r="F373" s="165"/>
      <c r="G373" s="165"/>
    </row>
    <row r="374" spans="1:7" ht="15" customHeight="1" x14ac:dyDescent="0.25">
      <c r="A374" s="163"/>
      <c r="B374" s="208" t="s">
        <v>1565</v>
      </c>
      <c r="C374" s="163" t="s">
        <v>1564</v>
      </c>
      <c r="D374" s="163" t="s">
        <v>1563</v>
      </c>
      <c r="E374" s="162"/>
      <c r="F374" s="163" t="s">
        <v>1562</v>
      </c>
      <c r="G374" s="163"/>
    </row>
    <row r="375" spans="1:7" s="121" customFormat="1" x14ac:dyDescent="0.3">
      <c r="A375" s="158" t="s">
        <v>1561</v>
      </c>
      <c r="B375" s="188" t="s">
        <v>1560</v>
      </c>
      <c r="C375" s="191"/>
      <c r="D375" s="191"/>
      <c r="E375" s="157"/>
      <c r="F375" s="191"/>
      <c r="G375" s="192" t="str">
        <f>IF($D$393=0,"",IF(D375="[For completion]","",D375/$D$393))</f>
        <v/>
      </c>
    </row>
    <row r="376" spans="1:7" s="121" customFormat="1" x14ac:dyDescent="0.3">
      <c r="A376" s="158" t="s">
        <v>1559</v>
      </c>
      <c r="B376" s="188" t="s">
        <v>1558</v>
      </c>
      <c r="C376" s="191"/>
      <c r="D376" s="191"/>
      <c r="E376" s="157"/>
      <c r="F376" s="191"/>
      <c r="G376" s="192" t="str">
        <f>IF($D$393=0,"",IF(D376="[For completion]","",D376/$D$393))</f>
        <v/>
      </c>
    </row>
    <row r="377" spans="1:7" s="121" customFormat="1" x14ac:dyDescent="0.3">
      <c r="A377" s="158" t="s">
        <v>1557</v>
      </c>
      <c r="B377" s="188" t="s">
        <v>1556</v>
      </c>
      <c r="C377" s="191"/>
      <c r="D377" s="191"/>
      <c r="E377" s="157"/>
      <c r="F377" s="191"/>
      <c r="G377" s="192" t="str">
        <f>IF($D$393=0,"",IF(D377="[For completion]","",D377/$D$393))</f>
        <v/>
      </c>
    </row>
    <row r="378" spans="1:7" s="121" customFormat="1" x14ac:dyDescent="0.3">
      <c r="A378" s="158" t="s">
        <v>1555</v>
      </c>
      <c r="B378" s="188" t="s">
        <v>1554</v>
      </c>
      <c r="C378" s="191"/>
      <c r="D378" s="191"/>
      <c r="E378" s="157"/>
      <c r="F378" s="191"/>
      <c r="G378" s="192" t="str">
        <f>IF($D$393=0,"",IF(D378="[For completion]","",D378/$D$393))</f>
        <v/>
      </c>
    </row>
    <row r="379" spans="1:7" s="121" customFormat="1" x14ac:dyDescent="0.3">
      <c r="A379" s="158" t="s">
        <v>1553</v>
      </c>
      <c r="B379" s="188" t="s">
        <v>1552</v>
      </c>
      <c r="C379" s="191"/>
      <c r="D379" s="191"/>
      <c r="E379" s="157"/>
      <c r="F379" s="191"/>
      <c r="G379" s="192" t="str">
        <f>IF($D$393=0,"",IF(D379="[For completion]","",D379/$D$393))</f>
        <v/>
      </c>
    </row>
    <row r="380" spans="1:7" s="121" customFormat="1" x14ac:dyDescent="0.3">
      <c r="A380" s="158" t="s">
        <v>1551</v>
      </c>
      <c r="B380" s="188" t="s">
        <v>1550</v>
      </c>
      <c r="C380" s="191"/>
      <c r="D380" s="191"/>
      <c r="E380" s="157"/>
      <c r="F380" s="191"/>
      <c r="G380" s="192" t="str">
        <f>IF($D$393=0,"",IF(D380="[For completion]","",D380/$D$393))</f>
        <v/>
      </c>
    </row>
    <row r="381" spans="1:7" s="121" customFormat="1" x14ac:dyDescent="0.3">
      <c r="A381" s="158" t="s">
        <v>1549</v>
      </c>
      <c r="B381" s="188" t="s">
        <v>1548</v>
      </c>
      <c r="C381" s="191"/>
      <c r="D381" s="191"/>
      <c r="E381" s="157"/>
      <c r="F381" s="191"/>
      <c r="G381" s="192" t="str">
        <f>IF($D$393=0,"",IF(D381="[For completion]","",D381/$D$393))</f>
        <v/>
      </c>
    </row>
    <row r="382" spans="1:7" s="121" customFormat="1" x14ac:dyDescent="0.3">
      <c r="A382" s="158" t="s">
        <v>1547</v>
      </c>
      <c r="B382" s="188" t="s">
        <v>1546</v>
      </c>
      <c r="C382" s="191"/>
      <c r="D382" s="191"/>
      <c r="E382" s="157"/>
      <c r="F382" s="191"/>
      <c r="G382" s="192" t="str">
        <f>IF($D$393=0,"",IF(D382="[For completion]","",D382/$D$393))</f>
        <v/>
      </c>
    </row>
    <row r="383" spans="1:7" s="121" customFormat="1" x14ac:dyDescent="0.3">
      <c r="A383" s="158" t="s">
        <v>1545</v>
      </c>
      <c r="B383" s="188" t="s">
        <v>72</v>
      </c>
      <c r="C383" s="191">
        <f>SUM(C375:C382)</f>
        <v>0</v>
      </c>
      <c r="D383" s="191">
        <f>SUM(D375:D382)</f>
        <v>0</v>
      </c>
      <c r="E383" s="157"/>
      <c r="F383" s="158"/>
      <c r="G383" s="192" t="str">
        <f>IF($D$393=0,"",IF(D383="[For completion]","",D383/$D$393))</f>
        <v/>
      </c>
    </row>
    <row r="384" spans="1:7" s="121" customFormat="1" ht="14.25" customHeight="1" x14ac:dyDescent="0.3">
      <c r="A384" s="158" t="s">
        <v>1544</v>
      </c>
      <c r="B384" s="188" t="s">
        <v>1543</v>
      </c>
      <c r="C384" s="158"/>
      <c r="D384" s="158"/>
      <c r="E384" s="158"/>
      <c r="F384" s="191"/>
      <c r="G384" s="192" t="str">
        <f>IF($D$393=0,"",IF(D384="[For completion]","",D384/$D$393))</f>
        <v/>
      </c>
    </row>
    <row r="385" spans="1:7" s="121" customFormat="1" ht="14.25" customHeight="1" x14ac:dyDescent="0.3">
      <c r="A385" s="158" t="s">
        <v>1542</v>
      </c>
      <c r="B385" s="188"/>
      <c r="C385" s="191"/>
      <c r="D385" s="158"/>
      <c r="E385" s="157"/>
      <c r="F385" s="192"/>
      <c r="G385" s="192" t="str">
        <f>IF($D$393=0,"",IF(D385="[For completion]","",D385/$D$393))</f>
        <v/>
      </c>
    </row>
    <row r="386" spans="1:7" s="121" customFormat="1" ht="14.25" customHeight="1" x14ac:dyDescent="0.3">
      <c r="A386" s="158" t="s">
        <v>1541</v>
      </c>
      <c r="B386" s="188"/>
      <c r="C386" s="191"/>
      <c r="D386" s="158"/>
      <c r="E386" s="157"/>
      <c r="F386" s="192"/>
      <c r="G386" s="192" t="str">
        <f>IF($D$393=0,"",IF(D386="[For completion]","",D386/$D$393))</f>
        <v/>
      </c>
    </row>
    <row r="387" spans="1:7" s="121" customFormat="1" ht="14.25" customHeight="1" x14ac:dyDescent="0.3">
      <c r="A387" s="158" t="s">
        <v>1540</v>
      </c>
      <c r="B387" s="188"/>
      <c r="C387" s="191"/>
      <c r="D387" s="158"/>
      <c r="E387" s="157"/>
      <c r="F387" s="192"/>
      <c r="G387" s="192" t="str">
        <f>IF($D$393=0,"",IF(D387="[For completion]","",D387/$D$393))</f>
        <v/>
      </c>
    </row>
    <row r="388" spans="1:7" s="121" customFormat="1" ht="14.25" customHeight="1" x14ac:dyDescent="0.3">
      <c r="A388" s="158" t="s">
        <v>1539</v>
      </c>
      <c r="B388" s="188"/>
      <c r="C388" s="191"/>
      <c r="D388" s="158"/>
      <c r="E388" s="157"/>
      <c r="F388" s="192"/>
      <c r="G388" s="192" t="str">
        <f>IF($D$393=0,"",IF(D388="[For completion]","",D388/$D$393))</f>
        <v/>
      </c>
    </row>
    <row r="389" spans="1:7" s="121" customFormat="1" ht="14.25" customHeight="1" x14ac:dyDescent="0.3">
      <c r="A389" s="158" t="s">
        <v>1538</v>
      </c>
      <c r="B389" s="188"/>
      <c r="C389" s="191"/>
      <c r="D389" s="158"/>
      <c r="E389" s="157"/>
      <c r="F389" s="192"/>
      <c r="G389" s="192" t="str">
        <f>IF($D$393=0,"",IF(D389="[For completion]","",D389/$D$393))</f>
        <v/>
      </c>
    </row>
    <row r="390" spans="1:7" s="121" customFormat="1" ht="14.25" customHeight="1" x14ac:dyDescent="0.3">
      <c r="A390" s="158" t="s">
        <v>1537</v>
      </c>
      <c r="B390" s="188"/>
      <c r="C390" s="191"/>
      <c r="D390" s="158"/>
      <c r="E390" s="157"/>
      <c r="F390" s="192"/>
      <c r="G390" s="192" t="str">
        <f>IF($D$393=0,"",IF(D390="[For completion]","",D390/$D$393))</f>
        <v/>
      </c>
    </row>
    <row r="391" spans="1:7" s="121" customFormat="1" ht="14.25" customHeight="1" x14ac:dyDescent="0.3">
      <c r="A391" s="158" t="s">
        <v>1536</v>
      </c>
      <c r="B391" s="188"/>
      <c r="C391" s="191"/>
      <c r="D391" s="158"/>
      <c r="E391" s="157"/>
      <c r="F391" s="192"/>
      <c r="G391" s="192" t="str">
        <f>IF($D$393=0,"",IF(D391="[For completion]","",D391/$D$393))</f>
        <v/>
      </c>
    </row>
    <row r="392" spans="1:7" s="121" customFormat="1" ht="14.25" customHeight="1" x14ac:dyDescent="0.3">
      <c r="A392" s="158" t="s">
        <v>1535</v>
      </c>
      <c r="B392" s="188"/>
      <c r="C392" s="191"/>
      <c r="D392" s="158"/>
      <c r="E392" s="157"/>
      <c r="F392" s="192"/>
      <c r="G392" s="192" t="str">
        <f>IF($D$393=0,"",IF(D392="[For completion]","",D392/$D$393))</f>
        <v/>
      </c>
    </row>
    <row r="393" spans="1:7" s="121" customFormat="1" ht="14.25" customHeight="1" x14ac:dyDescent="0.3">
      <c r="A393" s="158" t="s">
        <v>1534</v>
      </c>
      <c r="B393" s="188"/>
      <c r="C393" s="191"/>
      <c r="D393" s="158"/>
      <c r="E393" s="157"/>
      <c r="F393" s="192"/>
      <c r="G393" s="192" t="str">
        <f>IF($D$393=0,"",IF(D393="[For completion]","",D393/$D$393))</f>
        <v/>
      </c>
    </row>
    <row r="394" spans="1:7" s="121" customFormat="1" ht="14.25" customHeight="1" x14ac:dyDescent="0.3">
      <c r="A394" s="158" t="s">
        <v>1533</v>
      </c>
      <c r="B394" s="158"/>
      <c r="C394" s="237"/>
      <c r="D394" s="158"/>
      <c r="E394" s="157"/>
      <c r="F394" s="157"/>
      <c r="G394" s="157"/>
    </row>
    <row r="395" spans="1:7" s="121" customFormat="1" ht="14.25" customHeight="1" x14ac:dyDescent="0.3">
      <c r="A395" s="158" t="s">
        <v>1532</v>
      </c>
      <c r="B395" s="158"/>
      <c r="C395" s="237"/>
      <c r="D395" s="158"/>
      <c r="E395" s="157"/>
      <c r="F395" s="157"/>
      <c r="G395" s="157"/>
    </row>
    <row r="396" spans="1:7" s="121" customFormat="1" ht="14.25" customHeight="1" x14ac:dyDescent="0.3">
      <c r="A396" s="158" t="s">
        <v>1531</v>
      </c>
      <c r="B396" s="158"/>
      <c r="C396" s="237"/>
      <c r="D396" s="158"/>
      <c r="E396" s="157"/>
      <c r="F396" s="157"/>
      <c r="G396" s="157"/>
    </row>
    <row r="397" spans="1:7" s="121" customFormat="1" ht="14.25" customHeight="1" x14ac:dyDescent="0.3">
      <c r="A397" s="158" t="s">
        <v>1530</v>
      </c>
      <c r="B397" s="158"/>
      <c r="C397" s="237"/>
      <c r="D397" s="158"/>
      <c r="E397" s="157"/>
      <c r="F397" s="157"/>
      <c r="G397" s="157"/>
    </row>
    <row r="398" spans="1:7" s="121" customFormat="1" ht="14.25" customHeight="1" x14ac:dyDescent="0.3">
      <c r="A398" s="158" t="s">
        <v>1529</v>
      </c>
      <c r="B398" s="158"/>
      <c r="C398" s="237"/>
      <c r="D398" s="158"/>
      <c r="E398" s="157"/>
      <c r="F398" s="157"/>
      <c r="G398" s="157"/>
    </row>
    <row r="399" spans="1:7" s="121" customFormat="1" ht="14.25" customHeight="1" x14ac:dyDescent="0.3">
      <c r="A399" s="158" t="s">
        <v>1528</v>
      </c>
      <c r="B399" s="158"/>
      <c r="C399" s="237"/>
      <c r="D399" s="158"/>
      <c r="E399" s="157"/>
      <c r="F399" s="157"/>
      <c r="G399" s="157"/>
    </row>
    <row r="400" spans="1:7" s="121" customFormat="1" ht="14.25" customHeight="1" x14ac:dyDescent="0.3">
      <c r="A400" s="158" t="s">
        <v>1527</v>
      </c>
      <c r="B400" s="158"/>
      <c r="C400" s="237"/>
      <c r="D400" s="158"/>
      <c r="E400" s="157"/>
      <c r="F400" s="157"/>
      <c r="G400" s="157"/>
    </row>
    <row r="401" spans="1:7" s="121" customFormat="1" ht="14.25" customHeight="1" x14ac:dyDescent="0.3">
      <c r="A401" s="158" t="s">
        <v>1526</v>
      </c>
      <c r="B401" s="158"/>
      <c r="C401" s="237"/>
      <c r="D401" s="158"/>
      <c r="E401" s="157"/>
      <c r="F401" s="157"/>
      <c r="G401" s="157"/>
    </row>
    <row r="402" spans="1:7" s="121" customFormat="1" ht="14.25" customHeight="1" x14ac:dyDescent="0.3">
      <c r="A402" s="158" t="s">
        <v>1525</v>
      </c>
      <c r="B402" s="158"/>
      <c r="C402" s="237"/>
      <c r="D402" s="158"/>
      <c r="E402" s="157"/>
      <c r="F402" s="157"/>
      <c r="G402" s="157"/>
    </row>
    <row r="403" spans="1:7" s="121" customFormat="1" ht="14.25" customHeight="1" x14ac:dyDescent="0.3">
      <c r="A403" s="158" t="s">
        <v>1524</v>
      </c>
      <c r="B403" s="158"/>
      <c r="C403" s="237"/>
      <c r="D403" s="158"/>
      <c r="E403" s="157"/>
      <c r="F403" s="157"/>
      <c r="G403" s="157"/>
    </row>
    <row r="404" spans="1:7" s="121" customFormat="1" ht="14.25" customHeight="1" x14ac:dyDescent="0.3">
      <c r="A404" s="158" t="s">
        <v>1523</v>
      </c>
      <c r="B404" s="158"/>
      <c r="C404" s="237"/>
      <c r="D404" s="158"/>
      <c r="E404" s="157"/>
      <c r="F404" s="157"/>
      <c r="G404" s="157"/>
    </row>
    <row r="405" spans="1:7" s="121" customFormat="1" ht="14.25" customHeight="1" x14ac:dyDescent="0.3">
      <c r="A405" s="158" t="s">
        <v>1522</v>
      </c>
      <c r="B405" s="158"/>
      <c r="C405" s="237"/>
      <c r="D405" s="158"/>
      <c r="E405" s="157"/>
      <c r="F405" s="157"/>
      <c r="G405" s="157"/>
    </row>
    <row r="406" spans="1:7" s="121" customFormat="1" ht="14.25" customHeight="1" x14ac:dyDescent="0.3">
      <c r="A406" s="158" t="s">
        <v>1521</v>
      </c>
      <c r="B406" s="158"/>
      <c r="C406" s="237"/>
      <c r="D406" s="158"/>
      <c r="E406" s="157"/>
      <c r="F406" s="157"/>
      <c r="G406" s="157"/>
    </row>
    <row r="407" spans="1:7" s="121" customFormat="1" ht="14.25" customHeight="1" x14ac:dyDescent="0.3">
      <c r="A407" s="158" t="s">
        <v>1520</v>
      </c>
      <c r="B407" s="158"/>
      <c r="C407" s="237"/>
      <c r="D407" s="158"/>
      <c r="E407" s="157"/>
      <c r="F407" s="157"/>
      <c r="G407" s="157"/>
    </row>
    <row r="408" spans="1:7" s="121" customFormat="1" ht="14.25" customHeight="1" x14ac:dyDescent="0.3">
      <c r="A408" s="158" t="s">
        <v>1519</v>
      </c>
      <c r="B408" s="158"/>
      <c r="C408" s="237"/>
      <c r="D408" s="158"/>
      <c r="E408" s="157"/>
      <c r="F408" s="157"/>
      <c r="G408" s="157"/>
    </row>
    <row r="409" spans="1:7" s="121" customFormat="1" ht="14.25" customHeight="1" x14ac:dyDescent="0.3">
      <c r="A409" s="158" t="s">
        <v>1518</v>
      </c>
      <c r="B409" s="158"/>
      <c r="C409" s="237"/>
      <c r="D409" s="158"/>
      <c r="E409" s="157"/>
      <c r="F409" s="157"/>
      <c r="G409" s="157"/>
    </row>
    <row r="410" spans="1:7" s="121" customFormat="1" ht="14.25" customHeight="1" x14ac:dyDescent="0.3">
      <c r="A410" s="158" t="s">
        <v>1517</v>
      </c>
      <c r="B410" s="158"/>
      <c r="C410" s="237"/>
      <c r="D410" s="158"/>
      <c r="E410" s="157"/>
      <c r="F410" s="157"/>
      <c r="G410" s="157"/>
    </row>
    <row r="411" spans="1:7" s="121" customFormat="1" ht="14.25" customHeight="1" x14ac:dyDescent="0.3">
      <c r="A411" s="158" t="s">
        <v>1516</v>
      </c>
      <c r="B411" s="158"/>
      <c r="C411" s="237"/>
      <c r="D411" s="158"/>
      <c r="E411" s="157"/>
      <c r="F411" s="157"/>
      <c r="G411" s="157"/>
    </row>
    <row r="412" spans="1:7" s="121" customFormat="1" ht="14.25" customHeight="1" x14ac:dyDescent="0.3">
      <c r="A412" s="158" t="s">
        <v>1515</v>
      </c>
      <c r="B412" s="158"/>
      <c r="C412" s="237"/>
      <c r="D412" s="158"/>
      <c r="E412" s="157"/>
      <c r="F412" s="157"/>
      <c r="G412" s="157"/>
    </row>
    <row r="413" spans="1:7" s="121" customFormat="1" ht="14.25" customHeight="1" x14ac:dyDescent="0.3">
      <c r="A413" s="158" t="s">
        <v>1514</v>
      </c>
      <c r="B413" s="158"/>
      <c r="C413" s="237"/>
      <c r="D413" s="158"/>
      <c r="E413" s="157"/>
      <c r="F413" s="157"/>
      <c r="G413" s="157"/>
    </row>
    <row r="414" spans="1:7" s="121" customFormat="1" ht="14.25" customHeight="1" x14ac:dyDescent="0.3">
      <c r="A414" s="158" t="s">
        <v>1513</v>
      </c>
      <c r="B414" s="158"/>
      <c r="C414" s="237"/>
      <c r="D414" s="158"/>
      <c r="E414" s="157"/>
      <c r="F414" s="157"/>
      <c r="G414" s="157"/>
    </row>
    <row r="415" spans="1:7" s="121" customFormat="1" ht="14.25" customHeight="1" x14ac:dyDescent="0.3">
      <c r="A415" s="158" t="s">
        <v>1512</v>
      </c>
      <c r="B415" s="158"/>
      <c r="C415" s="237"/>
      <c r="D415" s="158"/>
      <c r="E415" s="157"/>
      <c r="F415" s="157"/>
      <c r="G415" s="157"/>
    </row>
    <row r="416" spans="1:7" s="121" customFormat="1" ht="14.25" customHeight="1" x14ac:dyDescent="0.3">
      <c r="A416" s="158" t="s">
        <v>1511</v>
      </c>
      <c r="B416" s="158"/>
      <c r="C416" s="237"/>
      <c r="D416" s="158"/>
      <c r="E416" s="157"/>
      <c r="F416" s="157"/>
      <c r="G416" s="157"/>
    </row>
    <row r="417" spans="1:7" s="121" customFormat="1" ht="14.25" customHeight="1" x14ac:dyDescent="0.3">
      <c r="A417" s="158" t="s">
        <v>1510</v>
      </c>
      <c r="B417" s="158"/>
      <c r="C417" s="237"/>
      <c r="D417" s="158"/>
      <c r="E417" s="157"/>
      <c r="F417" s="157"/>
      <c r="G417" s="157"/>
    </row>
    <row r="418" spans="1:7" s="121" customFormat="1" ht="14.25" customHeight="1" x14ac:dyDescent="0.3">
      <c r="A418" s="158" t="s">
        <v>1509</v>
      </c>
      <c r="B418" s="158"/>
      <c r="C418" s="237"/>
      <c r="D418" s="158"/>
      <c r="E418" s="157"/>
      <c r="F418" s="157"/>
      <c r="G418" s="157"/>
    </row>
    <row r="419" spans="1:7" s="121" customFormat="1" ht="14.25" customHeight="1" x14ac:dyDescent="0.3">
      <c r="A419" s="158" t="s">
        <v>1508</v>
      </c>
      <c r="B419" s="158"/>
      <c r="C419" s="237"/>
      <c r="D419" s="158"/>
      <c r="E419" s="157"/>
      <c r="F419" s="157"/>
      <c r="G419" s="157"/>
    </row>
    <row r="420" spans="1:7" s="121" customFormat="1" ht="14.25" customHeight="1" x14ac:dyDescent="0.3">
      <c r="A420" s="158" t="s">
        <v>1507</v>
      </c>
      <c r="B420" s="158"/>
      <c r="C420" s="237"/>
      <c r="D420" s="158"/>
      <c r="E420" s="157"/>
      <c r="F420" s="157"/>
      <c r="G420" s="157"/>
    </row>
    <row r="421" spans="1:7" s="121" customFormat="1" ht="14.25" customHeight="1" x14ac:dyDescent="0.3">
      <c r="A421" s="158" t="s">
        <v>1506</v>
      </c>
      <c r="B421" s="158"/>
      <c r="C421" s="237"/>
      <c r="D421" s="158"/>
      <c r="E421" s="157"/>
      <c r="F421" s="157"/>
      <c r="G421" s="157"/>
    </row>
    <row r="422" spans="1:7" s="121" customFormat="1" ht="14.25" customHeight="1" x14ac:dyDescent="0.3">
      <c r="A422" s="158" t="s">
        <v>1505</v>
      </c>
      <c r="B422" s="158"/>
      <c r="C422" s="237"/>
      <c r="D422" s="158"/>
      <c r="E422" s="157"/>
      <c r="F422" s="157"/>
      <c r="G422" s="157"/>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7A4510B8-2521-4FC2-91B8-BC5A6D3370A3}"/>
    <hyperlink ref="B7" location="'B1. HTT Mortgage Assets'!B166" display="7.A Residential Cover Pool" xr:uid="{17110A15-F2BE-4F35-8953-FCECBF7AEFE4}"/>
    <hyperlink ref="B8" location="'B1. HTT Mortgage Assets'!B267" display="7.B Commercial Cover Pool" xr:uid="{9B543962-9B5E-485A-9707-E34F4E44A109}"/>
    <hyperlink ref="B149" location="'2. Harmonised Glossary'!A9" display="Breakdown by Interest Rate" xr:uid="{C25482B4-252C-4FAE-A043-64124957C788}"/>
    <hyperlink ref="B11" location="'2. Harmonised Glossary'!A12" display="Property Type Information" xr:uid="{AFE6845C-911C-4CDF-AB94-D3773BB80816}"/>
    <hyperlink ref="B215" location="'C. HTT Harmonised Glossary'!B13" display="11. Loan to Value (LTV) Information - UNINDEXED" xr:uid="{FA605FE7-AEC5-4A58-8370-3B8358FCE6EF}"/>
    <hyperlink ref="B237" location="'C. HTT Harmonised Glossary'!B16" display="12. Loan to Value (LTV) Information - INDEXED " xr:uid="{F9BAC7AD-26E1-4AB9-A399-146BB45F5631}"/>
    <hyperlink ref="B179" location="'C. HTT Harmonised Glossary'!B19" display="9. Non-Performing Loans (NPLs)" xr:uid="{6CC88357-5E61-4155-9EDB-B9AE1003D109}"/>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DC99-E8DA-476B-BE6D-E613B4E9BA6F}">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121" customWidth="1"/>
    <col min="2" max="2" width="89.88671875" style="158" bestFit="1" customWidth="1"/>
    <col min="3" max="3" width="134.6640625" style="121" customWidth="1"/>
    <col min="4" max="16384" width="11.44140625" style="121"/>
  </cols>
  <sheetData>
    <row r="1" spans="1:3" ht="31.2" x14ac:dyDescent="0.3">
      <c r="A1" s="133" t="s">
        <v>1811</v>
      </c>
      <c r="B1" s="133"/>
      <c r="C1" s="236" t="s">
        <v>1503</v>
      </c>
    </row>
    <row r="2" spans="1:3" x14ac:dyDescent="0.3">
      <c r="B2" s="157"/>
      <c r="C2" s="157"/>
    </row>
    <row r="3" spans="1:3" x14ac:dyDescent="0.3">
      <c r="A3" s="282" t="s">
        <v>1810</v>
      </c>
      <c r="B3" s="281"/>
      <c r="C3" s="157"/>
    </row>
    <row r="4" spans="1:3" x14ac:dyDescent="0.3">
      <c r="C4" s="157"/>
    </row>
    <row r="5" spans="1:3" ht="18" x14ac:dyDescent="0.3">
      <c r="A5" s="169" t="s">
        <v>5</v>
      </c>
      <c r="B5" s="169" t="s">
        <v>1809</v>
      </c>
      <c r="C5" s="271" t="s">
        <v>1725</v>
      </c>
    </row>
    <row r="6" spans="1:3" ht="30" customHeight="1" x14ac:dyDescent="0.3">
      <c r="A6" s="190" t="s">
        <v>1808</v>
      </c>
      <c r="B6" s="204" t="s">
        <v>1807</v>
      </c>
      <c r="C6" s="280" t="s">
        <v>1806</v>
      </c>
    </row>
    <row r="7" spans="1:3" ht="28.5" customHeight="1" x14ac:dyDescent="0.3">
      <c r="A7" s="190" t="s">
        <v>1805</v>
      </c>
      <c r="B7" s="204" t="s">
        <v>1804</v>
      </c>
      <c r="C7" s="280" t="s">
        <v>1803</v>
      </c>
    </row>
    <row r="8" spans="1:3" ht="28.8" x14ac:dyDescent="0.3">
      <c r="A8" s="190" t="s">
        <v>1802</v>
      </c>
      <c r="B8" s="204" t="s">
        <v>1801</v>
      </c>
      <c r="C8" s="280" t="s">
        <v>1800</v>
      </c>
    </row>
    <row r="9" spans="1:3" ht="14.25" customHeight="1" x14ac:dyDescent="0.3">
      <c r="A9" s="190" t="s">
        <v>1799</v>
      </c>
      <c r="B9" s="204" t="s">
        <v>1798</v>
      </c>
      <c r="C9" s="279" t="s">
        <v>1797</v>
      </c>
    </row>
    <row r="10" spans="1:3" ht="46.5" customHeight="1" x14ac:dyDescent="0.3">
      <c r="A10" s="190" t="s">
        <v>1796</v>
      </c>
      <c r="B10" s="204" t="s">
        <v>1795</v>
      </c>
      <c r="C10" s="280" t="s">
        <v>1794</v>
      </c>
    </row>
    <row r="11" spans="1:3" ht="14.25" customHeight="1" x14ac:dyDescent="0.3">
      <c r="A11" s="190" t="s">
        <v>1793</v>
      </c>
      <c r="B11" s="204" t="s">
        <v>1792</v>
      </c>
      <c r="C11" s="279" t="s">
        <v>1791</v>
      </c>
    </row>
    <row r="12" spans="1:3" ht="14.25" customHeight="1" x14ac:dyDescent="0.3">
      <c r="A12" s="190" t="s">
        <v>1790</v>
      </c>
      <c r="B12" s="204" t="s">
        <v>1789</v>
      </c>
      <c r="C12" s="266" t="s">
        <v>1788</v>
      </c>
    </row>
    <row r="13" spans="1:3" ht="28.8" x14ac:dyDescent="0.3">
      <c r="A13" s="190" t="s">
        <v>1787</v>
      </c>
      <c r="B13" s="204" t="s">
        <v>1786</v>
      </c>
      <c r="C13" s="266" t="s">
        <v>1785</v>
      </c>
    </row>
    <row r="14" spans="1:3" ht="14.25" customHeight="1" x14ac:dyDescent="0.3">
      <c r="A14" s="190" t="s">
        <v>1784</v>
      </c>
      <c r="B14" s="204" t="s">
        <v>1783</v>
      </c>
      <c r="C14" s="266" t="s">
        <v>1782</v>
      </c>
    </row>
    <row r="15" spans="1:3" ht="14.25" customHeight="1" x14ac:dyDescent="0.3">
      <c r="A15" s="190" t="s">
        <v>1781</v>
      </c>
      <c r="B15" s="204" t="s">
        <v>1780</v>
      </c>
      <c r="C15" s="266" t="s">
        <v>1779</v>
      </c>
    </row>
    <row r="16" spans="1:3" ht="14.25" customHeight="1" x14ac:dyDescent="0.3">
      <c r="A16" s="190" t="s">
        <v>1778</v>
      </c>
      <c r="B16" s="204" t="s">
        <v>1777</v>
      </c>
      <c r="C16" s="266" t="s">
        <v>1776</v>
      </c>
    </row>
    <row r="17" spans="1:3" ht="28.8" x14ac:dyDescent="0.3">
      <c r="A17" s="190" t="s">
        <v>1775</v>
      </c>
      <c r="B17" s="223" t="s">
        <v>1774</v>
      </c>
      <c r="C17" s="266" t="s">
        <v>1773</v>
      </c>
    </row>
    <row r="18" spans="1:3" ht="28.8" x14ac:dyDescent="0.3">
      <c r="A18" s="190" t="s">
        <v>1772</v>
      </c>
      <c r="B18" s="223" t="s">
        <v>1771</v>
      </c>
      <c r="C18" s="266" t="s">
        <v>1770</v>
      </c>
    </row>
    <row r="19" spans="1:3" ht="14.25" customHeight="1" x14ac:dyDescent="0.3">
      <c r="A19" s="190" t="s">
        <v>1769</v>
      </c>
      <c r="B19" s="223" t="s">
        <v>1768</v>
      </c>
      <c r="C19" s="266" t="s">
        <v>1767</v>
      </c>
    </row>
    <row r="20" spans="1:3" ht="28.8" x14ac:dyDescent="0.3">
      <c r="A20" s="190" t="s">
        <v>1766</v>
      </c>
      <c r="B20" s="204" t="s">
        <v>1765</v>
      </c>
      <c r="C20" s="266" t="s">
        <v>1764</v>
      </c>
    </row>
    <row r="21" spans="1:3" ht="14.25" customHeight="1" x14ac:dyDescent="0.3">
      <c r="A21" s="190" t="s">
        <v>1763</v>
      </c>
      <c r="B21" s="160" t="s">
        <v>1762</v>
      </c>
      <c r="C21" s="266" t="s">
        <v>1761</v>
      </c>
    </row>
    <row r="22" spans="1:3" ht="14.25" customHeight="1" x14ac:dyDescent="0.3">
      <c r="A22" s="190" t="s">
        <v>1760</v>
      </c>
      <c r="B22" s="121"/>
      <c r="C22" s="275"/>
    </row>
    <row r="23" spans="1:3" ht="14.25" customHeight="1" outlineLevel="1" x14ac:dyDescent="0.3">
      <c r="A23" s="190" t="s">
        <v>1759</v>
      </c>
      <c r="C23" s="266"/>
    </row>
    <row r="24" spans="1:3" ht="14.25" customHeight="1" outlineLevel="1" x14ac:dyDescent="0.3">
      <c r="A24" s="190" t="s">
        <v>1758</v>
      </c>
      <c r="B24" s="247"/>
      <c r="C24" s="266"/>
    </row>
    <row r="25" spans="1:3" ht="14.25" customHeight="1" outlineLevel="1" x14ac:dyDescent="0.3">
      <c r="A25" s="190" t="s">
        <v>1757</v>
      </c>
      <c r="B25" s="247"/>
      <c r="C25" s="266"/>
    </row>
    <row r="26" spans="1:3" ht="14.25" customHeight="1" outlineLevel="1" x14ac:dyDescent="0.3">
      <c r="A26" s="190" t="s">
        <v>1756</v>
      </c>
      <c r="B26" s="247"/>
      <c r="C26" s="266"/>
    </row>
    <row r="27" spans="1:3" ht="14.25" customHeight="1" outlineLevel="1" x14ac:dyDescent="0.3">
      <c r="A27" s="190" t="s">
        <v>1755</v>
      </c>
      <c r="B27" s="247"/>
      <c r="C27" s="266"/>
    </row>
    <row r="28" spans="1:3" ht="14.25" customHeight="1" outlineLevel="1" x14ac:dyDescent="0.3">
      <c r="A28" s="169"/>
      <c r="B28" s="169" t="s">
        <v>1754</v>
      </c>
      <c r="C28" s="271" t="s">
        <v>1725</v>
      </c>
    </row>
    <row r="29" spans="1:3" ht="14.25" customHeight="1" outlineLevel="1" x14ac:dyDescent="0.3">
      <c r="A29" s="190" t="s">
        <v>1753</v>
      </c>
      <c r="B29" s="204" t="s">
        <v>1752</v>
      </c>
      <c r="C29" s="266"/>
    </row>
    <row r="30" spans="1:3" ht="14.25" customHeight="1" outlineLevel="1" x14ac:dyDescent="0.3">
      <c r="A30" s="190" t="s">
        <v>1751</v>
      </c>
      <c r="B30" s="204" t="s">
        <v>1750</v>
      </c>
      <c r="C30" s="266"/>
    </row>
    <row r="31" spans="1:3" ht="14.25" customHeight="1" outlineLevel="1" x14ac:dyDescent="0.3">
      <c r="A31" s="190" t="s">
        <v>1749</v>
      </c>
      <c r="B31" s="204" t="s">
        <v>1748</v>
      </c>
      <c r="C31" s="266"/>
    </row>
    <row r="32" spans="1:3" ht="14.25" customHeight="1" outlineLevel="1" x14ac:dyDescent="0.3">
      <c r="A32" s="190" t="s">
        <v>1747</v>
      </c>
      <c r="B32" s="277" t="s">
        <v>1746</v>
      </c>
      <c r="C32" s="266"/>
    </row>
    <row r="33" spans="1:3" ht="14.25" customHeight="1" outlineLevel="1" x14ac:dyDescent="0.3">
      <c r="A33" s="190" t="s">
        <v>1745</v>
      </c>
      <c r="B33" s="278"/>
      <c r="C33" s="266"/>
    </row>
    <row r="34" spans="1:3" ht="14.25" customHeight="1" outlineLevel="1" x14ac:dyDescent="0.3">
      <c r="A34" s="190" t="s">
        <v>1744</v>
      </c>
      <c r="B34" s="278"/>
      <c r="C34" s="266"/>
    </row>
    <row r="35" spans="1:3" ht="14.25" customHeight="1" outlineLevel="1" x14ac:dyDescent="0.3">
      <c r="A35" s="190" t="s">
        <v>1743</v>
      </c>
      <c r="B35" s="278"/>
      <c r="C35" s="266"/>
    </row>
    <row r="36" spans="1:3" ht="14.25" customHeight="1" outlineLevel="1" x14ac:dyDescent="0.3">
      <c r="A36" s="190" t="s">
        <v>1742</v>
      </c>
      <c r="B36" s="278"/>
      <c r="C36" s="266"/>
    </row>
    <row r="37" spans="1:3" ht="14.25" customHeight="1" outlineLevel="1" x14ac:dyDescent="0.3">
      <c r="A37" s="190" t="s">
        <v>1741</v>
      </c>
      <c r="B37" s="278"/>
      <c r="C37" s="266"/>
    </row>
    <row r="38" spans="1:3" ht="14.25" customHeight="1" outlineLevel="1" x14ac:dyDescent="0.3">
      <c r="A38" s="190" t="s">
        <v>1740</v>
      </c>
      <c r="B38" s="278"/>
      <c r="C38" s="266"/>
    </row>
    <row r="39" spans="1:3" ht="14.25" customHeight="1" outlineLevel="1" x14ac:dyDescent="0.3">
      <c r="A39" s="190" t="s">
        <v>1739</v>
      </c>
      <c r="B39" s="278"/>
      <c r="C39" s="266"/>
    </row>
    <row r="40" spans="1:3" ht="14.25" customHeight="1" outlineLevel="1" x14ac:dyDescent="0.3">
      <c r="A40" s="190" t="s">
        <v>1738</v>
      </c>
      <c r="B40" s="121"/>
      <c r="C40" s="266"/>
    </row>
    <row r="41" spans="1:3" ht="14.25" customHeight="1" outlineLevel="1" x14ac:dyDescent="0.3">
      <c r="A41" s="190" t="s">
        <v>1737</v>
      </c>
      <c r="B41" s="278"/>
      <c r="C41" s="266"/>
    </row>
    <row r="42" spans="1:3" ht="14.25" customHeight="1" outlineLevel="1" x14ac:dyDescent="0.3">
      <c r="A42" s="190" t="s">
        <v>1736</v>
      </c>
      <c r="B42" s="278"/>
      <c r="C42" s="266"/>
    </row>
    <row r="43" spans="1:3" ht="14.25" customHeight="1" outlineLevel="1" x14ac:dyDescent="0.3">
      <c r="A43" s="190" t="s">
        <v>1735</v>
      </c>
      <c r="B43" s="278"/>
      <c r="C43" s="266"/>
    </row>
    <row r="44" spans="1:3" ht="14.25" customHeight="1" x14ac:dyDescent="0.3">
      <c r="A44" s="169"/>
      <c r="B44" s="169" t="s">
        <v>1734</v>
      </c>
      <c r="C44" s="271" t="s">
        <v>1714</v>
      </c>
    </row>
    <row r="45" spans="1:3" ht="14.25" customHeight="1" x14ac:dyDescent="0.3">
      <c r="A45" s="190" t="s">
        <v>1733</v>
      </c>
      <c r="B45" s="223" t="s">
        <v>1713</v>
      </c>
      <c r="C45" s="158" t="s">
        <v>50</v>
      </c>
    </row>
    <row r="46" spans="1:3" ht="14.25" customHeight="1" x14ac:dyDescent="0.3">
      <c r="A46" s="190" t="s">
        <v>1732</v>
      </c>
      <c r="B46" s="223" t="s">
        <v>1711</v>
      </c>
      <c r="C46" s="158" t="s">
        <v>1710</v>
      </c>
    </row>
    <row r="47" spans="1:3" ht="14.25" customHeight="1" x14ac:dyDescent="0.3">
      <c r="A47" s="190" t="s">
        <v>1731</v>
      </c>
      <c r="B47" s="223" t="s">
        <v>1708</v>
      </c>
      <c r="C47" s="158" t="s">
        <v>1707</v>
      </c>
    </row>
    <row r="48" spans="1:3" ht="14.25" customHeight="1" outlineLevel="1" x14ac:dyDescent="0.3">
      <c r="A48" s="190" t="s">
        <v>1730</v>
      </c>
      <c r="B48" s="277" t="s">
        <v>1729</v>
      </c>
      <c r="C48" s="266" t="s">
        <v>1705</v>
      </c>
    </row>
    <row r="49" spans="1:3" ht="14.25" customHeight="1" outlineLevel="1" x14ac:dyDescent="0.3">
      <c r="A49" s="190" t="s">
        <v>1728</v>
      </c>
      <c r="B49" s="276"/>
      <c r="C49" s="266"/>
    </row>
    <row r="50" spans="1:3" ht="14.25" customHeight="1" outlineLevel="1" x14ac:dyDescent="0.3">
      <c r="A50" s="190" t="s">
        <v>1727</v>
      </c>
      <c r="B50" s="277"/>
      <c r="C50" s="266"/>
    </row>
    <row r="51" spans="1:3" ht="14.25" customHeight="1" x14ac:dyDescent="0.3">
      <c r="A51" s="169"/>
      <c r="B51" s="169" t="s">
        <v>1726</v>
      </c>
      <c r="C51" s="271" t="s">
        <v>1725</v>
      </c>
    </row>
    <row r="52" spans="1:3" ht="14.25" customHeight="1" x14ac:dyDescent="0.3">
      <c r="A52" s="190" t="s">
        <v>1724</v>
      </c>
      <c r="B52" s="204" t="s">
        <v>1723</v>
      </c>
      <c r="C52" s="158"/>
    </row>
    <row r="53" spans="1:3" ht="14.25" customHeight="1" x14ac:dyDescent="0.3">
      <c r="A53" s="190" t="s">
        <v>1722</v>
      </c>
      <c r="B53" s="276"/>
      <c r="C53" s="275"/>
    </row>
    <row r="54" spans="1:3" ht="14.25" customHeight="1" x14ac:dyDescent="0.3">
      <c r="A54" s="190" t="s">
        <v>1721</v>
      </c>
      <c r="B54" s="276"/>
      <c r="C54" s="275"/>
    </row>
    <row r="55" spans="1:3" ht="14.25" customHeight="1" x14ac:dyDescent="0.3">
      <c r="A55" s="190" t="s">
        <v>1720</v>
      </c>
      <c r="B55" s="276"/>
      <c r="C55" s="275"/>
    </row>
    <row r="56" spans="1:3" ht="14.25" customHeight="1" x14ac:dyDescent="0.3">
      <c r="A56" s="190" t="s">
        <v>1719</v>
      </c>
      <c r="B56" s="276"/>
      <c r="C56" s="275"/>
    </row>
    <row r="57" spans="1:3" ht="14.25" customHeight="1" x14ac:dyDescent="0.3">
      <c r="A57" s="190" t="s">
        <v>1718</v>
      </c>
      <c r="B57" s="276"/>
      <c r="C57" s="275"/>
    </row>
    <row r="58" spans="1:3" x14ac:dyDescent="0.3">
      <c r="B58" s="188"/>
    </row>
    <row r="59" spans="1:3" x14ac:dyDescent="0.3">
      <c r="B59" s="188"/>
    </row>
    <row r="60" spans="1:3" x14ac:dyDescent="0.3">
      <c r="B60" s="188"/>
    </row>
    <row r="61" spans="1:3" x14ac:dyDescent="0.3">
      <c r="B61" s="188"/>
    </row>
    <row r="62" spans="1:3" x14ac:dyDescent="0.3">
      <c r="B62" s="188"/>
    </row>
    <row r="63" spans="1:3" x14ac:dyDescent="0.3">
      <c r="B63" s="188"/>
    </row>
    <row r="64" spans="1:3" x14ac:dyDescent="0.3">
      <c r="B64" s="188"/>
    </row>
    <row r="65" spans="2:2" x14ac:dyDescent="0.3">
      <c r="B65" s="188"/>
    </row>
    <row r="66" spans="2:2" x14ac:dyDescent="0.3">
      <c r="B66" s="188"/>
    </row>
    <row r="67" spans="2:2" x14ac:dyDescent="0.3">
      <c r="B67" s="188"/>
    </row>
    <row r="68" spans="2:2" x14ac:dyDescent="0.3">
      <c r="B68" s="188"/>
    </row>
    <row r="69" spans="2:2" x14ac:dyDescent="0.3">
      <c r="B69" s="188"/>
    </row>
    <row r="70" spans="2:2" x14ac:dyDescent="0.3">
      <c r="B70" s="188"/>
    </row>
    <row r="71" spans="2:2" x14ac:dyDescent="0.3">
      <c r="B71" s="188"/>
    </row>
    <row r="72" spans="2:2" x14ac:dyDescent="0.3">
      <c r="B72" s="188"/>
    </row>
    <row r="73" spans="2:2" x14ac:dyDescent="0.3">
      <c r="B73" s="188"/>
    </row>
    <row r="74" spans="2:2" x14ac:dyDescent="0.3">
      <c r="B74" s="188"/>
    </row>
    <row r="75" spans="2:2" x14ac:dyDescent="0.3">
      <c r="B75" s="188"/>
    </row>
    <row r="76" spans="2:2" x14ac:dyDescent="0.3">
      <c r="B76" s="188"/>
    </row>
    <row r="77" spans="2:2" x14ac:dyDescent="0.3">
      <c r="B77" s="188"/>
    </row>
    <row r="78" spans="2:2" x14ac:dyDescent="0.3">
      <c r="B78" s="188"/>
    </row>
    <row r="79" spans="2:2" x14ac:dyDescent="0.3">
      <c r="B79" s="188"/>
    </row>
    <row r="80" spans="2:2" x14ac:dyDescent="0.3">
      <c r="B80" s="188"/>
    </row>
    <row r="81" spans="2:2" x14ac:dyDescent="0.3">
      <c r="B81" s="188"/>
    </row>
    <row r="82" spans="2:2" x14ac:dyDescent="0.3">
      <c r="B82" s="188"/>
    </row>
    <row r="83" spans="2:2" x14ac:dyDescent="0.3">
      <c r="B83" s="188"/>
    </row>
    <row r="84" spans="2:2" x14ac:dyDescent="0.3">
      <c r="B84" s="188"/>
    </row>
    <row r="85" spans="2:2" x14ac:dyDescent="0.3">
      <c r="B85" s="188"/>
    </row>
    <row r="86" spans="2:2" x14ac:dyDescent="0.3">
      <c r="B86" s="188"/>
    </row>
    <row r="87" spans="2:2" x14ac:dyDescent="0.3">
      <c r="B87" s="188"/>
    </row>
    <row r="88" spans="2:2" x14ac:dyDescent="0.3">
      <c r="B88" s="188"/>
    </row>
    <row r="89" spans="2:2" x14ac:dyDescent="0.3">
      <c r="B89" s="188"/>
    </row>
    <row r="90" spans="2:2" x14ac:dyDescent="0.3">
      <c r="B90" s="188"/>
    </row>
    <row r="91" spans="2:2" x14ac:dyDescent="0.3">
      <c r="B91" s="188"/>
    </row>
    <row r="92" spans="2:2" x14ac:dyDescent="0.3">
      <c r="B92" s="188"/>
    </row>
    <row r="93" spans="2:2" x14ac:dyDescent="0.3">
      <c r="B93" s="188"/>
    </row>
    <row r="94" spans="2:2" x14ac:dyDescent="0.3">
      <c r="B94" s="188"/>
    </row>
    <row r="95" spans="2:2" x14ac:dyDescent="0.3">
      <c r="B95" s="188"/>
    </row>
    <row r="96" spans="2:2" x14ac:dyDescent="0.3">
      <c r="B96" s="188"/>
    </row>
    <row r="97" spans="2:2" x14ac:dyDescent="0.3">
      <c r="B97" s="188"/>
    </row>
    <row r="98" spans="2:2" x14ac:dyDescent="0.3">
      <c r="B98" s="188"/>
    </row>
    <row r="99" spans="2:2" x14ac:dyDescent="0.3">
      <c r="B99" s="188"/>
    </row>
    <row r="100" spans="2:2" x14ac:dyDescent="0.3">
      <c r="B100" s="188"/>
    </row>
    <row r="101" spans="2:2" x14ac:dyDescent="0.3">
      <c r="B101" s="188"/>
    </row>
    <row r="102" spans="2:2" x14ac:dyDescent="0.3">
      <c r="B102" s="188"/>
    </row>
    <row r="103" spans="2:2" x14ac:dyDescent="0.3">
      <c r="B103" s="157"/>
    </row>
    <row r="104" spans="2:2" x14ac:dyDescent="0.3">
      <c r="B104" s="157"/>
    </row>
    <row r="105" spans="2:2" x14ac:dyDescent="0.3">
      <c r="B105" s="157"/>
    </row>
    <row r="106" spans="2:2" x14ac:dyDescent="0.3">
      <c r="B106" s="157"/>
    </row>
    <row r="107" spans="2:2" x14ac:dyDescent="0.3">
      <c r="B107" s="157"/>
    </row>
    <row r="108" spans="2:2" x14ac:dyDescent="0.3">
      <c r="B108" s="157"/>
    </row>
    <row r="109" spans="2:2" x14ac:dyDescent="0.3">
      <c r="B109" s="157"/>
    </row>
    <row r="110" spans="2:2" x14ac:dyDescent="0.3">
      <c r="B110" s="157"/>
    </row>
    <row r="111" spans="2:2" x14ac:dyDescent="0.3">
      <c r="B111" s="157"/>
    </row>
    <row r="112" spans="2:2" x14ac:dyDescent="0.3">
      <c r="B112" s="157"/>
    </row>
    <row r="113" spans="2:2" x14ac:dyDescent="0.3">
      <c r="B113" s="188"/>
    </row>
    <row r="114" spans="2:2" x14ac:dyDescent="0.3">
      <c r="B114" s="188"/>
    </row>
    <row r="115" spans="2:2" x14ac:dyDescent="0.3">
      <c r="B115" s="188"/>
    </row>
    <row r="116" spans="2:2" x14ac:dyDescent="0.3">
      <c r="B116" s="188"/>
    </row>
    <row r="117" spans="2:2" x14ac:dyDescent="0.3">
      <c r="B117" s="188"/>
    </row>
    <row r="118" spans="2:2" x14ac:dyDescent="0.3">
      <c r="B118" s="188"/>
    </row>
    <row r="119" spans="2:2" x14ac:dyDescent="0.3">
      <c r="B119" s="188"/>
    </row>
    <row r="120" spans="2:2" x14ac:dyDescent="0.3">
      <c r="B120" s="188"/>
    </row>
    <row r="121" spans="2:2" x14ac:dyDescent="0.3">
      <c r="B121" s="196"/>
    </row>
    <row r="122" spans="2:2" x14ac:dyDescent="0.3">
      <c r="B122" s="188"/>
    </row>
    <row r="123" spans="2:2" x14ac:dyDescent="0.3">
      <c r="B123" s="188"/>
    </row>
    <row r="124" spans="2:2" x14ac:dyDescent="0.3">
      <c r="B124" s="188"/>
    </row>
    <row r="125" spans="2:2" x14ac:dyDescent="0.3">
      <c r="B125" s="188"/>
    </row>
    <row r="126" spans="2:2" x14ac:dyDescent="0.3">
      <c r="B126" s="188"/>
    </row>
    <row r="127" spans="2:2" x14ac:dyDescent="0.3">
      <c r="B127" s="188"/>
    </row>
    <row r="128" spans="2:2" x14ac:dyDescent="0.3">
      <c r="B128" s="188"/>
    </row>
    <row r="129" spans="2:2" x14ac:dyDescent="0.3">
      <c r="B129" s="188"/>
    </row>
    <row r="130" spans="2:2" x14ac:dyDescent="0.3">
      <c r="B130" s="188"/>
    </row>
    <row r="131" spans="2:2" x14ac:dyDescent="0.3">
      <c r="B131" s="188"/>
    </row>
    <row r="132" spans="2:2" x14ac:dyDescent="0.3">
      <c r="B132" s="188"/>
    </row>
    <row r="133" spans="2:2" x14ac:dyDescent="0.3">
      <c r="B133" s="188"/>
    </row>
    <row r="134" spans="2:2" x14ac:dyDescent="0.3">
      <c r="B134" s="188"/>
    </row>
    <row r="135" spans="2:2" x14ac:dyDescent="0.3">
      <c r="B135" s="188"/>
    </row>
    <row r="136" spans="2:2" x14ac:dyDescent="0.3">
      <c r="B136" s="188"/>
    </row>
    <row r="137" spans="2:2" x14ac:dyDescent="0.3">
      <c r="B137" s="188"/>
    </row>
    <row r="138" spans="2:2" x14ac:dyDescent="0.3">
      <c r="B138" s="188"/>
    </row>
    <row r="140" spans="2:2" x14ac:dyDescent="0.3">
      <c r="B140" s="188"/>
    </row>
    <row r="141" spans="2:2" x14ac:dyDescent="0.3">
      <c r="B141" s="188"/>
    </row>
    <row r="142" spans="2:2" x14ac:dyDescent="0.3">
      <c r="B142" s="188"/>
    </row>
    <row r="147" spans="2:2" x14ac:dyDescent="0.3">
      <c r="B147" s="165"/>
    </row>
    <row r="148" spans="2:2" x14ac:dyDescent="0.3">
      <c r="B148" s="274"/>
    </row>
    <row r="154" spans="2:2" x14ac:dyDescent="0.3">
      <c r="B154" s="223"/>
    </row>
    <row r="155" spans="2:2" x14ac:dyDescent="0.3">
      <c r="B155" s="188"/>
    </row>
    <row r="157" spans="2:2" x14ac:dyDescent="0.3">
      <c r="B157" s="188"/>
    </row>
    <row r="158" spans="2:2" x14ac:dyDescent="0.3">
      <c r="B158" s="188"/>
    </row>
    <row r="159" spans="2:2" x14ac:dyDescent="0.3">
      <c r="B159" s="188"/>
    </row>
    <row r="160" spans="2:2" x14ac:dyDescent="0.3">
      <c r="B160" s="188"/>
    </row>
    <row r="161" spans="2:2" x14ac:dyDescent="0.3">
      <c r="B161" s="188"/>
    </row>
    <row r="162" spans="2:2" x14ac:dyDescent="0.3">
      <c r="B162" s="188"/>
    </row>
    <row r="163" spans="2:2" x14ac:dyDescent="0.3">
      <c r="B163" s="188"/>
    </row>
    <row r="164" spans="2:2" x14ac:dyDescent="0.3">
      <c r="B164" s="188"/>
    </row>
    <row r="165" spans="2:2" x14ac:dyDescent="0.3">
      <c r="B165" s="188"/>
    </row>
    <row r="166" spans="2:2" x14ac:dyDescent="0.3">
      <c r="B166" s="188"/>
    </row>
    <row r="167" spans="2:2" x14ac:dyDescent="0.3">
      <c r="B167" s="188"/>
    </row>
    <row r="168" spans="2:2" x14ac:dyDescent="0.3">
      <c r="B168" s="188"/>
    </row>
    <row r="265" spans="2:2" x14ac:dyDescent="0.3">
      <c r="B265" s="204"/>
    </row>
    <row r="266" spans="2:2" x14ac:dyDescent="0.3">
      <c r="B266" s="188"/>
    </row>
    <row r="267" spans="2:2" x14ac:dyDescent="0.3">
      <c r="B267" s="188"/>
    </row>
    <row r="270" spans="2:2" x14ac:dyDescent="0.3">
      <c r="B270" s="188"/>
    </row>
    <row r="286" spans="2:2" x14ac:dyDescent="0.3">
      <c r="B286" s="204"/>
    </row>
    <row r="316" spans="2:2" x14ac:dyDescent="0.3">
      <c r="B316" s="165"/>
    </row>
    <row r="317" spans="2:2" x14ac:dyDescent="0.3">
      <c r="B317" s="188"/>
    </row>
    <row r="319" spans="2:2" x14ac:dyDescent="0.3">
      <c r="B319" s="188"/>
    </row>
    <row r="320" spans="2:2" x14ac:dyDescent="0.3">
      <c r="B320" s="188"/>
    </row>
    <row r="321" spans="2:2" x14ac:dyDescent="0.3">
      <c r="B321" s="188"/>
    </row>
    <row r="322" spans="2:2" x14ac:dyDescent="0.3">
      <c r="B322" s="188"/>
    </row>
    <row r="323" spans="2:2" x14ac:dyDescent="0.3">
      <c r="B323" s="188"/>
    </row>
    <row r="324" spans="2:2" x14ac:dyDescent="0.3">
      <c r="B324" s="188"/>
    </row>
    <row r="325" spans="2:2" x14ac:dyDescent="0.3">
      <c r="B325" s="188"/>
    </row>
    <row r="326" spans="2:2" x14ac:dyDescent="0.3">
      <c r="B326" s="188"/>
    </row>
    <row r="327" spans="2:2" x14ac:dyDescent="0.3">
      <c r="B327" s="188"/>
    </row>
    <row r="328" spans="2:2" x14ac:dyDescent="0.3">
      <c r="B328" s="188"/>
    </row>
    <row r="329" spans="2:2" x14ac:dyDescent="0.3">
      <c r="B329" s="188"/>
    </row>
    <row r="330" spans="2:2" x14ac:dyDescent="0.3">
      <c r="B330" s="188"/>
    </row>
    <row r="342" spans="2:2" x14ac:dyDescent="0.3">
      <c r="B342" s="188"/>
    </row>
    <row r="343" spans="2:2" x14ac:dyDescent="0.3">
      <c r="B343" s="188"/>
    </row>
    <row r="344" spans="2:2" x14ac:dyDescent="0.3">
      <c r="B344" s="188"/>
    </row>
    <row r="345" spans="2:2" x14ac:dyDescent="0.3">
      <c r="B345" s="188"/>
    </row>
    <row r="346" spans="2:2" x14ac:dyDescent="0.3">
      <c r="B346" s="188"/>
    </row>
    <row r="347" spans="2:2" x14ac:dyDescent="0.3">
      <c r="B347" s="188"/>
    </row>
    <row r="348" spans="2:2" x14ac:dyDescent="0.3">
      <c r="B348" s="188"/>
    </row>
    <row r="349" spans="2:2" x14ac:dyDescent="0.3">
      <c r="B349" s="188"/>
    </row>
    <row r="350" spans="2:2" x14ac:dyDescent="0.3">
      <c r="B350" s="188"/>
    </row>
    <row r="352" spans="2:2" x14ac:dyDescent="0.3">
      <c r="B352" s="188"/>
    </row>
    <row r="353" spans="2:2" x14ac:dyDescent="0.3">
      <c r="B353" s="188"/>
    </row>
    <row r="354" spans="2:2" x14ac:dyDescent="0.3">
      <c r="B354" s="188"/>
    </row>
    <row r="355" spans="2:2" x14ac:dyDescent="0.3">
      <c r="B355" s="188"/>
    </row>
    <row r="356" spans="2:2" x14ac:dyDescent="0.3">
      <c r="B356" s="188"/>
    </row>
    <row r="358" spans="2:2" x14ac:dyDescent="0.3">
      <c r="B358" s="188"/>
    </row>
    <row r="361" spans="2:2" x14ac:dyDescent="0.3">
      <c r="B361" s="188"/>
    </row>
    <row r="364" spans="2:2" x14ac:dyDescent="0.3">
      <c r="B364" s="188"/>
    </row>
    <row r="365" spans="2:2" x14ac:dyDescent="0.3">
      <c r="B365" s="188"/>
    </row>
    <row r="366" spans="2:2" x14ac:dyDescent="0.3">
      <c r="B366" s="188"/>
    </row>
    <row r="367" spans="2:2" x14ac:dyDescent="0.3">
      <c r="B367" s="188"/>
    </row>
    <row r="368" spans="2:2" x14ac:dyDescent="0.3">
      <c r="B368" s="188"/>
    </row>
    <row r="369" spans="2:2" x14ac:dyDescent="0.3">
      <c r="B369" s="188"/>
    </row>
    <row r="370" spans="2:2" x14ac:dyDescent="0.3">
      <c r="B370" s="188"/>
    </row>
    <row r="371" spans="2:2" x14ac:dyDescent="0.3">
      <c r="B371" s="188"/>
    </row>
    <row r="372" spans="2:2" x14ac:dyDescent="0.3">
      <c r="B372" s="188"/>
    </row>
    <row r="373" spans="2:2" x14ac:dyDescent="0.3">
      <c r="B373" s="188"/>
    </row>
    <row r="374" spans="2:2" x14ac:dyDescent="0.3">
      <c r="B374" s="188"/>
    </row>
    <row r="375" spans="2:2" x14ac:dyDescent="0.3">
      <c r="B375" s="188"/>
    </row>
    <row r="376" spans="2:2" x14ac:dyDescent="0.3">
      <c r="B376" s="188"/>
    </row>
    <row r="377" spans="2:2" x14ac:dyDescent="0.3">
      <c r="B377" s="188"/>
    </row>
    <row r="378" spans="2:2" x14ac:dyDescent="0.3">
      <c r="B378" s="188"/>
    </row>
    <row r="379" spans="2:2" x14ac:dyDescent="0.3">
      <c r="B379" s="188"/>
    </row>
    <row r="380" spans="2:2" x14ac:dyDescent="0.3">
      <c r="B380" s="188"/>
    </row>
    <row r="381" spans="2:2" x14ac:dyDescent="0.3">
      <c r="B381" s="188"/>
    </row>
    <row r="382" spans="2:2" x14ac:dyDescent="0.3">
      <c r="B382" s="188"/>
    </row>
    <row r="386" spans="2:2" x14ac:dyDescent="0.3">
      <c r="B386" s="165"/>
    </row>
    <row r="403" spans="2:2" x14ac:dyDescent="0.3">
      <c r="B403" s="273"/>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43"/>
    </row>
    <row r="3" spans="2:12" s="1" customFormat="1" ht="18.3" customHeight="1" x14ac:dyDescent="0.15">
      <c r="B3" s="43"/>
      <c r="D3" s="49" t="s">
        <v>959</v>
      </c>
      <c r="E3" s="49"/>
      <c r="F3" s="49"/>
      <c r="G3" s="49"/>
      <c r="H3" s="49"/>
      <c r="I3" s="49"/>
      <c r="J3" s="49"/>
      <c r="K3" s="49"/>
      <c r="L3" s="49"/>
    </row>
    <row r="4" spans="2:12" s="1" customFormat="1" ht="8.85" customHeight="1" x14ac:dyDescent="0.15">
      <c r="B4" s="43"/>
    </row>
    <row r="5" spans="2:12" s="1" customFormat="1" ht="3" customHeight="1" x14ac:dyDescent="0.15"/>
    <row r="6" spans="2:12" s="1" customFormat="1" ht="26.4" customHeight="1" x14ac:dyDescent="0.15">
      <c r="B6" s="45" t="s">
        <v>960</v>
      </c>
      <c r="C6" s="45"/>
      <c r="D6" s="45"/>
      <c r="E6" s="45"/>
      <c r="F6" s="45"/>
      <c r="G6" s="45"/>
      <c r="H6" s="45"/>
      <c r="I6" s="45"/>
      <c r="J6" s="45"/>
      <c r="K6" s="45"/>
    </row>
    <row r="7" spans="2:12" s="1" customFormat="1" ht="8.5500000000000007" customHeight="1" x14ac:dyDescent="0.15"/>
    <row r="8" spans="2:12" s="1" customFormat="1" ht="15.3" customHeight="1" x14ac:dyDescent="0.15">
      <c r="B8" s="39" t="s">
        <v>961</v>
      </c>
      <c r="C8" s="39"/>
      <c r="D8" s="39"/>
      <c r="E8" s="39"/>
      <c r="F8" s="39"/>
      <c r="G8" s="39"/>
      <c r="H8" s="39"/>
      <c r="I8" s="39"/>
      <c r="J8" s="39"/>
      <c r="K8" s="39"/>
    </row>
    <row r="9" spans="2:12" s="1" customFormat="1" ht="2.1" customHeight="1" x14ac:dyDescent="0.15"/>
    <row r="10" spans="2:12" s="1" customFormat="1" ht="3" customHeight="1" x14ac:dyDescent="0.15">
      <c r="B10" s="38" t="s">
        <v>961</v>
      </c>
    </row>
    <row r="11" spans="2:12" s="1" customFormat="1" ht="17.100000000000001" customHeight="1" x14ac:dyDescent="0.15">
      <c r="B11" s="38"/>
      <c r="C11" s="46">
        <v>45657</v>
      </c>
      <c r="D11" s="46"/>
    </row>
    <row r="12" spans="2:12" s="1" customFormat="1" ht="3.45" customHeight="1" x14ac:dyDescent="0.15">
      <c r="B12" s="38"/>
    </row>
    <row r="13" spans="2:12" s="1" customFormat="1" ht="5.55" customHeight="1" x14ac:dyDescent="0.15"/>
    <row r="14" spans="2:12" s="1" customFormat="1" ht="15.3" customHeight="1" x14ac:dyDescent="0.15">
      <c r="B14" s="39" t="s">
        <v>962</v>
      </c>
      <c r="C14" s="39"/>
      <c r="D14" s="39"/>
      <c r="E14" s="39"/>
      <c r="F14" s="39"/>
      <c r="G14" s="39"/>
      <c r="H14" s="39"/>
      <c r="I14" s="39"/>
      <c r="J14" s="39"/>
      <c r="K14" s="39"/>
    </row>
    <row r="15" spans="2:12" s="1" customFormat="1" ht="10.199999999999999" customHeight="1" x14ac:dyDescent="0.15"/>
    <row r="16" spans="2:12" s="1" customFormat="1" ht="14.1" customHeight="1" x14ac:dyDescent="0.15">
      <c r="B16" s="40" t="s">
        <v>941</v>
      </c>
      <c r="C16" s="40"/>
      <c r="D16" s="47"/>
      <c r="E16" s="47"/>
      <c r="F16" s="47"/>
      <c r="G16" s="47"/>
      <c r="H16" s="47"/>
      <c r="I16" s="47"/>
      <c r="J16" s="47"/>
      <c r="K16" s="47"/>
    </row>
    <row r="17" spans="2:11" s="1" customFormat="1" ht="11.85" customHeight="1" x14ac:dyDescent="0.15">
      <c r="B17" s="41" t="s">
        <v>942</v>
      </c>
      <c r="C17" s="41"/>
      <c r="D17" s="41" t="s">
        <v>943</v>
      </c>
      <c r="E17" s="41"/>
      <c r="F17" s="41" t="s">
        <v>944</v>
      </c>
      <c r="G17" s="41"/>
      <c r="H17" s="41"/>
      <c r="I17" s="41"/>
      <c r="J17" s="41"/>
      <c r="K17" s="41"/>
    </row>
    <row r="18" spans="2:11" s="1" customFormat="1" ht="11.55" customHeight="1" x14ac:dyDescent="0.15"/>
    <row r="19" spans="2:11" s="1" customFormat="1" ht="13.2" customHeight="1" x14ac:dyDescent="0.15">
      <c r="B19" s="42" t="s">
        <v>945</v>
      </c>
      <c r="C19" s="42"/>
      <c r="D19" s="42"/>
      <c r="E19" s="42"/>
      <c r="F19" s="47"/>
      <c r="G19" s="47"/>
      <c r="H19" s="47"/>
      <c r="I19" s="47"/>
      <c r="J19" s="48"/>
      <c r="K19" s="48"/>
    </row>
    <row r="20" spans="2:11" s="1" customFormat="1" ht="11.85" customHeight="1" x14ac:dyDescent="0.15">
      <c r="B20" s="44" t="s">
        <v>946</v>
      </c>
      <c r="C20" s="44"/>
      <c r="D20" s="44" t="s">
        <v>947</v>
      </c>
      <c r="E20" s="44"/>
      <c r="F20" s="44"/>
      <c r="G20" s="44" t="s">
        <v>948</v>
      </c>
      <c r="H20" s="44"/>
      <c r="I20" s="44"/>
      <c r="J20" s="44"/>
      <c r="K20" s="44"/>
    </row>
    <row r="21" spans="2:11" s="1" customFormat="1" ht="11.55" customHeight="1" x14ac:dyDescent="0.15"/>
    <row r="22" spans="2:11" s="1" customFormat="1" ht="13.2" customHeight="1" x14ac:dyDescent="0.15">
      <c r="B22" s="42" t="s">
        <v>949</v>
      </c>
      <c r="C22" s="42"/>
      <c r="D22" s="42"/>
      <c r="E22" s="42"/>
      <c r="F22" s="42"/>
      <c r="G22" s="42"/>
      <c r="H22" s="47"/>
      <c r="I22" s="47"/>
      <c r="J22" s="47"/>
      <c r="K22" s="6"/>
    </row>
    <row r="23" spans="2:11" s="1" customFormat="1" ht="11.85" customHeight="1" x14ac:dyDescent="0.15">
      <c r="B23" s="44" t="s">
        <v>950</v>
      </c>
      <c r="C23" s="44"/>
      <c r="D23" s="44" t="s">
        <v>951</v>
      </c>
      <c r="E23" s="44"/>
      <c r="F23" s="44"/>
      <c r="G23" s="44" t="s">
        <v>952</v>
      </c>
      <c r="H23" s="44"/>
      <c r="I23" s="44"/>
      <c r="J23" s="44"/>
      <c r="K23" s="44"/>
    </row>
    <row r="24" spans="2:11" s="1" customFormat="1" ht="10.65" customHeight="1" x14ac:dyDescent="0.15"/>
    <row r="25" spans="2:11" s="1" customFormat="1" ht="11.85" customHeight="1" x14ac:dyDescent="0.15">
      <c r="B25" s="42" t="s">
        <v>953</v>
      </c>
      <c r="C25" s="42"/>
      <c r="D25" s="48"/>
      <c r="E25" s="48"/>
      <c r="F25" s="48"/>
      <c r="G25" s="48"/>
      <c r="H25" s="48"/>
      <c r="I25" s="48"/>
      <c r="J25" s="48"/>
      <c r="K25" s="48"/>
    </row>
    <row r="26" spans="2:11" s="1" customFormat="1" ht="11.85" customHeight="1" x14ac:dyDescent="0.15">
      <c r="B26" s="44" t="s">
        <v>954</v>
      </c>
      <c r="C26" s="44"/>
      <c r="D26" s="37"/>
      <c r="E26" s="37"/>
      <c r="F26" s="37"/>
      <c r="G26" s="37"/>
      <c r="H26" s="37"/>
      <c r="I26" s="37"/>
      <c r="J26" s="37"/>
      <c r="K26" s="37"/>
    </row>
    <row r="27" spans="2:11" s="1" customFormat="1" ht="8.85" customHeight="1" x14ac:dyDescent="0.15"/>
    <row r="28" spans="2:11" s="1" customFormat="1" ht="11.85" customHeight="1" x14ac:dyDescent="0.15">
      <c r="B28" s="42" t="s">
        <v>955</v>
      </c>
      <c r="C28" s="42"/>
      <c r="D28" s="42"/>
      <c r="E28" s="42"/>
      <c r="F28" s="42"/>
      <c r="G28" s="42"/>
      <c r="H28" s="42"/>
      <c r="I28" s="42"/>
      <c r="J28" s="42"/>
      <c r="K28" s="42"/>
    </row>
    <row r="29" spans="2:11" s="1" customFormat="1" ht="11.85" customHeight="1" x14ac:dyDescent="0.15">
      <c r="B29" s="44" t="s">
        <v>956</v>
      </c>
      <c r="C29" s="44"/>
      <c r="D29" s="44"/>
      <c r="E29" s="44"/>
      <c r="F29" s="44"/>
      <c r="G29" s="44"/>
      <c r="H29" s="44"/>
      <c r="I29" s="44"/>
      <c r="J29" s="44"/>
      <c r="K29" s="44"/>
    </row>
    <row r="30" spans="2:11" s="1" customFormat="1" ht="11.85" customHeight="1" x14ac:dyDescent="0.15">
      <c r="B30" s="44" t="s">
        <v>957</v>
      </c>
      <c r="C30" s="44"/>
      <c r="D30" s="44"/>
      <c r="E30" s="44"/>
      <c r="F30" s="44"/>
      <c r="G30" s="44"/>
      <c r="H30" s="44"/>
      <c r="I30" s="44"/>
      <c r="J30" s="44"/>
      <c r="K30" s="44"/>
    </row>
    <row r="31" spans="2:11" s="1" customFormat="1" ht="11.85" customHeight="1" x14ac:dyDescent="0.15">
      <c r="B31" s="44" t="s">
        <v>958</v>
      </c>
      <c r="C31" s="44"/>
      <c r="D31" s="44"/>
      <c r="E31" s="44"/>
      <c r="F31" s="44"/>
      <c r="G31" s="44"/>
      <c r="H31" s="44"/>
      <c r="I31" s="44"/>
      <c r="J31" s="44"/>
      <c r="K31" s="44"/>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H26" sqref="H26"/>
    </sheetView>
  </sheetViews>
  <sheetFormatPr defaultRowHeight="14.4"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43"/>
      <c r="C2" s="43"/>
      <c r="D2" s="49" t="s">
        <v>959</v>
      </c>
      <c r="E2" s="49"/>
      <c r="F2" s="49"/>
      <c r="G2" s="49"/>
      <c r="H2" s="49"/>
      <c r="I2" s="49"/>
    </row>
    <row r="3" spans="2:14" s="1" customFormat="1" ht="11.85" customHeight="1" x14ac:dyDescent="0.15">
      <c r="B3" s="43"/>
      <c r="C3" s="43"/>
    </row>
    <row r="4" spans="2:14" s="1" customFormat="1" ht="2.1" customHeight="1" x14ac:dyDescent="0.15"/>
    <row r="5" spans="2:14" s="1" customFormat="1" ht="26.4" customHeight="1" x14ac:dyDescent="0.15">
      <c r="B5" s="45" t="s">
        <v>995</v>
      </c>
      <c r="C5" s="45"/>
      <c r="D5" s="45"/>
      <c r="E5" s="45"/>
      <c r="F5" s="45"/>
      <c r="G5" s="45"/>
      <c r="H5" s="45"/>
      <c r="I5" s="45"/>
      <c r="J5" s="45"/>
    </row>
    <row r="6" spans="2:14" s="1" customFormat="1" ht="4.2" customHeight="1" x14ac:dyDescent="0.15"/>
    <row r="7" spans="2:14" s="1" customFormat="1" ht="15.3" customHeight="1" x14ac:dyDescent="0.15">
      <c r="B7" s="39" t="s">
        <v>996</v>
      </c>
      <c r="C7" s="39"/>
      <c r="D7" s="39"/>
      <c r="E7" s="39"/>
      <c r="F7" s="39"/>
      <c r="G7" s="39"/>
      <c r="H7" s="39"/>
      <c r="I7" s="39"/>
      <c r="J7" s="39"/>
      <c r="K7" s="39"/>
      <c r="L7" s="39"/>
      <c r="M7" s="39"/>
      <c r="N7" s="39"/>
    </row>
    <row r="8" spans="2:14" s="1" customFormat="1" ht="3.45" customHeight="1" x14ac:dyDescent="0.15"/>
    <row r="9" spans="2:14" s="1" customFormat="1" ht="26.85" customHeight="1" x14ac:dyDescent="0.15">
      <c r="B9" s="10" t="s">
        <v>963</v>
      </c>
      <c r="C9" s="10" t="s">
        <v>964</v>
      </c>
      <c r="D9" s="10" t="s">
        <v>965</v>
      </c>
      <c r="E9" s="52" t="s">
        <v>966</v>
      </c>
      <c r="F9" s="52"/>
      <c r="G9" s="11" t="s">
        <v>967</v>
      </c>
      <c r="H9" s="10" t="s">
        <v>968</v>
      </c>
      <c r="I9" s="11" t="s">
        <v>969</v>
      </c>
      <c r="J9" s="10" t="s">
        <v>970</v>
      </c>
      <c r="K9" s="11" t="s">
        <v>971</v>
      </c>
      <c r="L9" s="11" t="s">
        <v>972</v>
      </c>
      <c r="M9" s="11" t="s">
        <v>973</v>
      </c>
      <c r="N9" s="11" t="s">
        <v>989</v>
      </c>
    </row>
    <row r="10" spans="2:14" s="1" customFormat="1" ht="13.8" customHeight="1" x14ac:dyDescent="0.15">
      <c r="B10" s="12" t="s">
        <v>974</v>
      </c>
      <c r="C10" s="12" t="s">
        <v>975</v>
      </c>
      <c r="D10" s="13">
        <v>2500000000</v>
      </c>
      <c r="E10" s="50">
        <v>43521</v>
      </c>
      <c r="F10" s="50"/>
      <c r="G10" s="14">
        <v>46078</v>
      </c>
      <c r="H10" s="12" t="s">
        <v>1</v>
      </c>
      <c r="I10" s="12" t="s">
        <v>976</v>
      </c>
      <c r="J10" s="15">
        <v>5.0000000000000001E-3</v>
      </c>
      <c r="K10" s="12" t="s">
        <v>977</v>
      </c>
      <c r="L10" s="12" t="s">
        <v>978</v>
      </c>
      <c r="M10" s="16">
        <v>1.1534246575342499</v>
      </c>
      <c r="N10" s="12" t="s">
        <v>990</v>
      </c>
    </row>
    <row r="11" spans="2:14" s="1" customFormat="1" ht="13.8" customHeight="1" x14ac:dyDescent="0.15">
      <c r="B11" s="12" t="s">
        <v>979</v>
      </c>
      <c r="C11" s="12" t="s">
        <v>980</v>
      </c>
      <c r="D11" s="13">
        <v>2500000000</v>
      </c>
      <c r="E11" s="50">
        <v>43521</v>
      </c>
      <c r="F11" s="50"/>
      <c r="G11" s="14">
        <v>47174</v>
      </c>
      <c r="H11" s="12" t="s">
        <v>1</v>
      </c>
      <c r="I11" s="12" t="s">
        <v>976</v>
      </c>
      <c r="J11" s="15">
        <v>8.5000000000000006E-3</v>
      </c>
      <c r="K11" s="12" t="s">
        <v>977</v>
      </c>
      <c r="L11" s="12" t="s">
        <v>978</v>
      </c>
      <c r="M11" s="16">
        <v>4.1561643835616398</v>
      </c>
      <c r="N11" s="12" t="s">
        <v>991</v>
      </c>
    </row>
    <row r="12" spans="2:14" s="1" customFormat="1" ht="13.8" customHeight="1" x14ac:dyDescent="0.15">
      <c r="B12" s="12" t="s">
        <v>981</v>
      </c>
      <c r="C12" s="12" t="s">
        <v>982</v>
      </c>
      <c r="D12" s="13">
        <v>2500000000</v>
      </c>
      <c r="E12" s="50">
        <v>43971</v>
      </c>
      <c r="F12" s="50"/>
      <c r="G12" s="14">
        <v>46527</v>
      </c>
      <c r="H12" s="12" t="s">
        <v>1</v>
      </c>
      <c r="I12" s="12" t="s">
        <v>976</v>
      </c>
      <c r="J12" s="15">
        <v>1E-4</v>
      </c>
      <c r="K12" s="12" t="s">
        <v>977</v>
      </c>
      <c r="L12" s="12" t="s">
        <v>983</v>
      </c>
      <c r="M12" s="16">
        <v>2.3835616438356202</v>
      </c>
      <c r="N12" s="12" t="s">
        <v>992</v>
      </c>
    </row>
    <row r="13" spans="2:14" s="1" customFormat="1" ht="13.8" customHeight="1" x14ac:dyDescent="0.15">
      <c r="B13" s="12" t="s">
        <v>984</v>
      </c>
      <c r="C13" s="12" t="s">
        <v>985</v>
      </c>
      <c r="D13" s="13">
        <v>2500000000</v>
      </c>
      <c r="E13" s="50">
        <v>43971</v>
      </c>
      <c r="F13" s="50"/>
      <c r="G13" s="14">
        <v>47623</v>
      </c>
      <c r="H13" s="12" t="s">
        <v>1</v>
      </c>
      <c r="I13" s="12" t="s">
        <v>976</v>
      </c>
      <c r="J13" s="15">
        <v>6.9999999999999999E-4</v>
      </c>
      <c r="K13" s="12" t="s">
        <v>977</v>
      </c>
      <c r="L13" s="12" t="s">
        <v>983</v>
      </c>
      <c r="M13" s="16">
        <v>5.38630136986301</v>
      </c>
      <c r="N13" s="12" t="s">
        <v>993</v>
      </c>
    </row>
    <row r="14" spans="2:14" s="1" customFormat="1" ht="13.8" customHeight="1" x14ac:dyDescent="0.15">
      <c r="B14" s="12" t="s">
        <v>986</v>
      </c>
      <c r="C14" s="12" t="s">
        <v>987</v>
      </c>
      <c r="D14" s="13">
        <v>1500000000</v>
      </c>
      <c r="E14" s="50">
        <v>44175</v>
      </c>
      <c r="F14" s="50"/>
      <c r="G14" s="14">
        <v>46731</v>
      </c>
      <c r="H14" s="12" t="s">
        <v>1</v>
      </c>
      <c r="I14" s="12" t="s">
        <v>976</v>
      </c>
      <c r="J14" s="15">
        <v>1E-4</v>
      </c>
      <c r="K14" s="12" t="s">
        <v>977</v>
      </c>
      <c r="L14" s="12" t="s">
        <v>988</v>
      </c>
      <c r="M14" s="16">
        <v>2.9424657534246599</v>
      </c>
      <c r="N14" s="12" t="s">
        <v>994</v>
      </c>
    </row>
    <row r="15" spans="2:14" s="1" customFormat="1" ht="8.85" customHeight="1" x14ac:dyDescent="0.15">
      <c r="B15" s="17"/>
      <c r="C15" s="18"/>
      <c r="D15" s="19">
        <v>11500000000</v>
      </c>
      <c r="E15" s="51"/>
      <c r="F15" s="51"/>
      <c r="G15" s="17"/>
      <c r="H15" s="17"/>
      <c r="I15" s="17"/>
      <c r="J15" s="17"/>
      <c r="K15" s="17"/>
      <c r="L15" s="17"/>
      <c r="M15" s="17"/>
      <c r="N15" s="17"/>
    </row>
    <row r="16" spans="2:14" s="1" customFormat="1" ht="4.6500000000000004" customHeight="1" x14ac:dyDescent="0.15"/>
    <row r="17" spans="2:14" s="1" customFormat="1" ht="15.75" customHeight="1" x14ac:dyDescent="0.15">
      <c r="B17" s="39" t="s">
        <v>997</v>
      </c>
      <c r="C17" s="39"/>
      <c r="D17" s="39"/>
      <c r="E17" s="39"/>
      <c r="F17" s="39"/>
      <c r="G17" s="39"/>
      <c r="H17" s="39"/>
      <c r="I17" s="39"/>
      <c r="J17" s="39"/>
      <c r="K17" s="39"/>
      <c r="L17" s="39"/>
      <c r="M17" s="39"/>
      <c r="N17" s="39"/>
    </row>
    <row r="18" spans="2:14" s="1" customFormat="1" ht="2.1" customHeight="1" x14ac:dyDescent="0.15"/>
    <row r="19" spans="2:14" s="1" customFormat="1" ht="12.75" customHeight="1" x14ac:dyDescent="0.15">
      <c r="B19" s="7" t="s">
        <v>998</v>
      </c>
      <c r="F19" s="53">
        <v>11500000000</v>
      </c>
      <c r="G19" s="53"/>
    </row>
    <row r="20" spans="2:14" s="1" customFormat="1" ht="12.75" customHeight="1" x14ac:dyDescent="0.15">
      <c r="B20" s="7" t="s">
        <v>999</v>
      </c>
      <c r="C20" s="7"/>
      <c r="F20" s="20"/>
      <c r="G20" s="21">
        <v>3.1217391304347798E-3</v>
      </c>
    </row>
    <row r="21" spans="2:14" s="1" customFormat="1" ht="11.1" customHeight="1" x14ac:dyDescent="0.15">
      <c r="B21" s="7" t="s">
        <v>1000</v>
      </c>
      <c r="C21" s="7"/>
      <c r="F21" s="22"/>
      <c r="G21" s="23">
        <v>3.22715902322811</v>
      </c>
    </row>
    <row r="22" spans="2:14" s="1" customFormat="1" ht="1.65" customHeight="1" x14ac:dyDescent="0.15">
      <c r="B22" s="7"/>
      <c r="C22" s="7"/>
    </row>
    <row r="23" spans="2:14" s="1" customFormat="1" ht="12.75" customHeight="1" x14ac:dyDescent="0.15">
      <c r="B23" s="24" t="s">
        <v>1001</v>
      </c>
    </row>
    <row r="24" spans="2:14" s="1" customFormat="1" ht="18.75" customHeight="1" x14ac:dyDescent="0.15"/>
  </sheetData>
  <mergeCells count="13">
    <mergeCell ref="B17:N17"/>
    <mergeCell ref="B2:C3"/>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activeCell="B18" sqref="B18"/>
    </sheetView>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43"/>
    </row>
    <row r="2" spans="2:6" s="1" customFormat="1" ht="18.3" customHeight="1" x14ac:dyDescent="0.15">
      <c r="B2" s="43"/>
      <c r="C2" s="49" t="s">
        <v>959</v>
      </c>
      <c r="D2" s="49"/>
      <c r="E2" s="49"/>
      <c r="F2" s="49"/>
    </row>
    <row r="3" spans="2:6" s="1" customFormat="1" ht="6" customHeight="1" x14ac:dyDescent="0.15">
      <c r="B3" s="43"/>
    </row>
    <row r="4" spans="2:6" s="1" customFormat="1" ht="3.45" customHeight="1" x14ac:dyDescent="0.15"/>
    <row r="5" spans="2:6" s="1" customFormat="1" ht="26.4" customHeight="1" x14ac:dyDescent="0.15">
      <c r="B5" s="45" t="s">
        <v>1016</v>
      </c>
      <c r="C5" s="45"/>
      <c r="D5" s="45"/>
      <c r="E5" s="45"/>
      <c r="F5" s="45"/>
    </row>
    <row r="6" spans="2:6" s="1" customFormat="1" ht="7.65" customHeight="1" x14ac:dyDescent="0.15"/>
    <row r="7" spans="2:6" s="1" customFormat="1" ht="15.3" customHeight="1" x14ac:dyDescent="0.15">
      <c r="B7" s="54" t="s">
        <v>1017</v>
      </c>
      <c r="C7" s="54"/>
      <c r="D7" s="54"/>
      <c r="E7" s="54"/>
      <c r="F7" s="54"/>
    </row>
    <row r="8" spans="2:6" s="1" customFormat="1" ht="10.199999999999999" customHeight="1" x14ac:dyDescent="0.15"/>
    <row r="9" spans="2:6" s="1" customFormat="1" ht="12.75" customHeight="1" x14ac:dyDescent="0.15">
      <c r="B9" s="5" t="s">
        <v>1002</v>
      </c>
      <c r="C9" s="25" t="s">
        <v>1003</v>
      </c>
      <c r="D9" s="25" t="s">
        <v>1004</v>
      </c>
      <c r="E9" s="25" t="s">
        <v>1005</v>
      </c>
    </row>
    <row r="10" spans="2:6" s="1" customFormat="1" ht="11.85" customHeight="1" x14ac:dyDescent="0.15">
      <c r="B10" s="7" t="s">
        <v>1006</v>
      </c>
      <c r="C10" s="26" t="s">
        <v>1007</v>
      </c>
      <c r="D10" s="26" t="s">
        <v>1008</v>
      </c>
      <c r="E10" s="26" t="s">
        <v>1009</v>
      </c>
    </row>
    <row r="11" spans="2:6" s="1" customFormat="1" ht="11.85" customHeight="1" x14ac:dyDescent="0.15">
      <c r="B11" s="7" t="s">
        <v>1010</v>
      </c>
      <c r="C11" s="26" t="s">
        <v>1011</v>
      </c>
      <c r="D11" s="26" t="s">
        <v>1008</v>
      </c>
      <c r="E11" s="26" t="s">
        <v>1012</v>
      </c>
    </row>
    <row r="12" spans="2:6" s="1" customFormat="1" ht="11.85" customHeight="1" x14ac:dyDescent="0.15">
      <c r="B12" s="7" t="s">
        <v>1013</v>
      </c>
      <c r="C12" s="26" t="s">
        <v>1014</v>
      </c>
      <c r="D12" s="26" t="s">
        <v>1008</v>
      </c>
      <c r="E12" s="26" t="s">
        <v>1015</v>
      </c>
    </row>
    <row r="13" spans="2:6" s="1" customFormat="1" ht="22.95" customHeight="1" x14ac:dyDescent="0.15"/>
    <row r="14" spans="2:6" s="1" customFormat="1" ht="15.3" customHeight="1" x14ac:dyDescent="0.15">
      <c r="B14" s="54" t="s">
        <v>1018</v>
      </c>
      <c r="C14" s="54"/>
      <c r="D14" s="54"/>
      <c r="E14" s="54"/>
      <c r="F14" s="54"/>
    </row>
    <row r="15" spans="2:6" s="1" customFormat="1" ht="12.75" customHeight="1" x14ac:dyDescent="0.15"/>
    <row r="16" spans="2:6" s="1" customFormat="1" ht="12.75" customHeight="1" x14ac:dyDescent="0.15">
      <c r="B16" s="5" t="s">
        <v>1002</v>
      </c>
      <c r="C16" s="25" t="s">
        <v>1003</v>
      </c>
      <c r="D16" s="25" t="s">
        <v>1004</v>
      </c>
    </row>
    <row r="17" spans="2:4" s="1" customFormat="1" ht="11.85" customHeight="1" x14ac:dyDescent="0.15">
      <c r="B17" s="7"/>
      <c r="C17" s="26"/>
      <c r="D17" s="26"/>
    </row>
    <row r="18"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43"/>
    </row>
    <row r="2" spans="2:4" s="1" customFormat="1" ht="18.3" customHeight="1" x14ac:dyDescent="0.15">
      <c r="B2" s="43"/>
      <c r="C2" s="8" t="s">
        <v>959</v>
      </c>
    </row>
    <row r="3" spans="2:4" s="1" customFormat="1" ht="4.6500000000000004" customHeight="1" x14ac:dyDescent="0.15">
      <c r="B3" s="43"/>
      <c r="C3" s="55"/>
    </row>
    <row r="4" spans="2:4" s="1" customFormat="1" ht="8.85" customHeight="1" x14ac:dyDescent="0.15">
      <c r="C4" s="55"/>
    </row>
    <row r="5" spans="2:4" s="1" customFormat="1" ht="26.4" customHeight="1" x14ac:dyDescent="0.15">
      <c r="B5" s="45" t="s">
        <v>1074</v>
      </c>
      <c r="C5" s="45"/>
    </row>
    <row r="6" spans="2:4" s="1" customFormat="1" ht="11.55" customHeight="1" x14ac:dyDescent="0.15">
      <c r="B6" s="7" t="s">
        <v>1075</v>
      </c>
    </row>
    <row r="7" spans="2:4" s="1" customFormat="1" ht="1.65" customHeight="1" x14ac:dyDescent="0.15"/>
    <row r="8" spans="2:4" s="1" customFormat="1" ht="15.3" customHeight="1" x14ac:dyDescent="0.15">
      <c r="B8" s="39" t="s">
        <v>1076</v>
      </c>
      <c r="C8" s="39"/>
    </row>
    <row r="9" spans="2:4" s="1" customFormat="1" ht="4.2" customHeight="1" x14ac:dyDescent="0.15"/>
    <row r="10" spans="2:4" s="1" customFormat="1" ht="17.100000000000001" customHeight="1" x14ac:dyDescent="0.25">
      <c r="B10" s="27" t="s">
        <v>1019</v>
      </c>
      <c r="C10" s="28">
        <v>11500000000</v>
      </c>
      <c r="D10" s="29" t="s">
        <v>1020</v>
      </c>
    </row>
    <row r="11" spans="2:4" s="1" customFormat="1" ht="17.100000000000001" customHeight="1" x14ac:dyDescent="0.25">
      <c r="B11" s="27" t="s">
        <v>1021</v>
      </c>
      <c r="C11" s="28">
        <v>14921330038.0599</v>
      </c>
      <c r="D11" s="29" t="s">
        <v>1022</v>
      </c>
    </row>
    <row r="12" spans="2:4" s="1" customFormat="1" ht="17.100000000000001" customHeight="1" x14ac:dyDescent="0.25">
      <c r="B12" s="27" t="s">
        <v>1023</v>
      </c>
      <c r="C12" s="28">
        <v>91500000</v>
      </c>
      <c r="D12" s="29" t="s">
        <v>1024</v>
      </c>
    </row>
    <row r="13" spans="2:4" s="1" customFormat="1" ht="17.100000000000001" customHeight="1" x14ac:dyDescent="0.25">
      <c r="B13" s="27" t="s">
        <v>1025</v>
      </c>
      <c r="C13" s="28">
        <v>634961213.67999995</v>
      </c>
      <c r="D13" s="29" t="s">
        <v>1026</v>
      </c>
    </row>
    <row r="14" spans="2:4" s="1" customFormat="1" ht="17.100000000000001" customHeight="1" x14ac:dyDescent="0.25">
      <c r="B14" s="27" t="s">
        <v>1027</v>
      </c>
      <c r="C14" s="30">
        <v>0.36067750015129502</v>
      </c>
      <c r="D14" s="31"/>
    </row>
    <row r="15" spans="2:4" s="1" customFormat="1" ht="4.2" customHeight="1" x14ac:dyDescent="0.15"/>
    <row r="16" spans="2:4" s="1" customFormat="1" ht="15.3" customHeight="1" x14ac:dyDescent="0.15">
      <c r="B16" s="39" t="s">
        <v>1077</v>
      </c>
      <c r="C16" s="39"/>
    </row>
    <row r="17" spans="2:4" s="1" customFormat="1" ht="4.2" customHeight="1" x14ac:dyDescent="0.15"/>
    <row r="18" spans="2:4" s="1" customFormat="1" ht="17.100000000000001" customHeight="1" x14ac:dyDescent="0.25">
      <c r="B18" s="27" t="s">
        <v>1028</v>
      </c>
      <c r="C18" s="28">
        <v>12139511455.095301</v>
      </c>
      <c r="D18" s="29" t="s">
        <v>1029</v>
      </c>
    </row>
    <row r="19" spans="2:4" s="1" customFormat="1" ht="17.100000000000001" customHeight="1" x14ac:dyDescent="0.25">
      <c r="B19" s="27" t="s">
        <v>1030</v>
      </c>
      <c r="C19" s="30">
        <v>1.05560969174742</v>
      </c>
      <c r="D19" s="32" t="s">
        <v>1031</v>
      </c>
    </row>
    <row r="20" spans="2:4" s="1" customFormat="1" ht="17.100000000000001" customHeight="1" x14ac:dyDescent="0.25">
      <c r="B20" s="2" t="s">
        <v>1032</v>
      </c>
      <c r="C20" s="33" t="s">
        <v>1033</v>
      </c>
      <c r="D20" s="34" t="s">
        <v>1034</v>
      </c>
    </row>
    <row r="21" spans="2:4" s="1" customFormat="1" ht="4.2" customHeight="1" x14ac:dyDescent="0.15"/>
    <row r="22" spans="2:4" s="1" customFormat="1" ht="15.3" customHeight="1" x14ac:dyDescent="0.15">
      <c r="B22" s="39" t="s">
        <v>1078</v>
      </c>
      <c r="C22" s="39"/>
    </row>
    <row r="23" spans="2:4" s="1" customFormat="1" ht="4.2" customHeight="1" x14ac:dyDescent="0.15"/>
    <row r="24" spans="2:4" s="1" customFormat="1" ht="17.100000000000001" customHeight="1" x14ac:dyDescent="0.25">
      <c r="B24" s="27" t="s">
        <v>1035</v>
      </c>
      <c r="C24" s="28">
        <v>91891738.305000007</v>
      </c>
      <c r="D24" s="29" t="s">
        <v>1036</v>
      </c>
    </row>
    <row r="25" spans="2:4" s="1" customFormat="1" ht="17.100000000000001" customHeight="1" x14ac:dyDescent="0.25">
      <c r="B25" s="27" t="s">
        <v>1037</v>
      </c>
      <c r="C25" s="28">
        <v>634961213.67999995</v>
      </c>
      <c r="D25" s="29" t="s">
        <v>1038</v>
      </c>
    </row>
    <row r="26" spans="2:4" s="1" customFormat="1" ht="17.100000000000001" customHeight="1" x14ac:dyDescent="0.25">
      <c r="B26" s="27" t="s">
        <v>1039</v>
      </c>
      <c r="C26" s="35">
        <v>0</v>
      </c>
      <c r="D26" s="29" t="s">
        <v>1040</v>
      </c>
    </row>
    <row r="27" spans="2:4" s="1" customFormat="1" ht="17.100000000000001" customHeight="1" x14ac:dyDescent="0.25">
      <c r="B27" s="27" t="s">
        <v>1028</v>
      </c>
      <c r="C27" s="28">
        <v>12139511455.095301</v>
      </c>
      <c r="D27" s="29"/>
    </row>
    <row r="28" spans="2:4" s="1" customFormat="1" ht="17.100000000000001" customHeight="1" x14ac:dyDescent="0.25">
      <c r="B28" s="27" t="s">
        <v>1041</v>
      </c>
      <c r="C28" s="30">
        <v>1.11881429626786</v>
      </c>
      <c r="D28" s="32" t="s">
        <v>1031</v>
      </c>
    </row>
    <row r="29" spans="2:4" s="1" customFormat="1" ht="17.100000000000001" customHeight="1" x14ac:dyDescent="0.25">
      <c r="B29" s="2" t="s">
        <v>1042</v>
      </c>
      <c r="C29" s="33" t="s">
        <v>1033</v>
      </c>
      <c r="D29" s="34" t="s">
        <v>1043</v>
      </c>
    </row>
    <row r="30" spans="2:4" s="1" customFormat="1" ht="4.2" customHeight="1" x14ac:dyDescent="0.15"/>
    <row r="31" spans="2:4" s="1" customFormat="1" ht="15.3" customHeight="1" x14ac:dyDescent="0.15">
      <c r="B31" s="39" t="s">
        <v>1079</v>
      </c>
      <c r="C31" s="39"/>
    </row>
    <row r="32" spans="2:4" s="1" customFormat="1" ht="4.2" customHeight="1" x14ac:dyDescent="0.15"/>
    <row r="33" spans="2:4" s="1" customFormat="1" ht="17.100000000000001" customHeight="1" x14ac:dyDescent="0.25">
      <c r="B33" s="27" t="s">
        <v>1044</v>
      </c>
      <c r="C33" s="28">
        <v>2191155389.04</v>
      </c>
      <c r="D33" s="29" t="s">
        <v>1045</v>
      </c>
    </row>
    <row r="34" spans="2:4" s="1" customFormat="1" ht="17.100000000000001" customHeight="1" x14ac:dyDescent="0.25">
      <c r="B34" s="27" t="s">
        <v>1046</v>
      </c>
      <c r="C34" s="28">
        <v>2191155389.04</v>
      </c>
      <c r="D34" s="29"/>
    </row>
    <row r="35" spans="2:4" s="1" customFormat="1" ht="17.100000000000001" customHeight="1" x14ac:dyDescent="0.25">
      <c r="B35" s="27" t="s">
        <v>1047</v>
      </c>
      <c r="C35" s="28">
        <v>0</v>
      </c>
      <c r="D35" s="29"/>
    </row>
    <row r="36" spans="2:4" s="1" customFormat="1" ht="17.100000000000001" customHeight="1" x14ac:dyDescent="0.25">
      <c r="B36" s="27" t="s">
        <v>1048</v>
      </c>
      <c r="C36" s="36" t="s">
        <v>94</v>
      </c>
      <c r="D36" s="29"/>
    </row>
    <row r="37" spans="2:4" s="1" customFormat="1" ht="17.100000000000001" customHeight="1" x14ac:dyDescent="0.25">
      <c r="B37" s="27" t="s">
        <v>1049</v>
      </c>
      <c r="C37" s="36" t="s">
        <v>94</v>
      </c>
      <c r="D37" s="31"/>
    </row>
    <row r="38" spans="2:4" s="1" customFormat="1" ht="17.100000000000001" customHeight="1" x14ac:dyDescent="0.25">
      <c r="B38" s="27" t="s">
        <v>1050</v>
      </c>
      <c r="C38" s="28">
        <v>12866364407.080299</v>
      </c>
      <c r="D38" s="29" t="s">
        <v>1051</v>
      </c>
    </row>
    <row r="39" spans="2:4" s="1" customFormat="1" ht="17.100000000000001" customHeight="1" x14ac:dyDescent="0.25">
      <c r="B39" s="27" t="s">
        <v>1028</v>
      </c>
      <c r="C39" s="28">
        <v>12139511455.095301</v>
      </c>
      <c r="D39" s="31"/>
    </row>
    <row r="40" spans="2:4" s="1" customFormat="1" ht="17.100000000000001" customHeight="1" x14ac:dyDescent="0.25">
      <c r="B40" s="27" t="s">
        <v>1052</v>
      </c>
      <c r="C40" s="28">
        <v>91891738.305000007</v>
      </c>
      <c r="D40" s="31"/>
    </row>
    <row r="41" spans="2:4" s="1" customFormat="1" ht="17.100000000000001" customHeight="1" x14ac:dyDescent="0.25">
      <c r="B41" s="27" t="s">
        <v>1053</v>
      </c>
      <c r="C41" s="28">
        <v>634961213.67999995</v>
      </c>
      <c r="D41" s="31"/>
    </row>
    <row r="42" spans="2:4" s="1" customFormat="1" ht="17.100000000000001" customHeight="1" x14ac:dyDescent="0.25">
      <c r="B42" s="27" t="s">
        <v>1049</v>
      </c>
      <c r="C42" s="36" t="s">
        <v>94</v>
      </c>
      <c r="D42" s="31"/>
    </row>
    <row r="43" spans="2:4" s="1" customFormat="1" ht="17.100000000000001" customHeight="1" x14ac:dyDescent="0.25">
      <c r="B43" s="27" t="s">
        <v>1054</v>
      </c>
      <c r="C43" s="28">
        <v>142950000</v>
      </c>
      <c r="D43" s="29" t="s">
        <v>1055</v>
      </c>
    </row>
    <row r="44" spans="2:4" s="1" customFormat="1" ht="17.100000000000001" customHeight="1" x14ac:dyDescent="0.25">
      <c r="B44" s="27" t="s">
        <v>1056</v>
      </c>
      <c r="C44" s="28">
        <v>49809125.613737904</v>
      </c>
      <c r="D44" s="29" t="s">
        <v>1057</v>
      </c>
    </row>
    <row r="45" spans="2:4" s="1" customFormat="1" ht="17.100000000000001" customHeight="1" x14ac:dyDescent="0.25">
      <c r="B45" s="27" t="s">
        <v>1058</v>
      </c>
      <c r="C45" s="28">
        <v>11500000000</v>
      </c>
      <c r="D45" s="29" t="s">
        <v>1059</v>
      </c>
    </row>
    <row r="46" spans="2:4" s="1" customFormat="1" ht="17.100000000000001" customHeight="1" x14ac:dyDescent="0.25">
      <c r="B46" s="27" t="s">
        <v>1060</v>
      </c>
      <c r="C46" s="28">
        <v>3364760670.5065999</v>
      </c>
      <c r="D46" s="31"/>
    </row>
    <row r="47" spans="2:4" s="1" customFormat="1" ht="17.100000000000001" customHeight="1" x14ac:dyDescent="0.25">
      <c r="B47" s="2" t="s">
        <v>1061</v>
      </c>
      <c r="C47" s="33" t="s">
        <v>1033</v>
      </c>
      <c r="D47" s="31"/>
    </row>
    <row r="48" spans="2:4" s="1" customFormat="1" ht="4.2" customHeight="1" x14ac:dyDescent="0.15"/>
    <row r="49" spans="2:4" s="1" customFormat="1" ht="15.75" customHeight="1" x14ac:dyDescent="0.15">
      <c r="B49" s="39" t="s">
        <v>1080</v>
      </c>
      <c r="C49" s="39"/>
    </row>
    <row r="50" spans="2:4" s="1" customFormat="1" ht="4.2" customHeight="1" x14ac:dyDescent="0.15"/>
    <row r="51" spans="2:4" s="1" customFormat="1" ht="17.100000000000001" customHeight="1" x14ac:dyDescent="0.25">
      <c r="B51" s="27" t="s">
        <v>1062</v>
      </c>
      <c r="C51" s="28">
        <v>1487253835.6399901</v>
      </c>
      <c r="D51" s="29" t="s">
        <v>1063</v>
      </c>
    </row>
    <row r="52" spans="2:4" s="1" customFormat="1" ht="17.100000000000001" customHeight="1" x14ac:dyDescent="0.25">
      <c r="B52" s="27" t="s">
        <v>1064</v>
      </c>
      <c r="C52" s="28">
        <v>-43472465.513320997</v>
      </c>
      <c r="D52" s="29" t="s">
        <v>1065</v>
      </c>
    </row>
    <row r="53" spans="2:4" s="1" customFormat="1" ht="17.100000000000001" customHeight="1" x14ac:dyDescent="0.25">
      <c r="B53" s="27" t="s">
        <v>1066</v>
      </c>
      <c r="C53" s="28">
        <v>1443781370.1266699</v>
      </c>
      <c r="D53" s="29"/>
    </row>
    <row r="54" spans="2:4" s="1" customFormat="1" ht="17.100000000000001" customHeight="1" x14ac:dyDescent="0.25">
      <c r="B54" s="2" t="s">
        <v>1067</v>
      </c>
      <c r="C54" s="33" t="s">
        <v>1033</v>
      </c>
      <c r="D54" s="29"/>
    </row>
    <row r="55" spans="2:4" s="1" customFormat="1" ht="17.100000000000001" customHeight="1" x14ac:dyDescent="0.25">
      <c r="B55" s="27" t="s">
        <v>1068</v>
      </c>
      <c r="C55" s="28">
        <v>87142845.060000002</v>
      </c>
      <c r="D55" s="29" t="s">
        <v>1069</v>
      </c>
    </row>
    <row r="56" spans="2:4" s="1" customFormat="1" ht="17.100000000000001" customHeight="1" x14ac:dyDescent="0.25">
      <c r="B56" s="27" t="s">
        <v>1070</v>
      </c>
      <c r="C56" s="28">
        <v>33750000</v>
      </c>
      <c r="D56" s="29" t="s">
        <v>1071</v>
      </c>
    </row>
    <row r="57" spans="2:4" s="1" customFormat="1" ht="17.100000000000001" customHeight="1" x14ac:dyDescent="0.25">
      <c r="B57" s="27" t="s">
        <v>1072</v>
      </c>
      <c r="C57" s="28">
        <v>53392845.060000002</v>
      </c>
      <c r="D57" s="29" t="s">
        <v>1073</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2025-01-08T15:48:33Z</cp:lastPrinted>
  <dcterms:created xsi:type="dcterms:W3CDTF">2025-01-06T11:30:11Z</dcterms:created>
  <dcterms:modified xsi:type="dcterms:W3CDTF">2025-01-08T15:51:40Z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2025-01-08T15:31:31Z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997eb48b-171d-47e7-a083-ca2e8af03768</vt:lpwstr>
  </property>
  <property fmtid="{D5CDD505-2E9C-101B-9397-08002B2CF9AE}" pid="8" name="MSIP_Label_8ffbc0b8-e97b-47d1-beac-cb0955d66f3b_ContentBits">
    <vt:lpwstr>2</vt:lpwstr>
  </property>
</Properties>
</file>