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bruc10300400-cifs.be-xcb.net.intra\ydrive\BusinessData\ALMT-Treasury\Treasury_BNB-PB-Fortis-Belgium\External\ALM Funding\Retained Covered Bonds\Monthly reports\2024\2024_07\"/>
    </mc:Choice>
  </mc:AlternateContent>
  <xr:revisionPtr revIDLastSave="0" documentId="13_ncr:1_{2A4267B9-0A01-40E9-8428-B7E536C2A4D9}" xr6:coauthVersionLast="47" xr6:coauthVersionMax="47" xr10:uidLastSave="{00000000-0000-0000-0000-000000000000}"/>
  <bookViews>
    <workbookView xWindow="-120" yWindow="-120" windowWidth="29040" windowHeight="15840" tabRatio="775" activeTab="2" xr2:uid="{04485640-A69B-48D5-823A-2D57B376DB70}"/>
  </bookViews>
  <sheets>
    <sheet name="Disclaimer" sheetId="4" r:id="rId1"/>
    <sheet name="Introduction" sheetId="11" r:id="rId2"/>
    <sheet name="A. HTT General" sheetId="25" r:id="rId3"/>
    <sheet name="B1. HTT Mortgage Assets" sheetId="26" r:id="rId4"/>
    <sheet name="C. HTT Harmonised Glossary" sheetId="9" r:id="rId5"/>
    <sheet name="E. Optional ECB-ECAIs data" sheetId="28" r:id="rId6"/>
    <sheet name="D2. Covered Bond Series" sheetId="16" r:id="rId7"/>
    <sheet name="D3. Ratings" sheetId="17" r:id="rId8"/>
    <sheet name="D4. Tests Royal Decree" sheetId="18" r:id="rId9"/>
    <sheet name="D5. Cover Pool Summary" sheetId="19" r:id="rId10"/>
    <sheet name="D6. Stratification Tables" sheetId="20" r:id="rId11"/>
    <sheet name="D7. Stratification Graphs" sheetId="21" r:id="rId12"/>
    <sheet name="D8. Performance" sheetId="22" r:id="rId13"/>
    <sheet name="D9. Amortisation" sheetId="23" r:id="rId14"/>
    <sheet name="D10. Amortisation Graph " sheetId="24" r:id="rId15"/>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1">'D7. Stratification Graphs'!$A$1:$H$46</definedName>
    <definedName name="_xlnm.Print_Area" localSheetId="0">Disclaimer!$A$1:$A$170</definedName>
    <definedName name="_xlnm.Print_Area" localSheetId="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1" l="1"/>
  <c r="F9" i="11"/>
  <c r="G393" i="26"/>
  <c r="G392" i="26"/>
  <c r="G391" i="26"/>
  <c r="G390" i="26"/>
  <c r="G389" i="26"/>
  <c r="G388" i="26"/>
  <c r="G387" i="26"/>
  <c r="G386" i="26"/>
  <c r="G385" i="26"/>
  <c r="G384" i="26"/>
  <c r="G383" i="26"/>
  <c r="D383" i="26"/>
  <c r="C383" i="26"/>
  <c r="G382" i="26"/>
  <c r="G381" i="26"/>
  <c r="G380" i="26"/>
  <c r="G379" i="26"/>
  <c r="G378" i="26"/>
  <c r="G377" i="26"/>
  <c r="G376" i="26"/>
  <c r="G375" i="26"/>
  <c r="D372" i="26"/>
  <c r="G371" i="26" s="1"/>
  <c r="C372" i="26"/>
  <c r="F371" i="26" s="1"/>
  <c r="F369" i="26"/>
  <c r="G368" i="26"/>
  <c r="F368" i="26"/>
  <c r="D365" i="26"/>
  <c r="C365" i="26"/>
  <c r="G364" i="26"/>
  <c r="F364" i="26"/>
  <c r="G363" i="26"/>
  <c r="F363" i="26"/>
  <c r="G362" i="26"/>
  <c r="F362" i="26"/>
  <c r="G361" i="26"/>
  <c r="F361" i="26"/>
  <c r="G360" i="26"/>
  <c r="F360" i="26"/>
  <c r="G359" i="26"/>
  <c r="F359" i="26"/>
  <c r="G358" i="26"/>
  <c r="G365" i="26" s="1"/>
  <c r="F358" i="26"/>
  <c r="F365" i="26" s="1"/>
  <c r="D346" i="26"/>
  <c r="G344" i="26" s="1"/>
  <c r="C346" i="26"/>
  <c r="F345" i="26" s="1"/>
  <c r="G345" i="26"/>
  <c r="G342" i="26"/>
  <c r="F342" i="26"/>
  <c r="G341" i="26"/>
  <c r="G338" i="26"/>
  <c r="F338" i="26"/>
  <c r="G337" i="26"/>
  <c r="G334" i="26"/>
  <c r="F334" i="26"/>
  <c r="G333" i="26"/>
  <c r="D328" i="26"/>
  <c r="C328" i="26"/>
  <c r="G327" i="26"/>
  <c r="G326" i="26"/>
  <c r="F326" i="26"/>
  <c r="G325" i="26"/>
  <c r="F325" i="26"/>
  <c r="G324" i="26"/>
  <c r="F324" i="26"/>
  <c r="G323" i="26"/>
  <c r="F323" i="26"/>
  <c r="G322" i="26"/>
  <c r="F322" i="26"/>
  <c r="G321" i="26"/>
  <c r="F321" i="26"/>
  <c r="G320" i="26"/>
  <c r="F320" i="26"/>
  <c r="G319" i="26"/>
  <c r="F319" i="26"/>
  <c r="G318" i="26"/>
  <c r="F318" i="26"/>
  <c r="G317" i="26"/>
  <c r="F317" i="26"/>
  <c r="G316" i="26"/>
  <c r="F316" i="26"/>
  <c r="G315" i="26"/>
  <c r="F315" i="26"/>
  <c r="G314" i="26"/>
  <c r="F314" i="26"/>
  <c r="G313" i="26"/>
  <c r="F313" i="26"/>
  <c r="G312" i="26"/>
  <c r="F312" i="26"/>
  <c r="G311" i="26"/>
  <c r="F311" i="26"/>
  <c r="G310" i="26"/>
  <c r="G328" i="26" s="1"/>
  <c r="F310" i="26"/>
  <c r="F328" i="26" s="1"/>
  <c r="D305" i="26"/>
  <c r="G303" i="26" s="1"/>
  <c r="C305" i="26"/>
  <c r="F303" i="26"/>
  <c r="G302" i="26"/>
  <c r="F302" i="26"/>
  <c r="G301" i="26"/>
  <c r="F301" i="26"/>
  <c r="G300" i="26"/>
  <c r="F300" i="26"/>
  <c r="F299" i="26"/>
  <c r="G298" i="26"/>
  <c r="F298" i="26"/>
  <c r="G297" i="26"/>
  <c r="F297" i="26"/>
  <c r="G296" i="26"/>
  <c r="F296" i="26"/>
  <c r="F295" i="26"/>
  <c r="G294" i="26"/>
  <c r="F294" i="26"/>
  <c r="G293" i="26"/>
  <c r="F293" i="26"/>
  <c r="G292" i="26"/>
  <c r="F292" i="26"/>
  <c r="G291" i="26"/>
  <c r="F291" i="26"/>
  <c r="G290" i="26"/>
  <c r="F290" i="26"/>
  <c r="G289" i="26"/>
  <c r="F289" i="26"/>
  <c r="G288" i="26"/>
  <c r="F288" i="26"/>
  <c r="G287" i="26"/>
  <c r="F287" i="26"/>
  <c r="F305" i="26" s="1"/>
  <c r="G253" i="26"/>
  <c r="D249" i="26"/>
  <c r="G250" i="26" s="1"/>
  <c r="G248" i="26"/>
  <c r="G246" i="26"/>
  <c r="G243" i="26"/>
  <c r="C249" i="26"/>
  <c r="D227" i="26"/>
  <c r="C227" i="26"/>
  <c r="D214" i="26"/>
  <c r="G213" i="26" s="1"/>
  <c r="G210" i="26"/>
  <c r="G206" i="26"/>
  <c r="G202" i="26"/>
  <c r="G198" i="26"/>
  <c r="G194" i="26"/>
  <c r="C214" i="26"/>
  <c r="F76" i="26"/>
  <c r="D76" i="26"/>
  <c r="C76" i="26"/>
  <c r="F72" i="26"/>
  <c r="D72" i="26"/>
  <c r="C72" i="26"/>
  <c r="C44" i="26"/>
  <c r="F44" i="26"/>
  <c r="D44" i="26"/>
  <c r="F29" i="26"/>
  <c r="F28" i="26"/>
  <c r="C15" i="26"/>
  <c r="C304" i="25"/>
  <c r="C303" i="25"/>
  <c r="C302" i="25"/>
  <c r="C298" i="25"/>
  <c r="C297" i="25"/>
  <c r="C296" i="25"/>
  <c r="C292" i="25"/>
  <c r="C289" i="25"/>
  <c r="C288" i="25"/>
  <c r="G225" i="25"/>
  <c r="G221" i="25"/>
  <c r="G218" i="25"/>
  <c r="C220" i="25"/>
  <c r="G217" i="25"/>
  <c r="C208" i="25"/>
  <c r="C179" i="25"/>
  <c r="D167" i="25"/>
  <c r="C167" i="25"/>
  <c r="F161" i="25"/>
  <c r="F157" i="25"/>
  <c r="C156" i="25"/>
  <c r="F162" i="25" s="1"/>
  <c r="D156" i="25"/>
  <c r="D130" i="25"/>
  <c r="C130" i="25"/>
  <c r="F112" i="25" s="1"/>
  <c r="F130" i="25" s="1"/>
  <c r="D100" i="25"/>
  <c r="C100" i="25"/>
  <c r="D77" i="25"/>
  <c r="C77" i="25"/>
  <c r="C58" i="25"/>
  <c r="F53" i="25" s="1"/>
  <c r="F58" i="25" s="1"/>
  <c r="C47" i="25"/>
  <c r="D45" i="25"/>
  <c r="G224" i="25"/>
  <c r="F225" i="25"/>
  <c r="C291" i="25"/>
  <c r="C295" i="25"/>
  <c r="C307" i="25"/>
  <c r="C293" i="25"/>
  <c r="F233" i="26" l="1"/>
  <c r="F231" i="26"/>
  <c r="F229" i="26"/>
  <c r="F225" i="26"/>
  <c r="F223" i="26"/>
  <c r="F221" i="26"/>
  <c r="F219" i="26"/>
  <c r="F232" i="26"/>
  <c r="F230" i="26"/>
  <c r="F228" i="26"/>
  <c r="F226" i="26"/>
  <c r="F224" i="26"/>
  <c r="F222" i="26"/>
  <c r="F220" i="26"/>
  <c r="F26" i="26"/>
  <c r="F18" i="26"/>
  <c r="F24" i="26"/>
  <c r="F20" i="26"/>
  <c r="F19" i="26"/>
  <c r="F13" i="26"/>
  <c r="F25" i="26"/>
  <c r="F17" i="26"/>
  <c r="F12" i="26"/>
  <c r="F15" i="26" s="1"/>
  <c r="F16" i="26"/>
  <c r="F23" i="26"/>
  <c r="F22" i="26"/>
  <c r="F21" i="26"/>
  <c r="F14" i="26"/>
  <c r="F210" i="26"/>
  <c r="F206" i="26"/>
  <c r="F202" i="26"/>
  <c r="F198" i="26"/>
  <c r="F194" i="26"/>
  <c r="F213" i="26"/>
  <c r="F209" i="26"/>
  <c r="F205" i="26"/>
  <c r="F201" i="26"/>
  <c r="F197" i="26"/>
  <c r="F192" i="26"/>
  <c r="F195" i="26"/>
  <c r="F212" i="26"/>
  <c r="F208" i="26"/>
  <c r="F204" i="26"/>
  <c r="F200" i="26"/>
  <c r="F196" i="26"/>
  <c r="F190" i="26"/>
  <c r="F211" i="26"/>
  <c r="F207" i="26"/>
  <c r="F203" i="26"/>
  <c r="F199" i="26"/>
  <c r="F193" i="26"/>
  <c r="F191" i="26"/>
  <c r="G233" i="26"/>
  <c r="G231" i="26"/>
  <c r="G229" i="26"/>
  <c r="G225" i="26"/>
  <c r="G223" i="26"/>
  <c r="G221" i="26"/>
  <c r="G219" i="26"/>
  <c r="G232" i="26"/>
  <c r="G230" i="26"/>
  <c r="G228" i="26"/>
  <c r="G226" i="26"/>
  <c r="G224" i="26"/>
  <c r="G222" i="26"/>
  <c r="G220" i="26"/>
  <c r="F253" i="26"/>
  <c r="F248" i="26"/>
  <c r="F250" i="26"/>
  <c r="F245" i="26"/>
  <c r="F255" i="26"/>
  <c r="F242" i="26"/>
  <c r="F252" i="26"/>
  <c r="F247" i="26"/>
  <c r="F244" i="26"/>
  <c r="F243" i="26"/>
  <c r="F254" i="26"/>
  <c r="F241" i="26"/>
  <c r="F249" i="26" s="1"/>
  <c r="F251" i="26"/>
  <c r="F246" i="26"/>
  <c r="F372" i="26"/>
  <c r="G346" i="26"/>
  <c r="G195" i="26"/>
  <c r="G199" i="26"/>
  <c r="G203" i="26"/>
  <c r="G207" i="26"/>
  <c r="G211" i="26"/>
  <c r="G251" i="26"/>
  <c r="G369" i="26"/>
  <c r="G372" i="26" s="1"/>
  <c r="G193" i="26"/>
  <c r="G241" i="26"/>
  <c r="G254" i="26"/>
  <c r="G295" i="26"/>
  <c r="G305" i="26" s="1"/>
  <c r="G299" i="26"/>
  <c r="F335" i="26"/>
  <c r="F339" i="26"/>
  <c r="F343" i="26"/>
  <c r="F370" i="26"/>
  <c r="G190" i="26"/>
  <c r="G196" i="26"/>
  <c r="G200" i="26"/>
  <c r="G204" i="26"/>
  <c r="G208" i="26"/>
  <c r="G212" i="26"/>
  <c r="G244" i="26"/>
  <c r="G335" i="26"/>
  <c r="G339" i="26"/>
  <c r="G343" i="26"/>
  <c r="G370" i="26"/>
  <c r="G191" i="26"/>
  <c r="G247" i="26"/>
  <c r="G252" i="26"/>
  <c r="F336" i="26"/>
  <c r="F340" i="26"/>
  <c r="F344" i="26"/>
  <c r="G192" i="26"/>
  <c r="G197" i="26"/>
  <c r="G201" i="26"/>
  <c r="G205" i="26"/>
  <c r="G209" i="26"/>
  <c r="G242" i="26"/>
  <c r="G255" i="26"/>
  <c r="G336" i="26"/>
  <c r="G340" i="26"/>
  <c r="G245" i="26"/>
  <c r="F333" i="26"/>
  <c r="F337" i="26"/>
  <c r="F341" i="26"/>
  <c r="G132" i="25"/>
  <c r="G127" i="25"/>
  <c r="G119" i="25"/>
  <c r="G131" i="25"/>
  <c r="G126" i="25"/>
  <c r="G118" i="25"/>
  <c r="G124" i="25"/>
  <c r="G116" i="25"/>
  <c r="G129" i="25"/>
  <c r="G113" i="25"/>
  <c r="G128" i="25"/>
  <c r="G136" i="25"/>
  <c r="G123" i="25"/>
  <c r="G115" i="25"/>
  <c r="G134" i="25"/>
  <c r="G121" i="25"/>
  <c r="G133" i="25"/>
  <c r="G112" i="25"/>
  <c r="G130" i="25" s="1"/>
  <c r="G135" i="25"/>
  <c r="G122" i="25"/>
  <c r="G114" i="25"/>
  <c r="G120" i="25"/>
  <c r="G125" i="25"/>
  <c r="G117" i="25"/>
  <c r="F75" i="25"/>
  <c r="F73" i="25"/>
  <c r="F71" i="25"/>
  <c r="F79" i="25"/>
  <c r="F82" i="25"/>
  <c r="F86" i="25"/>
  <c r="F81" i="25"/>
  <c r="F76" i="25"/>
  <c r="F74" i="25"/>
  <c r="F72" i="25"/>
  <c r="F70" i="25"/>
  <c r="F80" i="25"/>
  <c r="F87" i="25"/>
  <c r="F78" i="25"/>
  <c r="F212" i="25"/>
  <c r="F211" i="25"/>
  <c r="F205" i="25"/>
  <c r="F201" i="25"/>
  <c r="F197" i="25"/>
  <c r="F193" i="25"/>
  <c r="F210" i="25"/>
  <c r="F209" i="25"/>
  <c r="F204" i="25"/>
  <c r="F200" i="25"/>
  <c r="F196" i="25"/>
  <c r="F198" i="25"/>
  <c r="F206" i="25"/>
  <c r="F202" i="25"/>
  <c r="F194" i="25"/>
  <c r="F215" i="25"/>
  <c r="F203" i="25"/>
  <c r="F199" i="25"/>
  <c r="F195" i="25"/>
  <c r="F213" i="25"/>
  <c r="F214" i="25"/>
  <c r="G82" i="25"/>
  <c r="G79" i="25"/>
  <c r="G81" i="25"/>
  <c r="G76" i="25"/>
  <c r="G74" i="25"/>
  <c r="G72" i="25"/>
  <c r="G70" i="25"/>
  <c r="G75" i="25"/>
  <c r="G71" i="25"/>
  <c r="G87" i="25"/>
  <c r="G78" i="25"/>
  <c r="G86" i="25"/>
  <c r="G80" i="25"/>
  <c r="G73" i="25"/>
  <c r="G154" i="25"/>
  <c r="G146" i="25"/>
  <c r="G138" i="25"/>
  <c r="G161" i="25"/>
  <c r="G157" i="25"/>
  <c r="G153" i="25"/>
  <c r="G145" i="25"/>
  <c r="G152" i="25"/>
  <c r="G160" i="25"/>
  <c r="G151" i="25"/>
  <c r="G143" i="25"/>
  <c r="G140" i="25"/>
  <c r="G162" i="25"/>
  <c r="G155" i="25"/>
  <c r="G139" i="25"/>
  <c r="G150" i="25"/>
  <c r="G142" i="25"/>
  <c r="G148" i="25"/>
  <c r="G158" i="25"/>
  <c r="G147" i="25"/>
  <c r="G159" i="25"/>
  <c r="G149" i="25"/>
  <c r="G141" i="25"/>
  <c r="G144" i="25"/>
  <c r="F101" i="25"/>
  <c r="F103" i="25"/>
  <c r="F98" i="25"/>
  <c r="F96" i="25"/>
  <c r="F94" i="25"/>
  <c r="F104" i="25"/>
  <c r="F99" i="25"/>
  <c r="F95" i="25"/>
  <c r="F105" i="25"/>
  <c r="F97" i="25"/>
  <c r="F93" i="25"/>
  <c r="F102" i="25"/>
  <c r="F182" i="25"/>
  <c r="F181" i="25"/>
  <c r="F176" i="25"/>
  <c r="F187" i="25"/>
  <c r="F175" i="25"/>
  <c r="F183" i="25"/>
  <c r="F180" i="25"/>
  <c r="F186" i="25"/>
  <c r="F185" i="25"/>
  <c r="F178" i="25"/>
  <c r="F174" i="25"/>
  <c r="F179" i="25" s="1"/>
  <c r="F184" i="25"/>
  <c r="F177" i="25"/>
  <c r="F165" i="25"/>
  <c r="F166" i="25"/>
  <c r="F164" i="25"/>
  <c r="F167" i="25" s="1"/>
  <c r="G166" i="25"/>
  <c r="G164" i="25"/>
  <c r="G165" i="25"/>
  <c r="G94" i="25"/>
  <c r="G103" i="25"/>
  <c r="G105" i="25"/>
  <c r="G96" i="25"/>
  <c r="G102" i="25"/>
  <c r="G104" i="25"/>
  <c r="G99" i="25"/>
  <c r="G97" i="25"/>
  <c r="G95" i="25"/>
  <c r="G93" i="25"/>
  <c r="G101" i="25"/>
  <c r="G98" i="25"/>
  <c r="F222" i="25"/>
  <c r="F226" i="25"/>
  <c r="F219" i="25"/>
  <c r="G222" i="25"/>
  <c r="G226" i="25"/>
  <c r="F159" i="25"/>
  <c r="F160" i="25"/>
  <c r="G219" i="25"/>
  <c r="G220" i="25" s="1"/>
  <c r="F223" i="25"/>
  <c r="F227" i="25"/>
  <c r="F217" i="25"/>
  <c r="F220" i="25" s="1"/>
  <c r="G223" i="25"/>
  <c r="G227" i="25"/>
  <c r="F224" i="25"/>
  <c r="F138" i="25"/>
  <c r="F156" i="25" s="1"/>
  <c r="F158" i="25"/>
  <c r="F218" i="25"/>
  <c r="F221" i="25"/>
  <c r="F346" i="26" l="1"/>
  <c r="F227" i="26"/>
  <c r="F214" i="26"/>
  <c r="G214" i="26"/>
  <c r="G249" i="26"/>
  <c r="G227" i="26"/>
  <c r="G156" i="25"/>
  <c r="F208" i="25"/>
  <c r="G167" i="25"/>
  <c r="F100" i="25"/>
  <c r="G100" i="25"/>
  <c r="G77" i="25"/>
  <c r="F7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A2CBD097-2C1C-4655-8604-90E977DCEC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126F4151-16F9-43C7-98EE-3D97656EDBA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8E5415B4-B529-4B1F-A89B-7C4815F90A29}">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<sst xmlns="http://schemas.openxmlformats.org/spreadsheetml/2006/main" count="2390" uniqueCount="1790">
  <si>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</si>
  <si>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</si>
  <si>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</si>
  <si>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</si>
  <si>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</si>
  <si>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</si>
  <si>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</si>
  <si>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</si>
  <si>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</si>
  <si>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</si>
  <si>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</si>
  <si>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</si>
  <si>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</si>
  <si>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</si>
  <si>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</si>
  <si>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</si>
  <si>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</si>
  <si>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</si>
  <si>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</si>
  <si>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</si>
  <si>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</si>
  <si>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</si>
  <si>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</si>
  <si>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</si>
  <si>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</si>
  <si>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</si>
  <si>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</si>
  <si>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</si>
  <si>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</si>
  <si>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</si>
  <si>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</si>
  <si>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</si>
  <si>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</si>
  <si>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</si>
  <si>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</si>
  <si>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</si>
  <si>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</si>
  <si>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</si>
  <si>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</si>
  <si>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</si>
  <si>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</si>
  <si>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</si>
  <si>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</si>
  <si>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</si>
  <si>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</si>
  <si>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</si>
  <si>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</si>
  <si>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</si>
  <si>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</si>
  <si>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</si>
  <si>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</si>
  <si>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</si>
  <si>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</si>
  <si>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</si>
  <si>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</si>
  <si>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</si>
  <si>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</si>
  <si>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</si>
  <si>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</si>
  <si>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</si>
  <si>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</si>
  <si>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</si>
  <si>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</si>
  <si>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</si>
  <si>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</si>
  <si>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</si>
  <si>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</si>
  <si>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</si>
  <si>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</si>
  <si>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</si>
  <si>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</si>
  <si>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</si>
  <si>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</si>
  <si>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</si>
  <si>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</si>
  <si>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</si>
  <si>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</si>
  <si>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</si>
  <si>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</si>
  <si>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</si>
  <si>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</si>
  <si>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</si>
  <si>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</si>
  <si>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</si>
  <si>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</si>
  <si>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</si>
  <si>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</si>
  <si>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</si>
  <si>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</si>
  <si>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</si>
  <si>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</si>
  <si>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</si>
  <si>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</si>
  <si>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</si>
  <si>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</si>
  <si>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</si>
  <si>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</si>
  <si>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</si>
  <si>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</si>
  <si>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</si>
  <si>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</si>
  <si>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</si>
  <si>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</si>
  <si>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</si>
  <si>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</si>
  <si>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</si>
  <si>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</si>
  <si>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</si>
  <si>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</si>
  <si>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</si>
  <si>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</si>
  <si>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</si>
  <si>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</si>
  <si>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</si>
  <si>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</si>
  <si>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</si>
  <si>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</si>
  <si>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</si>
  <si>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</si>
  <si>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</si>
  <si>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</si>
  <si>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</si>
  <si>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</si>
  <si>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</si>
  <si>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</si>
  <si>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</si>
  <si>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</si>
  <si>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</si>
  <si>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</si>
  <si>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</si>
  <si>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</si>
  <si>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</si>
  <si>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</si>
  <si>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</si>
  <si>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</si>
  <si>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</si>
  <si>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</si>
  <si>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</si>
  <si>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</si>
  <si>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</si>
  <si>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</si>
  <si>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</si>
  <si>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</si>
  <si>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</si>
  <si>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</si>
  <si>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</si>
  <si>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</si>
  <si>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</si>
  <si>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</si>
  <si>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</si>
  <si>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</si>
  <si>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</si>
  <si>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</si>
  <si>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</si>
  <si>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</si>
  <si>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</si>
  <si>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</si>
  <si>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</si>
  <si>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</si>
  <si>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</si>
  <si>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</si>
  <si>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</si>
  <si>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</si>
  <si>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</si>
  <si>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</si>
  <si>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</si>
  <si>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</si>
  <si>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</si>
  <si>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</si>
  <si>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</si>
  <si>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</si>
  <si>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</si>
  <si>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</si>
  <si>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</si>
  <si>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Reporting in Domestic Currency</t>
  </si>
  <si>
    <t>CONTENT OF TAB A</t>
  </si>
  <si>
    <t>1. Basic Facts</t>
  </si>
  <si>
    <t>3. General Cover Pool / Covered Bond Information</t>
  </si>
  <si>
    <t>5. References to Capital Requirements Regulation (CRR) 129(1)</t>
  </si>
  <si>
    <t>6. Other relevant information</t>
  </si>
  <si>
    <t>Country</t>
  </si>
  <si>
    <t>Issuer Name</t>
  </si>
  <si>
    <t>Link to Issuer's Website</t>
  </si>
  <si>
    <t>Cut-off date</t>
  </si>
  <si>
    <t>CRR Compliance (Y/N)</t>
  </si>
  <si>
    <t>LCR status</t>
  </si>
  <si>
    <t>1.General Information</t>
  </si>
  <si>
    <t>Nominal (mn)</t>
  </si>
  <si>
    <t>Outstanding Covered Bonds</t>
  </si>
  <si>
    <t>Cover Pool Size [NPV] (mn)</t>
  </si>
  <si>
    <t>Outstanding Covered Bonds [NPV] (mn)</t>
  </si>
  <si>
    <t>Statutory</t>
  </si>
  <si>
    <t>Voluntary</t>
  </si>
  <si>
    <t>Contractual</t>
  </si>
  <si>
    <t>Purpose</t>
  </si>
  <si>
    <t>OC (%)</t>
  </si>
  <si>
    <t>Optional information e.g. Asset Coverage Test (ACT)</t>
  </si>
  <si>
    <t>Optional information e.g. OC (NPV basis)</t>
  </si>
  <si>
    <t>% Cover Pool</t>
  </si>
  <si>
    <t>Mortgages</t>
  </si>
  <si>
    <t xml:space="preserve">Public Sector </t>
  </si>
  <si>
    <t>Shipping</t>
  </si>
  <si>
    <t>Substitute Assets</t>
  </si>
  <si>
    <t>Other</t>
  </si>
  <si>
    <t>Total</t>
  </si>
  <si>
    <t>o/w [If relevant, please specify]</t>
  </si>
  <si>
    <t>4. Cover Pool Amortisation Profile</t>
  </si>
  <si>
    <t>% Total Contractual</t>
  </si>
  <si>
    <t>% Total Expected Upon Prepayments</t>
  </si>
  <si>
    <t>Residual Life (mn)</t>
  </si>
  <si>
    <t>By buckets:</t>
  </si>
  <si>
    <t>0 - 1 Y</t>
  </si>
  <si>
    <t>1 - 2 Y</t>
  </si>
  <si>
    <t>2 - 3 Y</t>
  </si>
  <si>
    <t>3 - 4 Y</t>
  </si>
  <si>
    <t>4 - 5 Y</t>
  </si>
  <si>
    <t>5 - 10 Y</t>
  </si>
  <si>
    <t>10+ Y</t>
  </si>
  <si>
    <t>o/w 0-1 day</t>
  </si>
  <si>
    <t>o/w 0-0.5y</t>
  </si>
  <si>
    <t>o/w 1-1.5y</t>
  </si>
  <si>
    <t>5. Maturity of Covered Bonds</t>
  </si>
  <si>
    <t xml:space="preserve">Extended Maturity </t>
  </si>
  <si>
    <t>% Total Extended Maturity</t>
  </si>
  <si>
    <t>Weighted Average life (in years)</t>
  </si>
  <si>
    <t>Maturity (mn)</t>
  </si>
  <si>
    <t>Nominal [before hedging] (mn)</t>
  </si>
  <si>
    <t>Nominal [after hedging] (mn)</t>
  </si>
  <si>
    <t>% Total [before]</t>
  </si>
  <si>
    <t>% Total [after]</t>
  </si>
  <si>
    <t>EUR</t>
  </si>
  <si>
    <t xml:space="preserve">7. Covered Bonds - Currency </t>
  </si>
  <si>
    <t xml:space="preserve">8. Covered Bonds - Breakdown by interest rate </t>
  </si>
  <si>
    <t>Fixed coupon</t>
  </si>
  <si>
    <t>Floating coupon</t>
  </si>
  <si>
    <t>9. Substitute Assets - Type</t>
  </si>
  <si>
    <t>% Substitute Assets</t>
  </si>
  <si>
    <t>Cash</t>
  </si>
  <si>
    <t>Exposures to/guaranteed by Supranational, Sovereign, Agency (SSA)</t>
  </si>
  <si>
    <t>Exposures to central banks</t>
  </si>
  <si>
    <t>Exposures to credit institutions</t>
  </si>
  <si>
    <t>o/w EU gvts or quasi govts</t>
  </si>
  <si>
    <t>o/w third-party countries  Credit Quality Step 1 (CQS1) gvts or quasi govts</t>
  </si>
  <si>
    <t>o/w third-party countries Credit Quality Step 2 (CQS2) gvts or quasi govts</t>
  </si>
  <si>
    <t>o/w EU central banks</t>
  </si>
  <si>
    <t>o/w third-party countries Credit Quality Step 1 (CQS1) central banks</t>
  </si>
  <si>
    <t>o/w third-party countries Credit Quality Step 2 (CQS2) central banks</t>
  </si>
  <si>
    <t>o/w CQS1 credit institutions</t>
  </si>
  <si>
    <t>o/w CQS2 credit institutions</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</si>
  <si>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</si>
  <si>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</si>
  <si>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</si>
  <si>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</si>
  <si>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</si>
  <si>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</si>
  <si>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</si>
  <si>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</si>
  <si>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</si>
  <si>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</si>
  <si>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</si>
  <si>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</si>
  <si>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</si>
  <si>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</si>
  <si>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</si>
  <si>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 Covered Bonds</t>
  </si>
  <si>
    <t>Substitute and other marketable assets</t>
  </si>
  <si>
    <t>Central bank eligible assets</t>
  </si>
  <si>
    <t>13. Derivatives &amp; Swaps</t>
  </si>
  <si>
    <t>Derivatives in the register / cover pool [notional] (mn)</t>
  </si>
  <si>
    <t>Type of interest rate swaps (intra-group, external or both)</t>
  </si>
  <si>
    <t>Type of currency rate swaps (intra-group, external or both)</t>
  </si>
  <si>
    <t>NPV of Derivatives in the cover pool (mn)</t>
  </si>
  <si>
    <t>Derivatives outside the cover pool [notional] (mn)</t>
  </si>
  <si>
    <t>NPV of Derivatives outside the cover pool (mn)</t>
  </si>
  <si>
    <t>Row</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</si>
  <si>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</si>
  <si>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</si>
  <si>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</si>
  <si>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</si>
  <si>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</si>
  <si>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</si>
  <si>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1. Optional information e.g. Rating triggers</t>
  </si>
  <si>
    <t xml:space="preserve">Cash Manager </t>
  </si>
  <si>
    <t>Account Bank</t>
  </si>
  <si>
    <t>Stand-by Account Bank</t>
  </si>
  <si>
    <t xml:space="preserve">Servicer </t>
  </si>
  <si>
    <t xml:space="preserve">Interest Rate Swap Provider </t>
  </si>
  <si>
    <t xml:space="preserve">Covered Bond Swap Provider </t>
  </si>
  <si>
    <t>Other optional/relevant information</t>
  </si>
  <si>
    <t>B1. Harmonised Transparency Template - Mortgage Assets</t>
  </si>
  <si>
    <t>CONTENT OF TAB B1</t>
  </si>
  <si>
    <t>7. Mortgage Assets</t>
  </si>
  <si>
    <t>7.A Residential Cover Pool</t>
  </si>
  <si>
    <t>7.B Commercial Cover Pool</t>
  </si>
  <si>
    <t>Field Number</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</si>
  <si>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</si>
  <si>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</si>
  <si>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</si>
  <si>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</si>
  <si>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</si>
  <si>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</si>
  <si>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</si>
  <si>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</si>
  <si>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</si>
  <si>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</si>
  <si>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</si>
  <si>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</si>
  <si>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</si>
  <si>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</si>
  <si>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</si>
  <si>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</si>
  <si>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</si>
  <si>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</si>
  <si>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</si>
  <si>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</si>
  <si>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</si>
  <si>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</si>
  <si>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</si>
  <si>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</si>
  <si>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</si>
  <si>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</si>
  <si>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</si>
  <si>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</si>
  <si>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</si>
  <si>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</si>
  <si>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</si>
  <si>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</si>
  <si>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</si>
  <si>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</si>
  <si>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</si>
  <si>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</si>
  <si>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</si>
  <si>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</si>
  <si>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</si>
  <si>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</si>
  <si>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</si>
  <si>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</si>
  <si>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</si>
  <si>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</si>
  <si>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</si>
  <si>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</si>
  <si>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</si>
  <si>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</si>
  <si>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</si>
  <si>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</si>
  <si>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</si>
  <si>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</si>
  <si>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</si>
  <si>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</si>
  <si>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</si>
  <si>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</si>
  <si>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</si>
  <si>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</si>
  <si>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</si>
  <si>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</si>
  <si>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</si>
  <si>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</si>
  <si>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</si>
  <si>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</si>
  <si>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</si>
  <si>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</si>
  <si>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</si>
  <si>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</si>
  <si>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</si>
  <si>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</si>
  <si>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</si>
  <si>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</si>
  <si>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</si>
  <si>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</si>
  <si>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</si>
  <si>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</si>
  <si>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</si>
  <si>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</si>
  <si>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</si>
  <si>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</si>
  <si>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</si>
  <si>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</si>
  <si>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</si>
  <si>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</si>
  <si>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</si>
  <si>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</si>
  <si>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</si>
  <si>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</si>
  <si>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</si>
  <si>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</si>
  <si>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</si>
  <si>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</si>
  <si>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</si>
  <si>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</si>
  <si>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</si>
  <si>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</si>
  <si>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</si>
  <si>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</si>
  <si>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</si>
  <si>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</si>
  <si>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</si>
  <si>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</si>
  <si>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</si>
  <si>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</si>
  <si>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</si>
  <si>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</si>
  <si>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</si>
  <si>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</si>
  <si>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</si>
  <si>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</si>
  <si>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</si>
  <si>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</si>
  <si>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</si>
  <si>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</si>
  <si>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</si>
  <si>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</si>
  <si>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</si>
  <si>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</si>
  <si>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</si>
  <si>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</si>
  <si>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</si>
  <si>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</si>
  <si>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</si>
  <si>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</si>
  <si>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</si>
  <si>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</si>
  <si>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</si>
  <si>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</si>
  <si>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</si>
  <si>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</si>
  <si>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</si>
  <si>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</si>
  <si>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</si>
  <si>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</si>
  <si>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</si>
  <si>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</si>
  <si>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</si>
  <si>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</si>
  <si>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</si>
  <si>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</si>
  <si>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</si>
  <si>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</si>
  <si>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</si>
  <si>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</si>
  <si>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</si>
  <si>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</si>
  <si>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</si>
  <si>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</si>
  <si>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</si>
  <si>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</si>
  <si>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</si>
  <si>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</si>
  <si>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</si>
  <si>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</si>
  <si>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</si>
  <si>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</si>
  <si>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</si>
  <si>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</si>
  <si>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</si>
  <si>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</si>
  <si>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</si>
  <si>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</si>
  <si>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</si>
  <si>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</si>
  <si>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</si>
  <si>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</si>
  <si>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</si>
  <si>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</si>
  <si>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</si>
  <si>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</si>
  <si>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</si>
  <si>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</si>
  <si>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</si>
  <si>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</si>
  <si>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</si>
  <si>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</si>
  <si>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</si>
  <si>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</si>
  <si>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</si>
  <si>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</si>
  <si>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</si>
  <si>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</si>
  <si>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</si>
  <si>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</si>
  <si>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</si>
  <si>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</si>
  <si>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</si>
  <si>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</si>
  <si>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</si>
  <si>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</si>
  <si>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</si>
  <si>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</si>
  <si>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</si>
  <si>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</si>
  <si>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</si>
  <si>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</si>
  <si>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</si>
  <si>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</si>
  <si>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</si>
  <si>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</si>
  <si>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</si>
  <si>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</si>
  <si>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</si>
  <si>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</si>
  <si>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</si>
  <si>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</si>
  <si>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</si>
  <si>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</si>
  <si>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</si>
  <si>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</si>
  <si>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</si>
  <si>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</si>
  <si>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</si>
  <si>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</si>
  <si>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</si>
  <si>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</si>
  <si>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</si>
  <si>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</si>
  <si>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</si>
  <si>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</si>
  <si>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</si>
  <si>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</si>
  <si>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</si>
  <si>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</si>
  <si>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</si>
  <si>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</si>
  <si>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</si>
  <si>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</si>
  <si>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</si>
  <si>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</si>
  <si>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</si>
  <si>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</si>
  <si>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</si>
  <si>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</si>
  <si>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</si>
  <si>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</si>
  <si>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</si>
  <si>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</si>
  <si>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</si>
  <si>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</si>
  <si>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</si>
  <si>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</si>
  <si>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</si>
  <si>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</si>
  <si>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</si>
  <si>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</si>
  <si>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</si>
  <si>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</si>
  <si>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</si>
  <si>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</si>
  <si>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</si>
  <si>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</si>
  <si>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</si>
  <si>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</si>
  <si>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</si>
  <si>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</si>
  <si>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</si>
  <si>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</si>
  <si>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</si>
  <si>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</si>
  <si>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</si>
  <si>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</si>
  <si>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</si>
  <si>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</si>
  <si>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</si>
  <si>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</si>
  <si>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</si>
  <si>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</si>
  <si>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</si>
  <si>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</si>
  <si>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</si>
  <si>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</si>
  <si>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</si>
  <si>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</si>
  <si>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</si>
  <si>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</si>
  <si>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</si>
  <si>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</si>
  <si>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</si>
  <si>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</si>
  <si>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</si>
  <si>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</si>
  <si>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</si>
  <si>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</si>
  <si>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</si>
  <si>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</si>
  <si>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</si>
  <si>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</si>
  <si>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</si>
  <si>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</si>
  <si>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</si>
  <si>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</si>
  <si>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</si>
  <si>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</si>
  <si>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</si>
  <si>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</si>
  <si>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</si>
  <si>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</si>
  <si>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</si>
  <si>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</si>
  <si>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</si>
  <si>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</si>
  <si>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</si>
  <si>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</si>
  <si>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</si>
  <si>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</si>
  <si>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</si>
  <si>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</si>
  <si>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</si>
  <si>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</si>
  <si>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</si>
  <si>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</si>
  <si>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</si>
  <si>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</si>
  <si>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</si>
  <si>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</si>
  <si>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</si>
  <si>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</si>
  <si>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</si>
  <si>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</si>
  <si>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</si>
  <si>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</si>
  <si>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</si>
  <si>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</si>
  <si>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</si>
  <si>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</si>
  <si>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</si>
  <si>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</si>
  <si>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Value</t>
  </si>
  <si>
    <t xml:space="preserve">Not applicable for the jurisdiction </t>
  </si>
  <si>
    <t>ND1</t>
  </si>
  <si>
    <t>Not relevant for the issuer and/or CB programme at the present time</t>
  </si>
  <si>
    <t>ND2</t>
  </si>
  <si>
    <t>Not available at the present time</t>
  </si>
  <si>
    <t>ND3</t>
  </si>
  <si>
    <t>2.  Additional information on the swaps</t>
  </si>
  <si>
    <t>ND4</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</si>
  <si>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</si>
  <si>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</si>
  <si>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</si>
  <si>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</si>
  <si>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</si>
  <si>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</si>
  <si>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</si>
  <si>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</si>
  <si>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</si>
  <si>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</si>
  <si>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</si>
  <si>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</si>
  <si>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</si>
  <si>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</si>
  <si>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</si>
  <si>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</si>
  <si>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</si>
  <si>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</si>
  <si>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</si>
  <si>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</si>
  <si>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</si>
  <si>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</si>
  <si>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</si>
  <si>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</si>
  <si>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</si>
  <si>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</si>
  <si>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</si>
  <si>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</si>
  <si>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</si>
  <si>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</si>
  <si>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</si>
  <si>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</si>
  <si>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</si>
  <si>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</si>
  <si>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</si>
  <si>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</si>
  <si>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</si>
  <si>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</si>
  <si>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</si>
  <si>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</si>
  <si>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</si>
  <si>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</si>
  <si>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</si>
  <si>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</si>
  <si>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</si>
  <si>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</si>
  <si>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</si>
  <si>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</si>
  <si>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</si>
  <si>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</si>
  <si>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</si>
  <si>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</si>
  <si>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</si>
  <si>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</si>
  <si>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</si>
  <si>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</si>
  <si>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</si>
  <si>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</si>
  <si>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</si>
  <si>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</si>
  <si>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</si>
  <si>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</si>
  <si>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</si>
  <si>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</si>
  <si>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</si>
  <si>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</si>
  <si>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</si>
  <si>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</si>
  <si>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</si>
  <si>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</si>
  <si>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</si>
  <si>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</si>
  <si>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</si>
  <si>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</si>
  <si>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</si>
  <si>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</si>
  <si>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</si>
  <si>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</si>
  <si>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</si>
  <si>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</si>
  <si>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</si>
  <si>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</si>
  <si>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</si>
  <si>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</si>
  <si>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</si>
  <si>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</si>
  <si>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</si>
  <si>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</si>
  <si>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</si>
  <si>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</si>
  <si>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</si>
  <si>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</si>
  <si>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</si>
  <si>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</si>
  <si>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</si>
  <si>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</si>
  <si>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</si>
  <si>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</si>
  <si>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</si>
  <si>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</si>
  <si>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</si>
  <si>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</si>
  <si>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</si>
  <si>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</si>
  <si>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</si>
  <si>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</si>
  <si>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</si>
  <si>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</si>
  <si>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</si>
  <si>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</si>
  <si>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</si>
  <si>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</si>
  <si>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</si>
  <si>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</si>
  <si>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</si>
  <si>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</si>
  <si>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</si>
  <si>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</si>
  <si>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</si>
  <si>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</si>
  <si>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</si>
  <si>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</si>
  <si>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</si>
  <si>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</si>
  <si>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</si>
  <si>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</si>
  <si>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</si>
  <si>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</si>
  <si>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</si>
  <si>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</si>
  <si>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</si>
  <si>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</si>
  <si>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</si>
  <si>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</si>
  <si>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</si>
  <si>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</si>
  <si>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</si>
  <si>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</si>
  <si>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</si>
  <si>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</si>
  <si>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</si>
  <si>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</si>
  <si>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</si>
  <si>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</si>
  <si>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</si>
  <si>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</si>
  <si>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</si>
  <si>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</si>
  <si>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</si>
  <si>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</si>
  <si>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</si>
  <si>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</si>
  <si>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</si>
  <si>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</si>
  <si>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</si>
  <si>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</si>
  <si>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</si>
  <si>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</si>
  <si>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</si>
  <si>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</si>
  <si>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</si>
  <si>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</si>
  <si>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</si>
  <si>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</si>
  <si>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</si>
  <si>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HG.3.1</t>
  </si>
  <si>
    <t>HG.3.2</t>
  </si>
  <si>
    <t>HG.3.3</t>
  </si>
  <si>
    <t>OHG.3.1</t>
  </si>
  <si>
    <t>OHG.3.2</t>
  </si>
  <si>
    <t>OHG.3.3</t>
  </si>
  <si>
    <t>4. Glossary - Extra national and/or Issuer Items</t>
  </si>
  <si>
    <t>HG.4.1</t>
  </si>
  <si>
    <t>Other definitions deemed relevant</t>
  </si>
  <si>
    <t>OHG.4.1</t>
  </si>
  <si>
    <t>OHG.4.2</t>
  </si>
  <si>
    <t>OHG.4.3</t>
  </si>
  <si>
    <t>OHG.4.4</t>
  </si>
  <si>
    <t>OHG.4.5</t>
  </si>
  <si>
    <t>G.1.1.2</t>
  </si>
  <si>
    <t>G.1.1.4</t>
  </si>
  <si>
    <t>OG.1.1.2</t>
  </si>
  <si>
    <t>OG.1.1.4</t>
  </si>
  <si>
    <t>OG.1.1.5</t>
  </si>
  <si>
    <t>G.2.1.1</t>
  </si>
  <si>
    <t>G.2.1.2</t>
  </si>
  <si>
    <t>OG.2.1.1</t>
  </si>
  <si>
    <t>OG.2.1.2</t>
  </si>
  <si>
    <t>OG.2.1.3</t>
  </si>
  <si>
    <t>OG.2.1.4</t>
  </si>
  <si>
    <t>OG.2.1.5</t>
  </si>
  <si>
    <t>G.3.1.1</t>
  </si>
  <si>
    <t>G.3.1.2</t>
  </si>
  <si>
    <t>OG.3.1.1</t>
  </si>
  <si>
    <t>OG.3.1.2</t>
  </si>
  <si>
    <t>OG.3.1.3</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</si>
  <si>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</si>
  <si>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</si>
  <si>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</si>
  <si>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</si>
  <si>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</si>
  <si>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</si>
  <si>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</si>
  <si>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</si>
  <si>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</si>
  <si>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</si>
  <si>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</si>
  <si>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</si>
  <si>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</si>
  <si>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</si>
  <si>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</si>
  <si>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</si>
  <si>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</si>
  <si>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</si>
  <si>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</si>
  <si>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</si>
  <si>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</si>
  <si>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</si>
  <si>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</si>
  <si>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</si>
  <si>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</si>
  <si>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</si>
  <si>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</si>
  <si>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</si>
  <si>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</si>
  <si>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</si>
  <si>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</si>
  <si>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</si>
  <si>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</si>
  <si>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</si>
  <si>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</si>
  <si>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</si>
  <si>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</si>
  <si>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</si>
  <si>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</si>
  <si>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</si>
  <si>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</si>
  <si>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</si>
  <si>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</si>
  <si>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</si>
  <si>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</si>
  <si>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</si>
  <si>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</si>
  <si>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</si>
  <si>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</si>
  <si>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</si>
  <si>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</si>
  <si>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</si>
  <si>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</si>
  <si>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</si>
  <si>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</si>
  <si>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</si>
  <si>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</si>
  <si>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</si>
  <si>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</si>
  <si>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</si>
  <si>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</si>
  <si>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</si>
  <si>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</si>
  <si>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</si>
  <si>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</si>
  <si>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</si>
  <si>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</si>
  <si>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</si>
  <si>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</si>
  <si>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</si>
  <si>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</si>
  <si>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G.3.6.17</t>
  </si>
  <si>
    <t>G.3.6.18</t>
  </si>
  <si>
    <t>G.3.6.19</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</si>
  <si>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</si>
  <si>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</si>
  <si>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</si>
  <si>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</si>
  <si>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</si>
  <si>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</si>
  <si>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</si>
  <si>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</si>
  <si>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</si>
  <si>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</si>
  <si>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</si>
  <si>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</si>
  <si>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</si>
  <si>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</si>
  <si>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</si>
  <si>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</si>
  <si>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</si>
  <si>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</si>
  <si>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</si>
  <si>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</si>
  <si>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</si>
  <si>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</si>
  <si>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</si>
  <si>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</si>
  <si>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</si>
  <si>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</si>
  <si>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</si>
  <si>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</si>
  <si>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</si>
  <si>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</si>
  <si>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</si>
  <si>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</si>
  <si>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</si>
  <si>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</si>
  <si>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</si>
  <si>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</si>
  <si>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</si>
  <si>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</si>
  <si>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</si>
  <si>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</si>
  <si>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</si>
  <si>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</si>
  <si>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</si>
  <si>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</si>
  <si>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</si>
  <si>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</si>
  <si>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</si>
  <si>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</si>
  <si>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</si>
  <si>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</si>
  <si>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</si>
  <si>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</si>
  <si>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</si>
  <si>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</si>
  <si>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</si>
  <si>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</si>
  <si>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</si>
  <si>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</si>
  <si>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</si>
  <si>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</si>
  <si>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</si>
  <si>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</si>
  <si>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</si>
  <si>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</si>
  <si>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</si>
  <si>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</si>
  <si>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</si>
  <si>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</si>
  <si>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</si>
  <si>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</si>
  <si>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</si>
  <si>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</si>
  <si>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</si>
  <si>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</si>
  <si>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</si>
  <si>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OG.3.10.3</t>
  </si>
  <si>
    <t>OG.3.10.4</t>
  </si>
  <si>
    <t>OG.3.10.5</t>
  </si>
  <si>
    <t>OG.3.10.6</t>
  </si>
  <si>
    <t>OG.3.10.7</t>
  </si>
  <si>
    <t>G.3.11.1</t>
  </si>
  <si>
    <t>G.3.11.2</t>
  </si>
  <si>
    <t>G.3.11.3</t>
  </si>
  <si>
    <t>G.3.11.4</t>
  </si>
  <si>
    <t>OG.3.11.1</t>
  </si>
  <si>
    <t>OG.3.11.2</t>
  </si>
  <si>
    <t>OG.3.11.3</t>
  </si>
  <si>
    <t>OG.3.11.4</t>
  </si>
  <si>
    <t>OG.3.11.5</t>
  </si>
  <si>
    <t>OG.3.11.6</t>
  </si>
  <si>
    <t>OG.3.11.7</t>
  </si>
  <si>
    <t>G.3.12.1</t>
  </si>
  <si>
    <t>G.3.13.1</t>
  </si>
  <si>
    <t>G.3.13.2</t>
  </si>
  <si>
    <t>G.3.13.3</t>
  </si>
  <si>
    <t>OG.3.13.1</t>
  </si>
  <si>
    <t>OG.3.13.2</t>
  </si>
  <si>
    <t>OG.3.13.3</t>
  </si>
  <si>
    <t>OG.3.13.4</t>
  </si>
  <si>
    <t>OG.3.13.5</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</si>
  <si>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</si>
  <si>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</si>
  <si>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</si>
  <si>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</si>
  <si>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</si>
  <si>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</si>
  <si>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</si>
  <si>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</si>
  <si>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</si>
  <si>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</si>
  <si>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</si>
  <si>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</si>
  <si>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</si>
  <si>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</si>
  <si>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</si>
  <si>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</si>
  <si>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</si>
  <si>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</si>
  <si>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</si>
  <si>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</si>
  <si>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</si>
  <si>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</si>
  <si>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</si>
  <si>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</si>
  <si>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</si>
  <si>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</si>
  <si>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</si>
  <si>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</si>
  <si>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</si>
  <si>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</si>
  <si>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</si>
  <si>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</si>
  <si>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</si>
  <si>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</si>
  <si>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</si>
  <si>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</si>
  <si>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</si>
  <si>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</si>
  <si>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</si>
  <si>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</si>
  <si>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</si>
  <si>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</si>
  <si>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</si>
  <si>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</si>
  <si>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</si>
  <si>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</si>
  <si>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</si>
  <si>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</si>
  <si>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</si>
  <si>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G.4.1.8</t>
  </si>
  <si>
    <t>G.4.1.9</t>
  </si>
  <si>
    <t>G.4.1.10</t>
  </si>
  <si>
    <t>G.4.1.11</t>
  </si>
  <si>
    <t>G.4.1.12</t>
  </si>
  <si>
    <t>G.4.1.13</t>
  </si>
  <si>
    <t>G.4.1.14</t>
  </si>
  <si>
    <t>G.4.1.15</t>
  </si>
  <si>
    <t>G.4.1.16</t>
  </si>
  <si>
    <t>G.4.1.17</t>
  </si>
  <si>
    <t>G.4.1.18</t>
  </si>
  <si>
    <t>G.4.1.19</t>
  </si>
  <si>
    <t>G.4.1.20</t>
  </si>
  <si>
    <t>OG.4.1.1</t>
  </si>
  <si>
    <t>OG.4.1.2</t>
  </si>
  <si>
    <t>OG.4.1.3</t>
  </si>
  <si>
    <t>G.5.1.1</t>
  </si>
  <si>
    <t>G.5.1.2</t>
  </si>
  <si>
    <t>G.5.1.3</t>
  </si>
  <si>
    <t>OG.5.1.1</t>
  </si>
  <si>
    <t>OG.5.1.2</t>
  </si>
  <si>
    <t>OG.5.1.3</t>
  </si>
  <si>
    <t>OG.5.1.4</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</si>
  <si>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</si>
  <si>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</si>
  <si>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</si>
  <si>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</si>
  <si>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</si>
  <si>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</si>
  <si>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</si>
  <si>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</si>
  <si>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</si>
  <si>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</si>
  <si>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</si>
  <si>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</si>
  <si>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</si>
  <si>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</si>
  <si>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</si>
  <si>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</si>
  <si>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</si>
  <si>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</si>
  <si>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</si>
  <si>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</si>
  <si>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</si>
  <si>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</si>
  <si>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</si>
  <si>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</si>
  <si>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</si>
  <si>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</si>
  <si>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</si>
  <si>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</si>
  <si>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</si>
  <si>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</si>
  <si>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</si>
  <si>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</si>
  <si>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</si>
  <si>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</si>
  <si>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</si>
  <si>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</si>
  <si>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</si>
  <si>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</si>
  <si>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</si>
  <si>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</si>
  <si>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</si>
  <si>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</si>
  <si>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</si>
  <si>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</si>
  <si>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</si>
  <si>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Y</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</si>
  <si>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</si>
  <si>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Loans that are more than 90 days past due.</t>
  </si>
  <si>
    <t>We filled in ND2 because the features of M.7A.13 refer to the underlying property and, because Belgium has general mortgages, it can not be applied to individual loans as all properties cover for all loans.</t>
  </si>
  <si>
    <t>Property values are those used in the loan underwriting procedure</t>
  </si>
  <si>
    <t>Yearly updates of the property values are done using a national index calculated by the national institute of statistics in Belgium (StatBel).</t>
  </si>
  <si>
    <t>Indexation is done on a yearly basis</t>
  </si>
  <si>
    <t>As Belgium has general mortgages, we calculate LTV as the total borrower outstanding over the total borrower property value, resp. not indexed (M.7A.11) and indexed (M.7A.12)</t>
  </si>
  <si>
    <t>At the moment, only soft bullet has been issued. We only take into account the Maturity Date, not the Extended Maturity Date</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</si>
  <si>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</si>
  <si>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Cover Assets: fixed until maturity and fixed with a periodic reset. Covered Bonds: fixed</t>
  </si>
  <si>
    <t>Belgian allows for "Failure to pay" and "Default"</t>
  </si>
  <si>
    <t>Sale price of the properties is compared to the a statistical pricing model for Belgium.When the sale price is higher than the top range of the model outcome, an expert valuation is done.</t>
  </si>
  <si>
    <t xml:space="preserve"> The current interest is used ; no parrallel shift of the interest rate curve is asssumed.</t>
  </si>
  <si>
    <t>G.1.1.1</t>
  </si>
  <si>
    <t>G.1.1.3</t>
  </si>
  <si>
    <t>G.2.1.3</t>
  </si>
  <si>
    <t>BNP Paribas Fortis</t>
  </si>
  <si>
    <t>HTT 2024</t>
  </si>
  <si>
    <t>Labelled Cover Pool Name</t>
  </si>
  <si>
    <t>G.1.1.5</t>
  </si>
  <si>
    <t>G.3.2.3</t>
  </si>
  <si>
    <t>Total OC (absolute value in mn)</t>
  </si>
  <si>
    <t>AUD</t>
  </si>
  <si>
    <t>BRL</t>
  </si>
  <si>
    <t>CAD</t>
  </si>
  <si>
    <t>CHF</t>
  </si>
  <si>
    <t>CZK</t>
  </si>
  <si>
    <t>DKK</t>
  </si>
  <si>
    <t>GBP</t>
  </si>
  <si>
    <t>HKD</t>
  </si>
  <si>
    <t>ISK</t>
  </si>
  <si>
    <t>JPY</t>
  </si>
  <si>
    <t>KRW</t>
  </si>
  <si>
    <t>NOK</t>
  </si>
  <si>
    <t>PLN</t>
  </si>
  <si>
    <t>SEK</t>
  </si>
  <si>
    <t>SGD</t>
  </si>
  <si>
    <t>USD</t>
  </si>
  <si>
    <t>14. Sustainable or other special purpose strategy</t>
  </si>
  <si>
    <t>Who has provided Second Party Opinion</t>
  </si>
  <si>
    <t xml:space="preserve">Further details on proceeds strategy </t>
  </si>
  <si>
    <t>G.3.14.5</t>
  </si>
  <si>
    <t>If yes. Further details are available in Tab F</t>
  </si>
  <si>
    <t>G.3.14.6</t>
  </si>
  <si>
    <t>G.3.14.7</t>
  </si>
  <si>
    <t>If yes, please provide frurther details</t>
  </si>
  <si>
    <t>LEVEL 1</t>
  </si>
  <si>
    <t>https://www.coveredbondlabel.com/issuer/131/</t>
  </si>
  <si>
    <t>Indication of proxy usage for ESG-related data (indicator, methodology, timing, share of proxy usage for single indicators etc.)</t>
  </si>
  <si>
    <t>Confidential Information</t>
  </si>
  <si>
    <t>Weighted Average Seasoning (years)</t>
  </si>
  <si>
    <t xml:space="preserve">(b) List of ISIN of issued covered bonds: </t>
  </si>
  <si>
    <t>(d) Currency risk - cover pool:</t>
  </si>
  <si>
    <t>2024  Version</t>
  </si>
  <si>
    <t>Residential Mortgage Pandbrief Programme (bnpparibasfortis.com)</t>
  </si>
  <si>
    <t xml:space="preserve">(a) Value of the cover pool total assets: </t>
  </si>
  <si>
    <t xml:space="preserve">(c) Geographical distribution: </t>
  </si>
  <si>
    <t>(c) Type of cover assets:</t>
  </si>
  <si>
    <t xml:space="preserve">(c) Loan size: </t>
  </si>
  <si>
    <t>(d) Interest rate risk - cover pool:</t>
  </si>
  <si>
    <t>(d) Interest rate risk - covered bond:</t>
  </si>
  <si>
    <t>(d) Liquidity Risk - primary assets cover pool:</t>
  </si>
  <si>
    <t xml:space="preserve">(c) Valuation Method: </t>
  </si>
  <si>
    <t>(d) Currency risk - covered bond:</t>
  </si>
  <si>
    <t>(d) Credit Risk:</t>
  </si>
  <si>
    <t>(d) Market Risk:</t>
  </si>
  <si>
    <t>(d) Hedging Strategy</t>
  </si>
  <si>
    <t>(e) Maturity Structure - cover assets:</t>
  </si>
  <si>
    <t>(e) Maturity Structure - covered bond:</t>
  </si>
  <si>
    <t>(f)  Levels of OC:</t>
  </si>
  <si>
    <t>(e) Overview maturity extension triggers:</t>
  </si>
  <si>
    <t>(g) Percentage of loans in default:</t>
  </si>
  <si>
    <t>BNP Paribas Fortis SA/NV</t>
  </si>
  <si>
    <t>Retained Pandbrief Programme</t>
  </si>
  <si>
    <t>https://www.bnpparibasfortis.com/investors/coveredbonds</t>
  </si>
  <si>
    <t>-</t>
  </si>
  <si>
    <t>Antwerpen</t>
  </si>
  <si>
    <t>Vlaams-Brabant</t>
  </si>
  <si>
    <t>Oost-Vlaanderen</t>
  </si>
  <si>
    <t>Brussels</t>
  </si>
  <si>
    <t>West-Vlaanderen</t>
  </si>
  <si>
    <t>Limburg</t>
  </si>
  <si>
    <t>Liège</t>
  </si>
  <si>
    <t>Hainaut</t>
  </si>
  <si>
    <t>Brabant Wallon</t>
  </si>
  <si>
    <t>Namur</t>
  </si>
  <si>
    <t>&lt;=100K</t>
  </si>
  <si>
    <t>&gt;100K and &lt;=200K</t>
  </si>
  <si>
    <t>&gt;200K and &lt;=300K</t>
  </si>
  <si>
    <t>&gt;300K and &lt;=400K</t>
  </si>
  <si>
    <t>&gt;400K</t>
  </si>
  <si>
    <t>KGCEPHLVVKVRZYO1T647</t>
  </si>
  <si>
    <t>Stichting BNPP Fortis Pfandbriefe Representative</t>
  </si>
  <si>
    <t>David De Schacht &amp; Jurgen De Raedemaeker</t>
  </si>
  <si>
    <t>Retained Covered Bonds</t>
  </si>
  <si>
    <t>Straticifation Tables</t>
  </si>
  <si>
    <t>Portfolio Cut-off Date</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</si>
  <si>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</si>
  <si>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</si>
  <si>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</si>
  <si>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</si>
  <si>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</si>
  <si>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</si>
  <si>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</si>
  <si>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</si>
  <si>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</si>
  <si>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</si>
  <si>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</si>
  <si>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</si>
  <si>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</si>
  <si>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</si>
  <si>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</si>
  <si>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</si>
  <si>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</si>
  <si>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</si>
  <si>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0</t>
  </si>
  <si>
    <t>Number of borrowers</t>
  </si>
  <si>
    <t>Owner-occupied</t>
  </si>
  <si>
    <t>Other/No data</t>
  </si>
  <si>
    <t>Covered Bond Emmission</t>
  </si>
  <si>
    <t>Outstanding Series</t>
  </si>
  <si>
    <t>Series</t>
  </si>
  <si>
    <t>ISIN</t>
  </si>
  <si>
    <t>Amount</t>
  </si>
  <si>
    <t>Issue Date</t>
  </si>
  <si>
    <t>Maturity Date</t>
  </si>
  <si>
    <t>Currency</t>
  </si>
  <si>
    <t>Coupon Type</t>
  </si>
  <si>
    <t>Coupon</t>
  </si>
  <si>
    <t>Day Count</t>
  </si>
  <si>
    <t>Next Interest Payment Date</t>
  </si>
  <si>
    <t>Remaining Average Life *</t>
  </si>
  <si>
    <t>Extended Maturity Date</t>
  </si>
  <si>
    <t>BD@155374</t>
  </si>
  <si>
    <t>BE6312093121</t>
  </si>
  <si>
    <t>Fixed</t>
  </si>
  <si>
    <t>NACT</t>
  </si>
  <si>
    <t>25/02/2025</t>
  </si>
  <si>
    <t>25/02/2027</t>
  </si>
  <si>
    <t>BD@155375</t>
  </si>
  <si>
    <t>BE6312092115</t>
  </si>
  <si>
    <t>25/02/2030</t>
  </si>
  <si>
    <t>BD@167469</t>
  </si>
  <si>
    <t>BE0002700814</t>
  </si>
  <si>
    <t>20/05/2025</t>
  </si>
  <si>
    <t>20/05/2028</t>
  </si>
  <si>
    <t>BD@167470</t>
  </si>
  <si>
    <t>BE0002701820</t>
  </si>
  <si>
    <t>20/05/2031</t>
  </si>
  <si>
    <t>BD@178945</t>
  </si>
  <si>
    <t>BE0002762434</t>
  </si>
  <si>
    <t>10/12/2024</t>
  </si>
  <si>
    <t>10/12/2028</t>
  </si>
  <si>
    <t>Totals</t>
  </si>
  <si>
    <t>Total Outstanding (in EUR):</t>
  </si>
  <si>
    <t>Current Weighted Average Fixed Coupon:</t>
  </si>
  <si>
    <t>Weighted Average Remaining Average Life*</t>
  </si>
  <si>
    <t>* At Reporting Date until Maturity Date</t>
  </si>
  <si>
    <t>Ratings</t>
  </si>
  <si>
    <t>1. BNP Paribas Fortis Bank Senior Unsecured Ratings</t>
  </si>
  <si>
    <t>Rating Agency</t>
  </si>
  <si>
    <t>Long Term Rating</t>
  </si>
  <si>
    <t>Outlook</t>
  </si>
  <si>
    <t>Short Term Rating</t>
  </si>
  <si>
    <t>Fitch</t>
  </si>
  <si>
    <t>AA-</t>
  </si>
  <si>
    <t>stable</t>
  </si>
  <si>
    <t>F1+</t>
  </si>
  <si>
    <t>Moody's</t>
  </si>
  <si>
    <t>A2</t>
  </si>
  <si>
    <t>P-1</t>
  </si>
  <si>
    <t>Standard and Poor's</t>
  </si>
  <si>
    <t>A+</t>
  </si>
  <si>
    <t>A-1</t>
  </si>
  <si>
    <t>2. BNP Parisbas Fortis Mortgage Pandbrieven Ratings</t>
  </si>
  <si>
    <t>Test Summary</t>
  </si>
  <si>
    <t>(all amounts in EUR unless stated otherwise)</t>
  </si>
  <si>
    <t>1. Outstanding Mortgage Pandbrieven and Cover Assets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</si>
  <si>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</si>
  <si>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</si>
  <si>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</si>
  <si>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</si>
  <si>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</si>
  <si>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</si>
  <si>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</si>
  <si>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</si>
  <si>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</si>
  <si>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2. Residential Mortgage Loans Cover Test</t>
  </si>
  <si>
    <t>Value of the Residential Loans (as defined in Royal Decree Art 6 Paraf 1)</t>
  </si>
  <si>
    <t>(V)</t>
  </si>
  <si>
    <t>Ratio Value of Resid. Mortgage Loans / Mortgage Pandbrieven Issued (V) / (I)</t>
  </si>
  <si>
    <t>Limit</t>
  </si>
  <si>
    <t>&gt; &gt; &gt; Cover Test Royal Decree Art 5 Paraf 1</t>
  </si>
  <si>
    <t>Passed</t>
  </si>
  <si>
    <t>85%</t>
  </si>
  <si>
    <t>3. Total Asset Cover Test</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</si>
  <si>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</si>
  <si>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</si>
  <si>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</si>
  <si>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</si>
  <si>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</si>
  <si>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</si>
  <si>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</si>
  <si>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</si>
  <si>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</si>
  <si>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4. Interest and Principal Coverage Test</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</si>
  <si>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</si>
  <si>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</si>
  <si>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</si>
  <si>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</si>
  <si>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</si>
  <si>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</si>
  <si>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</si>
  <si>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</si>
  <si>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</si>
  <si>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</si>
  <si>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</si>
  <si>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</si>
  <si>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</si>
  <si>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</si>
  <si>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</si>
  <si>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</si>
  <si>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</si>
  <si>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</si>
  <si>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5. Liquidity Tests</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</si>
  <si>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</si>
  <si>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</si>
  <si>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</si>
  <si>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</si>
  <si>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</si>
  <si>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</si>
  <si>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</si>
  <si>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</si>
  <si>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</si>
  <si>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</si>
  <si>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</si>
  <si>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</si>
  <si>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Cover Pool Summary</t>
  </si>
  <si>
    <t>(All Amounts are in Euro)</t>
  </si>
  <si>
    <t>1. Residential Mortgage Loans</t>
  </si>
  <si>
    <t>See Stratification Tables Mortgages for more details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</si>
  <si>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</si>
  <si>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</si>
  <si>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</si>
  <si>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</si>
  <si>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</si>
  <si>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</si>
  <si>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</si>
  <si>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</si>
  <si>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</si>
  <si>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</si>
  <si>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</si>
  <si>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</si>
  <si>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</si>
  <si>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</si>
  <si>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</si>
  <si>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</si>
  <si>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</si>
  <si>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</si>
  <si>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</si>
  <si>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2. Registered Cash</t>
  </si>
  <si>
    <t>Registered Cash Proceeds under the Residential Mortgage Loans</t>
  </si>
  <si>
    <t>3. Public Sector Exposure (Liquid Bond Positions)</t>
  </si>
  <si>
    <t>Position</t>
  </si>
  <si>
    <t>BE0000341504</t>
  </si>
  <si>
    <t>BE0000351602</t>
  </si>
  <si>
    <t>Kingdom of Belgium</t>
  </si>
  <si>
    <t>BGB 0.8 22/06/2027</t>
  </si>
  <si>
    <t>BGB 0 22/10/2027</t>
  </si>
  <si>
    <t>Nominal Amount</t>
  </si>
  <si>
    <t>F</t>
  </si>
  <si>
    <t>Standar &amp; Poor's Rating</t>
  </si>
  <si>
    <t>AA</t>
  </si>
  <si>
    <t>Fitch Rating</t>
  </si>
  <si>
    <t>Moody's Rating</t>
  </si>
  <si>
    <t>Aa3</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</si>
  <si>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</si>
  <si>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</si>
  <si>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</si>
  <si>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</si>
  <si>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</si>
  <si>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</si>
  <si>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</si>
  <si>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</si>
  <si>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</si>
  <si>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</si>
  <si>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</si>
  <si>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</si>
  <si>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</si>
  <si>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</si>
  <si>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</si>
  <si>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</si>
  <si>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</si>
  <si>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</si>
  <si>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</si>
  <si>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</si>
  <si>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</si>
  <si>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</si>
  <si>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</si>
  <si>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</si>
  <si>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</si>
  <si>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</si>
  <si>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</si>
  <si>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</si>
  <si>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</si>
  <si>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</si>
  <si>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</si>
  <si>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</si>
  <si>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</si>
  <si>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&gt;34 and &lt;=35</t>
  </si>
  <si>
    <t>&gt;25 and &lt;=26</t>
  </si>
  <si>
    <t>&gt;28 and &lt;=29</t>
  </si>
  <si>
    <t>&gt;26 and &lt;=27</t>
  </si>
  <si>
    <t>&lt;0</t>
  </si>
  <si>
    <t>&gt;29 and &lt;=30</t>
  </si>
  <si>
    <t>&gt;30 and &lt;=31</t>
  </si>
  <si>
    <t>&gt;35 and &lt;=36</t>
  </si>
  <si>
    <t>&gt;36 and &lt;=37</t>
  </si>
  <si>
    <t>&gt;39 and &lt;=40</t>
  </si>
  <si>
    <t>&gt;31 and &lt;=32</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</si>
  <si>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</si>
  <si>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</si>
  <si>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</si>
  <si>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</si>
  <si>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</si>
  <si>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</si>
  <si>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</si>
  <si>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</si>
  <si>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</si>
  <si>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</si>
  <si>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</si>
  <si>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</si>
  <si>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</si>
  <si>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</si>
  <si>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</si>
  <si>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</si>
  <si>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</si>
  <si>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</si>
  <si>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</si>
  <si>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</si>
  <si>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</si>
  <si>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</si>
  <si>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</si>
  <si>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</si>
  <si>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</si>
  <si>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7.5 - 8%</t>
  </si>
  <si>
    <t>7 - 7.5%</t>
  </si>
  <si>
    <t>8.5 - 9%</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</si>
  <si>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</si>
  <si>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</si>
  <si>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</si>
  <si>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</si>
  <si>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</si>
  <si>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</si>
  <si>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</si>
  <si>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</si>
  <si>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</si>
  <si>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</si>
  <si>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</si>
  <si>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</si>
  <si>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</si>
  <si>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</si>
  <si>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</si>
  <si>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</si>
  <si>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</si>
  <si>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</si>
  <si>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</si>
  <si>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Twice A Year</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</si>
  <si>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</si>
  <si>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</si>
  <si>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</si>
  <si>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</si>
  <si>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</si>
  <si>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</si>
  <si>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</si>
  <si>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</si>
  <si>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</si>
  <si>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</si>
  <si>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</si>
  <si>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</si>
  <si>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</si>
  <si>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</si>
  <si>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</si>
  <si>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</si>
  <si>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</si>
  <si>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</si>
  <si>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</si>
  <si>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</si>
  <si>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</si>
  <si>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</si>
  <si>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</si>
  <si>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</si>
  <si>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</si>
  <si>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</si>
  <si>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</si>
  <si>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</si>
  <si>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</si>
  <si>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</si>
  <si>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</si>
  <si>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</si>
  <si>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</si>
  <si>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</si>
  <si>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</si>
  <si>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Cover Pool Performance</t>
  </si>
  <si>
    <t xml:space="preserve">1. Delinquencies (at cut-off date)
</t>
  </si>
  <si>
    <t>Performing</t>
  </si>
  <si>
    <t>0 - 30 Days</t>
  </si>
  <si>
    <t>30 - 60 Days</t>
  </si>
  <si>
    <t>60 - 90 Days</t>
  </si>
  <si>
    <t>&gt; 90 Days</t>
  </si>
  <si>
    <t>Amortisation</t>
  </si>
  <si>
    <t>TIME</t>
  </si>
  <si>
    <t>LIABILITIES</t>
  </si>
  <si>
    <t>COVER LOAN ASSETS</t>
  </si>
  <si>
    <t>Cutt-off</t>
  </si>
  <si>
    <t>Maturity</t>
  </si>
  <si>
    <t>Month</t>
  </si>
  <si>
    <t>Days</t>
  </si>
  <si>
    <t>Covered bonds</t>
  </si>
  <si>
    <t>CPR 0%</t>
  </si>
  <si>
    <t>CPR 2%</t>
  </si>
  <si>
    <t>CPR 5%</t>
  </si>
  <si>
    <t>CPR 10%</t>
  </si>
  <si>
    <t xml:space="preserve">A. Harmonised Transparency Template - General Information </t>
  </si>
  <si>
    <t>2. Regulatory Summary</t>
  </si>
  <si>
    <t>`</t>
  </si>
  <si>
    <t>4. Compliance Art 14 CBD Check Table</t>
  </si>
  <si>
    <t>Optional information e.g. Contact names</t>
  </si>
  <si>
    <t>OG.1.1.3</t>
  </si>
  <si>
    <t>Optional information e.g. Parent name</t>
  </si>
  <si>
    <t>OG.1.1.6</t>
  </si>
  <si>
    <t>OG.1.1.7</t>
  </si>
  <si>
    <t>OG.1.1.8</t>
  </si>
  <si>
    <t>Basel Compliance, subject to national jursdiction (Y/N)</t>
  </si>
  <si>
    <t>CBD Compliance</t>
  </si>
  <si>
    <t>OG.2.1.6</t>
  </si>
  <si>
    <t>Total Cover Assets</t>
  </si>
  <si>
    <t>OG.3.1.4</t>
  </si>
  <si>
    <t xml:space="preserve">2. Over-collateralisation (OC) </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</si>
  <si>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</si>
  <si>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</si>
  <si>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</si>
  <si>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</si>
  <si>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</si>
  <si>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</si>
  <si>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</si>
  <si>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</si>
  <si>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</si>
  <si>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</si>
  <si>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</si>
  <si>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</si>
  <si>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</si>
  <si>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</si>
  <si>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r>
      <t>Is sustainability based on s</t>
    </r>
    <r>
      <rPr>
        <b/>
        <sz val="11"/>
        <rFont val="Calibri"/>
        <family val="2"/>
        <scheme val="minor"/>
      </rPr>
      <t>ustainable assets not present in the cover pool</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</si>
  <si>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</si>
  <si>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 xml:space="preserve">Is sustainability based on </t>
    </r>
    <r>
      <rPr>
        <b/>
        <sz val="11"/>
        <rFont val="Calibri"/>
        <family val="2"/>
        <scheme val="minor"/>
      </rPr>
      <t>other criteria</t>
    </r>
    <r>
      <rPr>
        <sz val="11"/>
        <rFont val="Calibri"/>
        <family val="2"/>
        <scheme val="minor"/>
      </rPr>
      <t>?</t>
    </r>
  </si>
  <si>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</si>
  <si>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</si>
  <si>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</si>
  <si>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outstanding covered bonds: </t>
  </si>
  <si>
    <t>link to Glossary HG.1.15</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</si>
  <si>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</si>
  <si>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</si>
  <si>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</si>
  <si>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</si>
  <si>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</si>
  <si>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</si>
  <si>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</si>
  <si>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</si>
  <si>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</si>
  <si>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</si>
  <si>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</si>
  <si>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</si>
  <si>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</si>
  <si>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</si>
  <si>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</si>
  <si>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</si>
  <si>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</si>
  <si>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</si>
  <si>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</si>
  <si>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</si>
  <si>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</si>
  <si>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</si>
  <si>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</si>
  <si>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</si>
  <si>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</si>
  <si>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</si>
  <si>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&gt;  12 - ≤ 24 months</t>
  </si>
  <si>
    <t>&gt; 24 - ≤ 36 months</t>
  </si>
  <si>
    <t>&gt; 36 - ≤ 60 months</t>
  </si>
  <si>
    <t>&gt; 60 months</t>
  </si>
  <si>
    <t>% NPLs</t>
  </si>
  <si>
    <t>[Mark as ND1 if not relevant]</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</si>
  <si>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</si>
  <si>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</si>
  <si>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</si>
  <si>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</si>
  <si>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</si>
  <si>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</si>
  <si>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</si>
  <si>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</si>
  <si>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</si>
  <si>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</si>
  <si>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</si>
  <si>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</si>
  <si>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</si>
  <si>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</si>
  <si>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</si>
  <si>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</si>
  <si>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</si>
  <si>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</si>
  <si>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</si>
  <si>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</si>
  <si>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</si>
  <si>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</si>
  <si>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</si>
  <si>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</si>
  <si>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</si>
  <si>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</si>
  <si>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</si>
  <si>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</si>
  <si>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</si>
  <si>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</si>
  <si>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</si>
  <si>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</si>
  <si>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</si>
  <si>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</si>
  <si>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</si>
  <si>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</si>
  <si>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</si>
  <si>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</si>
  <si>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</si>
  <si>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</si>
  <si>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</si>
  <si>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</si>
  <si>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</si>
  <si>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</si>
  <si>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</si>
  <si>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</si>
  <si>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</si>
  <si>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</si>
  <si>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</si>
  <si>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</si>
  <si>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</si>
  <si>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</si>
  <si>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</si>
  <si>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</si>
  <si>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</si>
  <si>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</si>
  <si>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</si>
  <si>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</si>
  <si>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</si>
  <si>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</si>
  <si>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</si>
  <si>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</si>
  <si>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</si>
  <si>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</si>
  <si>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</si>
  <si>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</si>
  <si>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</si>
  <si>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</si>
  <si>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</si>
  <si>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</si>
  <si>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</si>
  <si>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</si>
  <si>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</si>
  <si>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</si>
  <si>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</si>
  <si>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</si>
  <si>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</si>
  <si>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</si>
  <si>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</si>
  <si>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</si>
  <si>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</si>
  <si>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</si>
  <si>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</si>
  <si>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</si>
  <si>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</si>
  <si>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</si>
  <si>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</si>
  <si>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</si>
  <si>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</si>
  <si>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</si>
  <si>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</si>
  <si>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</si>
  <si>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</si>
  <si>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</si>
  <si>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</si>
  <si>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</si>
  <si>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</si>
  <si>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</si>
  <si>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</si>
  <si>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</si>
  <si>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</si>
  <si>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</si>
  <si>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</si>
  <si>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</si>
  <si>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</si>
  <si>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</si>
  <si>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</si>
  <si>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</si>
  <si>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</si>
  <si>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</si>
  <si>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</si>
  <si>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</si>
  <si>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</si>
  <si>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</si>
  <si>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</si>
  <si>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</si>
  <si>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</si>
  <si>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</si>
  <si>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</si>
  <si>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</si>
  <si>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</si>
  <si>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</si>
  <si>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</si>
  <si>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</si>
  <si>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</si>
  <si>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</si>
  <si>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</si>
  <si>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</si>
  <si>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</si>
  <si>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</si>
  <si>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</si>
  <si>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</si>
  <si>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</si>
  <si>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</si>
  <si>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</si>
  <si>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</si>
  <si>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</si>
  <si>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</si>
  <si>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</si>
  <si>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</si>
  <si>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</si>
  <si>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</si>
  <si>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</si>
  <si>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</si>
  <si>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</si>
  <si>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</si>
  <si>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</si>
  <si>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</si>
  <si>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</si>
  <si>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</si>
  <si>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</si>
  <si>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</si>
  <si>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</si>
  <si>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</si>
  <si>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</si>
  <si>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</si>
  <si>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</si>
  <si>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</si>
  <si>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</si>
  <si>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</si>
  <si>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</si>
  <si>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</si>
  <si>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</si>
  <si>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</si>
  <si>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</si>
  <si>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</si>
  <si>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</si>
  <si>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</si>
  <si>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</si>
  <si>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</si>
  <si>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</si>
  <si>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</si>
  <si>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 Legal Entity Identifier (LEI) finder: http://www.lei-lookup.com/#!search</t>
  </si>
  <si>
    <t>** Weighted Average Maturity = Remaining Term to Maturity</t>
  </si>
  <si>
    <t>where applicable - paying agent</t>
  </si>
  <si>
    <t>Weighted Average Maturity (years)**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</si>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</sst>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numFmt numFmtId="170" formatCode="#,##0.0"/>
    <numFmt numFmtId="171" formatCode="0.0%"/>
    <numFmt numFmtId="172" formatCode="0.0"/>
  </numFmts>
  <fonts count="74" x14ac:knownFonts="1">
    <font>
      <sz val="10"/>
      <color theme="1"/>
      <name val="Calibri"/>
      <family val="2"/>
      <scheme val="minor"/>
    </font>
    <font>
      <sz val="11"/>
      <color theme="1"/>
      <name val="Calibri"/>
      <family val="2"/>
      <scheme val="minor"/>
    </font>
    <font>
      <sz val="11"/>
      <color theme="1"/>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i/>
      <sz val="11"/>
      <name val="Calibri"/>
      <family val="2"/>
      <scheme val="minor"/>
    </font>
    <font>
      <b/>
      <sz val="11"/>
      <color theme="0"/>
      <name val="Calibri"/>
      <family val="2"/>
      <scheme val="minor"/>
    </font>
    <font>
      <sz val="10"/>
      <color rgb="FF000000"/>
      <name val="Arial"/>
      <family val="2"/>
    </font>
    <font>
      <b/>
      <sz val="12"/>
      <color rgb="FF000000"/>
      <name val="Arial"/>
      <family val="2"/>
    </font>
    <font>
      <sz val="6"/>
      <color rgb="FF000000"/>
      <name val="Arial"/>
      <family val="2"/>
    </font>
    <font>
      <sz val="14"/>
      <color rgb="FF000000"/>
      <name val="Arial"/>
      <family val="2"/>
    </font>
    <font>
      <b/>
      <sz val="12"/>
      <color rgb="FFFFFFFF"/>
      <name val="Arial"/>
      <family val="2"/>
    </font>
    <font>
      <u/>
      <sz val="10"/>
      <color rgb="FF000000"/>
      <name val="Arial"/>
      <family val="2"/>
    </font>
    <font>
      <b/>
      <sz val="10"/>
      <color rgb="FF000000"/>
      <name val="Arial"/>
      <family val="2"/>
    </font>
    <font>
      <b/>
      <sz val="10"/>
      <color rgb="FFFFFFFF"/>
      <name val="Arial"/>
      <family val="2"/>
    </font>
    <font>
      <i/>
      <sz val="10"/>
      <color rgb="FF000000"/>
      <name val="Arial"/>
      <family val="2"/>
    </font>
    <font>
      <sz val="8"/>
      <color rgb="FF000000"/>
      <name val="Arial"/>
      <family val="2"/>
    </font>
    <font>
      <b/>
      <sz val="8"/>
      <color rgb="FF000000"/>
      <name val="Arial"/>
      <family val="2"/>
    </font>
    <font>
      <b/>
      <i/>
      <u/>
      <sz val="18"/>
      <color rgb="FFFF0000"/>
      <name val="Arial"/>
      <family val="2"/>
    </font>
    <font>
      <sz val="10"/>
      <color rgb="FF333333"/>
      <name val="Arial"/>
      <family val="2"/>
    </font>
    <font>
      <i/>
      <sz val="9"/>
      <color rgb="FF333333"/>
      <name val="Arial"/>
      <family val="2"/>
    </font>
    <font>
      <b/>
      <i/>
      <sz val="8"/>
      <color rgb="FF000000"/>
      <name val="Arial"/>
      <family val="2"/>
    </font>
    <font>
      <i/>
      <sz val="8"/>
      <color rgb="FF000000"/>
      <name val="Arial"/>
      <family val="2"/>
    </font>
    <font>
      <sz val="7"/>
      <color rgb="FF000000"/>
      <name val="Arial"/>
      <family val="2"/>
    </font>
    <font>
      <b/>
      <i/>
      <sz val="8"/>
      <color rgb="FFFF0000"/>
      <name val="Arial"/>
      <family val="2"/>
    </font>
    <font>
      <b/>
      <sz val="8"/>
      <color rgb="FFFFFFFF"/>
      <name val="Arial"/>
      <family val="2"/>
    </font>
    <font>
      <sz val="8"/>
      <color rgb="FFFFFFFF"/>
      <name val="Arial"/>
      <family val="2"/>
    </font>
    <font>
      <b/>
      <i/>
      <sz val="10"/>
      <color rgb="FF000000"/>
      <name val="Arial"/>
      <family val="2"/>
    </font>
    <font>
      <b/>
      <sz val="10"/>
      <color rgb="FFC0C0C0"/>
      <name val="Arial"/>
      <family val="2"/>
    </font>
    <font>
      <b/>
      <sz val="7"/>
      <color rgb="FFFFFFFF"/>
      <name val="Arial"/>
      <family val="2"/>
    </font>
    <font>
      <b/>
      <sz val="7"/>
      <color rgb="FF000000"/>
      <name val="Arial"/>
      <family val="2"/>
    </font>
    <font>
      <sz val="10"/>
      <color theme="1"/>
      <name val="Calibri"/>
      <family val="2"/>
      <scheme val="minor"/>
    </font>
    <font>
      <b/>
      <sz val="10"/>
      <color theme="1"/>
      <name val="Calibri"/>
      <family val="2"/>
      <scheme val="minor"/>
    </font>
    <font>
      <sz val="10"/>
      <color theme="1"/>
      <name val="Arial"/>
      <family val="2"/>
    </font>
    <font>
      <b/>
      <u/>
      <sz val="11"/>
      <color theme="10"/>
      <name val="Calibri"/>
      <family val="2"/>
      <scheme val="minor"/>
    </font>
    <font>
      <b/>
      <sz val="11"/>
      <color theme="1"/>
      <name val="Calibri"/>
      <family val="2"/>
      <scheme val="minor"/>
    </font>
    <font>
      <sz val="11"/>
      <name val="Calibri"/>
      <family val="2"/>
    </font>
    <font>
      <i/>
      <sz val="11"/>
      <color theme="1"/>
      <name val="Calibri"/>
      <family val="2"/>
      <scheme val="minor"/>
    </font>
    <font>
      <sz val="10"/>
      <name val="Arial"/>
      <family val="2"/>
    </font>
    <font>
      <i/>
      <sz val="9"/>
      <name val="Calibri"/>
      <family val="2"/>
      <scheme val="minor"/>
    </font>
    <font>
      <i/>
      <u/>
      <sz val="9"/>
      <name val="Calibri"/>
      <family val="2"/>
      <scheme val="minor"/>
    </font>
    <font>
      <u/>
      <sz val="11"/>
      <color theme="1"/>
      <name val="Calibri"/>
      <family val="2"/>
      <scheme val="minor"/>
    </font>
    <font>
      <sz val="11"/>
      <color theme="5" tint="-0.249977111117893"/>
      <name val="Calibri"/>
      <family val="2"/>
      <scheme val="minor"/>
    </font>
    <font>
      <sz val="11"/>
      <color theme="6" tint="-0.249977111117893"/>
      <name val="Calibri"/>
      <family val="2"/>
      <scheme val="minor"/>
    </font>
    <font>
      <u/>
      <sz val="11"/>
      <color theme="5"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FFC000"/>
        <bgColor indexed="64"/>
      </patternFill>
    </fill>
    <fill>
      <patternFill patternType="solid">
        <fgColor rgb="FFFFFFFF"/>
        <bgColor rgb="FFFFFFFF"/>
      </patternFill>
    </fill>
    <fill>
      <patternFill patternType="solid">
        <fgColor rgb="FF00915A"/>
        <bgColor rgb="FFFFFFFF"/>
      </patternFill>
    </fill>
    <fill>
      <patternFill patternType="solid">
        <fgColor rgb="FFC0C0C0"/>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theme="9" tint="0.39997558519241921"/>
        <bgColor indexed="64"/>
      </patternFill>
    </fill>
    <fill>
      <patternFill patternType="solid">
        <fgColor rgb="FF847A75"/>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0" fontId="2" fillId="0" borderId="0"/>
    <xf numFmtId="0" fontId="20" fillId="0" borderId="0" applyNumberFormat="0" applyFill="0" applyBorder="0" applyAlignment="0" applyProtection="0"/>
    <xf numFmtId="0" fontId="29" fillId="0" borderId="0"/>
    <xf numFmtId="9" fontId="2" fillId="0" borderId="0" applyFont="0" applyFill="0" applyBorder="0" applyAlignment="0" applyProtection="0"/>
    <xf numFmtId="0" fontId="1" fillId="0" borderId="0"/>
    <xf numFmtId="9" fontId="53" fillId="0" borderId="0" applyFont="0" applyFill="0" applyBorder="0" applyAlignment="0" applyProtection="0"/>
    <xf numFmtId="0" fontId="1" fillId="0" borderId="0"/>
    <xf numFmtId="9" fontId="1" fillId="0" borderId="0" applyFont="0" applyFill="0" applyBorder="0" applyAlignment="0" applyProtection="0"/>
  </cellStyleXfs>
  <cellXfs count="293">
    <xf numFmtId="0" fontId="0" fillId="0" borderId="0" xfId="0"/>
    <xf numFmtId="0" fontId="3" fillId="0" borderId="0" xfId="1" applyFont="1" applyAlignment="1">
      <alignment horizontal="left" vertical="center"/>
    </xf>
    <xf numFmtId="0" fontId="2" fillId="0" borderId="0" xfId="1"/>
    <xf numFmtId="0" fontId="4" fillId="0" borderId="0" xfId="1" applyFont="1" applyAlignment="1">
      <alignment horizontal="center" vertical="center"/>
    </xf>
    <xf numFmtId="0" fontId="5" fillId="0" borderId="0" xfId="1" applyFont="1" applyAlignment="1">
      <alignment vertical="center" wrapText="1"/>
    </xf>
    <xf numFmtId="0" fontId="6" fillId="0" borderId="0" xfId="1" applyFont="1" applyAlignment="1">
      <alignment horizontal="left" vertical="center" wrapText="1"/>
    </xf>
    <xf numFmtId="0" fontId="7" fillId="0" borderId="0" xfId="1" applyFont="1" applyAlignment="1">
      <alignment wrapText="1"/>
    </xf>
    <xf numFmtId="0" fontId="5" fillId="0" borderId="0" xfId="1" applyFont="1" applyAlignment="1">
      <alignment horizontal="left" vertical="center" wrapText="1"/>
    </xf>
    <xf numFmtId="0" fontId="9" fillId="0" borderId="0" xfId="1" applyFont="1" applyAlignment="1">
      <alignment vertical="center" wrapText="1"/>
    </xf>
    <xf numFmtId="0" fontId="10" fillId="0" borderId="0" xfId="1" applyFont="1" applyAlignment="1">
      <alignment horizontal="left" vertical="center" wrapText="1"/>
    </xf>
    <xf numFmtId="0" fontId="10" fillId="0" borderId="0" xfId="1" applyFont="1" applyAlignment="1">
      <alignment wrapText="1"/>
    </xf>
    <xf numFmtId="0" fontId="7" fillId="0" borderId="0" xfId="1" applyFont="1" applyAlignment="1">
      <alignment vertical="center" wrapText="1"/>
    </xf>
    <xf numFmtId="0" fontId="11" fillId="0" borderId="0" xfId="1" applyFont="1" applyAlignment="1">
      <alignment vertical="center" wrapText="1"/>
    </xf>
    <xf numFmtId="0" fontId="10" fillId="0" borderId="0" xfId="1" applyFont="1" applyAlignment="1">
      <alignment vertical="center" wrapText="1"/>
    </xf>
    <xf numFmtId="0" fontId="23" fillId="0" borderId="0" xfId="0" applyFont="1" applyAlignment="1">
      <alignment horizontal="center" vertical="center" wrapText="1"/>
    </xf>
    <xf numFmtId="0" fontId="15" fillId="0" borderId="0" xfId="1" applyFont="1" applyAlignment="1">
      <alignment horizontal="center" vertical="center"/>
    </xf>
    <xf numFmtId="0" fontId="2" fillId="0" borderId="0" xfId="1"/>
    <xf numFmtId="0" fontId="2" fillId="0" borderId="0" xfId="1" applyAlignment="1">
      <alignment horizontal="center" vertical="center" wrapText="1"/>
    </xf>
    <xf numFmtId="0" fontId="23" fillId="0" borderId="0" xfId="1" applyFont="1" applyAlignment="1">
      <alignment horizontal="center" vertical="center" wrapText="1"/>
    </xf>
    <xf numFmtId="0" fontId="24" fillId="0" borderId="0" xfId="1" applyFont="1" applyAlignment="1">
      <alignment horizontal="center" vertical="center" wrapText="1"/>
    </xf>
    <xf numFmtId="0" fontId="22" fillId="2" borderId="0" xfId="1" applyFont="1" applyFill="1" applyAlignment="1">
      <alignment horizontal="center" vertical="center" wrapText="1"/>
    </xf>
    <xf numFmtId="0" fontId="25" fillId="0" borderId="0" xfId="1" applyFont="1" applyAlignment="1">
      <alignment horizontal="center" vertical="center" wrapText="1"/>
    </xf>
    <xf numFmtId="0" fontId="26" fillId="0" borderId="0" xfId="1" applyFont="1" applyAlignment="1">
      <alignment horizontal="center" vertical="center" wrapText="1"/>
    </xf>
    <xf numFmtId="0" fontId="23" fillId="0" borderId="0" xfId="1" quotePrefix="1" applyFont="1" applyAlignment="1">
      <alignment horizontal="center" vertical="center" wrapText="1"/>
    </xf>
    <xf numFmtId="0" fontId="23" fillId="0" borderId="0" xfId="1" applyFont="1" applyAlignment="1" applyProtection="1">
      <alignment horizontal="center" vertical="center" wrapText="1"/>
      <protection locked="0"/>
    </xf>
    <xf numFmtId="0" fontId="25" fillId="0" borderId="0" xfId="1" quotePrefix="1" applyFont="1" applyAlignment="1">
      <alignment horizontal="center" vertical="center" wrapText="1"/>
    </xf>
    <xf numFmtId="0" fontId="2" fillId="0" borderId="0" xfId="1" quotePrefix="1" applyAlignment="1">
      <alignment horizontal="center" vertical="center" wrapText="1"/>
    </xf>
    <xf numFmtId="0" fontId="2" fillId="0" borderId="0" xfId="1" applyAlignment="1">
      <alignment horizontal="center"/>
    </xf>
    <xf numFmtId="0" fontId="27" fillId="0" borderId="0" xfId="1" quotePrefix="1" applyFont="1" applyAlignment="1">
      <alignment horizontal="center" vertical="center" wrapText="1"/>
    </xf>
    <xf numFmtId="0" fontId="2" fillId="0" borderId="0" xfId="1" applyAlignment="1">
      <alignment horizontal="left" vertical="center"/>
    </xf>
    <xf numFmtId="0" fontId="2" fillId="0" borderId="0" xfId="1" applyAlignment="1">
      <alignment horizontal="left" vertical="center" wrapText="1"/>
    </xf>
    <xf numFmtId="0" fontId="28" fillId="2" borderId="0" xfId="1" applyFont="1" applyFill="1" applyAlignment="1">
      <alignment horizontal="center" vertical="center" wrapText="1"/>
    </xf>
    <xf numFmtId="0" fontId="23" fillId="0" borderId="0" xfId="1" applyFont="1" applyAlignment="1">
      <alignment horizontal="left" vertical="center" wrapText="1"/>
    </xf>
    <xf numFmtId="0" fontId="2" fillId="0" borderId="0" xfId="1" applyProtection="1">
      <protection locked="0"/>
    </xf>
    <xf numFmtId="0" fontId="25" fillId="0" borderId="0" xfId="1" quotePrefix="1" applyFont="1" applyAlignment="1" applyProtection="1">
      <alignment horizontal="center" vertical="center" wrapText="1"/>
      <protection locked="0"/>
    </xf>
    <xf numFmtId="0" fontId="27" fillId="0" borderId="0" xfId="1" quotePrefix="1" applyFont="1" applyAlignment="1" applyProtection="1">
      <alignment horizontal="center" vertical="center" wrapText="1"/>
      <protection locked="0"/>
    </xf>
    <xf numFmtId="0" fontId="23" fillId="0" borderId="0" xfId="1" quotePrefix="1" applyFont="1" applyAlignment="1" applyProtection="1">
      <alignment horizontal="center" vertical="center" wrapText="1"/>
      <protection locked="0"/>
    </xf>
    <xf numFmtId="0" fontId="24" fillId="0" borderId="0" xfId="1" quotePrefix="1" applyFont="1" applyAlignment="1">
      <alignment horizontal="center" vertical="center" wrapText="1"/>
    </xf>
    <xf numFmtId="0" fontId="23" fillId="4" borderId="0" xfId="1" quotePrefix="1" applyFont="1" applyFill="1" applyAlignment="1">
      <alignment horizontal="center" vertical="center" wrapText="1"/>
    </xf>
    <xf numFmtId="0" fontId="21" fillId="0" borderId="0" xfId="2" applyFont="1" applyAlignment="1"/>
    <xf numFmtId="0" fontId="1" fillId="0" borderId="0" xfId="5"/>
    <xf numFmtId="0" fontId="13" fillId="0" borderId="1" xfId="5" applyFont="1" applyBorder="1"/>
    <xf numFmtId="0" fontId="13" fillId="0" borderId="2" xfId="5" applyFont="1" applyBorder="1"/>
    <xf numFmtId="0" fontId="13" fillId="0" borderId="3" xfId="5" applyFont="1" applyBorder="1"/>
    <xf numFmtId="0" fontId="13" fillId="0" borderId="4" xfId="5" applyFont="1" applyBorder="1"/>
    <xf numFmtId="0" fontId="13" fillId="0" borderId="0" xfId="5" applyFont="1"/>
    <xf numFmtId="0" fontId="13" fillId="0" borderId="5" xfId="5" applyFont="1" applyBorder="1"/>
    <xf numFmtId="0" fontId="14" fillId="0" borderId="0" xfId="5" applyFont="1" applyAlignment="1">
      <alignment horizontal="center"/>
    </xf>
    <xf numFmtId="0" fontId="3" fillId="0" borderId="0" xfId="5" applyFont="1" applyAlignment="1">
      <alignment horizontal="center" vertical="center"/>
    </xf>
    <xf numFmtId="0" fontId="16" fillId="0" borderId="0" xfId="5" applyFont="1" applyAlignment="1">
      <alignment horizontal="center" vertical="center"/>
    </xf>
    <xf numFmtId="0" fontId="17" fillId="0" borderId="0" xfId="5" applyFont="1" applyAlignment="1">
      <alignment horizontal="center" vertical="center"/>
    </xf>
    <xf numFmtId="0" fontId="18" fillId="0" borderId="0" xfId="5" applyFont="1" applyAlignment="1">
      <alignment horizontal="center"/>
    </xf>
    <xf numFmtId="0" fontId="19" fillId="0" borderId="0" xfId="5" applyFont="1"/>
    <xf numFmtId="0" fontId="13" fillId="0" borderId="6" xfId="5" applyFont="1" applyBorder="1"/>
    <xf numFmtId="0" fontId="13" fillId="0" borderId="7" xfId="5" applyFont="1" applyBorder="1"/>
    <xf numFmtId="0" fontId="13" fillId="0" borderId="8" xfId="5" applyFont="1" applyBorder="1"/>
    <xf numFmtId="0" fontId="31" fillId="5" borderId="0" xfId="3" applyFont="1" applyFill="1" applyAlignment="1">
      <alignment horizontal="left"/>
    </xf>
    <xf numFmtId="164" fontId="29" fillId="5" borderId="0" xfId="3" applyNumberFormat="1" applyFill="1" applyAlignment="1">
      <alignment horizontal="left" vertical="center"/>
    </xf>
    <xf numFmtId="0" fontId="29" fillId="0" borderId="0" xfId="3"/>
    <xf numFmtId="49" fontId="29" fillId="5" borderId="9" xfId="3" applyNumberFormat="1" applyFill="1" applyBorder="1" applyAlignment="1">
      <alignment horizontal="left" vertical="center"/>
    </xf>
    <xf numFmtId="49" fontId="39" fillId="7" borderId="14" xfId="3" applyNumberFormat="1" applyFont="1" applyFill="1" applyBorder="1" applyAlignment="1">
      <alignment horizontal="center" vertical="center"/>
    </xf>
    <xf numFmtId="49" fontId="39" fillId="7" borderId="14" xfId="3" applyNumberFormat="1" applyFont="1" applyFill="1" applyBorder="1" applyAlignment="1">
      <alignment horizontal="center" vertical="center" wrapText="1"/>
    </xf>
    <xf numFmtId="49" fontId="38" fillId="5" borderId="0" xfId="3" applyNumberFormat="1" applyFont="1" applyFill="1" applyAlignment="1">
      <alignment horizontal="center" vertical="center"/>
    </xf>
    <xf numFmtId="3" fontId="38" fillId="5" borderId="0" xfId="3" applyNumberFormat="1" applyFont="1" applyFill="1" applyAlignment="1">
      <alignment horizontal="center" vertical="center"/>
    </xf>
    <xf numFmtId="164" fontId="38" fillId="5" borderId="0" xfId="3" applyNumberFormat="1" applyFont="1" applyFill="1" applyAlignment="1">
      <alignment horizontal="center" vertical="center"/>
    </xf>
    <xf numFmtId="165" fontId="38" fillId="5" borderId="0" xfId="3" applyNumberFormat="1" applyFont="1" applyFill="1" applyAlignment="1">
      <alignment horizontal="center" vertical="center"/>
    </xf>
    <xf numFmtId="4" fontId="38" fillId="5" borderId="0" xfId="3" applyNumberFormat="1" applyFont="1" applyFill="1" applyAlignment="1">
      <alignment horizontal="center" vertical="center"/>
    </xf>
    <xf numFmtId="0" fontId="35" fillId="5" borderId="14" xfId="3" applyFont="1" applyFill="1" applyBorder="1" applyAlignment="1">
      <alignment horizontal="left" vertical="center"/>
    </xf>
    <xf numFmtId="0" fontId="35" fillId="5" borderId="14" xfId="3" applyFont="1" applyFill="1" applyBorder="1" applyAlignment="1">
      <alignment horizontal="right" vertical="center"/>
    </xf>
    <xf numFmtId="3" fontId="39" fillId="5" borderId="14" xfId="3" applyNumberFormat="1" applyFont="1" applyFill="1" applyBorder="1" applyAlignment="1">
      <alignment horizontal="center" vertical="center"/>
    </xf>
    <xf numFmtId="49" fontId="29" fillId="5" borderId="0" xfId="3" applyNumberFormat="1" applyFill="1" applyAlignment="1">
      <alignment horizontal="left" vertical="center"/>
    </xf>
    <xf numFmtId="0" fontId="35" fillId="5" borderId="0" xfId="3" applyFont="1" applyFill="1" applyAlignment="1">
      <alignment horizontal="left" vertical="center"/>
    </xf>
    <xf numFmtId="165" fontId="29" fillId="5" borderId="0" xfId="3" applyNumberFormat="1" applyFill="1" applyAlignment="1">
      <alignment horizontal="right" vertical="center"/>
    </xf>
    <xf numFmtId="49" fontId="35" fillId="5" borderId="0" xfId="3" applyNumberFormat="1" applyFont="1" applyFill="1" applyAlignment="1">
      <alignment horizontal="left" vertical="center"/>
    </xf>
    <xf numFmtId="4" fontId="29" fillId="5" borderId="0" xfId="3" applyNumberFormat="1" applyFill="1" applyAlignment="1">
      <alignment horizontal="right" vertical="center"/>
    </xf>
    <xf numFmtId="49" fontId="38" fillId="5" borderId="0" xfId="3" applyNumberFormat="1" applyFont="1" applyFill="1" applyAlignment="1">
      <alignment horizontal="left" vertical="center"/>
    </xf>
    <xf numFmtId="49" fontId="35" fillId="7" borderId="14" xfId="3" applyNumberFormat="1" applyFont="1" applyFill="1" applyBorder="1" applyAlignment="1">
      <alignment horizontal="left" vertical="center"/>
    </xf>
    <xf numFmtId="49" fontId="35" fillId="7" borderId="14" xfId="3" applyNumberFormat="1" applyFont="1" applyFill="1" applyBorder="1" applyAlignment="1">
      <alignment horizontal="center" vertical="center"/>
    </xf>
    <xf numFmtId="49" fontId="29" fillId="5" borderId="0" xfId="3" applyNumberFormat="1" applyFill="1" applyAlignment="1">
      <alignment horizontal="center" vertical="center"/>
    </xf>
    <xf numFmtId="49" fontId="32" fillId="5" borderId="0" xfId="3" applyNumberFormat="1" applyFont="1" applyFill="1" applyAlignment="1">
      <alignment horizontal="left" vertical="center"/>
    </xf>
    <xf numFmtId="49" fontId="41" fillId="5" borderId="0" xfId="3" applyNumberFormat="1" applyFont="1" applyFill="1" applyAlignment="1">
      <alignment horizontal="left"/>
    </xf>
    <xf numFmtId="3" fontId="41" fillId="5" borderId="0" xfId="3" applyNumberFormat="1" applyFont="1" applyFill="1" applyAlignment="1">
      <alignment horizontal="right"/>
    </xf>
    <xf numFmtId="49" fontId="42" fillId="5" borderId="0" xfId="3" applyNumberFormat="1" applyFont="1" applyFill="1" applyAlignment="1">
      <alignment horizontal="left"/>
    </xf>
    <xf numFmtId="166" fontId="41" fillId="5" borderId="0" xfId="3" applyNumberFormat="1" applyFont="1" applyFill="1" applyAlignment="1">
      <alignment horizontal="right"/>
    </xf>
    <xf numFmtId="0" fontId="42" fillId="5" borderId="0" xfId="3" applyFont="1" applyFill="1" applyAlignment="1">
      <alignment horizontal="left"/>
    </xf>
    <xf numFmtId="49" fontId="37" fillId="7" borderId="12" xfId="3" applyNumberFormat="1" applyFont="1" applyFill="1" applyBorder="1" applyAlignment="1">
      <alignment horizontal="center" vertical="center" wrapText="1"/>
    </xf>
    <xf numFmtId="49" fontId="36" fillId="8" borderId="0" xfId="3" applyNumberFormat="1" applyFont="1" applyFill="1" applyAlignment="1">
      <alignment horizontal="right"/>
    </xf>
    <xf numFmtId="49" fontId="37" fillId="7" borderId="11" xfId="3" applyNumberFormat="1" applyFont="1" applyFill="1" applyBorder="1" applyAlignment="1">
      <alignment horizontal="center" vertical="center" wrapText="1"/>
    </xf>
    <xf numFmtId="0" fontId="41" fillId="5" borderId="0" xfId="3" applyFont="1" applyFill="1" applyAlignment="1">
      <alignment horizontal="right"/>
    </xf>
    <xf numFmtId="49" fontId="41" fillId="5" borderId="0" xfId="3" applyNumberFormat="1" applyFont="1" applyFill="1" applyAlignment="1">
      <alignment horizontal="right"/>
    </xf>
    <xf numFmtId="49" fontId="34" fillId="5" borderId="0" xfId="3" applyNumberFormat="1" applyFont="1" applyFill="1" applyAlignment="1">
      <alignment horizontal="left" vertical="center"/>
    </xf>
    <xf numFmtId="49" fontId="43" fillId="5" borderId="0" xfId="3" applyNumberFormat="1" applyFont="1" applyFill="1" applyAlignment="1">
      <alignment horizontal="left" vertical="center"/>
    </xf>
    <xf numFmtId="0" fontId="38" fillId="5" borderId="13" xfId="3" applyFont="1" applyFill="1" applyBorder="1" applyAlignment="1">
      <alignment horizontal="left" vertical="center"/>
    </xf>
    <xf numFmtId="49" fontId="39" fillId="5" borderId="0" xfId="3" applyNumberFormat="1" applyFont="1" applyFill="1" applyAlignment="1">
      <alignment horizontal="center" vertical="center"/>
    </xf>
    <xf numFmtId="49" fontId="38" fillId="5" borderId="12" xfId="3" applyNumberFormat="1" applyFont="1" applyFill="1" applyBorder="1" applyAlignment="1">
      <alignment horizontal="left" vertical="center"/>
    </xf>
    <xf numFmtId="49" fontId="38" fillId="5" borderId="15" xfId="3" applyNumberFormat="1" applyFont="1" applyFill="1" applyBorder="1" applyAlignment="1">
      <alignment horizontal="center" vertical="center"/>
    </xf>
    <xf numFmtId="49" fontId="38" fillId="5" borderId="13" xfId="3" applyNumberFormat="1" applyFont="1" applyFill="1" applyBorder="1" applyAlignment="1">
      <alignment horizontal="left" vertical="center"/>
    </xf>
    <xf numFmtId="49" fontId="38" fillId="5" borderId="13" xfId="3" applyNumberFormat="1" applyFont="1" applyFill="1" applyBorder="1" applyAlignment="1">
      <alignment horizontal="left" vertical="center" wrapText="1"/>
    </xf>
    <xf numFmtId="49" fontId="45" fillId="5" borderId="0" xfId="3" applyNumberFormat="1" applyFont="1" applyFill="1" applyAlignment="1">
      <alignment horizontal="center" vertical="center"/>
    </xf>
    <xf numFmtId="3" fontId="41" fillId="5" borderId="0" xfId="3" applyNumberFormat="1" applyFont="1" applyFill="1" applyAlignment="1">
      <alignment horizontal="left"/>
    </xf>
    <xf numFmtId="165" fontId="39" fillId="7" borderId="14" xfId="3" applyNumberFormat="1" applyFont="1" applyFill="1" applyBorder="1" applyAlignment="1">
      <alignment horizontal="center" vertical="center"/>
    </xf>
    <xf numFmtId="0" fontId="39" fillId="7" borderId="14" xfId="3" applyFont="1" applyFill="1" applyBorder="1" applyAlignment="1">
      <alignment horizontal="center" vertical="center"/>
    </xf>
    <xf numFmtId="0" fontId="46" fillId="7" borderId="14" xfId="3" applyFont="1" applyFill="1" applyBorder="1" applyAlignment="1">
      <alignment horizontal="center" vertical="center"/>
    </xf>
    <xf numFmtId="0" fontId="47" fillId="5" borderId="0" xfId="3" applyFont="1" applyFill="1" applyAlignment="1">
      <alignment horizontal="left" vertical="center"/>
    </xf>
    <xf numFmtId="0" fontId="48" fillId="5" borderId="0" xfId="3" applyFont="1" applyFill="1" applyAlignment="1">
      <alignment horizontal="right" vertical="center"/>
    </xf>
    <xf numFmtId="0" fontId="47" fillId="5" borderId="0" xfId="3" applyFont="1" applyFill="1" applyAlignment="1">
      <alignment horizontal="center" vertical="center"/>
    </xf>
    <xf numFmtId="0" fontId="35" fillId="7" borderId="14" xfId="3" applyFont="1" applyFill="1" applyBorder="1" applyAlignment="1">
      <alignment horizontal="left" vertical="center"/>
    </xf>
    <xf numFmtId="165" fontId="29" fillId="5" borderId="0" xfId="3" applyNumberFormat="1" applyFill="1" applyAlignment="1">
      <alignment horizontal="center" vertical="center"/>
    </xf>
    <xf numFmtId="3" fontId="29" fillId="5" borderId="0" xfId="3" applyNumberFormat="1" applyFill="1" applyAlignment="1">
      <alignment horizontal="center" vertical="center"/>
    </xf>
    <xf numFmtId="165" fontId="35" fillId="7" borderId="14" xfId="3" applyNumberFormat="1" applyFont="1" applyFill="1" applyBorder="1" applyAlignment="1">
      <alignment horizontal="center" vertical="center"/>
    </xf>
    <xf numFmtId="3" fontId="35" fillId="7" borderId="14" xfId="3" applyNumberFormat="1" applyFont="1" applyFill="1" applyBorder="1" applyAlignment="1">
      <alignment horizontal="center" vertical="center"/>
    </xf>
    <xf numFmtId="49" fontId="50" fillId="7" borderId="14" xfId="3" applyNumberFormat="1" applyFont="1" applyFill="1" applyBorder="1" applyAlignment="1">
      <alignment horizontal="center" vertical="center"/>
    </xf>
    <xf numFmtId="168" fontId="48" fillId="5" borderId="0" xfId="3" applyNumberFormat="1" applyFont="1" applyFill="1" applyAlignment="1">
      <alignment horizontal="left" vertical="center"/>
    </xf>
    <xf numFmtId="164" fontId="38" fillId="5" borderId="0" xfId="3" applyNumberFormat="1" applyFont="1" applyFill="1" applyAlignment="1">
      <alignment horizontal="left" vertical="center"/>
    </xf>
    <xf numFmtId="3" fontId="48" fillId="5" borderId="0" xfId="3" applyNumberFormat="1" applyFont="1" applyFill="1" applyAlignment="1">
      <alignment horizontal="center" vertical="center"/>
    </xf>
    <xf numFmtId="0" fontId="51" fillId="7" borderId="14" xfId="3" applyFont="1" applyFill="1" applyBorder="1" applyAlignment="1">
      <alignment horizontal="left" vertical="center"/>
    </xf>
    <xf numFmtId="0" fontId="52" fillId="7" borderId="14" xfId="3" applyFont="1" applyFill="1" applyBorder="1" applyAlignment="1">
      <alignment horizontal="left" vertical="center"/>
    </xf>
    <xf numFmtId="0" fontId="52" fillId="7" borderId="14" xfId="3" applyFont="1" applyFill="1" applyBorder="1" applyAlignment="1">
      <alignment horizontal="center" vertical="center"/>
    </xf>
    <xf numFmtId="0" fontId="51" fillId="7" borderId="14" xfId="3" applyFont="1" applyFill="1" applyBorder="1" applyAlignment="1">
      <alignment horizontal="center" vertical="center"/>
    </xf>
    <xf numFmtId="3" fontId="52" fillId="7" borderId="14" xfId="3" applyNumberFormat="1" applyFont="1" applyFill="1" applyBorder="1" applyAlignment="1">
      <alignment horizontal="right" vertical="center"/>
    </xf>
    <xf numFmtId="0" fontId="3" fillId="0" borderId="0" xfId="7" applyFont="1" applyAlignment="1">
      <alignment horizontal="left" vertical="center"/>
    </xf>
    <xf numFmtId="0" fontId="1" fillId="0" borderId="0" xfId="7" applyAlignment="1">
      <alignment horizontal="center" vertical="center" wrapText="1"/>
    </xf>
    <xf numFmtId="0" fontId="15" fillId="0" borderId="0" xfId="7" applyFont="1" applyAlignment="1">
      <alignment horizontal="center" vertical="center"/>
    </xf>
    <xf numFmtId="0" fontId="55" fillId="0" borderId="0" xfId="7" applyFont="1" applyAlignment="1">
      <alignment horizontal="center" vertical="center" wrapText="1"/>
    </xf>
    <xf numFmtId="0" fontId="1" fillId="0" borderId="16" xfId="7" applyBorder="1" applyAlignment="1">
      <alignment horizontal="center" vertical="center" wrapText="1"/>
    </xf>
    <xf numFmtId="0" fontId="23" fillId="0" borderId="0" xfId="7" applyFont="1" applyAlignment="1">
      <alignment horizontal="center" vertical="center" wrapText="1"/>
    </xf>
    <xf numFmtId="0" fontId="22" fillId="0" borderId="0" xfId="7" applyFont="1" applyAlignment="1">
      <alignment vertical="center" wrapText="1"/>
    </xf>
    <xf numFmtId="0" fontId="22" fillId="3" borderId="0" xfId="7" applyFont="1" applyFill="1" applyAlignment="1">
      <alignment horizontal="center" vertical="center" wrapText="1"/>
    </xf>
    <xf numFmtId="0" fontId="23" fillId="0" borderId="17" xfId="7" applyFont="1" applyBorder="1" applyAlignment="1">
      <alignment horizontal="center" vertical="center" wrapText="1"/>
    </xf>
    <xf numFmtId="0" fontId="22" fillId="0" borderId="0" xfId="7" applyFont="1" applyAlignment="1">
      <alignment horizontal="center" vertical="center" wrapText="1"/>
    </xf>
    <xf numFmtId="0" fontId="22" fillId="2" borderId="18" xfId="7" applyFont="1" applyFill="1" applyBorder="1" applyAlignment="1">
      <alignment horizontal="center" vertical="center" wrapText="1"/>
    </xf>
    <xf numFmtId="0" fontId="24" fillId="0" borderId="0" xfId="7" applyFont="1" applyAlignment="1">
      <alignment horizontal="center" vertical="center" wrapText="1"/>
    </xf>
    <xf numFmtId="0" fontId="20" fillId="0" borderId="19" xfId="2" quotePrefix="1" applyFill="1" applyBorder="1" applyAlignment="1">
      <alignment horizontal="center" vertical="center" wrapText="1"/>
    </xf>
    <xf numFmtId="0" fontId="20" fillId="0" borderId="19" xfId="2" applyFill="1" applyBorder="1" applyAlignment="1">
      <alignment horizontal="center" vertical="center" wrapText="1"/>
    </xf>
    <xf numFmtId="0" fontId="20" fillId="0" borderId="20" xfId="2" quotePrefix="1" applyFill="1" applyBorder="1" applyAlignment="1">
      <alignment horizontal="center" vertical="center" wrapText="1"/>
    </xf>
    <xf numFmtId="0" fontId="20" fillId="0" borderId="0" xfId="2" quotePrefix="1" applyFill="1" applyBorder="1" applyAlignment="1">
      <alignment horizontal="center" vertical="center" wrapText="1"/>
    </xf>
    <xf numFmtId="0" fontId="22" fillId="2" borderId="0" xfId="7" applyFont="1" applyFill="1" applyAlignment="1">
      <alignment horizontal="center" vertical="center" wrapText="1"/>
    </xf>
    <xf numFmtId="0" fontId="24" fillId="2" borderId="0" xfId="7" applyFont="1" applyFill="1" applyAlignment="1">
      <alignment horizontal="center" vertical="center" wrapText="1"/>
    </xf>
    <xf numFmtId="0" fontId="1" fillId="2" borderId="0" xfId="7" applyFill="1" applyAlignment="1">
      <alignment horizontal="center" vertical="center" wrapText="1"/>
    </xf>
    <xf numFmtId="0" fontId="25" fillId="0" borderId="0" xfId="7" applyFont="1" applyAlignment="1">
      <alignment horizontal="center" vertical="center" wrapText="1"/>
    </xf>
    <xf numFmtId="169" fontId="23" fillId="0" borderId="0" xfId="7" applyNumberFormat="1" applyFont="1" applyAlignment="1">
      <alignment horizontal="center" vertical="center" wrapText="1"/>
    </xf>
    <xf numFmtId="0" fontId="26" fillId="0" borderId="0" xfId="7" applyFont="1" applyAlignment="1">
      <alignment horizontal="center" vertical="center" wrapText="1"/>
    </xf>
    <xf numFmtId="0" fontId="56" fillId="0" borderId="0" xfId="2" quotePrefix="1" applyFont="1" applyFill="1" applyBorder="1" applyAlignment="1">
      <alignment horizontal="center" vertical="center" wrapText="1"/>
    </xf>
    <xf numFmtId="0" fontId="23" fillId="0" borderId="0" xfId="7" quotePrefix="1" applyFont="1" applyAlignment="1">
      <alignment horizontal="center" vertical="center" wrapText="1"/>
    </xf>
    <xf numFmtId="0" fontId="56" fillId="0" borderId="0" xfId="2" applyFont="1" applyFill="1" applyBorder="1" applyAlignment="1">
      <alignment horizontal="center" vertical="center" wrapText="1"/>
    </xf>
    <xf numFmtId="0" fontId="25" fillId="0" borderId="0" xfId="7" quotePrefix="1" applyFont="1" applyAlignment="1">
      <alignment horizontal="center" vertical="center" wrapText="1"/>
    </xf>
    <xf numFmtId="0" fontId="25" fillId="11" borderId="0" xfId="7" applyFont="1" applyFill="1" applyAlignment="1">
      <alignment horizontal="center" vertical="center" wrapText="1"/>
    </xf>
    <xf numFmtId="0" fontId="27" fillId="11" borderId="0" xfId="7" quotePrefix="1" applyFont="1" applyFill="1" applyAlignment="1">
      <alignment horizontal="center" vertical="center" wrapText="1"/>
    </xf>
    <xf numFmtId="0" fontId="24" fillId="11" borderId="0" xfId="7" applyFont="1" applyFill="1" applyAlignment="1">
      <alignment horizontal="center" vertical="center" wrapText="1"/>
    </xf>
    <xf numFmtId="0" fontId="57" fillId="11" borderId="0" xfId="7" applyFont="1" applyFill="1" applyAlignment="1">
      <alignment horizontal="center" vertical="center" wrapText="1"/>
    </xf>
    <xf numFmtId="4" fontId="23" fillId="0" borderId="0" xfId="7" applyNumberFormat="1" applyFont="1" applyAlignment="1">
      <alignment horizontal="center" vertical="center" wrapText="1"/>
    </xf>
    <xf numFmtId="0" fontId="26" fillId="0" borderId="0" xfId="7" quotePrefix="1" applyFont="1" applyAlignment="1">
      <alignment horizontal="center" vertical="center" wrapText="1"/>
    </xf>
    <xf numFmtId="170" fontId="23" fillId="0" borderId="0" xfId="7" applyNumberFormat="1" applyFont="1" applyAlignment="1">
      <alignment horizontal="center" vertical="center" wrapText="1"/>
    </xf>
    <xf numFmtId="10" fontId="23" fillId="0" borderId="0" xfId="6" applyNumberFormat="1" applyFont="1" applyFill="1" applyAlignment="1">
      <alignment horizontal="center" vertical="center" wrapText="1"/>
    </xf>
    <xf numFmtId="171" fontId="23" fillId="0" borderId="0" xfId="8" applyNumberFormat="1" applyFont="1" applyFill="1" applyBorder="1" applyAlignment="1">
      <alignment horizontal="center" vertical="center" wrapText="1"/>
    </xf>
    <xf numFmtId="9" fontId="23" fillId="0" borderId="0" xfId="8" applyFont="1" applyFill="1" applyBorder="1" applyAlignment="1">
      <alignment horizontal="center" vertical="center" wrapText="1"/>
    </xf>
    <xf numFmtId="0" fontId="58" fillId="0" borderId="0" xfId="7" applyFont="1" applyAlignment="1">
      <alignment horizontal="center" vertical="center" wrapText="1"/>
    </xf>
    <xf numFmtId="170" fontId="58" fillId="0" borderId="0" xfId="7" applyNumberFormat="1" applyFont="1" applyAlignment="1">
      <alignment horizontal="center" vertical="center" wrapText="1"/>
    </xf>
    <xf numFmtId="3" fontId="23" fillId="0" borderId="0" xfId="7" quotePrefix="1" applyNumberFormat="1" applyFont="1" applyAlignment="1">
      <alignment horizontal="center" vertical="center" wrapText="1"/>
    </xf>
    <xf numFmtId="171" fontId="23" fillId="0" borderId="0" xfId="7" quotePrefix="1" applyNumberFormat="1" applyFont="1" applyAlignment="1">
      <alignment horizontal="center" vertical="center" wrapText="1"/>
    </xf>
    <xf numFmtId="10" fontId="23" fillId="0" borderId="0" xfId="7" quotePrefix="1" applyNumberFormat="1" applyFont="1" applyAlignment="1">
      <alignment horizontal="center" vertical="center" wrapText="1"/>
    </xf>
    <xf numFmtId="0" fontId="23" fillId="0" borderId="0" xfId="7" quotePrefix="1" applyFont="1" applyAlignment="1">
      <alignment horizontal="right" vertical="center" wrapText="1"/>
    </xf>
    <xf numFmtId="170" fontId="23" fillId="0" borderId="0" xfId="7" quotePrefix="1" applyNumberFormat="1" applyFont="1" applyAlignment="1">
      <alignment horizontal="center" vertical="center" wrapText="1"/>
    </xf>
    <xf numFmtId="171" fontId="23" fillId="0" borderId="0" xfId="8" quotePrefix="1" applyNumberFormat="1" applyFont="1" applyFill="1" applyBorder="1" applyAlignment="1">
      <alignment horizontal="center" vertical="center" wrapText="1"/>
    </xf>
    <xf numFmtId="0" fontId="26" fillId="0" borderId="0" xfId="7" applyFont="1" applyAlignment="1">
      <alignment horizontal="right" vertical="center" wrapText="1"/>
    </xf>
    <xf numFmtId="170" fontId="55" fillId="0" borderId="0" xfId="7" applyNumberFormat="1" applyFont="1" applyAlignment="1">
      <alignment horizontal="center" vertical="center" wrapText="1"/>
    </xf>
    <xf numFmtId="9" fontId="23" fillId="0" borderId="0" xfId="8" quotePrefix="1" applyFont="1" applyFill="1" applyBorder="1" applyAlignment="1">
      <alignment horizontal="center" vertical="center" wrapText="1"/>
    </xf>
    <xf numFmtId="0" fontId="25" fillId="11" borderId="0" xfId="7" quotePrefix="1" applyFont="1" applyFill="1" applyAlignment="1">
      <alignment horizontal="center" vertical="center" wrapText="1"/>
    </xf>
    <xf numFmtId="0" fontId="54" fillId="11" borderId="0" xfId="7" applyFont="1" applyFill="1" applyAlignment="1">
      <alignment horizontal="center" vertical="center" wrapText="1"/>
    </xf>
    <xf numFmtId="0" fontId="57" fillId="0" borderId="0" xfId="7" quotePrefix="1" applyFont="1" applyAlignment="1">
      <alignment horizontal="center" vertical="center" wrapText="1"/>
    </xf>
    <xf numFmtId="0" fontId="57" fillId="0" borderId="0" xfId="7" applyFont="1" applyAlignment="1">
      <alignment horizontal="center" vertical="center" wrapText="1"/>
    </xf>
    <xf numFmtId="0" fontId="1" fillId="0" borderId="0" xfId="7" quotePrefix="1" applyAlignment="1">
      <alignment horizontal="center" vertical="center" wrapText="1"/>
    </xf>
    <xf numFmtId="0" fontId="1" fillId="0" borderId="0" xfId="7" quotePrefix="1" applyAlignment="1">
      <alignment horizontal="right" vertical="center" wrapText="1"/>
    </xf>
    <xf numFmtId="0" fontId="59" fillId="0" borderId="0" xfId="7" quotePrefix="1" applyFont="1" applyAlignment="1">
      <alignment horizontal="right" vertical="center" wrapText="1"/>
    </xf>
    <xf numFmtId="171" fontId="57" fillId="0" borderId="0" xfId="7" quotePrefix="1" applyNumberFormat="1" applyFont="1" applyAlignment="1">
      <alignment horizontal="center" vertical="center" wrapText="1"/>
    </xf>
    <xf numFmtId="171" fontId="57" fillId="0" borderId="0" xfId="7" applyNumberFormat="1" applyFont="1" applyAlignment="1">
      <alignment horizontal="center" vertical="center" wrapText="1"/>
    </xf>
    <xf numFmtId="172" fontId="23" fillId="0" borderId="0" xfId="7" applyNumberFormat="1" applyFont="1" applyAlignment="1">
      <alignment horizontal="center" vertical="center" wrapText="1"/>
    </xf>
    <xf numFmtId="172" fontId="25" fillId="0" borderId="0" xfId="7" applyNumberFormat="1" applyFont="1" applyAlignment="1">
      <alignment horizontal="center" vertical="center" wrapText="1"/>
    </xf>
    <xf numFmtId="0" fontId="27" fillId="11" borderId="0" xfId="7" applyFont="1" applyFill="1" applyAlignment="1">
      <alignment horizontal="center" vertical="center" wrapText="1"/>
    </xf>
    <xf numFmtId="0" fontId="60" fillId="0" borderId="0" xfId="7"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7" applyAlignment="1">
      <alignment horizontal="right" vertical="center" wrapText="1"/>
    </xf>
    <xf numFmtId="170" fontId="1" fillId="0" borderId="0" xfId="7" applyNumberFormat="1" applyAlignment="1">
      <alignment horizontal="center" vertical="center" wrapText="1"/>
    </xf>
    <xf numFmtId="171" fontId="0" fillId="0" borderId="0" xfId="8" quotePrefix="1" applyNumberFormat="1" applyFont="1" applyFill="1" applyBorder="1" applyAlignment="1">
      <alignment horizontal="center" vertical="center" wrapText="1"/>
    </xf>
    <xf numFmtId="0" fontId="26" fillId="0" borderId="0" xfId="7" quotePrefix="1" applyFont="1" applyAlignment="1">
      <alignment horizontal="right" vertical="center" wrapText="1"/>
    </xf>
    <xf numFmtId="170" fontId="26" fillId="0" borderId="0" xfId="7" quotePrefix="1" applyNumberFormat="1" applyFont="1" applyAlignment="1">
      <alignment horizontal="right" vertical="center" wrapText="1"/>
    </xf>
    <xf numFmtId="0" fontId="1" fillId="0" borderId="0" xfId="7" applyAlignment="1">
      <alignment horizontal="center"/>
    </xf>
    <xf numFmtId="0" fontId="61" fillId="0" borderId="0" xfId="7" applyFont="1" applyAlignment="1">
      <alignment horizontal="left" vertical="center"/>
    </xf>
    <xf numFmtId="0" fontId="61" fillId="0" borderId="0" xfId="7" applyFont="1" applyAlignment="1">
      <alignment horizontal="center" vertical="center" wrapText="1"/>
    </xf>
    <xf numFmtId="0" fontId="62" fillId="0" borderId="0" xfId="7" applyFont="1" applyAlignment="1">
      <alignment horizontal="center" vertical="center" wrapText="1"/>
    </xf>
    <xf numFmtId="0" fontId="59" fillId="0" borderId="0" xfId="7" applyFont="1" applyAlignment="1">
      <alignment horizontal="left" vertical="center" wrapText="1"/>
    </xf>
    <xf numFmtId="0" fontId="63" fillId="0" borderId="0" xfId="2" applyFont="1" applyFill="1" applyBorder="1" applyAlignment="1">
      <alignment horizontal="center" vertical="center" wrapText="1"/>
    </xf>
    <xf numFmtId="0" fontId="20" fillId="0" borderId="0" xfId="2" applyFill="1" applyBorder="1" applyAlignment="1">
      <alignment horizontal="center" vertical="center" wrapText="1"/>
    </xf>
    <xf numFmtId="0" fontId="64" fillId="0" borderId="0" xfId="7" applyFont="1" applyAlignment="1">
      <alignment horizontal="center" vertical="center" wrapText="1"/>
    </xf>
    <xf numFmtId="9" fontId="64" fillId="0" borderId="0" xfId="8" applyFont="1" applyFill="1" applyBorder="1" applyAlignment="1">
      <alignment horizontal="center" vertical="center" wrapText="1"/>
    </xf>
    <xf numFmtId="0" fontId="65" fillId="0" borderId="0" xfId="7" applyFont="1" applyAlignment="1">
      <alignment horizontal="center" vertical="center" wrapText="1"/>
    </xf>
    <xf numFmtId="0" fontId="66" fillId="0" borderId="0" xfId="2" applyFont="1" applyFill="1" applyBorder="1" applyAlignment="1">
      <alignment horizontal="center" vertical="center" wrapText="1"/>
    </xf>
    <xf numFmtId="0" fontId="1" fillId="0" borderId="0" xfId="7"/>
    <xf numFmtId="0" fontId="63" fillId="0" borderId="0" xfId="2" applyFont="1" applyFill="1" applyAlignment="1">
      <alignment horizontal="center"/>
    </xf>
    <xf numFmtId="0" fontId="1" fillId="0" borderId="0" xfId="7" applyAlignment="1" applyProtection="1">
      <alignment horizontal="center" vertical="center" wrapText="1"/>
      <protection locked="0"/>
    </xf>
    <xf numFmtId="0" fontId="66" fillId="0" borderId="0" xfId="2" applyFont="1" applyFill="1" applyAlignment="1">
      <alignment horizontal="center" vertical="center" wrapText="1"/>
    </xf>
    <xf numFmtId="0" fontId="59" fillId="0" borderId="0" xfId="7" applyFont="1" applyAlignment="1">
      <alignment horizontal="center" vertical="center" wrapText="1"/>
    </xf>
    <xf numFmtId="0" fontId="23" fillId="0" borderId="17" xfId="7" applyFont="1" applyBorder="1" applyAlignment="1" applyProtection="1">
      <alignment horizontal="center" vertical="center" wrapText="1"/>
      <protection locked="0"/>
    </xf>
    <xf numFmtId="0" fontId="20" fillId="0" borderId="19" xfId="2" applyFill="1" applyBorder="1" applyAlignment="1" applyProtection="1">
      <alignment horizontal="center" vertical="center" wrapText="1"/>
    </xf>
    <xf numFmtId="0" fontId="20" fillId="0" borderId="19" xfId="2" quotePrefix="1" applyFill="1" applyBorder="1" applyAlignment="1" applyProtection="1">
      <alignment horizontal="center" vertical="center" wrapText="1"/>
    </xf>
    <xf numFmtId="0" fontId="20" fillId="0" borderId="20" xfId="2" quotePrefix="1" applyFill="1" applyBorder="1" applyAlignment="1" applyProtection="1">
      <alignment horizontal="center" vertical="center" wrapText="1"/>
    </xf>
    <xf numFmtId="0" fontId="20" fillId="0" borderId="0" xfId="2" quotePrefix="1" applyFill="1" applyBorder="1" applyAlignment="1" applyProtection="1">
      <alignment horizontal="center" vertical="center" wrapText="1"/>
    </xf>
    <xf numFmtId="0" fontId="23" fillId="0" borderId="0" xfId="7" applyFont="1" applyAlignment="1">
      <alignment horizontal="right" vertical="center" wrapText="1"/>
    </xf>
    <xf numFmtId="171" fontId="23" fillId="0" borderId="0" xfId="8" applyNumberFormat="1" applyFont="1" applyFill="1" applyBorder="1" applyAlignment="1" applyProtection="1">
      <alignment horizontal="center" vertical="center" wrapText="1"/>
    </xf>
    <xf numFmtId="3" fontId="23" fillId="0" borderId="0" xfId="7" applyNumberFormat="1" applyFont="1" applyAlignment="1">
      <alignment horizontal="center" vertical="center" wrapText="1"/>
    </xf>
    <xf numFmtId="10" fontId="23" fillId="0" borderId="0" xfId="6" applyNumberFormat="1" applyFont="1" applyAlignment="1">
      <alignment horizontal="center" vertical="center" wrapText="1"/>
    </xf>
    <xf numFmtId="171" fontId="23" fillId="0" borderId="0" xfId="7" applyNumberFormat="1" applyFont="1" applyAlignment="1">
      <alignment horizontal="center" vertical="center" wrapText="1"/>
    </xf>
    <xf numFmtId="0" fontId="69" fillId="0" borderId="0" xfId="7" applyFont="1" applyAlignment="1">
      <alignment horizontal="center" vertical="center" wrapText="1"/>
    </xf>
    <xf numFmtId="171" fontId="69" fillId="0" borderId="0" xfId="8" applyNumberFormat="1" applyFont="1" applyFill="1" applyBorder="1" applyAlignment="1" applyProtection="1">
      <alignment horizontal="center" vertical="center" wrapText="1"/>
    </xf>
    <xf numFmtId="171" fontId="23" fillId="0" borderId="0" xfId="6" applyNumberFormat="1" applyFont="1" applyAlignment="1">
      <alignment horizontal="center" vertical="center" wrapText="1"/>
    </xf>
    <xf numFmtId="171" fontId="0" fillId="0" borderId="0" xfId="8" applyNumberFormat="1" applyFont="1" applyFill="1" applyBorder="1" applyAlignment="1" applyProtection="1">
      <alignment horizontal="center" vertical="center" wrapText="1"/>
    </xf>
    <xf numFmtId="9" fontId="26" fillId="0" borderId="0" xfId="8" applyFont="1" applyFill="1" applyBorder="1" applyAlignment="1" applyProtection="1">
      <alignment horizontal="center" vertical="center" wrapText="1"/>
    </xf>
    <xf numFmtId="0" fontId="25" fillId="12" borderId="0" xfId="7" applyFont="1" applyFill="1" applyAlignment="1">
      <alignment horizontal="center" vertical="center" wrapText="1"/>
    </xf>
    <xf numFmtId="0" fontId="70" fillId="12" borderId="0" xfId="7" quotePrefix="1" applyFont="1" applyFill="1" applyAlignment="1">
      <alignment horizontal="center" vertical="center" wrapText="1"/>
    </xf>
    <xf numFmtId="0" fontId="57" fillId="12" borderId="0" xfId="7" applyFont="1" applyFill="1" applyAlignment="1">
      <alignment horizontal="center" vertical="center" wrapText="1"/>
    </xf>
    <xf numFmtId="4" fontId="23" fillId="0" borderId="0" xfId="6" applyNumberFormat="1" applyFont="1" applyAlignment="1">
      <alignment horizontal="center" vertical="center" wrapText="1"/>
    </xf>
    <xf numFmtId="0" fontId="27" fillId="0" borderId="0" xfId="7" quotePrefix="1" applyFont="1" applyAlignment="1">
      <alignment horizontal="center" vertical="center" wrapText="1"/>
    </xf>
    <xf numFmtId="9" fontId="23" fillId="0" borderId="0" xfId="8" applyFont="1" applyFill="1" applyBorder="1" applyAlignment="1" applyProtection="1">
      <alignment horizontal="center" vertical="center" wrapText="1"/>
    </xf>
    <xf numFmtId="171" fontId="23" fillId="0" borderId="0" xfId="8" quotePrefix="1" applyNumberFormat="1" applyFont="1" applyFill="1" applyBorder="1" applyAlignment="1" applyProtection="1">
      <alignment horizontal="center" vertical="center" wrapText="1"/>
    </xf>
    <xf numFmtId="171" fontId="55" fillId="0" borderId="0" xfId="8" applyNumberFormat="1" applyFont="1" applyFill="1" applyBorder="1" applyAlignment="1" applyProtection="1">
      <alignment horizontal="center" vertical="center" wrapText="1"/>
    </xf>
    <xf numFmtId="0" fontId="1" fillId="0" borderId="0" xfId="7" quotePrefix="1" applyAlignment="1">
      <alignment horizontal="center"/>
    </xf>
    <xf numFmtId="171" fontId="23" fillId="0" borderId="0" xfId="8" applyNumberFormat="1" applyFont="1" applyFill="1" applyAlignment="1">
      <alignment horizontal="center" vertical="center" wrapText="1"/>
    </xf>
    <xf numFmtId="0" fontId="28" fillId="2" borderId="0" xfId="7" applyFont="1" applyFill="1" applyAlignment="1">
      <alignment horizontal="center" vertical="center" wrapText="1"/>
    </xf>
    <xf numFmtId="0" fontId="23" fillId="0" borderId="0" xfId="7" applyFont="1" applyAlignment="1" applyProtection="1">
      <alignment horizontal="center" vertical="center" wrapText="1"/>
      <protection locked="0"/>
    </xf>
    <xf numFmtId="0" fontId="25" fillId="0" borderId="0" xfId="7" quotePrefix="1" applyFont="1" applyAlignment="1">
      <alignment horizontal="left" vertical="center" wrapText="1"/>
    </xf>
    <xf numFmtId="0" fontId="25" fillId="0" borderId="0" xfId="7" applyFont="1" applyAlignment="1">
      <alignment horizontal="left" vertical="center" wrapText="1"/>
    </xf>
    <xf numFmtId="0" fontId="73" fillId="0" borderId="0" xfId="7" applyFont="1" applyAlignment="1">
      <alignment horizontal="center" vertical="center" wrapText="1"/>
    </xf>
    <xf numFmtId="2" fontId="23" fillId="0" borderId="0" xfId="0" applyNumberFormat="1" applyFont="1" applyAlignment="1">
      <alignment horizontal="center" vertical="center" wrapText="1"/>
    </xf>
    <xf numFmtId="0" fontId="26" fillId="0" borderId="0" xfId="7" applyFont="1" applyAlignment="1" applyProtection="1">
      <alignment horizontal="center" vertical="center" wrapText="1"/>
      <protection locked="0"/>
    </xf>
    <xf numFmtId="14" fontId="73" fillId="0" borderId="0" xfId="7" applyNumberFormat="1" applyFont="1" applyAlignment="1">
      <alignment horizontal="center" vertical="center" wrapText="1"/>
    </xf>
    <xf numFmtId="2" fontId="1" fillId="0" borderId="0" xfId="0" applyNumberFormat="1" applyFont="1" applyAlignment="1">
      <alignment horizontal="center" vertical="center" wrapText="1"/>
    </xf>
    <xf numFmtId="10" fontId="23" fillId="0" borderId="0" xfId="6" applyNumberFormat="1" applyFont="1" applyFill="1" applyAlignment="1" applyProtection="1">
      <alignment horizontal="center" vertical="center" wrapText="1"/>
    </xf>
    <xf numFmtId="0" fontId="21" fillId="2" borderId="0" xfId="2" applyFont="1" applyFill="1" applyBorder="1" applyAlignment="1">
      <alignment horizontal="center"/>
    </xf>
    <xf numFmtId="0" fontId="21" fillId="0" borderId="0" xfId="2" applyFont="1" applyAlignment="1"/>
    <xf numFmtId="0" fontId="21" fillId="3" borderId="0" xfId="5" applyFont="1" applyFill="1" applyAlignment="1">
      <alignment horizontal="center"/>
    </xf>
    <xf numFmtId="0" fontId="1" fillId="0" borderId="0" xfId="5"/>
    <xf numFmtId="0" fontId="15" fillId="0" borderId="0" xfId="5" applyFont="1" applyAlignment="1">
      <alignment horizontal="center" vertical="center"/>
    </xf>
    <xf numFmtId="0" fontId="72" fillId="0" borderId="0" xfId="7" applyFont="1" applyAlignment="1">
      <alignment horizontal="left" vertical="center" wrapText="1"/>
    </xf>
    <xf numFmtId="3" fontId="29" fillId="5" borderId="0" xfId="3" applyNumberFormat="1" applyFill="1" applyAlignment="1">
      <alignment horizontal="right" vertical="center"/>
    </xf>
    <xf numFmtId="49" fontId="29" fillId="5" borderId="0" xfId="3" applyNumberFormat="1" applyFill="1" applyAlignment="1">
      <alignment horizontal="left" vertical="center"/>
    </xf>
    <xf numFmtId="164" fontId="38" fillId="5" borderId="0" xfId="3" applyNumberFormat="1" applyFont="1" applyFill="1" applyAlignment="1">
      <alignment horizontal="center" vertical="center"/>
    </xf>
    <xf numFmtId="0" fontId="35" fillId="5" borderId="14" xfId="3" applyFont="1" applyFill="1" applyBorder="1" applyAlignment="1">
      <alignment horizontal="left" vertical="center"/>
    </xf>
    <xf numFmtId="49" fontId="30" fillId="5" borderId="9" xfId="3" applyNumberFormat="1" applyFont="1" applyFill="1" applyBorder="1" applyAlignment="1">
      <alignment horizontal="left" vertical="center"/>
    </xf>
    <xf numFmtId="49" fontId="30" fillId="5" borderId="0" xfId="3" applyNumberFormat="1" applyFont="1" applyFill="1" applyAlignment="1">
      <alignment horizontal="left" vertical="center"/>
    </xf>
    <xf numFmtId="49" fontId="32" fillId="5" borderId="0" xfId="3" applyNumberFormat="1" applyFont="1" applyFill="1" applyAlignment="1">
      <alignment horizontal="left" vertical="center"/>
    </xf>
    <xf numFmtId="49" fontId="33" fillId="6" borderId="0" xfId="3" applyNumberFormat="1" applyFont="1" applyFill="1" applyAlignment="1">
      <alignment horizontal="left" vertical="center"/>
    </xf>
    <xf numFmtId="49" fontId="39" fillId="7" borderId="14" xfId="3" applyNumberFormat="1" applyFont="1" applyFill="1" applyBorder="1" applyAlignment="1">
      <alignment horizontal="center" vertical="center"/>
    </xf>
    <xf numFmtId="49" fontId="35" fillId="5" borderId="9" xfId="3" applyNumberFormat="1" applyFont="1" applyFill="1" applyBorder="1" applyAlignment="1">
      <alignment horizontal="left" vertical="center"/>
    </xf>
    <xf numFmtId="49" fontId="40" fillId="5" borderId="0" xfId="3" applyNumberFormat="1" applyFont="1" applyFill="1" applyAlignment="1">
      <alignment horizontal="center" vertical="center"/>
    </xf>
    <xf numFmtId="49" fontId="38" fillId="5" borderId="0" xfId="3" applyNumberFormat="1" applyFont="1" applyFill="1" applyAlignment="1">
      <alignment horizontal="center" vertical="center"/>
    </xf>
    <xf numFmtId="165" fontId="38" fillId="5" borderId="0" xfId="3" applyNumberFormat="1" applyFont="1" applyFill="1" applyAlignment="1">
      <alignment horizontal="center" vertical="center"/>
    </xf>
    <xf numFmtId="3" fontId="38" fillId="5" borderId="0" xfId="3" applyNumberFormat="1" applyFont="1" applyFill="1" applyAlignment="1">
      <alignment horizontal="center" vertical="center"/>
    </xf>
    <xf numFmtId="49" fontId="41" fillId="5" borderId="10" xfId="3" applyNumberFormat="1" applyFont="1" applyFill="1" applyBorder="1" applyAlignment="1">
      <alignment horizontal="left" vertical="center"/>
    </xf>
    <xf numFmtId="166" fontId="41" fillId="5" borderId="10" xfId="3" applyNumberFormat="1" applyFont="1" applyFill="1" applyBorder="1" applyAlignment="1">
      <alignment horizontal="right" vertical="center"/>
    </xf>
    <xf numFmtId="49" fontId="41" fillId="5" borderId="0" xfId="3" applyNumberFormat="1" applyFont="1" applyFill="1" applyAlignment="1">
      <alignment horizontal="left"/>
    </xf>
    <xf numFmtId="3" fontId="41" fillId="5" borderId="0" xfId="3" applyNumberFormat="1" applyFont="1" applyFill="1" applyAlignment="1">
      <alignment horizontal="right"/>
    </xf>
    <xf numFmtId="49" fontId="39" fillId="5" borderId="0" xfId="3" applyNumberFormat="1" applyFont="1" applyFill="1" applyAlignment="1">
      <alignment horizontal="center" vertical="center"/>
    </xf>
    <xf numFmtId="49" fontId="38" fillId="5" borderId="15" xfId="3" applyNumberFormat="1" applyFont="1" applyFill="1" applyBorder="1" applyAlignment="1">
      <alignment horizontal="center" vertical="center"/>
    </xf>
    <xf numFmtId="49" fontId="45" fillId="5" borderId="0" xfId="3" applyNumberFormat="1" applyFont="1" applyFill="1" applyAlignment="1">
      <alignment horizontal="center" vertical="center"/>
    </xf>
    <xf numFmtId="49" fontId="41" fillId="5" borderId="0" xfId="3" applyNumberFormat="1" applyFont="1" applyFill="1" applyAlignment="1">
      <alignment horizontal="left" vertical="center"/>
    </xf>
    <xf numFmtId="166" fontId="41" fillId="5" borderId="0" xfId="3" applyNumberFormat="1" applyFont="1" applyFill="1" applyAlignment="1">
      <alignment horizontal="right" vertical="center"/>
    </xf>
    <xf numFmtId="4" fontId="41" fillId="5" borderId="0" xfId="3" applyNumberFormat="1" applyFont="1" applyFill="1" applyAlignment="1">
      <alignment horizontal="right" vertical="center"/>
    </xf>
    <xf numFmtId="3" fontId="41" fillId="5" borderId="0" xfId="3" applyNumberFormat="1" applyFont="1" applyFill="1" applyAlignment="1">
      <alignment horizontal="right" vertical="center"/>
    </xf>
    <xf numFmtId="49" fontId="41" fillId="5" borderId="15" xfId="3" applyNumberFormat="1" applyFont="1" applyFill="1" applyBorder="1" applyAlignment="1">
      <alignment horizontal="left" vertical="center"/>
    </xf>
    <xf numFmtId="3" fontId="41" fillId="5" borderId="15" xfId="3" applyNumberFormat="1" applyFont="1" applyFill="1" applyBorder="1" applyAlignment="1">
      <alignment horizontal="right" vertical="center"/>
    </xf>
    <xf numFmtId="49" fontId="44" fillId="5" borderId="0" xfId="3" applyNumberFormat="1" applyFont="1" applyFill="1" applyAlignment="1">
      <alignment horizontal="left" vertical="center"/>
    </xf>
    <xf numFmtId="49" fontId="38" fillId="5" borderId="0" xfId="3" applyNumberFormat="1" applyFont="1" applyFill="1" applyAlignment="1">
      <alignment horizontal="left" vertical="center"/>
    </xf>
    <xf numFmtId="4" fontId="38" fillId="5" borderId="0" xfId="3" applyNumberFormat="1" applyFont="1" applyFill="1" applyAlignment="1">
      <alignment horizontal="center" vertical="center"/>
    </xf>
    <xf numFmtId="0" fontId="39" fillId="7" borderId="14" xfId="3" applyFont="1" applyFill="1" applyBorder="1" applyAlignment="1">
      <alignment horizontal="left" vertical="center"/>
    </xf>
    <xf numFmtId="4" fontId="39" fillId="7" borderId="14" xfId="3" applyNumberFormat="1" applyFont="1" applyFill="1" applyBorder="1" applyAlignment="1">
      <alignment horizontal="center" vertical="center"/>
    </xf>
    <xf numFmtId="165" fontId="39" fillId="7" borderId="14" xfId="3" applyNumberFormat="1" applyFont="1" applyFill="1" applyBorder="1" applyAlignment="1">
      <alignment horizontal="center" vertical="center"/>
    </xf>
    <xf numFmtId="3" fontId="39" fillId="7" borderId="14" xfId="3" applyNumberFormat="1" applyFont="1" applyFill="1" applyBorder="1" applyAlignment="1">
      <alignment horizontal="center" vertical="center"/>
    </xf>
    <xf numFmtId="0" fontId="39" fillId="7" borderId="14" xfId="3" applyFont="1" applyFill="1" applyBorder="1" applyAlignment="1">
      <alignment horizontal="center" vertical="center"/>
    </xf>
    <xf numFmtId="1" fontId="38" fillId="5" borderId="0" xfId="3" applyNumberFormat="1" applyFont="1" applyFill="1" applyAlignment="1">
      <alignment horizontal="center" vertical="center"/>
    </xf>
    <xf numFmtId="49" fontId="34" fillId="5" borderId="0" xfId="3" applyNumberFormat="1" applyFont="1" applyFill="1" applyAlignment="1">
      <alignment horizontal="left" vertical="center"/>
    </xf>
    <xf numFmtId="164" fontId="29" fillId="5" borderId="0" xfId="3" applyNumberFormat="1" applyFill="1" applyAlignment="1">
      <alignment horizontal="left" vertical="center"/>
    </xf>
    <xf numFmtId="4" fontId="29" fillId="5" borderId="0" xfId="3" applyNumberFormat="1" applyFill="1" applyAlignment="1">
      <alignment horizontal="center" vertical="center"/>
    </xf>
    <xf numFmtId="4" fontId="35" fillId="7" borderId="14" xfId="3" applyNumberFormat="1" applyFont="1" applyFill="1" applyBorder="1" applyAlignment="1">
      <alignment horizontal="center" vertical="center"/>
    </xf>
    <xf numFmtId="0" fontId="35" fillId="5" borderId="9" xfId="3" applyFont="1" applyFill="1" applyBorder="1" applyAlignment="1">
      <alignment horizontal="left" vertical="top" wrapText="1"/>
    </xf>
    <xf numFmtId="49" fontId="35" fillId="7" borderId="14" xfId="3" applyNumberFormat="1" applyFont="1" applyFill="1" applyBorder="1" applyAlignment="1">
      <alignment horizontal="center" vertical="center"/>
    </xf>
    <xf numFmtId="3" fontId="38" fillId="5" borderId="0" xfId="3" applyNumberFormat="1" applyFont="1" applyFill="1" applyAlignment="1">
      <alignment horizontal="right" vertical="center" wrapText="1"/>
    </xf>
    <xf numFmtId="0" fontId="52" fillId="7" borderId="14" xfId="3" applyFont="1" applyFill="1" applyBorder="1" applyAlignment="1">
      <alignment horizontal="right" vertical="center" wrapText="1"/>
    </xf>
    <xf numFmtId="3" fontId="52" fillId="7" borderId="14" xfId="3" applyNumberFormat="1" applyFont="1" applyFill="1" applyBorder="1" applyAlignment="1">
      <alignment horizontal="right" vertical="center"/>
    </xf>
    <xf numFmtId="49" fontId="35" fillId="7" borderId="14" xfId="3" applyNumberFormat="1" applyFont="1" applyFill="1" applyBorder="1" applyAlignment="1">
      <alignment horizontal="center" vertical="center" wrapText="1"/>
    </xf>
    <xf numFmtId="167" fontId="29" fillId="5" borderId="0" xfId="3" applyNumberFormat="1" applyFill="1" applyAlignment="1">
      <alignment horizontal="left" vertical="center"/>
    </xf>
    <xf numFmtId="49" fontId="49" fillId="9" borderId="9" xfId="3" applyNumberFormat="1" applyFont="1" applyFill="1" applyBorder="1" applyAlignment="1">
      <alignment horizontal="center" vertical="center"/>
    </xf>
    <xf numFmtId="49" fontId="49" fillId="10" borderId="9" xfId="3" applyNumberFormat="1" applyFont="1" applyFill="1" applyBorder="1" applyAlignment="1">
      <alignment horizontal="center" vertical="center"/>
    </xf>
    <xf numFmtId="49" fontId="49" fillId="8" borderId="9" xfId="3" applyNumberFormat="1" applyFont="1" applyFill="1" applyBorder="1" applyAlignment="1">
      <alignment horizontal="center" vertical="center"/>
    </xf>
  </cellXfs>
  <cellStyles count="9">
    <cellStyle name="Hyperlink 2" xfId="2" xr:uid="{EC120E1C-9E21-4872-9FB1-94447AF4C45E}"/>
    <cellStyle name="Normal" xfId="0" builtinId="0"/>
    <cellStyle name="Normal 2" xfId="1" xr:uid="{425AB3E8-2668-4EF0-A65C-0C64CBAF2124}"/>
    <cellStyle name="Normal 2 2" xfId="7" xr:uid="{E8F9C9E2-9263-4466-8E96-AB5CE5EE9959}"/>
    <cellStyle name="Normal 3" xfId="3" xr:uid="{B951CDCC-1984-43A6-A1B7-7250F85A49A8}"/>
    <cellStyle name="Normal 4" xfId="5" xr:uid="{797CFAD8-6D21-40A0-A19A-81FC4E8CD23C}"/>
    <cellStyle name="Percent" xfId="6" builtinId="5"/>
    <cellStyle name="Percent 2" xfId="4" xr:uid="{FE0E9D96-BD93-45C7-A7CD-8A6E2F4267CC}"/>
    <cellStyle name="Percent 2 2" xfId="8" xr:uid="{52F697B6-B715-43A5-956B-F516C819DA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F1C525FB-372D-4A4E-B244-C580C0F81FF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8" descr="Inserted picture RelID:1">
          <a:extLst>
            <a:ext uri="{FF2B5EF4-FFF2-40B4-BE49-F238E27FC236}">
              <a16:creationId xmlns:a16="http://schemas.microsoft.com/office/drawing/2014/main" id="{73C677DC-F17A-4027-B232-7F78293C78EA}"/>
            </a:ext>
          </a:extLst>
        </xdr:cNvPr>
        <xdr:cNvPicPr>
          <a:picLocks noChangeAspect="1"/>
        </xdr:cNvPicPr>
      </xdr:nvPicPr>
      <xdr:blipFill>
        <a:blip xmlns:r="http://schemas.openxmlformats.org/officeDocument/2006/relationships" r:embed="rId1"/>
        <a:stretch>
          <a:fillRect/>
        </a:stretch>
      </xdr:blipFill>
      <xdr:spPr>
        <a:xfrm>
          <a:off x="76200" y="19050"/>
          <a:ext cx="10466705" cy="614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1" descr="Inserted picture RelID:1">
          <a:extLst>
            <a:ext uri="{FF2B5EF4-FFF2-40B4-BE49-F238E27FC236}">
              <a16:creationId xmlns:a16="http://schemas.microsoft.com/office/drawing/2014/main" id="{805F2FF0-125D-4021-BFEB-DFE69F4D9090}"/>
            </a:ext>
          </a:extLst>
        </xdr:cNvPr>
        <xdr:cNvPicPr>
          <a:picLocks noChangeAspect="1"/>
        </xdr:cNvPicPr>
      </xdr:nvPicPr>
      <xdr:blipFill>
        <a:blip xmlns:r="http://schemas.openxmlformats.org/officeDocument/2006/relationships" r:embed="rId1"/>
        <a:stretch>
          <a:fillRect/>
        </a:stretch>
      </xdr:blipFill>
      <xdr:spPr>
        <a:xfrm>
          <a:off x="28575" y="114300"/>
          <a:ext cx="1362075" cy="466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2" descr="Inserted picture RelID:1">
          <a:extLst>
            <a:ext uri="{FF2B5EF4-FFF2-40B4-BE49-F238E27FC236}">
              <a16:creationId xmlns:a16="http://schemas.microsoft.com/office/drawing/2014/main" id="{43569067-ECBB-492E-AAC9-9901389D9621}"/>
            </a:ext>
          </a:extLst>
        </xdr:cNvPr>
        <xdr:cNvPicPr>
          <a:picLocks noChangeAspect="1"/>
        </xdr:cNvPicPr>
      </xdr:nvPicPr>
      <xdr:blipFill>
        <a:blip xmlns:r="http://schemas.openxmlformats.org/officeDocument/2006/relationships" r:embed="rId1"/>
        <a:stretch>
          <a:fillRect/>
        </a:stretch>
      </xdr:blipFill>
      <xdr:spPr>
        <a:xfrm>
          <a:off x="47625" y="0"/>
          <a:ext cx="1533525"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3" descr="Inserted picture RelID:1">
          <a:extLst>
            <a:ext uri="{FF2B5EF4-FFF2-40B4-BE49-F238E27FC236}">
              <a16:creationId xmlns:a16="http://schemas.microsoft.com/office/drawing/2014/main" id="{6A20BCA9-62CE-4E53-ADEB-EDC6A4BF9EB7}"/>
            </a:ext>
          </a:extLst>
        </xdr:cNvPr>
        <xdr:cNvPicPr>
          <a:picLocks noChangeAspect="1"/>
        </xdr:cNvPicPr>
      </xdr:nvPicPr>
      <xdr:blipFill>
        <a:blip xmlns:r="http://schemas.openxmlformats.org/officeDocument/2006/relationships" r:embed="rId1"/>
        <a:stretch>
          <a:fillRect/>
        </a:stretch>
      </xdr:blipFill>
      <xdr:spPr>
        <a:xfrm>
          <a:off x="47625" y="0"/>
          <a:ext cx="4619625" cy="466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4" descr="Inserted picture RelID:1">
          <a:extLst>
            <a:ext uri="{FF2B5EF4-FFF2-40B4-BE49-F238E27FC236}">
              <a16:creationId xmlns:a16="http://schemas.microsoft.com/office/drawing/2014/main" id="{8A60FA50-13A2-4245-A28D-3B6086C0D5B6}"/>
            </a:ext>
          </a:extLst>
        </xdr:cNvPr>
        <xdr:cNvPicPr>
          <a:picLocks noChangeAspect="1"/>
        </xdr:cNvPicPr>
      </xdr:nvPicPr>
      <xdr:blipFill>
        <a:blip xmlns:r="http://schemas.openxmlformats.org/officeDocument/2006/relationships" r:embed="rId1"/>
        <a:stretch>
          <a:fillRect/>
        </a:stretch>
      </xdr:blipFill>
      <xdr:spPr>
        <a:xfrm>
          <a:off x="28575" y="0"/>
          <a:ext cx="981075" cy="4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5" descr="Inserted picture RelID:1">
          <a:extLst>
            <a:ext uri="{FF2B5EF4-FFF2-40B4-BE49-F238E27FC236}">
              <a16:creationId xmlns:a16="http://schemas.microsoft.com/office/drawing/2014/main" id="{0CC3B0E4-EA22-4E02-A191-4E86BA069C68}"/>
            </a:ext>
          </a:extLst>
        </xdr:cNvPr>
        <xdr:cNvPicPr>
          <a:picLocks noChangeAspect="1"/>
        </xdr:cNvPicPr>
      </xdr:nvPicPr>
      <xdr:blipFill>
        <a:blip xmlns:r="http://schemas.openxmlformats.org/officeDocument/2006/relationships" r:embed="rId1"/>
        <a:stretch>
          <a:fillRect/>
        </a:stretch>
      </xdr:blipFill>
      <xdr:spPr>
        <a:xfrm>
          <a:off x="47625" y="0"/>
          <a:ext cx="1447800"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6" descr="Inserted picture RelID:1">
          <a:extLst>
            <a:ext uri="{FF2B5EF4-FFF2-40B4-BE49-F238E27FC236}">
              <a16:creationId xmlns:a16="http://schemas.microsoft.com/office/drawing/2014/main" id="{0C98BF87-D539-4ED2-A4D5-6D45ACEF10A1}"/>
            </a:ext>
          </a:extLst>
        </xdr:cNvPr>
        <xdr:cNvPicPr>
          <a:picLocks noChangeAspect="1"/>
        </xdr:cNvPicPr>
      </xdr:nvPicPr>
      <xdr:blipFill>
        <a:blip xmlns:r="http://schemas.openxmlformats.org/officeDocument/2006/relationships" r:embed="rId1"/>
        <a:stretch>
          <a:fillRect/>
        </a:stretch>
      </xdr:blipFill>
      <xdr:spPr>
        <a:xfrm>
          <a:off x="47625" y="0"/>
          <a:ext cx="1514475" cy="47625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7" descr="Inserted picture RelID:2">
          <a:extLst>
            <a:ext uri="{FF2B5EF4-FFF2-40B4-BE49-F238E27FC236}">
              <a16:creationId xmlns:a16="http://schemas.microsoft.com/office/drawing/2014/main" id="{04583D0E-9928-441F-910E-5D59EBBEC8EF}"/>
            </a:ext>
          </a:extLst>
        </xdr:cNvPr>
        <xdr:cNvPicPr>
          <a:picLocks noChangeAspect="1"/>
        </xdr:cNvPicPr>
      </xdr:nvPicPr>
      <xdr:blipFill>
        <a:blip xmlns:r="http://schemas.openxmlformats.org/officeDocument/2006/relationships" r:embed="rId2"/>
        <a:stretch>
          <a:fillRect/>
        </a:stretch>
      </xdr:blipFill>
      <xdr:spPr>
        <a:xfrm>
          <a:off x="47625" y="1809750"/>
          <a:ext cx="5496687" cy="27432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8" descr="Inserted picture RelID:3">
          <a:extLst>
            <a:ext uri="{FF2B5EF4-FFF2-40B4-BE49-F238E27FC236}">
              <a16:creationId xmlns:a16="http://schemas.microsoft.com/office/drawing/2014/main" id="{75D22902-9D9C-410E-96C8-9E6C59772466}"/>
            </a:ext>
          </a:extLst>
        </xdr:cNvPr>
        <xdr:cNvPicPr>
          <a:picLocks noChangeAspect="1"/>
        </xdr:cNvPicPr>
      </xdr:nvPicPr>
      <xdr:blipFill>
        <a:blip xmlns:r="http://schemas.openxmlformats.org/officeDocument/2006/relationships" r:embed="rId3"/>
        <a:stretch>
          <a:fillRect/>
        </a:stretch>
      </xdr:blipFill>
      <xdr:spPr>
        <a:xfrm>
          <a:off x="28448" y="5038852"/>
          <a:ext cx="5781802" cy="435279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9" descr="Inserted picture RelID:4">
          <a:extLst>
            <a:ext uri="{FF2B5EF4-FFF2-40B4-BE49-F238E27FC236}">
              <a16:creationId xmlns:a16="http://schemas.microsoft.com/office/drawing/2014/main" id="{159773E3-672D-4281-AEFC-68C871AD857D}"/>
            </a:ext>
          </a:extLst>
        </xdr:cNvPr>
        <xdr:cNvPicPr>
          <a:picLocks noChangeAspect="1"/>
        </xdr:cNvPicPr>
      </xdr:nvPicPr>
      <xdr:blipFill>
        <a:blip xmlns:r="http://schemas.openxmlformats.org/officeDocument/2006/relationships" r:embed="rId4"/>
        <a:stretch>
          <a:fillRect/>
        </a:stretch>
      </xdr:blipFill>
      <xdr:spPr>
        <a:xfrm>
          <a:off x="19050" y="9987407"/>
          <a:ext cx="5572506" cy="42103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10" descr="Inserted picture RelID:5">
          <a:extLst>
            <a:ext uri="{FF2B5EF4-FFF2-40B4-BE49-F238E27FC236}">
              <a16:creationId xmlns:a16="http://schemas.microsoft.com/office/drawing/2014/main" id="{76CFBF71-F4FD-4867-97D4-B8E45529EEB8}"/>
            </a:ext>
          </a:extLst>
        </xdr:cNvPr>
        <xdr:cNvPicPr>
          <a:picLocks noChangeAspect="1"/>
        </xdr:cNvPicPr>
      </xdr:nvPicPr>
      <xdr:blipFill>
        <a:blip xmlns:r="http://schemas.openxmlformats.org/officeDocument/2006/relationships" r:embed="rId5"/>
        <a:stretch>
          <a:fillRect/>
        </a:stretch>
      </xdr:blipFill>
      <xdr:spPr>
        <a:xfrm>
          <a:off x="0" y="14678152"/>
          <a:ext cx="5781802" cy="424815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11" descr="Inserted picture RelID:6">
          <a:extLst>
            <a:ext uri="{FF2B5EF4-FFF2-40B4-BE49-F238E27FC236}">
              <a16:creationId xmlns:a16="http://schemas.microsoft.com/office/drawing/2014/main" id="{EB2F2EC3-F7B6-4838-AB77-5D958FB7F32D}"/>
            </a:ext>
          </a:extLst>
        </xdr:cNvPr>
        <xdr:cNvPicPr>
          <a:picLocks noChangeAspect="1"/>
        </xdr:cNvPicPr>
      </xdr:nvPicPr>
      <xdr:blipFill>
        <a:blip xmlns:r="http://schemas.openxmlformats.org/officeDocument/2006/relationships" r:embed="rId6"/>
        <a:stretch>
          <a:fillRect/>
        </a:stretch>
      </xdr:blipFill>
      <xdr:spPr>
        <a:xfrm>
          <a:off x="0" y="19562064"/>
          <a:ext cx="5668010" cy="425805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2" descr="Inserted picture RelID:7">
          <a:extLst>
            <a:ext uri="{FF2B5EF4-FFF2-40B4-BE49-F238E27FC236}">
              <a16:creationId xmlns:a16="http://schemas.microsoft.com/office/drawing/2014/main" id="{873368DB-027E-4840-B4F3-07431ABC1D66}"/>
            </a:ext>
          </a:extLst>
        </xdr:cNvPr>
        <xdr:cNvPicPr>
          <a:picLocks noChangeAspect="1"/>
        </xdr:cNvPicPr>
      </xdr:nvPicPr>
      <xdr:blipFill>
        <a:blip xmlns:r="http://schemas.openxmlformats.org/officeDocument/2006/relationships" r:embed="rId7"/>
        <a:stretch>
          <a:fillRect/>
        </a:stretch>
      </xdr:blipFill>
      <xdr:spPr>
        <a:xfrm>
          <a:off x="47498" y="24276939"/>
          <a:ext cx="5744337" cy="418185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3" descr="Inserted picture RelID:8">
          <a:extLst>
            <a:ext uri="{FF2B5EF4-FFF2-40B4-BE49-F238E27FC236}">
              <a16:creationId xmlns:a16="http://schemas.microsoft.com/office/drawing/2014/main" id="{FEC711D2-33AC-4CC4-BF5D-2ADD095BDE01}"/>
            </a:ext>
          </a:extLst>
        </xdr:cNvPr>
        <xdr:cNvPicPr>
          <a:picLocks noChangeAspect="1"/>
        </xdr:cNvPicPr>
      </xdr:nvPicPr>
      <xdr:blipFill>
        <a:blip xmlns:r="http://schemas.openxmlformats.org/officeDocument/2006/relationships" r:embed="rId8"/>
        <a:stretch>
          <a:fillRect/>
        </a:stretch>
      </xdr:blipFill>
      <xdr:spPr>
        <a:xfrm>
          <a:off x="123825" y="29277564"/>
          <a:ext cx="5478145" cy="3307461"/>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4" descr="Inserted picture RelID:9">
          <a:extLst>
            <a:ext uri="{FF2B5EF4-FFF2-40B4-BE49-F238E27FC236}">
              <a16:creationId xmlns:a16="http://schemas.microsoft.com/office/drawing/2014/main" id="{92AC703E-4778-4049-9A1F-4B74C703E557}"/>
            </a:ext>
          </a:extLst>
        </xdr:cNvPr>
        <xdr:cNvPicPr>
          <a:picLocks noChangeAspect="1"/>
        </xdr:cNvPicPr>
      </xdr:nvPicPr>
      <xdr:blipFill>
        <a:blip xmlns:r="http://schemas.openxmlformats.org/officeDocument/2006/relationships" r:embed="rId9"/>
        <a:stretch>
          <a:fillRect/>
        </a:stretch>
      </xdr:blipFill>
      <xdr:spPr>
        <a:xfrm>
          <a:off x="533273" y="32870902"/>
          <a:ext cx="4401439" cy="201930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5" descr="Inserted picture RelID:10">
          <a:extLst>
            <a:ext uri="{FF2B5EF4-FFF2-40B4-BE49-F238E27FC236}">
              <a16:creationId xmlns:a16="http://schemas.microsoft.com/office/drawing/2014/main" id="{E9F786EA-ECE8-4CC8-A07D-8CBF3063F50B}"/>
            </a:ext>
          </a:extLst>
        </xdr:cNvPr>
        <xdr:cNvPicPr>
          <a:picLocks noChangeAspect="1"/>
        </xdr:cNvPicPr>
      </xdr:nvPicPr>
      <xdr:blipFill>
        <a:blip xmlns:r="http://schemas.openxmlformats.org/officeDocument/2006/relationships" r:embed="rId10"/>
        <a:stretch>
          <a:fillRect/>
        </a:stretch>
      </xdr:blipFill>
      <xdr:spPr>
        <a:xfrm>
          <a:off x="228473" y="35395027"/>
          <a:ext cx="5286629" cy="279069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6" descr="Inserted picture RelID:11">
          <a:extLst>
            <a:ext uri="{FF2B5EF4-FFF2-40B4-BE49-F238E27FC236}">
              <a16:creationId xmlns:a16="http://schemas.microsoft.com/office/drawing/2014/main" id="{EA4C563E-7E69-466E-AE21-B75884B2C0DD}"/>
            </a:ext>
          </a:extLst>
        </xdr:cNvPr>
        <xdr:cNvPicPr>
          <a:picLocks noChangeAspect="1"/>
        </xdr:cNvPicPr>
      </xdr:nvPicPr>
      <xdr:blipFill>
        <a:blip xmlns:r="http://schemas.openxmlformats.org/officeDocument/2006/relationships" r:embed="rId11"/>
        <a:stretch>
          <a:fillRect/>
        </a:stretch>
      </xdr:blipFill>
      <xdr:spPr>
        <a:xfrm>
          <a:off x="152273" y="38821614"/>
          <a:ext cx="5639816" cy="226695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7" descr="Inserted picture RelID:12">
          <a:extLst>
            <a:ext uri="{FF2B5EF4-FFF2-40B4-BE49-F238E27FC236}">
              <a16:creationId xmlns:a16="http://schemas.microsoft.com/office/drawing/2014/main" id="{ADCDB741-6592-44C6-8AA5-8A8450FB3561}"/>
            </a:ext>
          </a:extLst>
        </xdr:cNvPr>
        <xdr:cNvPicPr>
          <a:picLocks noChangeAspect="1"/>
        </xdr:cNvPicPr>
      </xdr:nvPicPr>
      <xdr:blipFill>
        <a:blip xmlns:r="http://schemas.openxmlformats.org/officeDocument/2006/relationships" r:embed="rId12"/>
        <a:stretch>
          <a:fillRect/>
        </a:stretch>
      </xdr:blipFill>
      <xdr:spPr>
        <a:xfrm>
          <a:off x="371475" y="41605327"/>
          <a:ext cx="4286631" cy="217170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8" descr="Inserted picture RelID:13">
          <a:extLst>
            <a:ext uri="{FF2B5EF4-FFF2-40B4-BE49-F238E27FC236}">
              <a16:creationId xmlns:a16="http://schemas.microsoft.com/office/drawing/2014/main" id="{45BBDFB5-D096-4EAF-BD62-A6C551305A86}"/>
            </a:ext>
          </a:extLst>
        </xdr:cNvPr>
        <xdr:cNvPicPr>
          <a:picLocks noChangeAspect="1"/>
        </xdr:cNvPicPr>
      </xdr:nvPicPr>
      <xdr:blipFill>
        <a:blip xmlns:r="http://schemas.openxmlformats.org/officeDocument/2006/relationships" r:embed="rId13"/>
        <a:stretch>
          <a:fillRect/>
        </a:stretch>
      </xdr:blipFill>
      <xdr:spPr>
        <a:xfrm>
          <a:off x="47498" y="44291377"/>
          <a:ext cx="4867402" cy="365760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9" descr="Inserted picture RelID:14">
          <a:extLst>
            <a:ext uri="{FF2B5EF4-FFF2-40B4-BE49-F238E27FC236}">
              <a16:creationId xmlns:a16="http://schemas.microsoft.com/office/drawing/2014/main" id="{2D36F399-96C8-43A5-AC37-B9F731927824}"/>
            </a:ext>
          </a:extLst>
        </xdr:cNvPr>
        <xdr:cNvPicPr>
          <a:picLocks noChangeAspect="1"/>
        </xdr:cNvPicPr>
      </xdr:nvPicPr>
      <xdr:blipFill>
        <a:blip xmlns:r="http://schemas.openxmlformats.org/officeDocument/2006/relationships" r:embed="rId14"/>
        <a:stretch>
          <a:fillRect/>
        </a:stretch>
      </xdr:blipFill>
      <xdr:spPr>
        <a:xfrm>
          <a:off x="113411" y="48511587"/>
          <a:ext cx="4896993" cy="365760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0" descr="Inserted picture RelID:15">
          <a:extLst>
            <a:ext uri="{FF2B5EF4-FFF2-40B4-BE49-F238E27FC236}">
              <a16:creationId xmlns:a16="http://schemas.microsoft.com/office/drawing/2014/main" id="{582AA815-5540-4D4A-9093-78EEACABDB4E}"/>
            </a:ext>
          </a:extLst>
        </xdr:cNvPr>
        <xdr:cNvPicPr>
          <a:picLocks noChangeAspect="1"/>
        </xdr:cNvPicPr>
      </xdr:nvPicPr>
      <xdr:blipFill>
        <a:blip xmlns:r="http://schemas.openxmlformats.org/officeDocument/2006/relationships" r:embed="rId15"/>
        <a:stretch>
          <a:fillRect/>
        </a:stretch>
      </xdr:blipFill>
      <xdr:spPr>
        <a:xfrm>
          <a:off x="209423" y="52718589"/>
          <a:ext cx="4801489" cy="330504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1" descr="Inserted picture RelID:16">
          <a:extLst>
            <a:ext uri="{FF2B5EF4-FFF2-40B4-BE49-F238E27FC236}">
              <a16:creationId xmlns:a16="http://schemas.microsoft.com/office/drawing/2014/main" id="{87B455D7-C7F0-4122-8C78-61B7A7718BAF}"/>
            </a:ext>
          </a:extLst>
        </xdr:cNvPr>
        <xdr:cNvPicPr>
          <a:picLocks noChangeAspect="1"/>
        </xdr:cNvPicPr>
      </xdr:nvPicPr>
      <xdr:blipFill>
        <a:blip xmlns:r="http://schemas.openxmlformats.org/officeDocument/2006/relationships" r:embed="rId16"/>
        <a:stretch>
          <a:fillRect/>
        </a:stretch>
      </xdr:blipFill>
      <xdr:spPr>
        <a:xfrm>
          <a:off x="295275" y="56490489"/>
          <a:ext cx="5410835" cy="436295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2" descr="Inserted picture RelID:17">
          <a:extLst>
            <a:ext uri="{FF2B5EF4-FFF2-40B4-BE49-F238E27FC236}">
              <a16:creationId xmlns:a16="http://schemas.microsoft.com/office/drawing/2014/main" id="{D445B645-442A-4AEE-BBB3-94C88A5C7C28}"/>
            </a:ext>
          </a:extLst>
        </xdr:cNvPr>
        <xdr:cNvPicPr>
          <a:picLocks noChangeAspect="1"/>
        </xdr:cNvPicPr>
      </xdr:nvPicPr>
      <xdr:blipFill>
        <a:blip xmlns:r="http://schemas.openxmlformats.org/officeDocument/2006/relationships" r:embed="rId17"/>
        <a:stretch>
          <a:fillRect/>
        </a:stretch>
      </xdr:blipFill>
      <xdr:spPr>
        <a:xfrm>
          <a:off x="219075" y="61357764"/>
          <a:ext cx="5289931" cy="482066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3" descr="Inserted picture RelID:18">
          <a:extLst>
            <a:ext uri="{FF2B5EF4-FFF2-40B4-BE49-F238E27FC236}">
              <a16:creationId xmlns:a16="http://schemas.microsoft.com/office/drawing/2014/main" id="{4465745E-97F8-481F-84DE-5AFD7056573D}"/>
            </a:ext>
          </a:extLst>
        </xdr:cNvPr>
        <xdr:cNvPicPr>
          <a:picLocks noChangeAspect="1"/>
        </xdr:cNvPicPr>
      </xdr:nvPicPr>
      <xdr:blipFill>
        <a:blip xmlns:r="http://schemas.openxmlformats.org/officeDocument/2006/relationships" r:embed="rId18"/>
        <a:stretch>
          <a:fillRect/>
        </a:stretch>
      </xdr:blipFill>
      <xdr:spPr>
        <a:xfrm>
          <a:off x="46863" y="66763900"/>
          <a:ext cx="4402963" cy="201930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4" descr="Inserted picture RelID:19">
          <a:extLst>
            <a:ext uri="{FF2B5EF4-FFF2-40B4-BE49-F238E27FC236}">
              <a16:creationId xmlns:a16="http://schemas.microsoft.com/office/drawing/2014/main" id="{D720E72D-7040-46C4-BA14-DB6663FB977F}"/>
            </a:ext>
          </a:extLst>
        </xdr:cNvPr>
        <xdr:cNvPicPr>
          <a:picLocks noChangeAspect="1"/>
        </xdr:cNvPicPr>
      </xdr:nvPicPr>
      <xdr:blipFill>
        <a:blip xmlns:r="http://schemas.openxmlformats.org/officeDocument/2006/relationships" r:embed="rId19"/>
        <a:stretch>
          <a:fillRect/>
        </a:stretch>
      </xdr:blipFill>
      <xdr:spPr>
        <a:xfrm>
          <a:off x="46863" y="69311774"/>
          <a:ext cx="4403217" cy="2019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7" descr="Inserted picture RelID:1">
          <a:extLst>
            <a:ext uri="{FF2B5EF4-FFF2-40B4-BE49-F238E27FC236}">
              <a16:creationId xmlns:a16="http://schemas.microsoft.com/office/drawing/2014/main" id="{B06D9559-D5B1-4689-8D5B-553E23A85576}"/>
            </a:ext>
          </a:extLst>
        </xdr:cNvPr>
        <xdr:cNvPicPr>
          <a:picLocks noChangeAspect="1"/>
        </xdr:cNvPicPr>
      </xdr:nvPicPr>
      <xdr:blipFill>
        <a:blip xmlns:r="http://schemas.openxmlformats.org/officeDocument/2006/relationships" r:embed="rId1"/>
        <a:stretch>
          <a:fillRect/>
        </a:stretch>
      </xdr:blipFill>
      <xdr:spPr>
        <a:xfrm>
          <a:off x="47625" y="0"/>
          <a:ext cx="1362075" cy="47625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6" descr="Inserted picture RelID:2">
          <a:extLst>
            <a:ext uri="{FF2B5EF4-FFF2-40B4-BE49-F238E27FC236}">
              <a16:creationId xmlns:a16="http://schemas.microsoft.com/office/drawing/2014/main" id="{0FB493C6-F1EF-4FC2-B490-0DCC626336A7}"/>
            </a:ext>
          </a:extLst>
        </xdr:cNvPr>
        <xdr:cNvPicPr>
          <a:picLocks noChangeAspect="1"/>
        </xdr:cNvPicPr>
      </xdr:nvPicPr>
      <xdr:blipFill>
        <a:blip xmlns:r="http://schemas.openxmlformats.org/officeDocument/2006/relationships" r:embed="rId2"/>
        <a:stretch>
          <a:fillRect/>
        </a:stretch>
      </xdr:blipFill>
      <xdr:spPr>
        <a:xfrm>
          <a:off x="47498" y="3600450"/>
          <a:ext cx="5601462" cy="43376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8" descr="Inserted picture RelID:1">
          <a:extLst>
            <a:ext uri="{FF2B5EF4-FFF2-40B4-BE49-F238E27FC236}">
              <a16:creationId xmlns:a16="http://schemas.microsoft.com/office/drawing/2014/main" id="{46A827C1-F3F0-4E75-84C3-B68A0755005E}"/>
            </a:ext>
          </a:extLst>
        </xdr:cNvPr>
        <xdr:cNvPicPr>
          <a:picLocks noChangeAspect="1"/>
        </xdr:cNvPicPr>
      </xdr:nvPicPr>
      <xdr:blipFill>
        <a:blip xmlns:r="http://schemas.openxmlformats.org/officeDocument/2006/relationships" r:embed="rId1"/>
        <a:stretch>
          <a:fillRect/>
        </a:stretch>
      </xdr:blipFill>
      <xdr:spPr>
        <a:xfrm>
          <a:off x="28575" y="0"/>
          <a:ext cx="1476375" cy="4667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4F81-D3C0-40EA-9B9A-3E249071EE86}">
  <sheetPr codeName="Sheet1">
    <tabColor rgb="FFE36E00"/>
    <pageSetUpPr fitToPage="1"/>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34.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34.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6"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6" t="s">
        <v>85</v>
      </c>
    </row>
    <row r="93" spans="1:1" ht="17.25" x14ac:dyDescent="0.25">
      <c r="A93" s="7" t="s">
        <v>86</v>
      </c>
    </row>
    <row r="94" spans="1:1" ht="17.25" x14ac:dyDescent="0.25">
      <c r="A94" s="7"/>
    </row>
    <row r="95" spans="1:1" ht="18.75" x14ac:dyDescent="0.25">
      <c r="A95" s="5" t="s">
        <v>87</v>
      </c>
    </row>
    <row r="96" spans="1:1" ht="34.5" x14ac:dyDescent="0.3">
      <c r="A96" s="6" t="s">
        <v>88</v>
      </c>
    </row>
    <row r="97" spans="1:1" ht="17.25" x14ac:dyDescent="0.3">
      <c r="A97" s="6"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3" t="s">
        <v>132</v>
      </c>
    </row>
    <row r="142" spans="1:1" ht="34.5" x14ac:dyDescent="0.3">
      <c r="A142" s="10" t="s">
        <v>133</v>
      </c>
    </row>
    <row r="143" spans="1:1" ht="17.25" x14ac:dyDescent="0.25">
      <c r="A143" s="9" t="s">
        <v>134</v>
      </c>
    </row>
    <row r="144" spans="1:1" ht="17.25" x14ac:dyDescent="0.25">
      <c r="A144" s="9" t="s">
        <v>135</v>
      </c>
    </row>
    <row r="145" spans="1:1" ht="17.25" x14ac:dyDescent="0.25">
      <c r="A145" s="13" t="s">
        <v>136</v>
      </c>
    </row>
    <row r="146" spans="1:1" ht="17.25" x14ac:dyDescent="0.25">
      <c r="A146" s="8" t="s">
        <v>137</v>
      </c>
    </row>
    <row r="147" spans="1:1" ht="17.25" x14ac:dyDescent="0.25">
      <c r="A147" s="13" t="s">
        <v>138</v>
      </c>
    </row>
    <row r="148" spans="1:1" ht="17.25" x14ac:dyDescent="0.25">
      <c r="A148" s="9" t="s">
        <v>139</v>
      </c>
    </row>
    <row r="149" spans="1:1" ht="17.25" x14ac:dyDescent="0.25">
      <c r="A149" s="9" t="s">
        <v>140</v>
      </c>
    </row>
    <row r="150" spans="1:1" ht="17.25" x14ac:dyDescent="0.25">
      <c r="A150" s="9" t="s">
        <v>141</v>
      </c>
    </row>
    <row r="151" spans="1:1" ht="34.5" x14ac:dyDescent="0.25">
      <c r="A151" s="13"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0"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25" right="0.25" top="0.75" bottom="0.75" header="0.3" footer="0.3"/>
  <pageSetup paperSize="9" scale="65"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14CBD-1A75-4F2D-A253-A8EE2FA765FB}">
  <sheetPr>
    <pageSetUpPr fitToPage="1"/>
  </sheetPr>
  <dimension ref="B1:J60"/>
  <sheetViews>
    <sheetView workbookViewId="0">
      <selection activeCell="A2" sqref="A2"/>
    </sheetView>
  </sheetViews>
  <sheetFormatPr defaultRowHeight="12.75" x14ac:dyDescent="0.2"/>
  <cols>
    <col min="1" max="1" width="0.42578125" style="58" customWidth="1"/>
    <col min="2" max="3" width="14.7109375" style="58" customWidth="1"/>
    <col min="4" max="4" width="17.28515625" style="58" customWidth="1"/>
    <col min="5" max="6" width="14.7109375" style="58" customWidth="1"/>
    <col min="7" max="7" width="8.7109375" style="58" customWidth="1"/>
    <col min="8" max="9" width="0.28515625" style="58" customWidth="1"/>
    <col min="10" max="10" width="19.85546875" style="58" customWidth="1"/>
    <col min="11" max="11" width="4.7109375" style="58" customWidth="1"/>
    <col min="12" max="16384" width="9.140625" style="58"/>
  </cols>
  <sheetData>
    <row r="1" spans="2:8" s="56" customFormat="1" ht="9" customHeight="1" x14ac:dyDescent="0.15">
      <c r="B1" s="248"/>
    </row>
    <row r="2" spans="2:8" s="56" customFormat="1" ht="22.9" customHeight="1" x14ac:dyDescent="0.15">
      <c r="B2" s="248"/>
      <c r="D2" s="249" t="s">
        <v>1214</v>
      </c>
      <c r="E2" s="249"/>
      <c r="F2" s="249"/>
      <c r="G2" s="249"/>
      <c r="H2" s="249"/>
    </row>
    <row r="3" spans="2:8" s="56" customFormat="1" ht="5.85" customHeight="1" x14ac:dyDescent="0.15">
      <c r="B3" s="248"/>
    </row>
    <row r="4" spans="2:8" s="56" customFormat="1" ht="34.15" customHeight="1" x14ac:dyDescent="0.15">
      <c r="B4" s="250" t="s">
        <v>1357</v>
      </c>
      <c r="C4" s="250"/>
      <c r="D4" s="250"/>
      <c r="E4" s="250"/>
      <c r="F4" s="250"/>
      <c r="G4" s="250"/>
    </row>
    <row r="5" spans="2:8" s="56" customFormat="1" ht="6.4" customHeight="1" x14ac:dyDescent="0.15"/>
    <row r="6" spans="2:8" s="56" customFormat="1" ht="24.6" customHeight="1" x14ac:dyDescent="0.15">
      <c r="B6" s="90" t="s">
        <v>1216</v>
      </c>
      <c r="C6" s="57">
        <v>45504</v>
      </c>
      <c r="D6" s="91" t="s">
        <v>1358</v>
      </c>
    </row>
    <row r="7" spans="2:8" s="56" customFormat="1" ht="4.3499999999999996" customHeight="1" x14ac:dyDescent="0.15"/>
    <row r="8" spans="2:8" s="56" customFormat="1" ht="19.149999999999999" customHeight="1" x14ac:dyDescent="0.15">
      <c r="B8" s="252" t="s">
        <v>1359</v>
      </c>
      <c r="C8" s="252"/>
      <c r="D8" s="252"/>
      <c r="E8" s="252"/>
      <c r="F8" s="252"/>
      <c r="G8" s="252"/>
    </row>
    <row r="9" spans="2:8" s="56" customFormat="1" ht="2.1" customHeight="1" x14ac:dyDescent="0.15"/>
    <row r="10" spans="2:8" s="56" customFormat="1" ht="11.1" customHeight="1" x14ac:dyDescent="0.15">
      <c r="B10" s="270" t="s">
        <v>1360</v>
      </c>
      <c r="C10" s="270"/>
    </row>
    <row r="11" spans="2:8" s="56" customFormat="1" ht="2.65" customHeight="1" x14ac:dyDescent="0.15"/>
    <row r="12" spans="2:8" s="56" customFormat="1" ht="17.100000000000001" customHeight="1" x14ac:dyDescent="0.15">
      <c r="B12" s="268" t="s">
        <v>1361</v>
      </c>
      <c r="C12" s="268"/>
      <c r="D12" s="268"/>
      <c r="E12" s="268"/>
      <c r="F12" s="269">
        <v>14920602132.869699</v>
      </c>
      <c r="G12" s="269"/>
    </row>
    <row r="13" spans="2:8" s="56" customFormat="1" ht="17.100000000000001" customHeight="1" x14ac:dyDescent="0.15">
      <c r="B13" s="264" t="s">
        <v>1362</v>
      </c>
      <c r="C13" s="264"/>
      <c r="D13" s="264"/>
      <c r="E13" s="264"/>
      <c r="F13" s="267">
        <v>14920602132.869699</v>
      </c>
      <c r="G13" s="267"/>
    </row>
    <row r="14" spans="2:8" s="56" customFormat="1" ht="17.100000000000001" customHeight="1" x14ac:dyDescent="0.15">
      <c r="B14" s="264" t="s">
        <v>1363</v>
      </c>
      <c r="C14" s="264"/>
      <c r="D14" s="264"/>
      <c r="E14" s="264"/>
      <c r="F14" s="267">
        <v>2178416083.0100002</v>
      </c>
      <c r="G14" s="267"/>
    </row>
    <row r="15" spans="2:8" s="56" customFormat="1" ht="17.100000000000001" customHeight="1" x14ac:dyDescent="0.15">
      <c r="B15" s="264" t="s">
        <v>1236</v>
      </c>
      <c r="C15" s="264"/>
      <c r="D15" s="264"/>
      <c r="E15" s="264"/>
      <c r="F15" s="267">
        <v>106004</v>
      </c>
      <c r="G15" s="267"/>
    </row>
    <row r="16" spans="2:8" s="56" customFormat="1" ht="17.100000000000001" customHeight="1" x14ac:dyDescent="0.15">
      <c r="B16" s="264" t="s">
        <v>1364</v>
      </c>
      <c r="C16" s="264"/>
      <c r="D16" s="264"/>
      <c r="E16" s="264"/>
      <c r="F16" s="267">
        <v>229379</v>
      </c>
      <c r="G16" s="267"/>
    </row>
    <row r="17" spans="2:7" s="56" customFormat="1" ht="17.100000000000001" customHeight="1" x14ac:dyDescent="0.15">
      <c r="B17" s="264" t="s">
        <v>1365</v>
      </c>
      <c r="C17" s="264"/>
      <c r="D17" s="264"/>
      <c r="E17" s="264"/>
      <c r="F17" s="267">
        <v>140755.08596722901</v>
      </c>
      <c r="G17" s="267"/>
    </row>
    <row r="18" spans="2:7" s="56" customFormat="1" ht="17.100000000000001" customHeight="1" x14ac:dyDescent="0.15">
      <c r="B18" s="264" t="s">
        <v>1366</v>
      </c>
      <c r="C18" s="264"/>
      <c r="D18" s="264"/>
      <c r="E18" s="264"/>
      <c r="F18" s="267">
        <v>65047.812279545302</v>
      </c>
      <c r="G18" s="267"/>
    </row>
    <row r="19" spans="2:7" s="56" customFormat="1" ht="17.100000000000001" customHeight="1" x14ac:dyDescent="0.15">
      <c r="B19" s="264" t="s">
        <v>1367</v>
      </c>
      <c r="C19" s="264"/>
      <c r="D19" s="264"/>
      <c r="E19" s="264"/>
      <c r="F19" s="265">
        <v>0.50212840690037497</v>
      </c>
      <c r="G19" s="265"/>
    </row>
    <row r="20" spans="2:7" s="56" customFormat="1" ht="17.100000000000001" customHeight="1" x14ac:dyDescent="0.15">
      <c r="B20" s="264" t="s">
        <v>1368</v>
      </c>
      <c r="C20" s="264"/>
      <c r="D20" s="264"/>
      <c r="E20" s="264"/>
      <c r="F20" s="265">
        <v>0.58704556439780797</v>
      </c>
      <c r="G20" s="265"/>
    </row>
    <row r="21" spans="2:7" s="56" customFormat="1" ht="17.100000000000001" customHeight="1" x14ac:dyDescent="0.15">
      <c r="B21" s="264" t="s">
        <v>1369</v>
      </c>
      <c r="C21" s="264"/>
      <c r="D21" s="264"/>
      <c r="E21" s="264"/>
      <c r="F21" s="266">
        <v>5.2754698652079197</v>
      </c>
      <c r="G21" s="266"/>
    </row>
    <row r="22" spans="2:7" s="56" customFormat="1" ht="17.100000000000001" customHeight="1" x14ac:dyDescent="0.15">
      <c r="B22" s="264" t="s">
        <v>1370</v>
      </c>
      <c r="C22" s="264"/>
      <c r="D22" s="264"/>
      <c r="E22" s="264"/>
      <c r="F22" s="266">
        <v>14.367902732369799</v>
      </c>
      <c r="G22" s="266"/>
    </row>
    <row r="23" spans="2:7" s="56" customFormat="1" ht="17.100000000000001" customHeight="1" x14ac:dyDescent="0.15">
      <c r="B23" s="264" t="s">
        <v>1371</v>
      </c>
      <c r="C23" s="264"/>
      <c r="D23" s="264"/>
      <c r="E23" s="264"/>
      <c r="F23" s="266">
        <v>19.643371936997301</v>
      </c>
      <c r="G23" s="266"/>
    </row>
    <row r="24" spans="2:7" s="56" customFormat="1" ht="17.100000000000001" customHeight="1" x14ac:dyDescent="0.15">
      <c r="B24" s="264" t="s">
        <v>1372</v>
      </c>
      <c r="C24" s="264"/>
      <c r="D24" s="264"/>
      <c r="E24" s="264"/>
      <c r="F24" s="265">
        <v>0.84943487029916898</v>
      </c>
      <c r="G24" s="265"/>
    </row>
    <row r="25" spans="2:7" s="56" customFormat="1" ht="17.100000000000001" customHeight="1" x14ac:dyDescent="0.15">
      <c r="B25" s="264" t="s">
        <v>1373</v>
      </c>
      <c r="C25" s="264"/>
      <c r="D25" s="264"/>
      <c r="E25" s="264"/>
      <c r="F25" s="265">
        <v>0.15056512970083</v>
      </c>
      <c r="G25" s="265"/>
    </row>
    <row r="26" spans="2:7" s="56" customFormat="1" ht="17.100000000000001" customHeight="1" x14ac:dyDescent="0.15">
      <c r="B26" s="264" t="s">
        <v>1374</v>
      </c>
      <c r="C26" s="264"/>
      <c r="D26" s="264"/>
      <c r="E26" s="264"/>
      <c r="F26" s="265">
        <v>1.90110283723504E-2</v>
      </c>
      <c r="G26" s="265"/>
    </row>
    <row r="27" spans="2:7" s="56" customFormat="1" ht="17.100000000000001" customHeight="1" x14ac:dyDescent="0.15">
      <c r="B27" s="264" t="s">
        <v>1375</v>
      </c>
      <c r="C27" s="264"/>
      <c r="D27" s="264"/>
      <c r="E27" s="264"/>
      <c r="F27" s="265">
        <v>1.75989649538256E-2</v>
      </c>
      <c r="G27" s="265"/>
    </row>
    <row r="28" spans="2:7" s="56" customFormat="1" ht="17.100000000000001" customHeight="1" x14ac:dyDescent="0.15">
      <c r="B28" s="264" t="s">
        <v>1376</v>
      </c>
      <c r="C28" s="264"/>
      <c r="D28" s="264"/>
      <c r="E28" s="264"/>
      <c r="F28" s="265">
        <v>2.6977387576186701E-2</v>
      </c>
      <c r="G28" s="265"/>
    </row>
    <row r="29" spans="2:7" s="56" customFormat="1" ht="17.100000000000001" customHeight="1" x14ac:dyDescent="0.15">
      <c r="B29" s="264" t="s">
        <v>1377</v>
      </c>
      <c r="C29" s="264"/>
      <c r="D29" s="264"/>
      <c r="E29" s="264"/>
      <c r="F29" s="266">
        <v>7.5260449234312299</v>
      </c>
      <c r="G29" s="266"/>
    </row>
    <row r="30" spans="2:7" s="56" customFormat="1" ht="17.100000000000001" customHeight="1" x14ac:dyDescent="0.15">
      <c r="B30" s="264" t="s">
        <v>1378</v>
      </c>
      <c r="C30" s="264"/>
      <c r="D30" s="264"/>
      <c r="E30" s="264"/>
      <c r="F30" s="266">
        <v>6.5255048526469004</v>
      </c>
      <c r="G30" s="266"/>
    </row>
    <row r="31" spans="2:7" s="56" customFormat="1" ht="17.100000000000001" customHeight="1" x14ac:dyDescent="0.15">
      <c r="B31" s="257" t="s">
        <v>1379</v>
      </c>
      <c r="C31" s="257"/>
      <c r="D31" s="257"/>
      <c r="E31" s="257"/>
      <c r="F31" s="258">
        <v>7.5212437273412195E-4</v>
      </c>
      <c r="G31" s="258"/>
    </row>
    <row r="32" spans="2:7" s="56" customFormat="1" ht="5.25" customHeight="1" x14ac:dyDescent="0.15"/>
    <row r="33" spans="2:10" s="56" customFormat="1" ht="19.149999999999999" customHeight="1" x14ac:dyDescent="0.15">
      <c r="B33" s="252" t="s">
        <v>1380</v>
      </c>
      <c r="C33" s="252"/>
      <c r="D33" s="252"/>
      <c r="E33" s="252"/>
      <c r="F33" s="252"/>
      <c r="G33" s="252"/>
    </row>
    <row r="34" spans="2:10" s="56" customFormat="1" ht="5.25" customHeight="1" x14ac:dyDescent="0.15"/>
    <row r="35" spans="2:10" s="56" customFormat="1" ht="21.4" customHeight="1" x14ac:dyDescent="0.2">
      <c r="B35" s="259" t="s">
        <v>1381</v>
      </c>
      <c r="C35" s="259"/>
      <c r="D35" s="259"/>
      <c r="E35" s="259"/>
      <c r="F35" s="260">
        <v>631120498.74000001</v>
      </c>
      <c r="G35" s="260"/>
    </row>
    <row r="36" spans="2:10" s="56" customFormat="1" ht="5.25" customHeight="1" x14ac:dyDescent="0.15"/>
    <row r="37" spans="2:10" s="56" customFormat="1" ht="19.149999999999999" customHeight="1" x14ac:dyDescent="0.15">
      <c r="B37" s="252" t="s">
        <v>1382</v>
      </c>
      <c r="C37" s="252"/>
      <c r="D37" s="252"/>
      <c r="E37" s="252"/>
      <c r="F37" s="252"/>
      <c r="G37" s="252"/>
    </row>
    <row r="38" spans="2:10" s="56" customFormat="1" ht="5.25" customHeight="1" x14ac:dyDescent="0.15"/>
    <row r="39" spans="2:10" s="56" customFormat="1" ht="13.35" customHeight="1" x14ac:dyDescent="0.15">
      <c r="B39" s="92"/>
      <c r="C39" s="93" t="s">
        <v>1383</v>
      </c>
      <c r="D39" s="93" t="s">
        <v>1383</v>
      </c>
      <c r="E39" s="93" t="s">
        <v>1383</v>
      </c>
      <c r="F39" s="93" t="s">
        <v>1383</v>
      </c>
      <c r="G39" s="261" t="s">
        <v>1383</v>
      </c>
      <c r="H39" s="261"/>
      <c r="I39" s="261"/>
      <c r="J39" s="93" t="s">
        <v>1383</v>
      </c>
    </row>
    <row r="40" spans="2:10" s="56" customFormat="1" ht="10.7" customHeight="1" x14ac:dyDescent="0.15">
      <c r="B40" s="94" t="s">
        <v>1242</v>
      </c>
      <c r="C40" s="95" t="s">
        <v>1384</v>
      </c>
      <c r="D40" s="95" t="s">
        <v>1384</v>
      </c>
      <c r="E40" s="95" t="s">
        <v>1384</v>
      </c>
      <c r="F40" s="95" t="s">
        <v>1384</v>
      </c>
      <c r="G40" s="262" t="s">
        <v>1385</v>
      </c>
      <c r="H40" s="262"/>
      <c r="I40" s="262"/>
      <c r="J40" s="95" t="s">
        <v>1385</v>
      </c>
    </row>
    <row r="41" spans="2:10" s="56" customFormat="1" ht="14.45" customHeight="1" x14ac:dyDescent="0.15">
      <c r="B41" s="96" t="s">
        <v>181</v>
      </c>
      <c r="C41" s="62" t="s">
        <v>1386</v>
      </c>
      <c r="D41" s="62" t="s">
        <v>1386</v>
      </c>
      <c r="E41" s="62" t="s">
        <v>1386</v>
      </c>
      <c r="F41" s="62" t="s">
        <v>1386</v>
      </c>
      <c r="G41" s="254" t="s">
        <v>1386</v>
      </c>
      <c r="H41" s="254"/>
      <c r="I41" s="254"/>
      <c r="J41" s="62" t="s">
        <v>1386</v>
      </c>
    </row>
    <row r="42" spans="2:10" s="56" customFormat="1" ht="12.75" customHeight="1" x14ac:dyDescent="0.15">
      <c r="B42" s="97" t="s">
        <v>1241</v>
      </c>
      <c r="C42" s="98" t="s">
        <v>1387</v>
      </c>
      <c r="D42" s="98" t="s">
        <v>1387</v>
      </c>
      <c r="E42" s="98" t="s">
        <v>1387</v>
      </c>
      <c r="F42" s="98" t="s">
        <v>1387</v>
      </c>
      <c r="G42" s="263" t="s">
        <v>1388</v>
      </c>
      <c r="H42" s="263"/>
      <c r="I42" s="263"/>
      <c r="J42" s="98" t="s">
        <v>1388</v>
      </c>
    </row>
    <row r="43" spans="2:10" s="56" customFormat="1" ht="12.75" customHeight="1" x14ac:dyDescent="0.15">
      <c r="B43" s="96" t="s">
        <v>1246</v>
      </c>
      <c r="C43" s="62" t="s">
        <v>230</v>
      </c>
      <c r="D43" s="62" t="s">
        <v>230</v>
      </c>
      <c r="E43" s="62" t="s">
        <v>230</v>
      </c>
      <c r="F43" s="62" t="s">
        <v>230</v>
      </c>
      <c r="G43" s="254" t="s">
        <v>230</v>
      </c>
      <c r="H43" s="254"/>
      <c r="I43" s="254"/>
      <c r="J43" s="62" t="s">
        <v>230</v>
      </c>
    </row>
    <row r="44" spans="2:10" s="56" customFormat="1" ht="12.75" customHeight="1" x14ac:dyDescent="0.15">
      <c r="B44" s="97" t="s">
        <v>1389</v>
      </c>
      <c r="C44" s="63">
        <v>5000000</v>
      </c>
      <c r="D44" s="63">
        <v>5000000</v>
      </c>
      <c r="E44" s="63">
        <v>10000000</v>
      </c>
      <c r="F44" s="63">
        <v>25000000</v>
      </c>
      <c r="G44" s="256">
        <v>11500000</v>
      </c>
      <c r="H44" s="256"/>
      <c r="I44" s="256"/>
      <c r="J44" s="63">
        <v>35000000</v>
      </c>
    </row>
    <row r="45" spans="2:10" s="56" customFormat="1" ht="12.75" customHeight="1" x14ac:dyDescent="0.15">
      <c r="B45" s="97" t="s">
        <v>1244</v>
      </c>
      <c r="C45" s="64">
        <v>43483</v>
      </c>
      <c r="D45" s="64">
        <v>43497</v>
      </c>
      <c r="E45" s="64">
        <v>43489</v>
      </c>
      <c r="F45" s="64">
        <v>43490</v>
      </c>
      <c r="G45" s="245">
        <v>43928</v>
      </c>
      <c r="H45" s="245"/>
      <c r="I45" s="245"/>
      <c r="J45" s="64">
        <v>43955</v>
      </c>
    </row>
    <row r="46" spans="2:10" s="56" customFormat="1" ht="12.75" customHeight="1" x14ac:dyDescent="0.15">
      <c r="B46" s="97" t="s">
        <v>1245</v>
      </c>
      <c r="C46" s="64">
        <v>46560</v>
      </c>
      <c r="D46" s="64">
        <v>46560</v>
      </c>
      <c r="E46" s="64">
        <v>46560</v>
      </c>
      <c r="F46" s="64">
        <v>46560</v>
      </c>
      <c r="G46" s="245">
        <v>46682</v>
      </c>
      <c r="H46" s="245"/>
      <c r="I46" s="245"/>
      <c r="J46" s="64">
        <v>46682</v>
      </c>
    </row>
    <row r="47" spans="2:10" s="56" customFormat="1" ht="12.75" customHeight="1" x14ac:dyDescent="0.15">
      <c r="B47" s="97" t="s">
        <v>1247</v>
      </c>
      <c r="C47" s="62" t="s">
        <v>1390</v>
      </c>
      <c r="D47" s="62" t="s">
        <v>1390</v>
      </c>
      <c r="E47" s="62" t="s">
        <v>1390</v>
      </c>
      <c r="F47" s="62" t="s">
        <v>1390</v>
      </c>
      <c r="G47" s="254" t="s">
        <v>1390</v>
      </c>
      <c r="H47" s="254"/>
      <c r="I47" s="254"/>
      <c r="J47" s="62" t="s">
        <v>1390</v>
      </c>
    </row>
    <row r="48" spans="2:10" s="56" customFormat="1" ht="12.75" customHeight="1" x14ac:dyDescent="0.15">
      <c r="B48" s="96" t="s">
        <v>1248</v>
      </c>
      <c r="C48" s="65">
        <v>8.0000000000000002E-3</v>
      </c>
      <c r="D48" s="65">
        <v>8.0000000000000002E-3</v>
      </c>
      <c r="E48" s="65">
        <v>8.0000000000000002E-3</v>
      </c>
      <c r="F48" s="65">
        <v>8.0000000000000002E-3</v>
      </c>
      <c r="G48" s="255">
        <v>0</v>
      </c>
      <c r="H48" s="255"/>
      <c r="I48" s="255"/>
      <c r="J48" s="65">
        <v>0</v>
      </c>
    </row>
    <row r="49" spans="2:10" s="56" customFormat="1" ht="12.2" customHeight="1" x14ac:dyDescent="0.15">
      <c r="B49" s="96" t="s">
        <v>1391</v>
      </c>
      <c r="C49" s="62" t="s">
        <v>1392</v>
      </c>
      <c r="D49" s="62" t="s">
        <v>1392</v>
      </c>
      <c r="E49" s="62" t="s">
        <v>1392</v>
      </c>
      <c r="F49" s="62" t="s">
        <v>1392</v>
      </c>
      <c r="G49" s="254" t="s">
        <v>1392</v>
      </c>
      <c r="H49" s="254"/>
      <c r="I49" s="254"/>
      <c r="J49" s="62" t="s">
        <v>1392</v>
      </c>
    </row>
    <row r="50" spans="2:10" s="56" customFormat="1" ht="10.7" customHeight="1" x14ac:dyDescent="0.15">
      <c r="B50" s="96" t="s">
        <v>1393</v>
      </c>
      <c r="C50" s="62" t="s">
        <v>1285</v>
      </c>
      <c r="D50" s="62" t="s">
        <v>1285</v>
      </c>
      <c r="E50" s="62" t="s">
        <v>1285</v>
      </c>
      <c r="F50" s="62" t="s">
        <v>1285</v>
      </c>
      <c r="G50" s="254" t="s">
        <v>1285</v>
      </c>
      <c r="H50" s="254"/>
      <c r="I50" s="254"/>
      <c r="J50" s="62" t="s">
        <v>1285</v>
      </c>
    </row>
    <row r="51" spans="2:10" s="56" customFormat="1" ht="14.85" customHeight="1" x14ac:dyDescent="0.15">
      <c r="B51" s="96" t="s">
        <v>1394</v>
      </c>
      <c r="C51" s="62" t="s">
        <v>1395</v>
      </c>
      <c r="D51" s="62" t="s">
        <v>1395</v>
      </c>
      <c r="E51" s="62" t="s">
        <v>1395</v>
      </c>
      <c r="F51" s="62" t="s">
        <v>1395</v>
      </c>
      <c r="G51" s="254" t="s">
        <v>1395</v>
      </c>
      <c r="H51" s="254"/>
      <c r="I51" s="254"/>
      <c r="J51" s="62" t="s">
        <v>1395</v>
      </c>
    </row>
    <row r="52" spans="2:10" s="56" customFormat="1" ht="26.1" customHeight="1" x14ac:dyDescent="0.15"/>
    <row r="53" spans="2:10" s="56" customFormat="1" ht="19.149999999999999" customHeight="1" x14ac:dyDescent="0.15">
      <c r="B53" s="252" t="s">
        <v>1396</v>
      </c>
      <c r="C53" s="252"/>
      <c r="D53" s="252"/>
      <c r="E53" s="252"/>
      <c r="F53" s="252"/>
      <c r="G53" s="252"/>
    </row>
    <row r="54" spans="2:10" s="56" customFormat="1" ht="5.25" customHeight="1" x14ac:dyDescent="0.15"/>
    <row r="55" spans="2:10" s="56" customFormat="1" ht="19.149999999999999" customHeight="1" x14ac:dyDescent="0.15">
      <c r="B55" s="70" t="s">
        <v>1397</v>
      </c>
    </row>
    <row r="56" spans="2:10" s="56" customFormat="1" ht="5.25" customHeight="1" x14ac:dyDescent="0.15"/>
    <row r="57" spans="2:10" s="56" customFormat="1" ht="19.149999999999999" customHeight="1" x14ac:dyDescent="0.15">
      <c r="B57" s="252" t="s">
        <v>1398</v>
      </c>
      <c r="C57" s="252"/>
      <c r="D57" s="252"/>
      <c r="E57" s="252"/>
      <c r="F57" s="252"/>
      <c r="G57" s="252"/>
    </row>
    <row r="58" spans="2:10" s="56" customFormat="1" ht="5.25" customHeight="1" x14ac:dyDescent="0.15"/>
    <row r="59" spans="2:10" s="56" customFormat="1" ht="21.4" customHeight="1" x14ac:dyDescent="0.2">
      <c r="B59" s="99">
        <v>29365178.370000001</v>
      </c>
      <c r="C59" s="80" t="s">
        <v>230</v>
      </c>
    </row>
    <row r="60" spans="2:10" s="56" customFormat="1" ht="28.7" customHeight="1" x14ac:dyDescent="0.15"/>
  </sheetData>
  <mergeCells count="64">
    <mergeCell ref="B12:E12"/>
    <mergeCell ref="F12:G12"/>
    <mergeCell ref="B1:B3"/>
    <mergeCell ref="D2:H2"/>
    <mergeCell ref="B4:G4"/>
    <mergeCell ref="B8:G8"/>
    <mergeCell ref="B10:C10"/>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1:E21"/>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G44:I44"/>
    <mergeCell ref="B31:E31"/>
    <mergeCell ref="F31:G31"/>
    <mergeCell ref="B33:G33"/>
    <mergeCell ref="B35:E35"/>
    <mergeCell ref="F35:G35"/>
    <mergeCell ref="B37:G37"/>
    <mergeCell ref="G39:I39"/>
    <mergeCell ref="G40:I40"/>
    <mergeCell ref="G41:I41"/>
    <mergeCell ref="G42:I42"/>
    <mergeCell ref="G43:I43"/>
    <mergeCell ref="G51:I51"/>
    <mergeCell ref="B53:G53"/>
    <mergeCell ref="B57:G57"/>
    <mergeCell ref="G45:I45"/>
    <mergeCell ref="G46:I46"/>
    <mergeCell ref="G47:I47"/>
    <mergeCell ref="G48:I48"/>
    <mergeCell ref="G49:I49"/>
    <mergeCell ref="G50:I50"/>
  </mergeCells>
  <pageMargins left="0.25" right="0.25" top="0.75" bottom="0.75" header="0.3" footer="0.3"/>
  <pageSetup paperSize="9" fitToHeight="0" orientation="landscape" r:id="rId1"/>
  <headerFooter>
    <oddHeader>&amp;R&amp;G</oddHeader>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0A2F-B26B-4B21-BC5A-6BF9A362AF58}">
  <sheetPr>
    <pageSetUpPr fitToPage="1"/>
  </sheetPr>
  <dimension ref="B1:AR361"/>
  <sheetViews>
    <sheetView view="pageBreakPreview" topLeftCell="A290" zoomScale="60" zoomScaleNormal="100" workbookViewId="0">
      <selection activeCell="A2" sqref="A2"/>
    </sheetView>
  </sheetViews>
  <sheetFormatPr defaultRowHeight="12.75" x14ac:dyDescent="0.2"/>
  <cols>
    <col min="1" max="1" width="0.7109375" style="58" customWidth="1"/>
    <col min="2" max="2" width="11.7109375" style="58" customWidth="1"/>
    <col min="3" max="3" width="0.42578125" style="58" customWidth="1"/>
    <col min="4" max="4" width="0.28515625" style="58" customWidth="1"/>
    <col min="5" max="5" width="0.42578125" style="58" customWidth="1"/>
    <col min="6" max="7" width="0.28515625" style="58" customWidth="1"/>
    <col min="8" max="9" width="0.5703125" style="58" customWidth="1"/>
    <col min="10" max="10" width="0.7109375" style="58" customWidth="1"/>
    <col min="11" max="11" width="0.42578125" style="58" customWidth="1"/>
    <col min="12" max="12" width="6" style="58" customWidth="1"/>
    <col min="13" max="13" width="7.42578125" style="58" customWidth="1"/>
    <col min="14" max="14" width="0.42578125" style="58" customWidth="1"/>
    <col min="15" max="15" width="0.28515625" style="58" customWidth="1"/>
    <col min="16" max="16" width="0.42578125" style="58" customWidth="1"/>
    <col min="17" max="18" width="0.28515625" style="58" customWidth="1"/>
    <col min="19" max="20" width="0.5703125" style="58" customWidth="1"/>
    <col min="21" max="22" width="0.7109375" style="58" customWidth="1"/>
    <col min="23" max="23" width="7.42578125" style="58" customWidth="1"/>
    <col min="24" max="24" width="0.42578125" style="58" customWidth="1"/>
    <col min="25" max="25" width="0.28515625" style="58" customWidth="1"/>
    <col min="26" max="26" width="0.42578125" style="58" customWidth="1"/>
    <col min="27" max="28" width="0.28515625" style="58" customWidth="1"/>
    <col min="29" max="30" width="0.5703125" style="58" customWidth="1"/>
    <col min="31" max="31" width="0.7109375" style="58" customWidth="1"/>
    <col min="32" max="32" width="15.28515625" style="58" customWidth="1"/>
    <col min="33" max="34" width="0.42578125" style="58" customWidth="1"/>
    <col min="35" max="36" width="0.28515625" style="58" customWidth="1"/>
    <col min="37" max="37" width="0.140625" style="58" customWidth="1"/>
    <col min="38" max="38" width="0.5703125" style="58" customWidth="1"/>
    <col min="39" max="39" width="0.28515625" style="58" customWidth="1"/>
    <col min="40" max="40" width="1" style="58" customWidth="1"/>
    <col min="41" max="41" width="9" style="58" customWidth="1"/>
    <col min="42" max="43" width="0.28515625" style="58" customWidth="1"/>
    <col min="44" max="44" width="0.7109375" style="58" customWidth="1"/>
    <col min="45" max="45" width="0.28515625" style="58" customWidth="1"/>
    <col min="46" max="46" width="4.7109375" style="58" customWidth="1"/>
    <col min="47" max="16384" width="9.140625" style="58"/>
  </cols>
  <sheetData>
    <row r="1" spans="2:44" s="56" customFormat="1" ht="9" customHeight="1" x14ac:dyDescent="0.15">
      <c r="B1" s="248"/>
      <c r="C1" s="248"/>
      <c r="D1" s="248"/>
      <c r="E1" s="248"/>
      <c r="F1" s="248"/>
      <c r="G1" s="248"/>
      <c r="H1" s="248"/>
      <c r="I1" s="248"/>
      <c r="J1" s="248"/>
      <c r="K1" s="248"/>
      <c r="L1" s="248"/>
    </row>
    <row r="2" spans="2:44" s="56" customFormat="1" ht="22.9" customHeight="1" x14ac:dyDescent="0.15">
      <c r="B2" s="248"/>
      <c r="C2" s="248"/>
      <c r="D2" s="248"/>
      <c r="E2" s="248"/>
      <c r="F2" s="248"/>
      <c r="G2" s="248"/>
      <c r="H2" s="248"/>
      <c r="I2" s="248"/>
      <c r="J2" s="248"/>
      <c r="K2" s="248"/>
      <c r="L2" s="248"/>
      <c r="M2" s="249" t="s">
        <v>1214</v>
      </c>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row>
    <row r="3" spans="2:44" s="56" customFormat="1" ht="6.4" customHeight="1" x14ac:dyDescent="0.15">
      <c r="B3" s="248"/>
      <c r="C3" s="248"/>
      <c r="D3" s="248"/>
      <c r="E3" s="248"/>
      <c r="F3" s="248"/>
      <c r="G3" s="248"/>
      <c r="H3" s="248"/>
      <c r="I3" s="248"/>
      <c r="J3" s="248"/>
      <c r="K3" s="248"/>
      <c r="L3" s="248"/>
    </row>
    <row r="4" spans="2:44" s="56" customFormat="1" ht="2.65" customHeight="1" x14ac:dyDescent="0.15"/>
    <row r="5" spans="2:44" s="56" customFormat="1" ht="33" customHeight="1" x14ac:dyDescent="0.15">
      <c r="B5" s="250" t="s">
        <v>1215</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row>
    <row r="6" spans="2:44" s="56" customFormat="1" ht="6.95" customHeight="1" x14ac:dyDescent="0.15"/>
    <row r="7" spans="2:44" s="56" customFormat="1" ht="2.65" customHeight="1" x14ac:dyDescent="0.15">
      <c r="B7" s="279" t="s">
        <v>1216</v>
      </c>
      <c r="C7" s="279"/>
      <c r="D7" s="279"/>
      <c r="E7" s="279"/>
      <c r="F7" s="279"/>
      <c r="G7" s="279"/>
      <c r="H7" s="279"/>
      <c r="I7" s="279"/>
      <c r="J7" s="279"/>
      <c r="K7" s="279"/>
    </row>
    <row r="8" spans="2:44" s="56" customFormat="1" ht="21.4" customHeight="1" x14ac:dyDescent="0.15">
      <c r="B8" s="279"/>
      <c r="C8" s="279"/>
      <c r="D8" s="279"/>
      <c r="E8" s="279"/>
      <c r="F8" s="279"/>
      <c r="G8" s="279"/>
      <c r="H8" s="279"/>
      <c r="I8" s="279"/>
      <c r="J8" s="279"/>
      <c r="K8" s="279"/>
      <c r="M8" s="280">
        <v>45504</v>
      </c>
      <c r="N8" s="280"/>
      <c r="O8" s="280"/>
      <c r="P8" s="280"/>
      <c r="Q8" s="280"/>
      <c r="R8" s="280"/>
      <c r="S8" s="280"/>
      <c r="T8" s="280"/>
      <c r="U8" s="280"/>
      <c r="V8" s="280"/>
    </row>
    <row r="9" spans="2:44" s="56" customFormat="1" ht="5.25" customHeight="1" x14ac:dyDescent="0.15">
      <c r="B9" s="279"/>
      <c r="C9" s="279"/>
      <c r="D9" s="279"/>
      <c r="E9" s="279"/>
      <c r="F9" s="279"/>
      <c r="G9" s="279"/>
      <c r="H9" s="279"/>
      <c r="I9" s="279"/>
      <c r="J9" s="279"/>
      <c r="K9" s="279"/>
    </row>
    <row r="10" spans="2:44" s="56" customFormat="1" ht="2.1" customHeight="1" x14ac:dyDescent="0.15"/>
    <row r="11" spans="2:44" s="56" customFormat="1" ht="19.149999999999999" customHeight="1" x14ac:dyDescent="0.15">
      <c r="B11" s="252" t="s">
        <v>1217</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row>
    <row r="12" spans="2:44" s="56" customFormat="1" ht="5.25" customHeight="1" x14ac:dyDescent="0.15"/>
    <row r="13" spans="2:44" s="56" customFormat="1" ht="14.85" customHeight="1" x14ac:dyDescent="0.15">
      <c r="B13" s="273"/>
      <c r="C13" s="273"/>
      <c r="D13" s="273"/>
      <c r="E13" s="273"/>
      <c r="F13" s="273"/>
      <c r="G13" s="273"/>
      <c r="H13" s="273"/>
      <c r="I13" s="273"/>
      <c r="J13" s="273"/>
      <c r="K13" s="251" t="s">
        <v>1399</v>
      </c>
      <c r="L13" s="251"/>
      <c r="M13" s="251"/>
      <c r="N13" s="251"/>
      <c r="O13" s="251"/>
      <c r="P13" s="251"/>
      <c r="Q13" s="251"/>
      <c r="R13" s="251"/>
      <c r="S13" s="251"/>
      <c r="T13" s="251"/>
      <c r="U13" s="251"/>
      <c r="V13" s="251" t="s">
        <v>1400</v>
      </c>
      <c r="W13" s="251"/>
      <c r="X13" s="251"/>
      <c r="Y13" s="251"/>
      <c r="Z13" s="251"/>
      <c r="AA13" s="251"/>
      <c r="AB13" s="251"/>
      <c r="AC13" s="251"/>
      <c r="AD13" s="251"/>
      <c r="AE13" s="251"/>
      <c r="AF13" s="251" t="s">
        <v>1401</v>
      </c>
      <c r="AG13" s="251"/>
      <c r="AH13" s="251"/>
      <c r="AI13" s="251"/>
      <c r="AJ13" s="251"/>
      <c r="AK13" s="251"/>
      <c r="AL13" s="251"/>
      <c r="AM13" s="251"/>
      <c r="AN13" s="251"/>
      <c r="AO13" s="60" t="s">
        <v>1400</v>
      </c>
    </row>
    <row r="14" spans="2:44" s="56" customFormat="1" ht="12.2" customHeight="1" x14ac:dyDescent="0.15">
      <c r="B14" s="271" t="s">
        <v>1196</v>
      </c>
      <c r="C14" s="271"/>
      <c r="D14" s="271"/>
      <c r="E14" s="271"/>
      <c r="F14" s="271"/>
      <c r="G14" s="271"/>
      <c r="H14" s="271"/>
      <c r="I14" s="271"/>
      <c r="J14" s="271"/>
      <c r="K14" s="272">
        <v>2335421039.7399998</v>
      </c>
      <c r="L14" s="272"/>
      <c r="M14" s="272"/>
      <c r="N14" s="272"/>
      <c r="O14" s="272"/>
      <c r="P14" s="272"/>
      <c r="Q14" s="272"/>
      <c r="R14" s="272"/>
      <c r="S14" s="272"/>
      <c r="T14" s="272"/>
      <c r="U14" s="272"/>
      <c r="V14" s="255">
        <v>0.15652324342829799</v>
      </c>
      <c r="W14" s="255"/>
      <c r="X14" s="255"/>
      <c r="Y14" s="255"/>
      <c r="Z14" s="255"/>
      <c r="AA14" s="255"/>
      <c r="AB14" s="255"/>
      <c r="AC14" s="255"/>
      <c r="AD14" s="255"/>
      <c r="AE14" s="255"/>
      <c r="AF14" s="256">
        <v>35056</v>
      </c>
      <c r="AG14" s="256"/>
      <c r="AH14" s="256"/>
      <c r="AI14" s="256"/>
      <c r="AJ14" s="256"/>
      <c r="AK14" s="256"/>
      <c r="AL14" s="256"/>
      <c r="AM14" s="256"/>
      <c r="AN14" s="256"/>
      <c r="AO14" s="65">
        <v>0.15283003239180601</v>
      </c>
    </row>
    <row r="15" spans="2:44" s="56" customFormat="1" ht="12.2" customHeight="1" x14ac:dyDescent="0.15">
      <c r="B15" s="271" t="s">
        <v>1198</v>
      </c>
      <c r="C15" s="271"/>
      <c r="D15" s="271"/>
      <c r="E15" s="271"/>
      <c r="F15" s="271"/>
      <c r="G15" s="271"/>
      <c r="H15" s="271"/>
      <c r="I15" s="271"/>
      <c r="J15" s="271"/>
      <c r="K15" s="272">
        <v>2258587728.8900099</v>
      </c>
      <c r="L15" s="272"/>
      <c r="M15" s="272"/>
      <c r="N15" s="272"/>
      <c r="O15" s="272"/>
      <c r="P15" s="272"/>
      <c r="Q15" s="272"/>
      <c r="R15" s="272"/>
      <c r="S15" s="272"/>
      <c r="T15" s="272"/>
      <c r="U15" s="272"/>
      <c r="V15" s="255">
        <v>0.15137376553418999</v>
      </c>
      <c r="W15" s="255"/>
      <c r="X15" s="255"/>
      <c r="Y15" s="255"/>
      <c r="Z15" s="255"/>
      <c r="AA15" s="255"/>
      <c r="AB15" s="255"/>
      <c r="AC15" s="255"/>
      <c r="AD15" s="255"/>
      <c r="AE15" s="255"/>
      <c r="AF15" s="256">
        <v>36620</v>
      </c>
      <c r="AG15" s="256"/>
      <c r="AH15" s="256"/>
      <c r="AI15" s="256"/>
      <c r="AJ15" s="256"/>
      <c r="AK15" s="256"/>
      <c r="AL15" s="256"/>
      <c r="AM15" s="256"/>
      <c r="AN15" s="256"/>
      <c r="AO15" s="65">
        <v>0.15964844209801199</v>
      </c>
    </row>
    <row r="16" spans="2:44" s="56" customFormat="1" ht="12.2" customHeight="1" x14ac:dyDescent="0.15">
      <c r="B16" s="271" t="s">
        <v>1197</v>
      </c>
      <c r="C16" s="271"/>
      <c r="D16" s="271"/>
      <c r="E16" s="271"/>
      <c r="F16" s="271"/>
      <c r="G16" s="271"/>
      <c r="H16" s="271"/>
      <c r="I16" s="271"/>
      <c r="J16" s="271"/>
      <c r="K16" s="272">
        <v>2196446036.6399999</v>
      </c>
      <c r="L16" s="272"/>
      <c r="M16" s="272"/>
      <c r="N16" s="272"/>
      <c r="O16" s="272"/>
      <c r="P16" s="272"/>
      <c r="Q16" s="272"/>
      <c r="R16" s="272"/>
      <c r="S16" s="272"/>
      <c r="T16" s="272"/>
      <c r="U16" s="272"/>
      <c r="V16" s="255">
        <v>0.147208940837665</v>
      </c>
      <c r="W16" s="255"/>
      <c r="X16" s="255"/>
      <c r="Y16" s="255"/>
      <c r="Z16" s="255"/>
      <c r="AA16" s="255"/>
      <c r="AB16" s="255"/>
      <c r="AC16" s="255"/>
      <c r="AD16" s="255"/>
      <c r="AE16" s="255"/>
      <c r="AF16" s="256">
        <v>31822</v>
      </c>
      <c r="AG16" s="256"/>
      <c r="AH16" s="256"/>
      <c r="AI16" s="256"/>
      <c r="AJ16" s="256"/>
      <c r="AK16" s="256"/>
      <c r="AL16" s="256"/>
      <c r="AM16" s="256"/>
      <c r="AN16" s="256"/>
      <c r="AO16" s="65">
        <v>0.13873109569751399</v>
      </c>
    </row>
    <row r="17" spans="2:44" s="56" customFormat="1" ht="12.2" customHeight="1" x14ac:dyDescent="0.15">
      <c r="B17" s="271" t="s">
        <v>1200</v>
      </c>
      <c r="C17" s="271"/>
      <c r="D17" s="271"/>
      <c r="E17" s="271"/>
      <c r="F17" s="271"/>
      <c r="G17" s="271"/>
      <c r="H17" s="271"/>
      <c r="I17" s="271"/>
      <c r="J17" s="271"/>
      <c r="K17" s="272">
        <v>1592493947.54</v>
      </c>
      <c r="L17" s="272"/>
      <c r="M17" s="272"/>
      <c r="N17" s="272"/>
      <c r="O17" s="272"/>
      <c r="P17" s="272"/>
      <c r="Q17" s="272"/>
      <c r="R17" s="272"/>
      <c r="S17" s="272"/>
      <c r="T17" s="272"/>
      <c r="U17" s="272"/>
      <c r="V17" s="255">
        <v>0.10673121187460299</v>
      </c>
      <c r="W17" s="255"/>
      <c r="X17" s="255"/>
      <c r="Y17" s="255"/>
      <c r="Z17" s="255"/>
      <c r="AA17" s="255"/>
      <c r="AB17" s="255"/>
      <c r="AC17" s="255"/>
      <c r="AD17" s="255"/>
      <c r="AE17" s="255"/>
      <c r="AF17" s="256">
        <v>28167</v>
      </c>
      <c r="AG17" s="256"/>
      <c r="AH17" s="256"/>
      <c r="AI17" s="256"/>
      <c r="AJ17" s="256"/>
      <c r="AK17" s="256"/>
      <c r="AL17" s="256"/>
      <c r="AM17" s="256"/>
      <c r="AN17" s="256"/>
      <c r="AO17" s="65">
        <v>0.122796768666704</v>
      </c>
    </row>
    <row r="18" spans="2:44" s="56" customFormat="1" ht="12.2" customHeight="1" x14ac:dyDescent="0.15">
      <c r="B18" s="271" t="s">
        <v>1199</v>
      </c>
      <c r="C18" s="271"/>
      <c r="D18" s="271"/>
      <c r="E18" s="271"/>
      <c r="F18" s="271"/>
      <c r="G18" s="271"/>
      <c r="H18" s="271"/>
      <c r="I18" s="271"/>
      <c r="J18" s="271"/>
      <c r="K18" s="272">
        <v>1243199978.4100001</v>
      </c>
      <c r="L18" s="272"/>
      <c r="M18" s="272"/>
      <c r="N18" s="272"/>
      <c r="O18" s="272"/>
      <c r="P18" s="272"/>
      <c r="Q18" s="272"/>
      <c r="R18" s="272"/>
      <c r="S18" s="272"/>
      <c r="T18" s="272"/>
      <c r="U18" s="272"/>
      <c r="V18" s="255">
        <v>8.3321032712965301E-2</v>
      </c>
      <c r="W18" s="255"/>
      <c r="X18" s="255"/>
      <c r="Y18" s="255"/>
      <c r="Z18" s="255"/>
      <c r="AA18" s="255"/>
      <c r="AB18" s="255"/>
      <c r="AC18" s="255"/>
      <c r="AD18" s="255"/>
      <c r="AE18" s="255"/>
      <c r="AF18" s="256">
        <v>12499</v>
      </c>
      <c r="AG18" s="256"/>
      <c r="AH18" s="256"/>
      <c r="AI18" s="256"/>
      <c r="AJ18" s="256"/>
      <c r="AK18" s="256"/>
      <c r="AL18" s="256"/>
      <c r="AM18" s="256"/>
      <c r="AN18" s="256"/>
      <c r="AO18" s="65">
        <v>5.4490602888668999E-2</v>
      </c>
    </row>
    <row r="19" spans="2:44" s="56" customFormat="1" ht="12.2" customHeight="1" x14ac:dyDescent="0.15">
      <c r="B19" s="271" t="s">
        <v>1201</v>
      </c>
      <c r="C19" s="271"/>
      <c r="D19" s="271"/>
      <c r="E19" s="271"/>
      <c r="F19" s="271"/>
      <c r="G19" s="271"/>
      <c r="H19" s="271"/>
      <c r="I19" s="271"/>
      <c r="J19" s="271"/>
      <c r="K19" s="272">
        <v>1205647016.45</v>
      </c>
      <c r="L19" s="272"/>
      <c r="M19" s="272"/>
      <c r="N19" s="272"/>
      <c r="O19" s="272"/>
      <c r="P19" s="272"/>
      <c r="Q19" s="272"/>
      <c r="R19" s="272"/>
      <c r="S19" s="272"/>
      <c r="T19" s="272"/>
      <c r="U19" s="272"/>
      <c r="V19" s="255">
        <v>8.0804179731725503E-2</v>
      </c>
      <c r="W19" s="255"/>
      <c r="X19" s="255"/>
      <c r="Y19" s="255"/>
      <c r="Z19" s="255"/>
      <c r="AA19" s="255"/>
      <c r="AB19" s="255"/>
      <c r="AC19" s="255"/>
      <c r="AD19" s="255"/>
      <c r="AE19" s="255"/>
      <c r="AF19" s="256">
        <v>21396</v>
      </c>
      <c r="AG19" s="256"/>
      <c r="AH19" s="256"/>
      <c r="AI19" s="256"/>
      <c r="AJ19" s="256"/>
      <c r="AK19" s="256"/>
      <c r="AL19" s="256"/>
      <c r="AM19" s="256"/>
      <c r="AN19" s="256"/>
      <c r="AO19" s="65">
        <v>9.3277937387467896E-2</v>
      </c>
    </row>
    <row r="20" spans="2:44" s="56" customFormat="1" ht="12.2" customHeight="1" x14ac:dyDescent="0.15">
      <c r="B20" s="271" t="s">
        <v>1202</v>
      </c>
      <c r="C20" s="271"/>
      <c r="D20" s="271"/>
      <c r="E20" s="271"/>
      <c r="F20" s="271"/>
      <c r="G20" s="271"/>
      <c r="H20" s="271"/>
      <c r="I20" s="271"/>
      <c r="J20" s="271"/>
      <c r="K20" s="272">
        <v>1123648154.26</v>
      </c>
      <c r="L20" s="272"/>
      <c r="M20" s="272"/>
      <c r="N20" s="272"/>
      <c r="O20" s="272"/>
      <c r="P20" s="272"/>
      <c r="Q20" s="272"/>
      <c r="R20" s="272"/>
      <c r="S20" s="272"/>
      <c r="T20" s="272"/>
      <c r="U20" s="272"/>
      <c r="V20" s="255">
        <v>7.5308499231717493E-2</v>
      </c>
      <c r="W20" s="255"/>
      <c r="X20" s="255"/>
      <c r="Y20" s="255"/>
      <c r="Z20" s="255"/>
      <c r="AA20" s="255"/>
      <c r="AB20" s="255"/>
      <c r="AC20" s="255"/>
      <c r="AD20" s="255"/>
      <c r="AE20" s="255"/>
      <c r="AF20" s="256">
        <v>18037</v>
      </c>
      <c r="AG20" s="256"/>
      <c r="AH20" s="256"/>
      <c r="AI20" s="256"/>
      <c r="AJ20" s="256"/>
      <c r="AK20" s="256"/>
      <c r="AL20" s="256"/>
      <c r="AM20" s="256"/>
      <c r="AN20" s="256"/>
      <c r="AO20" s="65">
        <v>7.8634051068319305E-2</v>
      </c>
    </row>
    <row r="21" spans="2:44" s="56" customFormat="1" ht="12.2" customHeight="1" x14ac:dyDescent="0.15">
      <c r="B21" s="271" t="s">
        <v>1203</v>
      </c>
      <c r="C21" s="271"/>
      <c r="D21" s="271"/>
      <c r="E21" s="271"/>
      <c r="F21" s="271"/>
      <c r="G21" s="271"/>
      <c r="H21" s="271"/>
      <c r="I21" s="271"/>
      <c r="J21" s="271"/>
      <c r="K21" s="272">
        <v>1039703872.46</v>
      </c>
      <c r="L21" s="272"/>
      <c r="M21" s="272"/>
      <c r="N21" s="272"/>
      <c r="O21" s="272"/>
      <c r="P21" s="272"/>
      <c r="Q21" s="272"/>
      <c r="R21" s="272"/>
      <c r="S21" s="272"/>
      <c r="T21" s="272"/>
      <c r="U21" s="272"/>
      <c r="V21" s="255">
        <v>6.9682433939414701E-2</v>
      </c>
      <c r="W21" s="255"/>
      <c r="X21" s="255"/>
      <c r="Y21" s="255"/>
      <c r="Z21" s="255"/>
      <c r="AA21" s="255"/>
      <c r="AB21" s="255"/>
      <c r="AC21" s="255"/>
      <c r="AD21" s="255"/>
      <c r="AE21" s="255"/>
      <c r="AF21" s="256">
        <v>17667</v>
      </c>
      <c r="AG21" s="256"/>
      <c r="AH21" s="256"/>
      <c r="AI21" s="256"/>
      <c r="AJ21" s="256"/>
      <c r="AK21" s="256"/>
      <c r="AL21" s="256"/>
      <c r="AM21" s="256"/>
      <c r="AN21" s="256"/>
      <c r="AO21" s="65">
        <v>7.7021000178743498E-2</v>
      </c>
    </row>
    <row r="22" spans="2:44" s="56" customFormat="1" ht="12.2" customHeight="1" x14ac:dyDescent="0.15">
      <c r="B22" s="271" t="s">
        <v>1204</v>
      </c>
      <c r="C22" s="271"/>
      <c r="D22" s="271"/>
      <c r="E22" s="271"/>
      <c r="F22" s="271"/>
      <c r="G22" s="271"/>
      <c r="H22" s="271"/>
      <c r="I22" s="271"/>
      <c r="J22" s="271"/>
      <c r="K22" s="272">
        <v>779405286.39000106</v>
      </c>
      <c r="L22" s="272"/>
      <c r="M22" s="272"/>
      <c r="N22" s="272"/>
      <c r="O22" s="272"/>
      <c r="P22" s="272"/>
      <c r="Q22" s="272"/>
      <c r="R22" s="272"/>
      <c r="S22" s="272"/>
      <c r="T22" s="272"/>
      <c r="U22" s="272"/>
      <c r="V22" s="255">
        <v>5.2236852068655797E-2</v>
      </c>
      <c r="W22" s="255"/>
      <c r="X22" s="255"/>
      <c r="Y22" s="255"/>
      <c r="Z22" s="255"/>
      <c r="AA22" s="255"/>
      <c r="AB22" s="255"/>
      <c r="AC22" s="255"/>
      <c r="AD22" s="255"/>
      <c r="AE22" s="255"/>
      <c r="AF22" s="256">
        <v>9898</v>
      </c>
      <c r="AG22" s="256"/>
      <c r="AH22" s="256"/>
      <c r="AI22" s="256"/>
      <c r="AJ22" s="256"/>
      <c r="AK22" s="256"/>
      <c r="AL22" s="256"/>
      <c r="AM22" s="256"/>
      <c r="AN22" s="256"/>
      <c r="AO22" s="65">
        <v>4.3151291094651198E-2</v>
      </c>
    </row>
    <row r="23" spans="2:44" s="56" customFormat="1" ht="12.2" customHeight="1" x14ac:dyDescent="0.15">
      <c r="B23" s="271" t="s">
        <v>1205</v>
      </c>
      <c r="C23" s="271"/>
      <c r="D23" s="271"/>
      <c r="E23" s="271"/>
      <c r="F23" s="271"/>
      <c r="G23" s="271"/>
      <c r="H23" s="271"/>
      <c r="I23" s="271"/>
      <c r="J23" s="271"/>
      <c r="K23" s="272">
        <v>663344385.80000103</v>
      </c>
      <c r="L23" s="272"/>
      <c r="M23" s="272"/>
      <c r="N23" s="272"/>
      <c r="O23" s="272"/>
      <c r="P23" s="272"/>
      <c r="Q23" s="272"/>
      <c r="R23" s="272"/>
      <c r="S23" s="272"/>
      <c r="T23" s="272"/>
      <c r="U23" s="272"/>
      <c r="V23" s="255">
        <v>4.44582852550338E-2</v>
      </c>
      <c r="W23" s="255"/>
      <c r="X23" s="255"/>
      <c r="Y23" s="255"/>
      <c r="Z23" s="255"/>
      <c r="AA23" s="255"/>
      <c r="AB23" s="255"/>
      <c r="AC23" s="255"/>
      <c r="AD23" s="255"/>
      <c r="AE23" s="255"/>
      <c r="AF23" s="256">
        <v>10786</v>
      </c>
      <c r="AG23" s="256"/>
      <c r="AH23" s="256"/>
      <c r="AI23" s="256"/>
      <c r="AJ23" s="256"/>
      <c r="AK23" s="256"/>
      <c r="AL23" s="256"/>
      <c r="AM23" s="256"/>
      <c r="AN23" s="256"/>
      <c r="AO23" s="65">
        <v>4.7022613229633102E-2</v>
      </c>
    </row>
    <row r="24" spans="2:44" s="56" customFormat="1" ht="12.2" customHeight="1" x14ac:dyDescent="0.15">
      <c r="B24" s="271" t="s">
        <v>378</v>
      </c>
      <c r="C24" s="271"/>
      <c r="D24" s="271"/>
      <c r="E24" s="271"/>
      <c r="F24" s="271"/>
      <c r="G24" s="271"/>
      <c r="H24" s="271"/>
      <c r="I24" s="271"/>
      <c r="J24" s="271"/>
      <c r="K24" s="272">
        <v>449704391.090002</v>
      </c>
      <c r="L24" s="272"/>
      <c r="M24" s="272"/>
      <c r="N24" s="272"/>
      <c r="O24" s="272"/>
      <c r="P24" s="272"/>
      <c r="Q24" s="272"/>
      <c r="R24" s="272"/>
      <c r="S24" s="272"/>
      <c r="T24" s="272"/>
      <c r="U24" s="272"/>
      <c r="V24" s="255">
        <v>3.0139828613170098E-2</v>
      </c>
      <c r="W24" s="255"/>
      <c r="X24" s="255"/>
      <c r="Y24" s="255"/>
      <c r="Z24" s="255"/>
      <c r="AA24" s="255"/>
      <c r="AB24" s="255"/>
      <c r="AC24" s="255"/>
      <c r="AD24" s="255"/>
      <c r="AE24" s="255"/>
      <c r="AF24" s="256">
        <v>6821</v>
      </c>
      <c r="AG24" s="256"/>
      <c r="AH24" s="256"/>
      <c r="AI24" s="256"/>
      <c r="AJ24" s="256"/>
      <c r="AK24" s="256"/>
      <c r="AL24" s="256"/>
      <c r="AM24" s="256"/>
      <c r="AN24" s="256"/>
      <c r="AO24" s="65">
        <v>2.97368111291792E-2</v>
      </c>
    </row>
    <row r="25" spans="2:44" s="56" customFormat="1" ht="12.2" customHeight="1" x14ac:dyDescent="0.15">
      <c r="B25" s="271" t="s">
        <v>203</v>
      </c>
      <c r="C25" s="271"/>
      <c r="D25" s="271"/>
      <c r="E25" s="271"/>
      <c r="F25" s="271"/>
      <c r="G25" s="271"/>
      <c r="H25" s="271"/>
      <c r="I25" s="271"/>
      <c r="J25" s="271"/>
      <c r="K25" s="272">
        <v>33000295.199999999</v>
      </c>
      <c r="L25" s="272"/>
      <c r="M25" s="272"/>
      <c r="N25" s="272"/>
      <c r="O25" s="272"/>
      <c r="P25" s="272"/>
      <c r="Q25" s="272"/>
      <c r="R25" s="272"/>
      <c r="S25" s="272"/>
      <c r="T25" s="272"/>
      <c r="U25" s="272"/>
      <c r="V25" s="255">
        <v>2.2117267725610401E-3</v>
      </c>
      <c r="W25" s="255"/>
      <c r="X25" s="255"/>
      <c r="Y25" s="255"/>
      <c r="Z25" s="255"/>
      <c r="AA25" s="255"/>
      <c r="AB25" s="255"/>
      <c r="AC25" s="255"/>
      <c r="AD25" s="255"/>
      <c r="AE25" s="255"/>
      <c r="AF25" s="256">
        <v>610</v>
      </c>
      <c r="AG25" s="256"/>
      <c r="AH25" s="256"/>
      <c r="AI25" s="256"/>
      <c r="AJ25" s="256"/>
      <c r="AK25" s="256"/>
      <c r="AL25" s="256"/>
      <c r="AM25" s="256"/>
      <c r="AN25" s="256"/>
      <c r="AO25" s="65">
        <v>2.6593541693005901E-3</v>
      </c>
    </row>
    <row r="26" spans="2:44" s="56" customFormat="1" ht="13.35" customHeight="1" x14ac:dyDescent="0.15">
      <c r="B26" s="273"/>
      <c r="C26" s="273"/>
      <c r="D26" s="273"/>
      <c r="E26" s="273"/>
      <c r="F26" s="273"/>
      <c r="G26" s="273"/>
      <c r="H26" s="273"/>
      <c r="I26" s="273"/>
      <c r="J26" s="273"/>
      <c r="K26" s="274">
        <v>14920602132.870001</v>
      </c>
      <c r="L26" s="274"/>
      <c r="M26" s="274"/>
      <c r="N26" s="274"/>
      <c r="O26" s="274"/>
      <c r="P26" s="274"/>
      <c r="Q26" s="274"/>
      <c r="R26" s="274"/>
      <c r="S26" s="274"/>
      <c r="T26" s="274"/>
      <c r="U26" s="274"/>
      <c r="V26" s="275">
        <v>1</v>
      </c>
      <c r="W26" s="275"/>
      <c r="X26" s="275"/>
      <c r="Y26" s="275"/>
      <c r="Z26" s="275"/>
      <c r="AA26" s="275"/>
      <c r="AB26" s="275"/>
      <c r="AC26" s="275"/>
      <c r="AD26" s="275"/>
      <c r="AE26" s="275"/>
      <c r="AF26" s="276">
        <v>229379</v>
      </c>
      <c r="AG26" s="276"/>
      <c r="AH26" s="276"/>
      <c r="AI26" s="276"/>
      <c r="AJ26" s="276"/>
      <c r="AK26" s="276"/>
      <c r="AL26" s="276"/>
      <c r="AM26" s="276"/>
      <c r="AN26" s="276"/>
      <c r="AO26" s="100">
        <v>1</v>
      </c>
    </row>
    <row r="27" spans="2:44" s="56" customFormat="1" ht="9" customHeight="1" x14ac:dyDescent="0.15"/>
    <row r="28" spans="2:44" s="56" customFormat="1" ht="19.149999999999999" customHeight="1" x14ac:dyDescent="0.15">
      <c r="B28" s="252" t="s">
        <v>1218</v>
      </c>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row>
    <row r="29" spans="2:44" s="56" customFormat="1" ht="7.9" customHeight="1" x14ac:dyDescent="0.15"/>
    <row r="30" spans="2:44" s="56" customFormat="1" ht="13.35" customHeight="1" x14ac:dyDescent="0.15">
      <c r="B30" s="251" t="s">
        <v>1402</v>
      </c>
      <c r="C30" s="251"/>
      <c r="D30" s="251"/>
      <c r="E30" s="251"/>
      <c r="F30" s="251"/>
      <c r="G30" s="251"/>
      <c r="H30" s="251"/>
      <c r="I30" s="251"/>
      <c r="J30" s="251"/>
      <c r="K30" s="251" t="s">
        <v>1399</v>
      </c>
      <c r="L30" s="251"/>
      <c r="M30" s="251"/>
      <c r="N30" s="251"/>
      <c r="O30" s="251"/>
      <c r="P30" s="251"/>
      <c r="Q30" s="251"/>
      <c r="R30" s="251"/>
      <c r="S30" s="251"/>
      <c r="T30" s="251"/>
      <c r="U30" s="251"/>
      <c r="V30" s="251" t="s">
        <v>1400</v>
      </c>
      <c r="W30" s="251"/>
      <c r="X30" s="251"/>
      <c r="Y30" s="251"/>
      <c r="Z30" s="251"/>
      <c r="AA30" s="251"/>
      <c r="AB30" s="251"/>
      <c r="AC30" s="251"/>
      <c r="AD30" s="251"/>
      <c r="AE30" s="251"/>
      <c r="AF30" s="251" t="s">
        <v>1401</v>
      </c>
      <c r="AG30" s="251"/>
      <c r="AH30" s="251"/>
      <c r="AI30" s="251"/>
      <c r="AJ30" s="251"/>
      <c r="AK30" s="251"/>
      <c r="AL30" s="251"/>
      <c r="AM30" s="251"/>
      <c r="AN30" s="251" t="s">
        <v>1400</v>
      </c>
      <c r="AO30" s="251"/>
    </row>
    <row r="31" spans="2:44" s="56" customFormat="1" ht="10.7" customHeight="1" x14ac:dyDescent="0.15">
      <c r="B31" s="254" t="s">
        <v>1403</v>
      </c>
      <c r="C31" s="254"/>
      <c r="D31" s="254"/>
      <c r="E31" s="254"/>
      <c r="F31" s="254"/>
      <c r="G31" s="254"/>
      <c r="H31" s="254"/>
      <c r="I31" s="254"/>
      <c r="J31" s="254"/>
      <c r="K31" s="272">
        <v>332917113.239999</v>
      </c>
      <c r="L31" s="272"/>
      <c r="M31" s="272"/>
      <c r="N31" s="272"/>
      <c r="O31" s="272"/>
      <c r="P31" s="272"/>
      <c r="Q31" s="272"/>
      <c r="R31" s="272"/>
      <c r="S31" s="272"/>
      <c r="T31" s="272"/>
      <c r="U31" s="272"/>
      <c r="V31" s="255">
        <v>2.2312578961313199E-2</v>
      </c>
      <c r="W31" s="255"/>
      <c r="X31" s="255"/>
      <c r="Y31" s="255"/>
      <c r="Z31" s="255"/>
      <c r="AA31" s="255"/>
      <c r="AB31" s="255"/>
      <c r="AC31" s="255"/>
      <c r="AD31" s="255"/>
      <c r="AE31" s="255"/>
      <c r="AF31" s="256">
        <v>2915</v>
      </c>
      <c r="AG31" s="256"/>
      <c r="AH31" s="256"/>
      <c r="AI31" s="256"/>
      <c r="AJ31" s="256"/>
      <c r="AK31" s="256"/>
      <c r="AL31" s="256"/>
      <c r="AM31" s="256"/>
      <c r="AN31" s="255">
        <v>1.27082252516577E-2</v>
      </c>
      <c r="AO31" s="255"/>
    </row>
    <row r="32" spans="2:44" s="56" customFormat="1" ht="10.7" customHeight="1" x14ac:dyDescent="0.15">
      <c r="B32" s="254" t="s">
        <v>1404</v>
      </c>
      <c r="C32" s="254"/>
      <c r="D32" s="254"/>
      <c r="E32" s="254"/>
      <c r="F32" s="254"/>
      <c r="G32" s="254"/>
      <c r="H32" s="254"/>
      <c r="I32" s="254"/>
      <c r="J32" s="254"/>
      <c r="K32" s="272">
        <v>626610281.70000005</v>
      </c>
      <c r="L32" s="272"/>
      <c r="M32" s="272"/>
      <c r="N32" s="272"/>
      <c r="O32" s="272"/>
      <c r="P32" s="272"/>
      <c r="Q32" s="272"/>
      <c r="R32" s="272"/>
      <c r="S32" s="272"/>
      <c r="T32" s="272"/>
      <c r="U32" s="272"/>
      <c r="V32" s="255">
        <v>4.1996313293521902E-2</v>
      </c>
      <c r="W32" s="255"/>
      <c r="X32" s="255"/>
      <c r="Y32" s="255"/>
      <c r="Z32" s="255"/>
      <c r="AA32" s="255"/>
      <c r="AB32" s="255"/>
      <c r="AC32" s="255"/>
      <c r="AD32" s="255"/>
      <c r="AE32" s="255"/>
      <c r="AF32" s="256">
        <v>6043</v>
      </c>
      <c r="AG32" s="256"/>
      <c r="AH32" s="256"/>
      <c r="AI32" s="256"/>
      <c r="AJ32" s="256"/>
      <c r="AK32" s="256"/>
      <c r="AL32" s="256"/>
      <c r="AM32" s="256"/>
      <c r="AN32" s="255">
        <v>2.6345044664071299E-2</v>
      </c>
      <c r="AO32" s="255"/>
    </row>
    <row r="33" spans="2:41" s="56" customFormat="1" ht="10.7" customHeight="1" x14ac:dyDescent="0.15">
      <c r="B33" s="254" t="s">
        <v>1405</v>
      </c>
      <c r="C33" s="254"/>
      <c r="D33" s="254"/>
      <c r="E33" s="254"/>
      <c r="F33" s="254"/>
      <c r="G33" s="254"/>
      <c r="H33" s="254"/>
      <c r="I33" s="254"/>
      <c r="J33" s="254"/>
      <c r="K33" s="272">
        <v>1603671837.6300001</v>
      </c>
      <c r="L33" s="272"/>
      <c r="M33" s="272"/>
      <c r="N33" s="272"/>
      <c r="O33" s="272"/>
      <c r="P33" s="272"/>
      <c r="Q33" s="272"/>
      <c r="R33" s="272"/>
      <c r="S33" s="272"/>
      <c r="T33" s="272"/>
      <c r="U33" s="272"/>
      <c r="V33" s="255">
        <v>0.10748036998434</v>
      </c>
      <c r="W33" s="255"/>
      <c r="X33" s="255"/>
      <c r="Y33" s="255"/>
      <c r="Z33" s="255"/>
      <c r="AA33" s="255"/>
      <c r="AB33" s="255"/>
      <c r="AC33" s="255"/>
      <c r="AD33" s="255"/>
      <c r="AE33" s="255"/>
      <c r="AF33" s="256">
        <v>14877</v>
      </c>
      <c r="AG33" s="256"/>
      <c r="AH33" s="256"/>
      <c r="AI33" s="256"/>
      <c r="AJ33" s="256"/>
      <c r="AK33" s="256"/>
      <c r="AL33" s="256"/>
      <c r="AM33" s="256"/>
      <c r="AN33" s="255">
        <v>6.48577245519424E-2</v>
      </c>
      <c r="AO33" s="255"/>
    </row>
    <row r="34" spans="2:41" s="56" customFormat="1" ht="10.7" customHeight="1" x14ac:dyDescent="0.15">
      <c r="B34" s="254" t="s">
        <v>1406</v>
      </c>
      <c r="C34" s="254"/>
      <c r="D34" s="254"/>
      <c r="E34" s="254"/>
      <c r="F34" s="254"/>
      <c r="G34" s="254"/>
      <c r="H34" s="254"/>
      <c r="I34" s="254"/>
      <c r="J34" s="254"/>
      <c r="K34" s="272">
        <v>2080114050.1300001</v>
      </c>
      <c r="L34" s="272"/>
      <c r="M34" s="272"/>
      <c r="N34" s="272"/>
      <c r="O34" s="272"/>
      <c r="P34" s="272"/>
      <c r="Q34" s="272"/>
      <c r="R34" s="272"/>
      <c r="S34" s="272"/>
      <c r="T34" s="272"/>
      <c r="U34" s="272"/>
      <c r="V34" s="255">
        <v>0.13941220545969299</v>
      </c>
      <c r="W34" s="255"/>
      <c r="X34" s="255"/>
      <c r="Y34" s="255"/>
      <c r="Z34" s="255"/>
      <c r="AA34" s="255"/>
      <c r="AB34" s="255"/>
      <c r="AC34" s="255"/>
      <c r="AD34" s="255"/>
      <c r="AE34" s="255"/>
      <c r="AF34" s="256">
        <v>22011</v>
      </c>
      <c r="AG34" s="256"/>
      <c r="AH34" s="256"/>
      <c r="AI34" s="256"/>
      <c r="AJ34" s="256"/>
      <c r="AK34" s="256"/>
      <c r="AL34" s="256"/>
      <c r="AM34" s="256"/>
      <c r="AN34" s="255">
        <v>9.5959089541762799E-2</v>
      </c>
      <c r="AO34" s="255"/>
    </row>
    <row r="35" spans="2:41" s="56" customFormat="1" ht="10.7" customHeight="1" x14ac:dyDescent="0.15">
      <c r="B35" s="254" t="s">
        <v>1407</v>
      </c>
      <c r="C35" s="254"/>
      <c r="D35" s="254"/>
      <c r="E35" s="254"/>
      <c r="F35" s="254"/>
      <c r="G35" s="254"/>
      <c r="H35" s="254"/>
      <c r="I35" s="254"/>
      <c r="J35" s="254"/>
      <c r="K35" s="272">
        <v>4035487859.1099801</v>
      </c>
      <c r="L35" s="272"/>
      <c r="M35" s="272"/>
      <c r="N35" s="272"/>
      <c r="O35" s="272"/>
      <c r="P35" s="272"/>
      <c r="Q35" s="272"/>
      <c r="R35" s="272"/>
      <c r="S35" s="272"/>
      <c r="T35" s="272"/>
      <c r="U35" s="272"/>
      <c r="V35" s="255">
        <v>0.27046414234314498</v>
      </c>
      <c r="W35" s="255"/>
      <c r="X35" s="255"/>
      <c r="Y35" s="255"/>
      <c r="Z35" s="255"/>
      <c r="AA35" s="255"/>
      <c r="AB35" s="255"/>
      <c r="AC35" s="255"/>
      <c r="AD35" s="255"/>
      <c r="AE35" s="255"/>
      <c r="AF35" s="256">
        <v>52640</v>
      </c>
      <c r="AG35" s="256"/>
      <c r="AH35" s="256"/>
      <c r="AI35" s="256"/>
      <c r="AJ35" s="256"/>
      <c r="AK35" s="256"/>
      <c r="AL35" s="256"/>
      <c r="AM35" s="256"/>
      <c r="AN35" s="255">
        <v>0.22948918601964399</v>
      </c>
      <c r="AO35" s="255"/>
    </row>
    <row r="36" spans="2:41" s="56" customFormat="1" ht="10.7" customHeight="1" x14ac:dyDescent="0.15">
      <c r="B36" s="254" t="s">
        <v>1408</v>
      </c>
      <c r="C36" s="254"/>
      <c r="D36" s="254"/>
      <c r="E36" s="254"/>
      <c r="F36" s="254"/>
      <c r="G36" s="254"/>
      <c r="H36" s="254"/>
      <c r="I36" s="254"/>
      <c r="J36" s="254"/>
      <c r="K36" s="272">
        <v>1817293712.50002</v>
      </c>
      <c r="L36" s="272"/>
      <c r="M36" s="272"/>
      <c r="N36" s="272"/>
      <c r="O36" s="272"/>
      <c r="P36" s="272"/>
      <c r="Q36" s="272"/>
      <c r="R36" s="272"/>
      <c r="S36" s="272"/>
      <c r="T36" s="272"/>
      <c r="U36" s="272"/>
      <c r="V36" s="255">
        <v>0.12179761220872801</v>
      </c>
      <c r="W36" s="255"/>
      <c r="X36" s="255"/>
      <c r="Y36" s="255"/>
      <c r="Z36" s="255"/>
      <c r="AA36" s="255"/>
      <c r="AB36" s="255"/>
      <c r="AC36" s="255"/>
      <c r="AD36" s="255"/>
      <c r="AE36" s="255"/>
      <c r="AF36" s="256">
        <v>28826</v>
      </c>
      <c r="AG36" s="256"/>
      <c r="AH36" s="256"/>
      <c r="AI36" s="256"/>
      <c r="AJ36" s="256"/>
      <c r="AK36" s="256"/>
      <c r="AL36" s="256"/>
      <c r="AM36" s="256"/>
      <c r="AN36" s="255">
        <v>0.12566974308894899</v>
      </c>
      <c r="AO36" s="255"/>
    </row>
    <row r="37" spans="2:41" s="56" customFormat="1" ht="10.7" customHeight="1" x14ac:dyDescent="0.15">
      <c r="B37" s="254" t="s">
        <v>1409</v>
      </c>
      <c r="C37" s="254"/>
      <c r="D37" s="254"/>
      <c r="E37" s="254"/>
      <c r="F37" s="254"/>
      <c r="G37" s="254"/>
      <c r="H37" s="254"/>
      <c r="I37" s="254"/>
      <c r="J37" s="254"/>
      <c r="K37" s="272">
        <v>1192525155.01</v>
      </c>
      <c r="L37" s="272"/>
      <c r="M37" s="272"/>
      <c r="N37" s="272"/>
      <c r="O37" s="272"/>
      <c r="P37" s="272"/>
      <c r="Q37" s="272"/>
      <c r="R37" s="272"/>
      <c r="S37" s="272"/>
      <c r="T37" s="272"/>
      <c r="U37" s="272"/>
      <c r="V37" s="255">
        <v>7.9924733894141703E-2</v>
      </c>
      <c r="W37" s="255"/>
      <c r="X37" s="255"/>
      <c r="Y37" s="255"/>
      <c r="Z37" s="255"/>
      <c r="AA37" s="255"/>
      <c r="AB37" s="255"/>
      <c r="AC37" s="255"/>
      <c r="AD37" s="255"/>
      <c r="AE37" s="255"/>
      <c r="AF37" s="256">
        <v>20664</v>
      </c>
      <c r="AG37" s="256"/>
      <c r="AH37" s="256"/>
      <c r="AI37" s="256"/>
      <c r="AJ37" s="256"/>
      <c r="AK37" s="256"/>
      <c r="AL37" s="256"/>
      <c r="AM37" s="256"/>
      <c r="AN37" s="255">
        <v>9.0086712384307197E-2</v>
      </c>
      <c r="AO37" s="255"/>
    </row>
    <row r="38" spans="2:41" s="56" customFormat="1" ht="10.7" customHeight="1" x14ac:dyDescent="0.15">
      <c r="B38" s="254" t="s">
        <v>1410</v>
      </c>
      <c r="C38" s="254"/>
      <c r="D38" s="254"/>
      <c r="E38" s="254"/>
      <c r="F38" s="254"/>
      <c r="G38" s="254"/>
      <c r="H38" s="254"/>
      <c r="I38" s="254"/>
      <c r="J38" s="254"/>
      <c r="K38" s="272">
        <v>1303758217.30001</v>
      </c>
      <c r="L38" s="272"/>
      <c r="M38" s="272"/>
      <c r="N38" s="272"/>
      <c r="O38" s="272"/>
      <c r="P38" s="272"/>
      <c r="Q38" s="272"/>
      <c r="R38" s="272"/>
      <c r="S38" s="272"/>
      <c r="T38" s="272"/>
      <c r="U38" s="272"/>
      <c r="V38" s="255">
        <v>8.7379732110665506E-2</v>
      </c>
      <c r="W38" s="255"/>
      <c r="X38" s="255"/>
      <c r="Y38" s="255"/>
      <c r="Z38" s="255"/>
      <c r="AA38" s="255"/>
      <c r="AB38" s="255"/>
      <c r="AC38" s="255"/>
      <c r="AD38" s="255"/>
      <c r="AE38" s="255"/>
      <c r="AF38" s="256">
        <v>26179</v>
      </c>
      <c r="AG38" s="256"/>
      <c r="AH38" s="256"/>
      <c r="AI38" s="256"/>
      <c r="AJ38" s="256"/>
      <c r="AK38" s="256"/>
      <c r="AL38" s="256"/>
      <c r="AM38" s="256"/>
      <c r="AN38" s="255">
        <v>0.114129889832984</v>
      </c>
      <c r="AO38" s="255"/>
    </row>
    <row r="39" spans="2:41" s="56" customFormat="1" ht="10.7" customHeight="1" x14ac:dyDescent="0.15">
      <c r="B39" s="254" t="s">
        <v>1411</v>
      </c>
      <c r="C39" s="254"/>
      <c r="D39" s="254"/>
      <c r="E39" s="254"/>
      <c r="F39" s="254"/>
      <c r="G39" s="254"/>
      <c r="H39" s="254"/>
      <c r="I39" s="254"/>
      <c r="J39" s="254"/>
      <c r="K39" s="272">
        <v>814269394.31999195</v>
      </c>
      <c r="L39" s="272"/>
      <c r="M39" s="272"/>
      <c r="N39" s="272"/>
      <c r="O39" s="272"/>
      <c r="P39" s="272"/>
      <c r="Q39" s="272"/>
      <c r="R39" s="272"/>
      <c r="S39" s="272"/>
      <c r="T39" s="272"/>
      <c r="U39" s="272"/>
      <c r="V39" s="255">
        <v>5.4573494224215098E-2</v>
      </c>
      <c r="W39" s="255"/>
      <c r="X39" s="255"/>
      <c r="Y39" s="255"/>
      <c r="Z39" s="255"/>
      <c r="AA39" s="255"/>
      <c r="AB39" s="255"/>
      <c r="AC39" s="255"/>
      <c r="AD39" s="255"/>
      <c r="AE39" s="255"/>
      <c r="AF39" s="256">
        <v>20076</v>
      </c>
      <c r="AG39" s="256"/>
      <c r="AH39" s="256"/>
      <c r="AI39" s="256"/>
      <c r="AJ39" s="256"/>
      <c r="AK39" s="256"/>
      <c r="AL39" s="256"/>
      <c r="AM39" s="256"/>
      <c r="AN39" s="255">
        <v>8.75232693489814E-2</v>
      </c>
      <c r="AO39" s="255"/>
    </row>
    <row r="40" spans="2:41" s="56" customFormat="1" ht="10.7" customHeight="1" x14ac:dyDescent="0.15">
      <c r="B40" s="254" t="s">
        <v>1412</v>
      </c>
      <c r="C40" s="254"/>
      <c r="D40" s="254"/>
      <c r="E40" s="254"/>
      <c r="F40" s="254"/>
      <c r="G40" s="254"/>
      <c r="H40" s="254"/>
      <c r="I40" s="254"/>
      <c r="J40" s="254"/>
      <c r="K40" s="272">
        <v>490885149.07000297</v>
      </c>
      <c r="L40" s="272"/>
      <c r="M40" s="272"/>
      <c r="N40" s="272"/>
      <c r="O40" s="272"/>
      <c r="P40" s="272"/>
      <c r="Q40" s="272"/>
      <c r="R40" s="272"/>
      <c r="S40" s="272"/>
      <c r="T40" s="272"/>
      <c r="U40" s="272"/>
      <c r="V40" s="255">
        <v>3.2899821649193702E-2</v>
      </c>
      <c r="W40" s="255"/>
      <c r="X40" s="255"/>
      <c r="Y40" s="255"/>
      <c r="Z40" s="255"/>
      <c r="AA40" s="255"/>
      <c r="AB40" s="255"/>
      <c r="AC40" s="255"/>
      <c r="AD40" s="255"/>
      <c r="AE40" s="255"/>
      <c r="AF40" s="256">
        <v>14212</v>
      </c>
      <c r="AG40" s="256"/>
      <c r="AH40" s="256"/>
      <c r="AI40" s="256"/>
      <c r="AJ40" s="256"/>
      <c r="AK40" s="256"/>
      <c r="AL40" s="256"/>
      <c r="AM40" s="256"/>
      <c r="AN40" s="255">
        <v>6.1958592547704902E-2</v>
      </c>
      <c r="AO40" s="255"/>
    </row>
    <row r="41" spans="2:41" s="56" customFormat="1" ht="10.7" customHeight="1" x14ac:dyDescent="0.15">
      <c r="B41" s="254" t="s">
        <v>1413</v>
      </c>
      <c r="C41" s="254"/>
      <c r="D41" s="254"/>
      <c r="E41" s="254"/>
      <c r="F41" s="254"/>
      <c r="G41" s="254"/>
      <c r="H41" s="254"/>
      <c r="I41" s="254"/>
      <c r="J41" s="254"/>
      <c r="K41" s="272">
        <v>52291875.93</v>
      </c>
      <c r="L41" s="272"/>
      <c r="M41" s="272"/>
      <c r="N41" s="272"/>
      <c r="O41" s="272"/>
      <c r="P41" s="272"/>
      <c r="Q41" s="272"/>
      <c r="R41" s="272"/>
      <c r="S41" s="272"/>
      <c r="T41" s="272"/>
      <c r="U41" s="272"/>
      <c r="V41" s="255">
        <v>3.50467598186277E-3</v>
      </c>
      <c r="W41" s="255"/>
      <c r="X41" s="255"/>
      <c r="Y41" s="255"/>
      <c r="Z41" s="255"/>
      <c r="AA41" s="255"/>
      <c r="AB41" s="255"/>
      <c r="AC41" s="255"/>
      <c r="AD41" s="255"/>
      <c r="AE41" s="255"/>
      <c r="AF41" s="256">
        <v>1345</v>
      </c>
      <c r="AG41" s="256"/>
      <c r="AH41" s="256"/>
      <c r="AI41" s="256"/>
      <c r="AJ41" s="256"/>
      <c r="AK41" s="256"/>
      <c r="AL41" s="256"/>
      <c r="AM41" s="256"/>
      <c r="AN41" s="255">
        <v>5.8636579634578599E-3</v>
      </c>
      <c r="AO41" s="255"/>
    </row>
    <row r="42" spans="2:41" s="56" customFormat="1" ht="10.7" customHeight="1" x14ac:dyDescent="0.15">
      <c r="B42" s="254" t="s">
        <v>1414</v>
      </c>
      <c r="C42" s="254"/>
      <c r="D42" s="254"/>
      <c r="E42" s="254"/>
      <c r="F42" s="254"/>
      <c r="G42" s="254"/>
      <c r="H42" s="254"/>
      <c r="I42" s="254"/>
      <c r="J42" s="254"/>
      <c r="K42" s="272">
        <v>49469738.899999999</v>
      </c>
      <c r="L42" s="272"/>
      <c r="M42" s="272"/>
      <c r="N42" s="272"/>
      <c r="O42" s="272"/>
      <c r="P42" s="272"/>
      <c r="Q42" s="272"/>
      <c r="R42" s="272"/>
      <c r="S42" s="272"/>
      <c r="T42" s="272"/>
      <c r="U42" s="272"/>
      <c r="V42" s="255">
        <v>3.3155323397450901E-3</v>
      </c>
      <c r="W42" s="255"/>
      <c r="X42" s="255"/>
      <c r="Y42" s="255"/>
      <c r="Z42" s="255"/>
      <c r="AA42" s="255"/>
      <c r="AB42" s="255"/>
      <c r="AC42" s="255"/>
      <c r="AD42" s="255"/>
      <c r="AE42" s="255"/>
      <c r="AF42" s="256">
        <v>1425</v>
      </c>
      <c r="AG42" s="256"/>
      <c r="AH42" s="256"/>
      <c r="AI42" s="256"/>
      <c r="AJ42" s="256"/>
      <c r="AK42" s="256"/>
      <c r="AL42" s="256"/>
      <c r="AM42" s="256"/>
      <c r="AN42" s="255">
        <v>6.2124257233661297E-3</v>
      </c>
      <c r="AO42" s="255"/>
    </row>
    <row r="43" spans="2:41" s="56" customFormat="1" ht="10.7" customHeight="1" x14ac:dyDescent="0.15">
      <c r="B43" s="254" t="s">
        <v>1415</v>
      </c>
      <c r="C43" s="254"/>
      <c r="D43" s="254"/>
      <c r="E43" s="254"/>
      <c r="F43" s="254"/>
      <c r="G43" s="254"/>
      <c r="H43" s="254"/>
      <c r="I43" s="254"/>
      <c r="J43" s="254"/>
      <c r="K43" s="272">
        <v>55086950.100000001</v>
      </c>
      <c r="L43" s="272"/>
      <c r="M43" s="272"/>
      <c r="N43" s="272"/>
      <c r="O43" s="272"/>
      <c r="P43" s="272"/>
      <c r="Q43" s="272"/>
      <c r="R43" s="272"/>
      <c r="S43" s="272"/>
      <c r="T43" s="272"/>
      <c r="U43" s="272"/>
      <c r="V43" s="255">
        <v>3.6920058325691698E-3</v>
      </c>
      <c r="W43" s="255"/>
      <c r="X43" s="255"/>
      <c r="Y43" s="255"/>
      <c r="Z43" s="255"/>
      <c r="AA43" s="255"/>
      <c r="AB43" s="255"/>
      <c r="AC43" s="255"/>
      <c r="AD43" s="255"/>
      <c r="AE43" s="255"/>
      <c r="AF43" s="256">
        <v>2527</v>
      </c>
      <c r="AG43" s="256"/>
      <c r="AH43" s="256"/>
      <c r="AI43" s="256"/>
      <c r="AJ43" s="256"/>
      <c r="AK43" s="256"/>
      <c r="AL43" s="256"/>
      <c r="AM43" s="256"/>
      <c r="AN43" s="255">
        <v>1.10167016161026E-2</v>
      </c>
      <c r="AO43" s="255"/>
    </row>
    <row r="44" spans="2:41" s="56" customFormat="1" ht="10.7" customHeight="1" x14ac:dyDescent="0.15">
      <c r="B44" s="254" t="s">
        <v>1416</v>
      </c>
      <c r="C44" s="254"/>
      <c r="D44" s="254"/>
      <c r="E44" s="254"/>
      <c r="F44" s="254"/>
      <c r="G44" s="254"/>
      <c r="H44" s="254"/>
      <c r="I44" s="254"/>
      <c r="J44" s="254"/>
      <c r="K44" s="272">
        <v>155888583.88999999</v>
      </c>
      <c r="L44" s="272"/>
      <c r="M44" s="272"/>
      <c r="N44" s="272"/>
      <c r="O44" s="272"/>
      <c r="P44" s="272"/>
      <c r="Q44" s="272"/>
      <c r="R44" s="272"/>
      <c r="S44" s="272"/>
      <c r="T44" s="272"/>
      <c r="U44" s="272"/>
      <c r="V44" s="255">
        <v>1.0447874857984299E-2</v>
      </c>
      <c r="W44" s="255"/>
      <c r="X44" s="255"/>
      <c r="Y44" s="255"/>
      <c r="Z44" s="255"/>
      <c r="AA44" s="255"/>
      <c r="AB44" s="255"/>
      <c r="AC44" s="255"/>
      <c r="AD44" s="255"/>
      <c r="AE44" s="255"/>
      <c r="AF44" s="256">
        <v>5362</v>
      </c>
      <c r="AG44" s="256"/>
      <c r="AH44" s="256"/>
      <c r="AI44" s="256"/>
      <c r="AJ44" s="256"/>
      <c r="AK44" s="256"/>
      <c r="AL44" s="256"/>
      <c r="AM44" s="256"/>
      <c r="AN44" s="255">
        <v>2.3376159107852099E-2</v>
      </c>
      <c r="AO44" s="255"/>
    </row>
    <row r="45" spans="2:41" s="56" customFormat="1" ht="10.7" customHeight="1" x14ac:dyDescent="0.15">
      <c r="B45" s="254" t="s">
        <v>1417</v>
      </c>
      <c r="C45" s="254"/>
      <c r="D45" s="254"/>
      <c r="E45" s="254"/>
      <c r="F45" s="254"/>
      <c r="G45" s="254"/>
      <c r="H45" s="254"/>
      <c r="I45" s="254"/>
      <c r="J45" s="254"/>
      <c r="K45" s="272">
        <v>185312351.050001</v>
      </c>
      <c r="L45" s="272"/>
      <c r="M45" s="272"/>
      <c r="N45" s="272"/>
      <c r="O45" s="272"/>
      <c r="P45" s="272"/>
      <c r="Q45" s="272"/>
      <c r="R45" s="272"/>
      <c r="S45" s="272"/>
      <c r="T45" s="272"/>
      <c r="U45" s="272"/>
      <c r="V45" s="255">
        <v>1.2419897628779901E-2</v>
      </c>
      <c r="W45" s="255"/>
      <c r="X45" s="255"/>
      <c r="Y45" s="255"/>
      <c r="Z45" s="255"/>
      <c r="AA45" s="255"/>
      <c r="AB45" s="255"/>
      <c r="AC45" s="255"/>
      <c r="AD45" s="255"/>
      <c r="AE45" s="255"/>
      <c r="AF45" s="256">
        <v>5117</v>
      </c>
      <c r="AG45" s="256"/>
      <c r="AH45" s="256"/>
      <c r="AI45" s="256"/>
      <c r="AJ45" s="256"/>
      <c r="AK45" s="256"/>
      <c r="AL45" s="256"/>
      <c r="AM45" s="256"/>
      <c r="AN45" s="255">
        <v>2.2308057843133E-2</v>
      </c>
      <c r="AO45" s="255"/>
    </row>
    <row r="46" spans="2:41" s="56" customFormat="1" ht="10.7" customHeight="1" x14ac:dyDescent="0.15">
      <c r="B46" s="254" t="s">
        <v>1418</v>
      </c>
      <c r="C46" s="254"/>
      <c r="D46" s="254"/>
      <c r="E46" s="254"/>
      <c r="F46" s="254"/>
      <c r="G46" s="254"/>
      <c r="H46" s="254"/>
      <c r="I46" s="254"/>
      <c r="J46" s="254"/>
      <c r="K46" s="272">
        <v>39146334.149999999</v>
      </c>
      <c r="L46" s="272"/>
      <c r="M46" s="272"/>
      <c r="N46" s="272"/>
      <c r="O46" s="272"/>
      <c r="P46" s="272"/>
      <c r="Q46" s="272"/>
      <c r="R46" s="272"/>
      <c r="S46" s="272"/>
      <c r="T46" s="272"/>
      <c r="U46" s="272"/>
      <c r="V46" s="255">
        <v>2.6236430541741202E-3</v>
      </c>
      <c r="W46" s="255"/>
      <c r="X46" s="255"/>
      <c r="Y46" s="255"/>
      <c r="Z46" s="255"/>
      <c r="AA46" s="255"/>
      <c r="AB46" s="255"/>
      <c r="AC46" s="255"/>
      <c r="AD46" s="255"/>
      <c r="AE46" s="255"/>
      <c r="AF46" s="256">
        <v>1499</v>
      </c>
      <c r="AG46" s="256"/>
      <c r="AH46" s="256"/>
      <c r="AI46" s="256"/>
      <c r="AJ46" s="256"/>
      <c r="AK46" s="256"/>
      <c r="AL46" s="256"/>
      <c r="AM46" s="256"/>
      <c r="AN46" s="255">
        <v>6.5350359012812899E-3</v>
      </c>
      <c r="AO46" s="255"/>
    </row>
    <row r="47" spans="2:41" s="56" customFormat="1" ht="10.7" customHeight="1" x14ac:dyDescent="0.15">
      <c r="B47" s="254" t="s">
        <v>1419</v>
      </c>
      <c r="C47" s="254"/>
      <c r="D47" s="254"/>
      <c r="E47" s="254"/>
      <c r="F47" s="254"/>
      <c r="G47" s="254"/>
      <c r="H47" s="254"/>
      <c r="I47" s="254"/>
      <c r="J47" s="254"/>
      <c r="K47" s="272">
        <v>13114504.630000001</v>
      </c>
      <c r="L47" s="272"/>
      <c r="M47" s="272"/>
      <c r="N47" s="272"/>
      <c r="O47" s="272"/>
      <c r="P47" s="272"/>
      <c r="Q47" s="272"/>
      <c r="R47" s="272"/>
      <c r="S47" s="272"/>
      <c r="T47" s="272"/>
      <c r="U47" s="272"/>
      <c r="V47" s="255">
        <v>8.7895277370266499E-4</v>
      </c>
      <c r="W47" s="255"/>
      <c r="X47" s="255"/>
      <c r="Y47" s="255"/>
      <c r="Z47" s="255"/>
      <c r="AA47" s="255"/>
      <c r="AB47" s="255"/>
      <c r="AC47" s="255"/>
      <c r="AD47" s="255"/>
      <c r="AE47" s="255"/>
      <c r="AF47" s="256">
        <v>335</v>
      </c>
      <c r="AG47" s="256"/>
      <c r="AH47" s="256"/>
      <c r="AI47" s="256"/>
      <c r="AJ47" s="256"/>
      <c r="AK47" s="256"/>
      <c r="AL47" s="256"/>
      <c r="AM47" s="256"/>
      <c r="AN47" s="255">
        <v>1.4604649946158999E-3</v>
      </c>
      <c r="AO47" s="255"/>
    </row>
    <row r="48" spans="2:41" s="56" customFormat="1" ht="10.7" customHeight="1" x14ac:dyDescent="0.15">
      <c r="B48" s="254" t="s">
        <v>1420</v>
      </c>
      <c r="C48" s="254"/>
      <c r="D48" s="254"/>
      <c r="E48" s="254"/>
      <c r="F48" s="254"/>
      <c r="G48" s="254"/>
      <c r="H48" s="254"/>
      <c r="I48" s="254"/>
      <c r="J48" s="254"/>
      <c r="K48" s="272">
        <v>9201328.8300000001</v>
      </c>
      <c r="L48" s="272"/>
      <c r="M48" s="272"/>
      <c r="N48" s="272"/>
      <c r="O48" s="272"/>
      <c r="P48" s="272"/>
      <c r="Q48" s="272"/>
      <c r="R48" s="272"/>
      <c r="S48" s="272"/>
      <c r="T48" s="272"/>
      <c r="U48" s="272"/>
      <c r="V48" s="255">
        <v>6.1668615971801298E-4</v>
      </c>
      <c r="W48" s="255"/>
      <c r="X48" s="255"/>
      <c r="Y48" s="255"/>
      <c r="Z48" s="255"/>
      <c r="AA48" s="255"/>
      <c r="AB48" s="255"/>
      <c r="AC48" s="255"/>
      <c r="AD48" s="255"/>
      <c r="AE48" s="255"/>
      <c r="AF48" s="256">
        <v>342</v>
      </c>
      <c r="AG48" s="256"/>
      <c r="AH48" s="256"/>
      <c r="AI48" s="256"/>
      <c r="AJ48" s="256"/>
      <c r="AK48" s="256"/>
      <c r="AL48" s="256"/>
      <c r="AM48" s="256"/>
      <c r="AN48" s="255">
        <v>1.4909821736078699E-3</v>
      </c>
      <c r="AO48" s="255"/>
    </row>
    <row r="49" spans="2:44" s="56" customFormat="1" ht="10.7" customHeight="1" x14ac:dyDescent="0.15">
      <c r="B49" s="254" t="s">
        <v>1421</v>
      </c>
      <c r="C49" s="254"/>
      <c r="D49" s="254"/>
      <c r="E49" s="254"/>
      <c r="F49" s="254"/>
      <c r="G49" s="254"/>
      <c r="H49" s="254"/>
      <c r="I49" s="254"/>
      <c r="J49" s="254"/>
      <c r="K49" s="272">
        <v>26565760.440000001</v>
      </c>
      <c r="L49" s="272"/>
      <c r="M49" s="272"/>
      <c r="N49" s="272"/>
      <c r="O49" s="272"/>
      <c r="P49" s="272"/>
      <c r="Q49" s="272"/>
      <c r="R49" s="272"/>
      <c r="S49" s="272"/>
      <c r="T49" s="272"/>
      <c r="U49" s="272"/>
      <c r="V49" s="255">
        <v>1.78047509098013E-3</v>
      </c>
      <c r="W49" s="255"/>
      <c r="X49" s="255"/>
      <c r="Y49" s="255"/>
      <c r="Z49" s="255"/>
      <c r="AA49" s="255"/>
      <c r="AB49" s="255"/>
      <c r="AC49" s="255"/>
      <c r="AD49" s="255"/>
      <c r="AE49" s="255"/>
      <c r="AF49" s="256">
        <v>1038</v>
      </c>
      <c r="AG49" s="256"/>
      <c r="AH49" s="256"/>
      <c r="AI49" s="256"/>
      <c r="AJ49" s="256"/>
      <c r="AK49" s="256"/>
      <c r="AL49" s="256"/>
      <c r="AM49" s="256"/>
      <c r="AN49" s="255">
        <v>4.5252616848098599E-3</v>
      </c>
      <c r="AO49" s="255"/>
    </row>
    <row r="50" spans="2:44" s="56" customFormat="1" ht="10.7" customHeight="1" x14ac:dyDescent="0.15">
      <c r="B50" s="254" t="s">
        <v>1422</v>
      </c>
      <c r="C50" s="254"/>
      <c r="D50" s="254"/>
      <c r="E50" s="254"/>
      <c r="F50" s="254"/>
      <c r="G50" s="254"/>
      <c r="H50" s="254"/>
      <c r="I50" s="254"/>
      <c r="J50" s="254"/>
      <c r="K50" s="272">
        <v>27265929.850000001</v>
      </c>
      <c r="L50" s="272"/>
      <c r="M50" s="272"/>
      <c r="N50" s="272"/>
      <c r="O50" s="272"/>
      <c r="P50" s="272"/>
      <c r="Q50" s="272"/>
      <c r="R50" s="272"/>
      <c r="S50" s="272"/>
      <c r="T50" s="272"/>
      <c r="U50" s="272"/>
      <c r="V50" s="255">
        <v>1.8274014417912301E-3</v>
      </c>
      <c r="W50" s="255"/>
      <c r="X50" s="255"/>
      <c r="Y50" s="255"/>
      <c r="Z50" s="255"/>
      <c r="AA50" s="255"/>
      <c r="AB50" s="255"/>
      <c r="AC50" s="255"/>
      <c r="AD50" s="255"/>
      <c r="AE50" s="255"/>
      <c r="AF50" s="256">
        <v>1415</v>
      </c>
      <c r="AG50" s="256"/>
      <c r="AH50" s="256"/>
      <c r="AI50" s="256"/>
      <c r="AJ50" s="256"/>
      <c r="AK50" s="256"/>
      <c r="AL50" s="256"/>
      <c r="AM50" s="256"/>
      <c r="AN50" s="255">
        <v>6.1688297533775997E-3</v>
      </c>
      <c r="AO50" s="255"/>
    </row>
    <row r="51" spans="2:44" s="56" customFormat="1" ht="10.7" customHeight="1" x14ac:dyDescent="0.15">
      <c r="B51" s="254" t="s">
        <v>1423</v>
      </c>
      <c r="C51" s="254"/>
      <c r="D51" s="254"/>
      <c r="E51" s="254"/>
      <c r="F51" s="254"/>
      <c r="G51" s="254"/>
      <c r="H51" s="254"/>
      <c r="I51" s="254"/>
      <c r="J51" s="254"/>
      <c r="K51" s="272">
        <v>6774590.9900000002</v>
      </c>
      <c r="L51" s="272"/>
      <c r="M51" s="272"/>
      <c r="N51" s="272"/>
      <c r="O51" s="272"/>
      <c r="P51" s="272"/>
      <c r="Q51" s="272"/>
      <c r="R51" s="272"/>
      <c r="S51" s="272"/>
      <c r="T51" s="272"/>
      <c r="U51" s="272"/>
      <c r="V51" s="255">
        <v>4.5404273431268698E-4</v>
      </c>
      <c r="W51" s="255"/>
      <c r="X51" s="255"/>
      <c r="Y51" s="255"/>
      <c r="Z51" s="255"/>
      <c r="AA51" s="255"/>
      <c r="AB51" s="255"/>
      <c r="AC51" s="255"/>
      <c r="AD51" s="255"/>
      <c r="AE51" s="255"/>
      <c r="AF51" s="256">
        <v>290</v>
      </c>
      <c r="AG51" s="256"/>
      <c r="AH51" s="256"/>
      <c r="AI51" s="256"/>
      <c r="AJ51" s="256"/>
      <c r="AK51" s="256"/>
      <c r="AL51" s="256"/>
      <c r="AM51" s="256"/>
      <c r="AN51" s="255">
        <v>1.26428312966749E-3</v>
      </c>
      <c r="AO51" s="255"/>
    </row>
    <row r="52" spans="2:44" s="56" customFormat="1" ht="10.7" customHeight="1" x14ac:dyDescent="0.15">
      <c r="B52" s="254" t="s">
        <v>1424</v>
      </c>
      <c r="C52" s="254"/>
      <c r="D52" s="254"/>
      <c r="E52" s="254"/>
      <c r="F52" s="254"/>
      <c r="G52" s="254"/>
      <c r="H52" s="254"/>
      <c r="I52" s="254"/>
      <c r="J52" s="254"/>
      <c r="K52" s="272">
        <v>1973320.75</v>
      </c>
      <c r="L52" s="272"/>
      <c r="M52" s="272"/>
      <c r="N52" s="272"/>
      <c r="O52" s="272"/>
      <c r="P52" s="272"/>
      <c r="Q52" s="272"/>
      <c r="R52" s="272"/>
      <c r="S52" s="272"/>
      <c r="T52" s="272"/>
      <c r="U52" s="272"/>
      <c r="V52" s="255">
        <v>1.3225476642479399E-4</v>
      </c>
      <c r="W52" s="255"/>
      <c r="X52" s="255"/>
      <c r="Y52" s="255"/>
      <c r="Z52" s="255"/>
      <c r="AA52" s="255"/>
      <c r="AB52" s="255"/>
      <c r="AC52" s="255"/>
      <c r="AD52" s="255"/>
      <c r="AE52" s="255"/>
      <c r="AF52" s="256">
        <v>98</v>
      </c>
      <c r="AG52" s="256"/>
      <c r="AH52" s="256"/>
      <c r="AI52" s="256"/>
      <c r="AJ52" s="256"/>
      <c r="AK52" s="256"/>
      <c r="AL52" s="256"/>
      <c r="AM52" s="256"/>
      <c r="AN52" s="255">
        <v>4.2724050588763599E-4</v>
      </c>
      <c r="AO52" s="255"/>
    </row>
    <row r="53" spans="2:44" s="56" customFormat="1" ht="10.7" customHeight="1" x14ac:dyDescent="0.15">
      <c r="B53" s="254" t="s">
        <v>1425</v>
      </c>
      <c r="C53" s="254"/>
      <c r="D53" s="254"/>
      <c r="E53" s="254"/>
      <c r="F53" s="254"/>
      <c r="G53" s="254"/>
      <c r="H53" s="254"/>
      <c r="I53" s="254"/>
      <c r="J53" s="254"/>
      <c r="K53" s="272">
        <v>247198.19</v>
      </c>
      <c r="L53" s="272"/>
      <c r="M53" s="272"/>
      <c r="N53" s="272"/>
      <c r="O53" s="272"/>
      <c r="P53" s="272"/>
      <c r="Q53" s="272"/>
      <c r="R53" s="272"/>
      <c r="S53" s="272"/>
      <c r="T53" s="272"/>
      <c r="U53" s="272"/>
      <c r="V53" s="255">
        <v>1.6567574672836E-5</v>
      </c>
      <c r="W53" s="255"/>
      <c r="X53" s="255"/>
      <c r="Y53" s="255"/>
      <c r="Z53" s="255"/>
      <c r="AA53" s="255"/>
      <c r="AB53" s="255"/>
      <c r="AC53" s="255"/>
      <c r="AD53" s="255"/>
      <c r="AE53" s="255"/>
      <c r="AF53" s="256">
        <v>27</v>
      </c>
      <c r="AG53" s="256"/>
      <c r="AH53" s="256"/>
      <c r="AI53" s="256"/>
      <c r="AJ53" s="256"/>
      <c r="AK53" s="256"/>
      <c r="AL53" s="256"/>
      <c r="AM53" s="256"/>
      <c r="AN53" s="255">
        <v>1.17709118969043E-4</v>
      </c>
      <c r="AO53" s="255"/>
    </row>
    <row r="54" spans="2:44" s="56" customFormat="1" ht="10.7" customHeight="1" x14ac:dyDescent="0.15">
      <c r="B54" s="254" t="s">
        <v>1426</v>
      </c>
      <c r="C54" s="254"/>
      <c r="D54" s="254"/>
      <c r="E54" s="254"/>
      <c r="F54" s="254"/>
      <c r="G54" s="254"/>
      <c r="H54" s="254"/>
      <c r="I54" s="254"/>
      <c r="J54" s="254"/>
      <c r="K54" s="272">
        <v>209894.55</v>
      </c>
      <c r="L54" s="272"/>
      <c r="M54" s="272"/>
      <c r="N54" s="272"/>
      <c r="O54" s="272"/>
      <c r="P54" s="272"/>
      <c r="Q54" s="272"/>
      <c r="R54" s="272"/>
      <c r="S54" s="272"/>
      <c r="T54" s="272"/>
      <c r="U54" s="272"/>
      <c r="V54" s="255">
        <v>1.4067431604358901E-5</v>
      </c>
      <c r="W54" s="255"/>
      <c r="X54" s="255"/>
      <c r="Y54" s="255"/>
      <c r="Z54" s="255"/>
      <c r="AA54" s="255"/>
      <c r="AB54" s="255"/>
      <c r="AC54" s="255"/>
      <c r="AD54" s="255"/>
      <c r="AE54" s="255"/>
      <c r="AF54" s="256">
        <v>33</v>
      </c>
      <c r="AG54" s="256"/>
      <c r="AH54" s="256"/>
      <c r="AI54" s="256"/>
      <c r="AJ54" s="256"/>
      <c r="AK54" s="256"/>
      <c r="AL54" s="256"/>
      <c r="AM54" s="256"/>
      <c r="AN54" s="255">
        <v>1.43866700962163E-4</v>
      </c>
      <c r="AO54" s="255"/>
    </row>
    <row r="55" spans="2:44" s="56" customFormat="1" ht="10.7" customHeight="1" x14ac:dyDescent="0.15">
      <c r="B55" s="254" t="s">
        <v>1427</v>
      </c>
      <c r="C55" s="254"/>
      <c r="D55" s="254"/>
      <c r="E55" s="254"/>
      <c r="F55" s="254"/>
      <c r="G55" s="254"/>
      <c r="H55" s="254"/>
      <c r="I55" s="254"/>
      <c r="J55" s="254"/>
      <c r="K55" s="272">
        <v>237438.67</v>
      </c>
      <c r="L55" s="272"/>
      <c r="M55" s="272"/>
      <c r="N55" s="272"/>
      <c r="O55" s="272"/>
      <c r="P55" s="272"/>
      <c r="Q55" s="272"/>
      <c r="R55" s="272"/>
      <c r="S55" s="272"/>
      <c r="T55" s="272"/>
      <c r="U55" s="272"/>
      <c r="V55" s="255">
        <v>1.5913477746110801E-5</v>
      </c>
      <c r="W55" s="255"/>
      <c r="X55" s="255"/>
      <c r="Y55" s="255"/>
      <c r="Z55" s="255"/>
      <c r="AA55" s="255"/>
      <c r="AB55" s="255"/>
      <c r="AC55" s="255"/>
      <c r="AD55" s="255"/>
      <c r="AE55" s="255"/>
      <c r="AF55" s="256">
        <v>64</v>
      </c>
      <c r="AG55" s="256"/>
      <c r="AH55" s="256"/>
      <c r="AI55" s="256"/>
      <c r="AJ55" s="256"/>
      <c r="AK55" s="256"/>
      <c r="AL55" s="256"/>
      <c r="AM55" s="256"/>
      <c r="AN55" s="255">
        <v>2.7901420792661902E-4</v>
      </c>
      <c r="AO55" s="255"/>
    </row>
    <row r="56" spans="2:44" s="56" customFormat="1" ht="10.7" customHeight="1" x14ac:dyDescent="0.15">
      <c r="B56" s="254" t="s">
        <v>1428</v>
      </c>
      <c r="C56" s="254"/>
      <c r="D56" s="254"/>
      <c r="E56" s="254"/>
      <c r="F56" s="254"/>
      <c r="G56" s="254"/>
      <c r="H56" s="254"/>
      <c r="I56" s="254"/>
      <c r="J56" s="254"/>
      <c r="K56" s="272">
        <v>74927.16</v>
      </c>
      <c r="L56" s="272"/>
      <c r="M56" s="272"/>
      <c r="N56" s="272"/>
      <c r="O56" s="272"/>
      <c r="P56" s="272"/>
      <c r="Q56" s="272"/>
      <c r="R56" s="272"/>
      <c r="S56" s="272"/>
      <c r="T56" s="272"/>
      <c r="U56" s="272"/>
      <c r="V56" s="255">
        <v>5.0217249500230196E-6</v>
      </c>
      <c r="W56" s="255"/>
      <c r="X56" s="255"/>
      <c r="Y56" s="255"/>
      <c r="Z56" s="255"/>
      <c r="AA56" s="255"/>
      <c r="AB56" s="255"/>
      <c r="AC56" s="255"/>
      <c r="AD56" s="255"/>
      <c r="AE56" s="255"/>
      <c r="AF56" s="256">
        <v>4</v>
      </c>
      <c r="AG56" s="256"/>
      <c r="AH56" s="256"/>
      <c r="AI56" s="256"/>
      <c r="AJ56" s="256"/>
      <c r="AK56" s="256"/>
      <c r="AL56" s="256"/>
      <c r="AM56" s="256"/>
      <c r="AN56" s="255">
        <v>1.7438387995413699E-5</v>
      </c>
      <c r="AO56" s="255"/>
    </row>
    <row r="57" spans="2:44" s="56" customFormat="1" ht="10.7" customHeight="1" x14ac:dyDescent="0.15">
      <c r="B57" s="254" t="s">
        <v>1429</v>
      </c>
      <c r="C57" s="254"/>
      <c r="D57" s="254"/>
      <c r="E57" s="254"/>
      <c r="F57" s="254"/>
      <c r="G57" s="254"/>
      <c r="H57" s="254"/>
      <c r="I57" s="254"/>
      <c r="J57" s="254"/>
      <c r="K57" s="272">
        <v>18648.04</v>
      </c>
      <c r="L57" s="272"/>
      <c r="M57" s="272"/>
      <c r="N57" s="272"/>
      <c r="O57" s="272"/>
      <c r="P57" s="272"/>
      <c r="Q57" s="272"/>
      <c r="R57" s="272"/>
      <c r="S57" s="272"/>
      <c r="T57" s="272"/>
      <c r="U57" s="272"/>
      <c r="V57" s="255">
        <v>1.2498181932563199E-6</v>
      </c>
      <c r="W57" s="255"/>
      <c r="X57" s="255"/>
      <c r="Y57" s="255"/>
      <c r="Z57" s="255"/>
      <c r="AA57" s="255"/>
      <c r="AB57" s="255"/>
      <c r="AC57" s="255"/>
      <c r="AD57" s="255"/>
      <c r="AE57" s="255"/>
      <c r="AF57" s="256">
        <v>2</v>
      </c>
      <c r="AG57" s="256"/>
      <c r="AH57" s="256"/>
      <c r="AI57" s="256"/>
      <c r="AJ57" s="256"/>
      <c r="AK57" s="256"/>
      <c r="AL57" s="256"/>
      <c r="AM57" s="256"/>
      <c r="AN57" s="255">
        <v>8.7191939977068494E-6</v>
      </c>
      <c r="AO57" s="255"/>
    </row>
    <row r="58" spans="2:44" s="56" customFormat="1" ht="10.7" customHeight="1" x14ac:dyDescent="0.15">
      <c r="B58" s="254" t="s">
        <v>1430</v>
      </c>
      <c r="C58" s="254"/>
      <c r="D58" s="254"/>
      <c r="E58" s="254"/>
      <c r="F58" s="254"/>
      <c r="G58" s="254"/>
      <c r="H58" s="254"/>
      <c r="I58" s="254"/>
      <c r="J58" s="254"/>
      <c r="K58" s="272">
        <v>112612.84</v>
      </c>
      <c r="L58" s="272"/>
      <c r="M58" s="272"/>
      <c r="N58" s="272"/>
      <c r="O58" s="272"/>
      <c r="P58" s="272"/>
      <c r="Q58" s="272"/>
      <c r="R58" s="272"/>
      <c r="S58" s="272"/>
      <c r="T58" s="272"/>
      <c r="U58" s="272"/>
      <c r="V58" s="255">
        <v>7.5474728832769198E-6</v>
      </c>
      <c r="W58" s="255"/>
      <c r="X58" s="255"/>
      <c r="Y58" s="255"/>
      <c r="Z58" s="255"/>
      <c r="AA58" s="255"/>
      <c r="AB58" s="255"/>
      <c r="AC58" s="255"/>
      <c r="AD58" s="255"/>
      <c r="AE58" s="255"/>
      <c r="AF58" s="256">
        <v>9</v>
      </c>
      <c r="AG58" s="256"/>
      <c r="AH58" s="256"/>
      <c r="AI58" s="256"/>
      <c r="AJ58" s="256"/>
      <c r="AK58" s="256"/>
      <c r="AL58" s="256"/>
      <c r="AM58" s="256"/>
      <c r="AN58" s="255">
        <v>3.9236372989680803E-5</v>
      </c>
      <c r="AO58" s="255"/>
    </row>
    <row r="59" spans="2:44" s="56" customFormat="1" ht="10.7" customHeight="1" x14ac:dyDescent="0.15">
      <c r="B59" s="254" t="s">
        <v>1431</v>
      </c>
      <c r="C59" s="254"/>
      <c r="D59" s="254"/>
      <c r="E59" s="254"/>
      <c r="F59" s="254"/>
      <c r="G59" s="254"/>
      <c r="H59" s="254"/>
      <c r="I59" s="254"/>
      <c r="J59" s="254"/>
      <c r="K59" s="272">
        <v>7515.17</v>
      </c>
      <c r="L59" s="272"/>
      <c r="M59" s="272"/>
      <c r="N59" s="272"/>
      <c r="O59" s="272"/>
      <c r="P59" s="272"/>
      <c r="Q59" s="272"/>
      <c r="R59" s="272"/>
      <c r="S59" s="272"/>
      <c r="T59" s="272"/>
      <c r="U59" s="272"/>
      <c r="V59" s="255">
        <v>5.0367739405396605E-7</v>
      </c>
      <c r="W59" s="255"/>
      <c r="X59" s="255"/>
      <c r="Y59" s="255"/>
      <c r="Z59" s="255"/>
      <c r="AA59" s="255"/>
      <c r="AB59" s="255"/>
      <c r="AC59" s="255"/>
      <c r="AD59" s="255"/>
      <c r="AE59" s="255"/>
      <c r="AF59" s="256">
        <v>1</v>
      </c>
      <c r="AG59" s="256"/>
      <c r="AH59" s="256"/>
      <c r="AI59" s="256"/>
      <c r="AJ59" s="256"/>
      <c r="AK59" s="256"/>
      <c r="AL59" s="256"/>
      <c r="AM59" s="256"/>
      <c r="AN59" s="255">
        <v>4.3595969988534298E-6</v>
      </c>
      <c r="AO59" s="255"/>
    </row>
    <row r="60" spans="2:44" s="56" customFormat="1" ht="10.7" customHeight="1" x14ac:dyDescent="0.15">
      <c r="B60" s="254" t="s">
        <v>1432</v>
      </c>
      <c r="C60" s="254"/>
      <c r="D60" s="254"/>
      <c r="E60" s="254"/>
      <c r="F60" s="254"/>
      <c r="G60" s="254"/>
      <c r="H60" s="254"/>
      <c r="I60" s="254"/>
      <c r="J60" s="254"/>
      <c r="K60" s="272">
        <v>69858.73</v>
      </c>
      <c r="L60" s="272"/>
      <c r="M60" s="272"/>
      <c r="N60" s="272"/>
      <c r="O60" s="272"/>
      <c r="P60" s="272"/>
      <c r="Q60" s="272"/>
      <c r="R60" s="272"/>
      <c r="S60" s="272"/>
      <c r="T60" s="272"/>
      <c r="U60" s="272"/>
      <c r="V60" s="255">
        <v>4.6820315546181402E-6</v>
      </c>
      <c r="W60" s="255"/>
      <c r="X60" s="255"/>
      <c r="Y60" s="255"/>
      <c r="Z60" s="255"/>
      <c r="AA60" s="255"/>
      <c r="AB60" s="255"/>
      <c r="AC60" s="255"/>
      <c r="AD60" s="255"/>
      <c r="AE60" s="255"/>
      <c r="AF60" s="256">
        <v>3</v>
      </c>
      <c r="AG60" s="256"/>
      <c r="AH60" s="256"/>
      <c r="AI60" s="256"/>
      <c r="AJ60" s="256"/>
      <c r="AK60" s="256"/>
      <c r="AL60" s="256"/>
      <c r="AM60" s="256"/>
      <c r="AN60" s="255">
        <v>1.30787909965603E-5</v>
      </c>
      <c r="AO60" s="255"/>
    </row>
    <row r="61" spans="2:44" s="56" customFormat="1" ht="12.75" customHeight="1" x14ac:dyDescent="0.15">
      <c r="B61" s="277"/>
      <c r="C61" s="277"/>
      <c r="D61" s="277"/>
      <c r="E61" s="277"/>
      <c r="F61" s="277"/>
      <c r="G61" s="277"/>
      <c r="H61" s="277"/>
      <c r="I61" s="277"/>
      <c r="J61" s="277"/>
      <c r="K61" s="274">
        <v>14920602132.870001</v>
      </c>
      <c r="L61" s="274"/>
      <c r="M61" s="274"/>
      <c r="N61" s="274"/>
      <c r="O61" s="274"/>
      <c r="P61" s="274"/>
      <c r="Q61" s="274"/>
      <c r="R61" s="274"/>
      <c r="S61" s="274"/>
      <c r="T61" s="274"/>
      <c r="U61" s="274"/>
      <c r="V61" s="275">
        <v>1</v>
      </c>
      <c r="W61" s="275"/>
      <c r="X61" s="275"/>
      <c r="Y61" s="275"/>
      <c r="Z61" s="275"/>
      <c r="AA61" s="275"/>
      <c r="AB61" s="275"/>
      <c r="AC61" s="275"/>
      <c r="AD61" s="275"/>
      <c r="AE61" s="275"/>
      <c r="AF61" s="276">
        <v>229379</v>
      </c>
      <c r="AG61" s="276"/>
      <c r="AH61" s="276"/>
      <c r="AI61" s="276"/>
      <c r="AJ61" s="276"/>
      <c r="AK61" s="276"/>
      <c r="AL61" s="276"/>
      <c r="AM61" s="276"/>
      <c r="AN61" s="275">
        <v>1</v>
      </c>
      <c r="AO61" s="275"/>
    </row>
    <row r="62" spans="2:44" s="56" customFormat="1" ht="7.9" customHeight="1" x14ac:dyDescent="0.15"/>
    <row r="63" spans="2:44" s="56" customFormat="1" ht="19.149999999999999" customHeight="1" x14ac:dyDescent="0.15">
      <c r="B63" s="252" t="s">
        <v>1219</v>
      </c>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row>
    <row r="64" spans="2:44" s="56" customFormat="1" ht="9.6" customHeight="1" x14ac:dyDescent="0.15"/>
    <row r="65" spans="2:43" s="56" customFormat="1" ht="13.35" customHeight="1" x14ac:dyDescent="0.15">
      <c r="B65" s="251" t="s">
        <v>1402</v>
      </c>
      <c r="C65" s="251"/>
      <c r="D65" s="251"/>
      <c r="E65" s="251"/>
      <c r="F65" s="251"/>
      <c r="G65" s="251"/>
      <c r="H65" s="251"/>
      <c r="I65" s="251"/>
      <c r="J65" s="251"/>
      <c r="K65" s="251"/>
      <c r="L65" s="251" t="s">
        <v>1399</v>
      </c>
      <c r="M65" s="251"/>
      <c r="N65" s="251"/>
      <c r="O65" s="251"/>
      <c r="P65" s="251"/>
      <c r="Q65" s="251"/>
      <c r="R65" s="251"/>
      <c r="S65" s="251"/>
      <c r="T65" s="251"/>
      <c r="U65" s="251"/>
      <c r="V65" s="251" t="s">
        <v>1400</v>
      </c>
      <c r="W65" s="251"/>
      <c r="X65" s="251"/>
      <c r="Y65" s="251"/>
      <c r="Z65" s="251"/>
      <c r="AA65" s="251"/>
      <c r="AB65" s="251"/>
      <c r="AC65" s="251"/>
      <c r="AD65" s="251"/>
      <c r="AE65" s="251"/>
      <c r="AF65" s="251" t="s">
        <v>1401</v>
      </c>
      <c r="AG65" s="251"/>
      <c r="AH65" s="251"/>
      <c r="AI65" s="251"/>
      <c r="AJ65" s="251"/>
      <c r="AK65" s="251" t="s">
        <v>1400</v>
      </c>
      <c r="AL65" s="251"/>
      <c r="AM65" s="251"/>
      <c r="AN65" s="251"/>
      <c r="AO65" s="251"/>
      <c r="AP65" s="251"/>
      <c r="AQ65" s="251"/>
    </row>
    <row r="66" spans="2:43" s="56" customFormat="1" ht="10.7" customHeight="1" x14ac:dyDescent="0.15">
      <c r="B66" s="254" t="s">
        <v>1433</v>
      </c>
      <c r="C66" s="254"/>
      <c r="D66" s="254"/>
      <c r="E66" s="254"/>
      <c r="F66" s="254"/>
      <c r="G66" s="254"/>
      <c r="H66" s="254"/>
      <c r="I66" s="254"/>
      <c r="J66" s="254"/>
      <c r="K66" s="254"/>
      <c r="L66" s="272">
        <v>120000</v>
      </c>
      <c r="M66" s="272"/>
      <c r="N66" s="272"/>
      <c r="O66" s="272"/>
      <c r="P66" s="272"/>
      <c r="Q66" s="272"/>
      <c r="R66" s="272"/>
      <c r="S66" s="272"/>
      <c r="T66" s="272"/>
      <c r="U66" s="272"/>
      <c r="V66" s="255">
        <v>8.0425708648607795E-6</v>
      </c>
      <c r="W66" s="255"/>
      <c r="X66" s="255"/>
      <c r="Y66" s="255"/>
      <c r="Z66" s="255"/>
      <c r="AA66" s="255"/>
      <c r="AB66" s="255"/>
      <c r="AC66" s="255"/>
      <c r="AD66" s="255"/>
      <c r="AE66" s="255"/>
      <c r="AF66" s="256">
        <v>780</v>
      </c>
      <c r="AG66" s="256"/>
      <c r="AH66" s="256"/>
      <c r="AI66" s="256"/>
      <c r="AJ66" s="256"/>
      <c r="AK66" s="255">
        <v>3.4004856591056702E-3</v>
      </c>
      <c r="AL66" s="255"/>
      <c r="AM66" s="255"/>
      <c r="AN66" s="255"/>
      <c r="AO66" s="255"/>
      <c r="AP66" s="255"/>
      <c r="AQ66" s="255"/>
    </row>
    <row r="67" spans="2:43" s="56" customFormat="1" ht="10.7" customHeight="1" x14ac:dyDescent="0.15">
      <c r="B67" s="254" t="s">
        <v>1403</v>
      </c>
      <c r="C67" s="254"/>
      <c r="D67" s="254"/>
      <c r="E67" s="254"/>
      <c r="F67" s="254"/>
      <c r="G67" s="254"/>
      <c r="H67" s="254"/>
      <c r="I67" s="254"/>
      <c r="J67" s="254"/>
      <c r="K67" s="254"/>
      <c r="L67" s="272">
        <v>161500519.50999999</v>
      </c>
      <c r="M67" s="272"/>
      <c r="N67" s="272"/>
      <c r="O67" s="272"/>
      <c r="P67" s="272"/>
      <c r="Q67" s="272"/>
      <c r="R67" s="272"/>
      <c r="S67" s="272"/>
      <c r="T67" s="272"/>
      <c r="U67" s="272"/>
      <c r="V67" s="255">
        <v>1.0823994773925099E-2</v>
      </c>
      <c r="W67" s="255"/>
      <c r="X67" s="255"/>
      <c r="Y67" s="255"/>
      <c r="Z67" s="255"/>
      <c r="AA67" s="255"/>
      <c r="AB67" s="255"/>
      <c r="AC67" s="255"/>
      <c r="AD67" s="255"/>
      <c r="AE67" s="255"/>
      <c r="AF67" s="256">
        <v>8363</v>
      </c>
      <c r="AG67" s="256"/>
      <c r="AH67" s="256"/>
      <c r="AI67" s="256"/>
      <c r="AJ67" s="256"/>
      <c r="AK67" s="255">
        <v>3.6459309701411202E-2</v>
      </c>
      <c r="AL67" s="255"/>
      <c r="AM67" s="255"/>
      <c r="AN67" s="255"/>
      <c r="AO67" s="255"/>
      <c r="AP67" s="255"/>
      <c r="AQ67" s="255"/>
    </row>
    <row r="68" spans="2:43" s="56" customFormat="1" ht="10.7" customHeight="1" x14ac:dyDescent="0.15">
      <c r="B68" s="254" t="s">
        <v>1404</v>
      </c>
      <c r="C68" s="254"/>
      <c r="D68" s="254"/>
      <c r="E68" s="254"/>
      <c r="F68" s="254"/>
      <c r="G68" s="254"/>
      <c r="H68" s="254"/>
      <c r="I68" s="254"/>
      <c r="J68" s="254"/>
      <c r="K68" s="254"/>
      <c r="L68" s="272">
        <v>192398299.77000099</v>
      </c>
      <c r="M68" s="272"/>
      <c r="N68" s="272"/>
      <c r="O68" s="272"/>
      <c r="P68" s="272"/>
      <c r="Q68" s="272"/>
      <c r="R68" s="272"/>
      <c r="S68" s="272"/>
      <c r="T68" s="272"/>
      <c r="U68" s="272"/>
      <c r="V68" s="255">
        <v>1.28948080014914E-2</v>
      </c>
      <c r="W68" s="255"/>
      <c r="X68" s="255"/>
      <c r="Y68" s="255"/>
      <c r="Z68" s="255"/>
      <c r="AA68" s="255"/>
      <c r="AB68" s="255"/>
      <c r="AC68" s="255"/>
      <c r="AD68" s="255"/>
      <c r="AE68" s="255"/>
      <c r="AF68" s="256">
        <v>8730</v>
      </c>
      <c r="AG68" s="256"/>
      <c r="AH68" s="256"/>
      <c r="AI68" s="256"/>
      <c r="AJ68" s="256"/>
      <c r="AK68" s="255">
        <v>3.8059281799990401E-2</v>
      </c>
      <c r="AL68" s="255"/>
      <c r="AM68" s="255"/>
      <c r="AN68" s="255"/>
      <c r="AO68" s="255"/>
      <c r="AP68" s="255"/>
      <c r="AQ68" s="255"/>
    </row>
    <row r="69" spans="2:43" s="56" customFormat="1" ht="10.7" customHeight="1" x14ac:dyDescent="0.15">
      <c r="B69" s="254" t="s">
        <v>1405</v>
      </c>
      <c r="C69" s="254"/>
      <c r="D69" s="254"/>
      <c r="E69" s="254"/>
      <c r="F69" s="254"/>
      <c r="G69" s="254"/>
      <c r="H69" s="254"/>
      <c r="I69" s="254"/>
      <c r="J69" s="254"/>
      <c r="K69" s="254"/>
      <c r="L69" s="272">
        <v>247478770.30000001</v>
      </c>
      <c r="M69" s="272"/>
      <c r="N69" s="272"/>
      <c r="O69" s="272"/>
      <c r="P69" s="272"/>
      <c r="Q69" s="272"/>
      <c r="R69" s="272"/>
      <c r="S69" s="272"/>
      <c r="T69" s="272"/>
      <c r="U69" s="272"/>
      <c r="V69" s="255">
        <v>1.65863795640529E-2</v>
      </c>
      <c r="W69" s="255"/>
      <c r="X69" s="255"/>
      <c r="Y69" s="255"/>
      <c r="Z69" s="255"/>
      <c r="AA69" s="255"/>
      <c r="AB69" s="255"/>
      <c r="AC69" s="255"/>
      <c r="AD69" s="255"/>
      <c r="AE69" s="255"/>
      <c r="AF69" s="256">
        <v>8820</v>
      </c>
      <c r="AG69" s="256"/>
      <c r="AH69" s="256"/>
      <c r="AI69" s="256"/>
      <c r="AJ69" s="256"/>
      <c r="AK69" s="255">
        <v>3.8451645529887203E-2</v>
      </c>
      <c r="AL69" s="255"/>
      <c r="AM69" s="255"/>
      <c r="AN69" s="255"/>
      <c r="AO69" s="255"/>
      <c r="AP69" s="255"/>
      <c r="AQ69" s="255"/>
    </row>
    <row r="70" spans="2:43" s="56" customFormat="1" ht="10.7" customHeight="1" x14ac:dyDescent="0.15">
      <c r="B70" s="254" t="s">
        <v>1406</v>
      </c>
      <c r="C70" s="254"/>
      <c r="D70" s="254"/>
      <c r="E70" s="254"/>
      <c r="F70" s="254"/>
      <c r="G70" s="254"/>
      <c r="H70" s="254"/>
      <c r="I70" s="254"/>
      <c r="J70" s="254"/>
      <c r="K70" s="254"/>
      <c r="L70" s="272">
        <v>245881721.72999901</v>
      </c>
      <c r="M70" s="272"/>
      <c r="N70" s="272"/>
      <c r="O70" s="272"/>
      <c r="P70" s="272"/>
      <c r="Q70" s="272"/>
      <c r="R70" s="272"/>
      <c r="S70" s="272"/>
      <c r="T70" s="272"/>
      <c r="U70" s="272"/>
      <c r="V70" s="255">
        <v>1.64793430948958E-2</v>
      </c>
      <c r="W70" s="255"/>
      <c r="X70" s="255"/>
      <c r="Y70" s="255"/>
      <c r="Z70" s="255"/>
      <c r="AA70" s="255"/>
      <c r="AB70" s="255"/>
      <c r="AC70" s="255"/>
      <c r="AD70" s="255"/>
      <c r="AE70" s="255"/>
      <c r="AF70" s="256">
        <v>8854</v>
      </c>
      <c r="AG70" s="256"/>
      <c r="AH70" s="256"/>
      <c r="AI70" s="256"/>
      <c r="AJ70" s="256"/>
      <c r="AK70" s="255">
        <v>3.8599871827848201E-2</v>
      </c>
      <c r="AL70" s="255"/>
      <c r="AM70" s="255"/>
      <c r="AN70" s="255"/>
      <c r="AO70" s="255"/>
      <c r="AP70" s="255"/>
      <c r="AQ70" s="255"/>
    </row>
    <row r="71" spans="2:43" s="56" customFormat="1" ht="10.7" customHeight="1" x14ac:dyDescent="0.15">
      <c r="B71" s="254" t="s">
        <v>1407</v>
      </c>
      <c r="C71" s="254"/>
      <c r="D71" s="254"/>
      <c r="E71" s="254"/>
      <c r="F71" s="254"/>
      <c r="G71" s="254"/>
      <c r="H71" s="254"/>
      <c r="I71" s="254"/>
      <c r="J71" s="254"/>
      <c r="K71" s="254"/>
      <c r="L71" s="272">
        <v>322026245.66000003</v>
      </c>
      <c r="M71" s="272"/>
      <c r="N71" s="272"/>
      <c r="O71" s="272"/>
      <c r="P71" s="272"/>
      <c r="Q71" s="272"/>
      <c r="R71" s="272"/>
      <c r="S71" s="272"/>
      <c r="T71" s="272"/>
      <c r="U71" s="272"/>
      <c r="V71" s="255">
        <v>2.15826575088802E-2</v>
      </c>
      <c r="W71" s="255"/>
      <c r="X71" s="255"/>
      <c r="Y71" s="255"/>
      <c r="Z71" s="255"/>
      <c r="AA71" s="255"/>
      <c r="AB71" s="255"/>
      <c r="AC71" s="255"/>
      <c r="AD71" s="255"/>
      <c r="AE71" s="255"/>
      <c r="AF71" s="256">
        <v>10884</v>
      </c>
      <c r="AG71" s="256"/>
      <c r="AH71" s="256"/>
      <c r="AI71" s="256"/>
      <c r="AJ71" s="256"/>
      <c r="AK71" s="255">
        <v>4.74498537355207E-2</v>
      </c>
      <c r="AL71" s="255"/>
      <c r="AM71" s="255"/>
      <c r="AN71" s="255"/>
      <c r="AO71" s="255"/>
      <c r="AP71" s="255"/>
      <c r="AQ71" s="255"/>
    </row>
    <row r="72" spans="2:43" s="56" customFormat="1" ht="10.7" customHeight="1" x14ac:dyDescent="0.15">
      <c r="B72" s="254" t="s">
        <v>1408</v>
      </c>
      <c r="C72" s="254"/>
      <c r="D72" s="254"/>
      <c r="E72" s="254"/>
      <c r="F72" s="254"/>
      <c r="G72" s="254"/>
      <c r="H72" s="254"/>
      <c r="I72" s="254"/>
      <c r="J72" s="254"/>
      <c r="K72" s="254"/>
      <c r="L72" s="272">
        <v>467194343.87999803</v>
      </c>
      <c r="M72" s="272"/>
      <c r="N72" s="272"/>
      <c r="O72" s="272"/>
      <c r="P72" s="272"/>
      <c r="Q72" s="272"/>
      <c r="R72" s="272"/>
      <c r="S72" s="272"/>
      <c r="T72" s="272"/>
      <c r="U72" s="272"/>
      <c r="V72" s="255">
        <v>3.1312030152641897E-2</v>
      </c>
      <c r="W72" s="255"/>
      <c r="X72" s="255"/>
      <c r="Y72" s="255"/>
      <c r="Z72" s="255"/>
      <c r="AA72" s="255"/>
      <c r="AB72" s="255"/>
      <c r="AC72" s="255"/>
      <c r="AD72" s="255"/>
      <c r="AE72" s="255"/>
      <c r="AF72" s="256">
        <v>13812</v>
      </c>
      <c r="AG72" s="256"/>
      <c r="AH72" s="256"/>
      <c r="AI72" s="256"/>
      <c r="AJ72" s="256"/>
      <c r="AK72" s="255">
        <v>6.0214753748163499E-2</v>
      </c>
      <c r="AL72" s="255"/>
      <c r="AM72" s="255"/>
      <c r="AN72" s="255"/>
      <c r="AO72" s="255"/>
      <c r="AP72" s="255"/>
      <c r="AQ72" s="255"/>
    </row>
    <row r="73" spans="2:43" s="56" customFormat="1" ht="10.7" customHeight="1" x14ac:dyDescent="0.15">
      <c r="B73" s="254" t="s">
        <v>1409</v>
      </c>
      <c r="C73" s="254"/>
      <c r="D73" s="254"/>
      <c r="E73" s="254"/>
      <c r="F73" s="254"/>
      <c r="G73" s="254"/>
      <c r="H73" s="254"/>
      <c r="I73" s="254"/>
      <c r="J73" s="254"/>
      <c r="K73" s="254"/>
      <c r="L73" s="272">
        <v>354359509.49000001</v>
      </c>
      <c r="M73" s="272"/>
      <c r="N73" s="272"/>
      <c r="O73" s="272"/>
      <c r="P73" s="272"/>
      <c r="Q73" s="272"/>
      <c r="R73" s="272"/>
      <c r="S73" s="272"/>
      <c r="T73" s="272"/>
      <c r="U73" s="272"/>
      <c r="V73" s="255">
        <v>2.3749678889255301E-2</v>
      </c>
      <c r="W73" s="255"/>
      <c r="X73" s="255"/>
      <c r="Y73" s="255"/>
      <c r="Z73" s="255"/>
      <c r="AA73" s="255"/>
      <c r="AB73" s="255"/>
      <c r="AC73" s="255"/>
      <c r="AD73" s="255"/>
      <c r="AE73" s="255"/>
      <c r="AF73" s="256">
        <v>9301</v>
      </c>
      <c r="AG73" s="256"/>
      <c r="AH73" s="256"/>
      <c r="AI73" s="256"/>
      <c r="AJ73" s="256"/>
      <c r="AK73" s="255">
        <v>4.0548611686335702E-2</v>
      </c>
      <c r="AL73" s="255"/>
      <c r="AM73" s="255"/>
      <c r="AN73" s="255"/>
      <c r="AO73" s="255"/>
      <c r="AP73" s="255"/>
      <c r="AQ73" s="255"/>
    </row>
    <row r="74" spans="2:43" s="56" customFormat="1" ht="10.7" customHeight="1" x14ac:dyDescent="0.15">
      <c r="B74" s="254" t="s">
        <v>1410</v>
      </c>
      <c r="C74" s="254"/>
      <c r="D74" s="254"/>
      <c r="E74" s="254"/>
      <c r="F74" s="254"/>
      <c r="G74" s="254"/>
      <c r="H74" s="254"/>
      <c r="I74" s="254"/>
      <c r="J74" s="254"/>
      <c r="K74" s="254"/>
      <c r="L74" s="272">
        <v>432131920.68999797</v>
      </c>
      <c r="M74" s="272"/>
      <c r="N74" s="272"/>
      <c r="O74" s="272"/>
      <c r="P74" s="272"/>
      <c r="Q74" s="272"/>
      <c r="R74" s="272"/>
      <c r="S74" s="272"/>
      <c r="T74" s="272"/>
      <c r="U74" s="272"/>
      <c r="V74" s="255">
        <v>2.8962096625980899E-2</v>
      </c>
      <c r="W74" s="255"/>
      <c r="X74" s="255"/>
      <c r="Y74" s="255"/>
      <c r="Z74" s="255"/>
      <c r="AA74" s="255"/>
      <c r="AB74" s="255"/>
      <c r="AC74" s="255"/>
      <c r="AD74" s="255"/>
      <c r="AE74" s="255"/>
      <c r="AF74" s="256">
        <v>9364</v>
      </c>
      <c r="AG74" s="256"/>
      <c r="AH74" s="256"/>
      <c r="AI74" s="256"/>
      <c r="AJ74" s="256"/>
      <c r="AK74" s="255">
        <v>4.0823266297263502E-2</v>
      </c>
      <c r="AL74" s="255"/>
      <c r="AM74" s="255"/>
      <c r="AN74" s="255"/>
      <c r="AO74" s="255"/>
      <c r="AP74" s="255"/>
      <c r="AQ74" s="255"/>
    </row>
    <row r="75" spans="2:43" s="56" customFormat="1" ht="10.7" customHeight="1" x14ac:dyDescent="0.15">
      <c r="B75" s="254" t="s">
        <v>1411</v>
      </c>
      <c r="C75" s="254"/>
      <c r="D75" s="254"/>
      <c r="E75" s="254"/>
      <c r="F75" s="254"/>
      <c r="G75" s="254"/>
      <c r="H75" s="254"/>
      <c r="I75" s="254"/>
      <c r="J75" s="254"/>
      <c r="K75" s="254"/>
      <c r="L75" s="272">
        <v>518009053.20000201</v>
      </c>
      <c r="M75" s="272"/>
      <c r="N75" s="272"/>
      <c r="O75" s="272"/>
      <c r="P75" s="272"/>
      <c r="Q75" s="272"/>
      <c r="R75" s="272"/>
      <c r="S75" s="272"/>
      <c r="T75" s="272"/>
      <c r="U75" s="272"/>
      <c r="V75" s="255">
        <v>3.4717704325003797E-2</v>
      </c>
      <c r="W75" s="255"/>
      <c r="X75" s="255"/>
      <c r="Y75" s="255"/>
      <c r="Z75" s="255"/>
      <c r="AA75" s="255"/>
      <c r="AB75" s="255"/>
      <c r="AC75" s="255"/>
      <c r="AD75" s="255"/>
      <c r="AE75" s="255"/>
      <c r="AF75" s="256">
        <v>10135</v>
      </c>
      <c r="AG75" s="256"/>
      <c r="AH75" s="256"/>
      <c r="AI75" s="256"/>
      <c r="AJ75" s="256"/>
      <c r="AK75" s="255">
        <v>4.4184515583379498E-2</v>
      </c>
      <c r="AL75" s="255"/>
      <c r="AM75" s="255"/>
      <c r="AN75" s="255"/>
      <c r="AO75" s="255"/>
      <c r="AP75" s="255"/>
      <c r="AQ75" s="255"/>
    </row>
    <row r="76" spans="2:43" s="56" customFormat="1" ht="10.7" customHeight="1" x14ac:dyDescent="0.15">
      <c r="B76" s="254" t="s">
        <v>1412</v>
      </c>
      <c r="C76" s="254"/>
      <c r="D76" s="254"/>
      <c r="E76" s="254"/>
      <c r="F76" s="254"/>
      <c r="G76" s="254"/>
      <c r="H76" s="254"/>
      <c r="I76" s="254"/>
      <c r="J76" s="254"/>
      <c r="K76" s="254"/>
      <c r="L76" s="272">
        <v>544382706.150002</v>
      </c>
      <c r="M76" s="272"/>
      <c r="N76" s="272"/>
      <c r="O76" s="272"/>
      <c r="P76" s="272"/>
      <c r="Q76" s="272"/>
      <c r="R76" s="272"/>
      <c r="S76" s="272"/>
      <c r="T76" s="272"/>
      <c r="U76" s="272"/>
      <c r="V76" s="255">
        <v>3.64853040984673E-2</v>
      </c>
      <c r="W76" s="255"/>
      <c r="X76" s="255"/>
      <c r="Y76" s="255"/>
      <c r="Z76" s="255"/>
      <c r="AA76" s="255"/>
      <c r="AB76" s="255"/>
      <c r="AC76" s="255"/>
      <c r="AD76" s="255"/>
      <c r="AE76" s="255"/>
      <c r="AF76" s="256">
        <v>9891</v>
      </c>
      <c r="AG76" s="256"/>
      <c r="AH76" s="256"/>
      <c r="AI76" s="256"/>
      <c r="AJ76" s="256"/>
      <c r="AK76" s="255">
        <v>4.3120773915659202E-2</v>
      </c>
      <c r="AL76" s="255"/>
      <c r="AM76" s="255"/>
      <c r="AN76" s="255"/>
      <c r="AO76" s="255"/>
      <c r="AP76" s="255"/>
      <c r="AQ76" s="255"/>
    </row>
    <row r="77" spans="2:43" s="56" customFormat="1" ht="10.7" customHeight="1" x14ac:dyDescent="0.15">
      <c r="B77" s="254" t="s">
        <v>1413</v>
      </c>
      <c r="C77" s="254"/>
      <c r="D77" s="254"/>
      <c r="E77" s="254"/>
      <c r="F77" s="254"/>
      <c r="G77" s="254"/>
      <c r="H77" s="254"/>
      <c r="I77" s="254"/>
      <c r="J77" s="254"/>
      <c r="K77" s="254"/>
      <c r="L77" s="272">
        <v>807465845.50999498</v>
      </c>
      <c r="M77" s="272"/>
      <c r="N77" s="272"/>
      <c r="O77" s="272"/>
      <c r="P77" s="272"/>
      <c r="Q77" s="272"/>
      <c r="R77" s="272"/>
      <c r="S77" s="272"/>
      <c r="T77" s="272"/>
      <c r="U77" s="272"/>
      <c r="V77" s="255">
        <v>5.4117510695573801E-2</v>
      </c>
      <c r="W77" s="255"/>
      <c r="X77" s="255"/>
      <c r="Y77" s="255"/>
      <c r="Z77" s="255"/>
      <c r="AA77" s="255"/>
      <c r="AB77" s="255"/>
      <c r="AC77" s="255"/>
      <c r="AD77" s="255"/>
      <c r="AE77" s="255"/>
      <c r="AF77" s="256">
        <v>13769</v>
      </c>
      <c r="AG77" s="256"/>
      <c r="AH77" s="256"/>
      <c r="AI77" s="256"/>
      <c r="AJ77" s="256"/>
      <c r="AK77" s="255">
        <v>6.0027291077212802E-2</v>
      </c>
      <c r="AL77" s="255"/>
      <c r="AM77" s="255"/>
      <c r="AN77" s="255"/>
      <c r="AO77" s="255"/>
      <c r="AP77" s="255"/>
      <c r="AQ77" s="255"/>
    </row>
    <row r="78" spans="2:43" s="56" customFormat="1" ht="10.7" customHeight="1" x14ac:dyDescent="0.15">
      <c r="B78" s="254" t="s">
        <v>1414</v>
      </c>
      <c r="C78" s="254"/>
      <c r="D78" s="254"/>
      <c r="E78" s="254"/>
      <c r="F78" s="254"/>
      <c r="G78" s="254"/>
      <c r="H78" s="254"/>
      <c r="I78" s="254"/>
      <c r="J78" s="254"/>
      <c r="K78" s="254"/>
      <c r="L78" s="272">
        <v>596379675.24000001</v>
      </c>
      <c r="M78" s="272"/>
      <c r="N78" s="272"/>
      <c r="O78" s="272"/>
      <c r="P78" s="272"/>
      <c r="Q78" s="272"/>
      <c r="R78" s="272"/>
      <c r="S78" s="272"/>
      <c r="T78" s="272"/>
      <c r="U78" s="272"/>
      <c r="V78" s="255">
        <v>3.9970215004003003E-2</v>
      </c>
      <c r="W78" s="255"/>
      <c r="X78" s="255"/>
      <c r="Y78" s="255"/>
      <c r="Z78" s="255"/>
      <c r="AA78" s="255"/>
      <c r="AB78" s="255"/>
      <c r="AC78" s="255"/>
      <c r="AD78" s="255"/>
      <c r="AE78" s="255"/>
      <c r="AF78" s="256">
        <v>9515</v>
      </c>
      <c r="AG78" s="256"/>
      <c r="AH78" s="256"/>
      <c r="AI78" s="256"/>
      <c r="AJ78" s="256"/>
      <c r="AK78" s="255">
        <v>4.1481565444090297E-2</v>
      </c>
      <c r="AL78" s="255"/>
      <c r="AM78" s="255"/>
      <c r="AN78" s="255"/>
      <c r="AO78" s="255"/>
      <c r="AP78" s="255"/>
      <c r="AQ78" s="255"/>
    </row>
    <row r="79" spans="2:43" s="56" customFormat="1" ht="10.7" customHeight="1" x14ac:dyDescent="0.15">
      <c r="B79" s="254" t="s">
        <v>1415</v>
      </c>
      <c r="C79" s="254"/>
      <c r="D79" s="254"/>
      <c r="E79" s="254"/>
      <c r="F79" s="254"/>
      <c r="G79" s="254"/>
      <c r="H79" s="254"/>
      <c r="I79" s="254"/>
      <c r="J79" s="254"/>
      <c r="K79" s="254"/>
      <c r="L79" s="272">
        <v>684779714.73000002</v>
      </c>
      <c r="M79" s="272"/>
      <c r="N79" s="272"/>
      <c r="O79" s="272"/>
      <c r="P79" s="272"/>
      <c r="Q79" s="272"/>
      <c r="R79" s="272"/>
      <c r="S79" s="272"/>
      <c r="T79" s="272"/>
      <c r="U79" s="272"/>
      <c r="V79" s="255">
        <v>4.58949115211265E-2</v>
      </c>
      <c r="W79" s="255"/>
      <c r="X79" s="255"/>
      <c r="Y79" s="255"/>
      <c r="Z79" s="255"/>
      <c r="AA79" s="255"/>
      <c r="AB79" s="255"/>
      <c r="AC79" s="255"/>
      <c r="AD79" s="255"/>
      <c r="AE79" s="255"/>
      <c r="AF79" s="256">
        <v>9866</v>
      </c>
      <c r="AG79" s="256"/>
      <c r="AH79" s="256"/>
      <c r="AI79" s="256"/>
      <c r="AJ79" s="256"/>
      <c r="AK79" s="255">
        <v>4.3011783990687898E-2</v>
      </c>
      <c r="AL79" s="255"/>
      <c r="AM79" s="255"/>
      <c r="AN79" s="255"/>
      <c r="AO79" s="255"/>
      <c r="AP79" s="255"/>
      <c r="AQ79" s="255"/>
    </row>
    <row r="80" spans="2:43" s="56" customFormat="1" ht="10.7" customHeight="1" x14ac:dyDescent="0.15">
      <c r="B80" s="254" t="s">
        <v>1416</v>
      </c>
      <c r="C80" s="254"/>
      <c r="D80" s="254"/>
      <c r="E80" s="254"/>
      <c r="F80" s="254"/>
      <c r="G80" s="254"/>
      <c r="H80" s="254"/>
      <c r="I80" s="254"/>
      <c r="J80" s="254"/>
      <c r="K80" s="254"/>
      <c r="L80" s="272">
        <v>755817710.04000103</v>
      </c>
      <c r="M80" s="272"/>
      <c r="N80" s="272"/>
      <c r="O80" s="272"/>
      <c r="P80" s="272"/>
      <c r="Q80" s="272"/>
      <c r="R80" s="272"/>
      <c r="S80" s="272"/>
      <c r="T80" s="272"/>
      <c r="U80" s="272"/>
      <c r="V80" s="255">
        <v>5.0655979115945902E-2</v>
      </c>
      <c r="W80" s="255"/>
      <c r="X80" s="255"/>
      <c r="Y80" s="255"/>
      <c r="Z80" s="255"/>
      <c r="AA80" s="255"/>
      <c r="AB80" s="255"/>
      <c r="AC80" s="255"/>
      <c r="AD80" s="255"/>
      <c r="AE80" s="255"/>
      <c r="AF80" s="256">
        <v>10362</v>
      </c>
      <c r="AG80" s="256"/>
      <c r="AH80" s="256"/>
      <c r="AI80" s="256"/>
      <c r="AJ80" s="256"/>
      <c r="AK80" s="255">
        <v>4.5174144102119201E-2</v>
      </c>
      <c r="AL80" s="255"/>
      <c r="AM80" s="255"/>
      <c r="AN80" s="255"/>
      <c r="AO80" s="255"/>
      <c r="AP80" s="255"/>
      <c r="AQ80" s="255"/>
    </row>
    <row r="81" spans="2:43" s="56" customFormat="1" ht="10.7" customHeight="1" x14ac:dyDescent="0.15">
      <c r="B81" s="254" t="s">
        <v>1417</v>
      </c>
      <c r="C81" s="254"/>
      <c r="D81" s="254"/>
      <c r="E81" s="254"/>
      <c r="F81" s="254"/>
      <c r="G81" s="254"/>
      <c r="H81" s="254"/>
      <c r="I81" s="254"/>
      <c r="J81" s="254"/>
      <c r="K81" s="254"/>
      <c r="L81" s="272">
        <v>774388342.81000197</v>
      </c>
      <c r="M81" s="272"/>
      <c r="N81" s="272"/>
      <c r="O81" s="272"/>
      <c r="P81" s="272"/>
      <c r="Q81" s="272"/>
      <c r="R81" s="272"/>
      <c r="S81" s="272"/>
      <c r="T81" s="272"/>
      <c r="U81" s="272"/>
      <c r="V81" s="255">
        <v>5.1900609366429602E-2</v>
      </c>
      <c r="W81" s="255"/>
      <c r="X81" s="255"/>
      <c r="Y81" s="255"/>
      <c r="Z81" s="255"/>
      <c r="AA81" s="255"/>
      <c r="AB81" s="255"/>
      <c r="AC81" s="255"/>
      <c r="AD81" s="255"/>
      <c r="AE81" s="255"/>
      <c r="AF81" s="256">
        <v>10098</v>
      </c>
      <c r="AG81" s="256"/>
      <c r="AH81" s="256"/>
      <c r="AI81" s="256"/>
      <c r="AJ81" s="256"/>
      <c r="AK81" s="255">
        <v>4.4023210494421899E-2</v>
      </c>
      <c r="AL81" s="255"/>
      <c r="AM81" s="255"/>
      <c r="AN81" s="255"/>
      <c r="AO81" s="255"/>
      <c r="AP81" s="255"/>
      <c r="AQ81" s="255"/>
    </row>
    <row r="82" spans="2:43" s="56" customFormat="1" ht="10.7" customHeight="1" x14ac:dyDescent="0.15">
      <c r="B82" s="254" t="s">
        <v>1418</v>
      </c>
      <c r="C82" s="254"/>
      <c r="D82" s="254"/>
      <c r="E82" s="254"/>
      <c r="F82" s="254"/>
      <c r="G82" s="254"/>
      <c r="H82" s="254"/>
      <c r="I82" s="254"/>
      <c r="J82" s="254"/>
      <c r="K82" s="254"/>
      <c r="L82" s="272">
        <v>1440102216.3700099</v>
      </c>
      <c r="M82" s="272"/>
      <c r="N82" s="272"/>
      <c r="O82" s="272"/>
      <c r="P82" s="272"/>
      <c r="Q82" s="272"/>
      <c r="R82" s="272"/>
      <c r="S82" s="272"/>
      <c r="T82" s="272"/>
      <c r="U82" s="272"/>
      <c r="V82" s="255">
        <v>9.6517701064990399E-2</v>
      </c>
      <c r="W82" s="255"/>
      <c r="X82" s="255"/>
      <c r="Y82" s="255"/>
      <c r="Z82" s="255"/>
      <c r="AA82" s="255"/>
      <c r="AB82" s="255"/>
      <c r="AC82" s="255"/>
      <c r="AD82" s="255"/>
      <c r="AE82" s="255"/>
      <c r="AF82" s="256">
        <v>17611</v>
      </c>
      <c r="AG82" s="256"/>
      <c r="AH82" s="256"/>
      <c r="AI82" s="256"/>
      <c r="AJ82" s="256"/>
      <c r="AK82" s="255">
        <v>7.67768627468077E-2</v>
      </c>
      <c r="AL82" s="255"/>
      <c r="AM82" s="255"/>
      <c r="AN82" s="255"/>
      <c r="AO82" s="255"/>
      <c r="AP82" s="255"/>
      <c r="AQ82" s="255"/>
    </row>
    <row r="83" spans="2:43" s="56" customFormat="1" ht="10.7" customHeight="1" x14ac:dyDescent="0.15">
      <c r="B83" s="254" t="s">
        <v>1419</v>
      </c>
      <c r="C83" s="254"/>
      <c r="D83" s="254"/>
      <c r="E83" s="254"/>
      <c r="F83" s="254"/>
      <c r="G83" s="254"/>
      <c r="H83" s="254"/>
      <c r="I83" s="254"/>
      <c r="J83" s="254"/>
      <c r="K83" s="254"/>
      <c r="L83" s="272">
        <v>908850450.51999903</v>
      </c>
      <c r="M83" s="272"/>
      <c r="N83" s="272"/>
      <c r="O83" s="272"/>
      <c r="P83" s="272"/>
      <c r="Q83" s="272"/>
      <c r="R83" s="272"/>
      <c r="S83" s="272"/>
      <c r="T83" s="272"/>
      <c r="U83" s="272"/>
      <c r="V83" s="255">
        <v>6.0912451282231203E-2</v>
      </c>
      <c r="W83" s="255"/>
      <c r="X83" s="255"/>
      <c r="Y83" s="255"/>
      <c r="Z83" s="255"/>
      <c r="AA83" s="255"/>
      <c r="AB83" s="255"/>
      <c r="AC83" s="255"/>
      <c r="AD83" s="255"/>
      <c r="AE83" s="255"/>
      <c r="AF83" s="256">
        <v>10367</v>
      </c>
      <c r="AG83" s="256"/>
      <c r="AH83" s="256"/>
      <c r="AI83" s="256"/>
      <c r="AJ83" s="256"/>
      <c r="AK83" s="255">
        <v>4.51959420871135E-2</v>
      </c>
      <c r="AL83" s="255"/>
      <c r="AM83" s="255"/>
      <c r="AN83" s="255"/>
      <c r="AO83" s="255"/>
      <c r="AP83" s="255"/>
      <c r="AQ83" s="255"/>
    </row>
    <row r="84" spans="2:43" s="56" customFormat="1" ht="10.7" customHeight="1" x14ac:dyDescent="0.15">
      <c r="B84" s="254" t="s">
        <v>1420</v>
      </c>
      <c r="C84" s="254"/>
      <c r="D84" s="254"/>
      <c r="E84" s="254"/>
      <c r="F84" s="254"/>
      <c r="G84" s="254"/>
      <c r="H84" s="254"/>
      <c r="I84" s="254"/>
      <c r="J84" s="254"/>
      <c r="K84" s="254"/>
      <c r="L84" s="272">
        <v>928398652.91000295</v>
      </c>
      <c r="M84" s="272"/>
      <c r="N84" s="272"/>
      <c r="O84" s="272"/>
      <c r="P84" s="272"/>
      <c r="Q84" s="272"/>
      <c r="R84" s="272"/>
      <c r="S84" s="272"/>
      <c r="T84" s="272"/>
      <c r="U84" s="272"/>
      <c r="V84" s="255">
        <v>6.2222599640583298E-2</v>
      </c>
      <c r="W84" s="255"/>
      <c r="X84" s="255"/>
      <c r="Y84" s="255"/>
      <c r="Z84" s="255"/>
      <c r="AA84" s="255"/>
      <c r="AB84" s="255"/>
      <c r="AC84" s="255"/>
      <c r="AD84" s="255"/>
      <c r="AE84" s="255"/>
      <c r="AF84" s="256">
        <v>10015</v>
      </c>
      <c r="AG84" s="256"/>
      <c r="AH84" s="256"/>
      <c r="AI84" s="256"/>
      <c r="AJ84" s="256"/>
      <c r="AK84" s="255">
        <v>4.3661363943517099E-2</v>
      </c>
      <c r="AL84" s="255"/>
      <c r="AM84" s="255"/>
      <c r="AN84" s="255"/>
      <c r="AO84" s="255"/>
      <c r="AP84" s="255"/>
      <c r="AQ84" s="255"/>
    </row>
    <row r="85" spans="2:43" s="56" customFormat="1" ht="10.7" customHeight="1" x14ac:dyDescent="0.15">
      <c r="B85" s="254" t="s">
        <v>1421</v>
      </c>
      <c r="C85" s="254"/>
      <c r="D85" s="254"/>
      <c r="E85" s="254"/>
      <c r="F85" s="254"/>
      <c r="G85" s="254"/>
      <c r="H85" s="254"/>
      <c r="I85" s="254"/>
      <c r="J85" s="254"/>
      <c r="K85" s="254"/>
      <c r="L85" s="272">
        <v>583055136.87</v>
      </c>
      <c r="M85" s="272"/>
      <c r="N85" s="272"/>
      <c r="O85" s="272"/>
      <c r="P85" s="272"/>
      <c r="Q85" s="272"/>
      <c r="R85" s="272"/>
      <c r="S85" s="272"/>
      <c r="T85" s="272"/>
      <c r="U85" s="272"/>
      <c r="V85" s="255">
        <v>3.9077185469983997E-2</v>
      </c>
      <c r="W85" s="255"/>
      <c r="X85" s="255"/>
      <c r="Y85" s="255"/>
      <c r="Z85" s="255"/>
      <c r="AA85" s="255"/>
      <c r="AB85" s="255"/>
      <c r="AC85" s="255"/>
      <c r="AD85" s="255"/>
      <c r="AE85" s="255"/>
      <c r="AF85" s="256">
        <v>6267</v>
      </c>
      <c r="AG85" s="256"/>
      <c r="AH85" s="256"/>
      <c r="AI85" s="256"/>
      <c r="AJ85" s="256"/>
      <c r="AK85" s="255">
        <v>2.7321594391814401E-2</v>
      </c>
      <c r="AL85" s="255"/>
      <c r="AM85" s="255"/>
      <c r="AN85" s="255"/>
      <c r="AO85" s="255"/>
      <c r="AP85" s="255"/>
      <c r="AQ85" s="255"/>
    </row>
    <row r="86" spans="2:43" s="56" customFormat="1" ht="10.7" customHeight="1" x14ac:dyDescent="0.15">
      <c r="B86" s="254" t="s">
        <v>1422</v>
      </c>
      <c r="C86" s="254"/>
      <c r="D86" s="254"/>
      <c r="E86" s="254"/>
      <c r="F86" s="254"/>
      <c r="G86" s="254"/>
      <c r="H86" s="254"/>
      <c r="I86" s="254"/>
      <c r="J86" s="254"/>
      <c r="K86" s="254"/>
      <c r="L86" s="272">
        <v>648391994.93999803</v>
      </c>
      <c r="M86" s="272"/>
      <c r="N86" s="272"/>
      <c r="O86" s="272"/>
      <c r="P86" s="272"/>
      <c r="Q86" s="272"/>
      <c r="R86" s="272"/>
      <c r="S86" s="272"/>
      <c r="T86" s="272"/>
      <c r="U86" s="272"/>
      <c r="V86" s="255">
        <v>4.3456154729278197E-2</v>
      </c>
      <c r="W86" s="255"/>
      <c r="X86" s="255"/>
      <c r="Y86" s="255"/>
      <c r="Z86" s="255"/>
      <c r="AA86" s="255"/>
      <c r="AB86" s="255"/>
      <c r="AC86" s="255"/>
      <c r="AD86" s="255"/>
      <c r="AE86" s="255"/>
      <c r="AF86" s="256">
        <v>6593</v>
      </c>
      <c r="AG86" s="256"/>
      <c r="AH86" s="256"/>
      <c r="AI86" s="256"/>
      <c r="AJ86" s="256"/>
      <c r="AK86" s="255">
        <v>2.87428230134406E-2</v>
      </c>
      <c r="AL86" s="255"/>
      <c r="AM86" s="255"/>
      <c r="AN86" s="255"/>
      <c r="AO86" s="255"/>
      <c r="AP86" s="255"/>
      <c r="AQ86" s="255"/>
    </row>
    <row r="87" spans="2:43" s="56" customFormat="1" ht="10.7" customHeight="1" x14ac:dyDescent="0.15">
      <c r="B87" s="254" t="s">
        <v>1423</v>
      </c>
      <c r="C87" s="254"/>
      <c r="D87" s="254"/>
      <c r="E87" s="254"/>
      <c r="F87" s="254"/>
      <c r="G87" s="254"/>
      <c r="H87" s="254"/>
      <c r="I87" s="254"/>
      <c r="J87" s="254"/>
      <c r="K87" s="254"/>
      <c r="L87" s="272">
        <v>1341369076.6000099</v>
      </c>
      <c r="M87" s="272"/>
      <c r="N87" s="272"/>
      <c r="O87" s="272"/>
      <c r="P87" s="272"/>
      <c r="Q87" s="272"/>
      <c r="R87" s="272"/>
      <c r="S87" s="272"/>
      <c r="T87" s="272"/>
      <c r="U87" s="272"/>
      <c r="V87" s="255">
        <v>8.99004654540701E-2</v>
      </c>
      <c r="W87" s="255"/>
      <c r="X87" s="255"/>
      <c r="Y87" s="255"/>
      <c r="Z87" s="255"/>
      <c r="AA87" s="255"/>
      <c r="AB87" s="255"/>
      <c r="AC87" s="255"/>
      <c r="AD87" s="255"/>
      <c r="AE87" s="255"/>
      <c r="AF87" s="256">
        <v>11811</v>
      </c>
      <c r="AG87" s="256"/>
      <c r="AH87" s="256"/>
      <c r="AI87" s="256"/>
      <c r="AJ87" s="256"/>
      <c r="AK87" s="255">
        <v>5.1491200153457803E-2</v>
      </c>
      <c r="AL87" s="255"/>
      <c r="AM87" s="255"/>
      <c r="AN87" s="255"/>
      <c r="AO87" s="255"/>
      <c r="AP87" s="255"/>
      <c r="AQ87" s="255"/>
    </row>
    <row r="88" spans="2:43" s="56" customFormat="1" ht="10.7" customHeight="1" x14ac:dyDescent="0.15">
      <c r="B88" s="254" t="s">
        <v>1424</v>
      </c>
      <c r="C88" s="254"/>
      <c r="D88" s="254"/>
      <c r="E88" s="254"/>
      <c r="F88" s="254"/>
      <c r="G88" s="254"/>
      <c r="H88" s="254"/>
      <c r="I88" s="254"/>
      <c r="J88" s="254"/>
      <c r="K88" s="254"/>
      <c r="L88" s="272">
        <v>880436324.48000097</v>
      </c>
      <c r="M88" s="272"/>
      <c r="N88" s="272"/>
      <c r="O88" s="272"/>
      <c r="P88" s="272"/>
      <c r="Q88" s="272"/>
      <c r="R88" s="272"/>
      <c r="S88" s="272"/>
      <c r="T88" s="272"/>
      <c r="U88" s="272"/>
      <c r="V88" s="255">
        <v>5.9008096096899797E-2</v>
      </c>
      <c r="W88" s="255"/>
      <c r="X88" s="255"/>
      <c r="Y88" s="255"/>
      <c r="Z88" s="255"/>
      <c r="AA88" s="255"/>
      <c r="AB88" s="255"/>
      <c r="AC88" s="255"/>
      <c r="AD88" s="255"/>
      <c r="AE88" s="255"/>
      <c r="AF88" s="256">
        <v>6467</v>
      </c>
      <c r="AG88" s="256"/>
      <c r="AH88" s="256"/>
      <c r="AI88" s="256"/>
      <c r="AJ88" s="256"/>
      <c r="AK88" s="255">
        <v>2.8193513791585099E-2</v>
      </c>
      <c r="AL88" s="255"/>
      <c r="AM88" s="255"/>
      <c r="AN88" s="255"/>
      <c r="AO88" s="255"/>
      <c r="AP88" s="255"/>
      <c r="AQ88" s="255"/>
    </row>
    <row r="89" spans="2:43" s="56" customFormat="1" ht="10.7" customHeight="1" x14ac:dyDescent="0.15">
      <c r="B89" s="254" t="s">
        <v>1425</v>
      </c>
      <c r="C89" s="254"/>
      <c r="D89" s="254"/>
      <c r="E89" s="254"/>
      <c r="F89" s="254"/>
      <c r="G89" s="254"/>
      <c r="H89" s="254"/>
      <c r="I89" s="254"/>
      <c r="J89" s="254"/>
      <c r="K89" s="254"/>
      <c r="L89" s="272">
        <v>586488023.87999904</v>
      </c>
      <c r="M89" s="272"/>
      <c r="N89" s="272"/>
      <c r="O89" s="272"/>
      <c r="P89" s="272"/>
      <c r="Q89" s="272"/>
      <c r="R89" s="272"/>
      <c r="S89" s="272"/>
      <c r="T89" s="272"/>
      <c r="U89" s="272"/>
      <c r="V89" s="255">
        <v>3.9307262445392101E-2</v>
      </c>
      <c r="W89" s="255"/>
      <c r="X89" s="255"/>
      <c r="Y89" s="255"/>
      <c r="Z89" s="255"/>
      <c r="AA89" s="255"/>
      <c r="AB89" s="255"/>
      <c r="AC89" s="255"/>
      <c r="AD89" s="255"/>
      <c r="AE89" s="255"/>
      <c r="AF89" s="256">
        <v>4057</v>
      </c>
      <c r="AG89" s="256"/>
      <c r="AH89" s="256"/>
      <c r="AI89" s="256"/>
      <c r="AJ89" s="256"/>
      <c r="AK89" s="255">
        <v>1.7686885024348401E-2</v>
      </c>
      <c r="AL89" s="255"/>
      <c r="AM89" s="255"/>
      <c r="AN89" s="255"/>
      <c r="AO89" s="255"/>
      <c r="AP89" s="255"/>
      <c r="AQ89" s="255"/>
    </row>
    <row r="90" spans="2:43" s="56" customFormat="1" ht="10.7" customHeight="1" x14ac:dyDescent="0.15">
      <c r="B90" s="254" t="s">
        <v>1426</v>
      </c>
      <c r="C90" s="254"/>
      <c r="D90" s="254"/>
      <c r="E90" s="254"/>
      <c r="F90" s="254"/>
      <c r="G90" s="254"/>
      <c r="H90" s="254"/>
      <c r="I90" s="254"/>
      <c r="J90" s="254"/>
      <c r="K90" s="254"/>
      <c r="L90" s="272">
        <v>226878295.25</v>
      </c>
      <c r="M90" s="272"/>
      <c r="N90" s="272"/>
      <c r="O90" s="272"/>
      <c r="P90" s="272"/>
      <c r="Q90" s="272"/>
      <c r="R90" s="272"/>
      <c r="S90" s="272"/>
      <c r="T90" s="272"/>
      <c r="U90" s="272"/>
      <c r="V90" s="255">
        <v>1.52057063937244E-2</v>
      </c>
      <c r="W90" s="255"/>
      <c r="X90" s="255"/>
      <c r="Y90" s="255"/>
      <c r="Z90" s="255"/>
      <c r="AA90" s="255"/>
      <c r="AB90" s="255"/>
      <c r="AC90" s="255"/>
      <c r="AD90" s="255"/>
      <c r="AE90" s="255"/>
      <c r="AF90" s="256">
        <v>1722</v>
      </c>
      <c r="AG90" s="256"/>
      <c r="AH90" s="256"/>
      <c r="AI90" s="256"/>
      <c r="AJ90" s="256"/>
      <c r="AK90" s="255">
        <v>7.5072260320255997E-3</v>
      </c>
      <c r="AL90" s="255"/>
      <c r="AM90" s="255"/>
      <c r="AN90" s="255"/>
      <c r="AO90" s="255"/>
      <c r="AP90" s="255"/>
      <c r="AQ90" s="255"/>
    </row>
    <row r="91" spans="2:43" s="56" customFormat="1" ht="10.7" customHeight="1" x14ac:dyDescent="0.15">
      <c r="B91" s="254" t="s">
        <v>1427</v>
      </c>
      <c r="C91" s="254"/>
      <c r="D91" s="254"/>
      <c r="E91" s="254"/>
      <c r="F91" s="254"/>
      <c r="G91" s="254"/>
      <c r="H91" s="254"/>
      <c r="I91" s="254"/>
      <c r="J91" s="254"/>
      <c r="K91" s="254"/>
      <c r="L91" s="272">
        <v>175524538.71000001</v>
      </c>
      <c r="M91" s="272"/>
      <c r="N91" s="272"/>
      <c r="O91" s="272"/>
      <c r="P91" s="272"/>
      <c r="Q91" s="272"/>
      <c r="R91" s="272"/>
      <c r="S91" s="272"/>
      <c r="T91" s="272"/>
      <c r="U91" s="272"/>
      <c r="V91" s="255">
        <v>1.17639045091431E-2</v>
      </c>
      <c r="W91" s="255"/>
      <c r="X91" s="255"/>
      <c r="Y91" s="255"/>
      <c r="Z91" s="255"/>
      <c r="AA91" s="255"/>
      <c r="AB91" s="255"/>
      <c r="AC91" s="255"/>
      <c r="AD91" s="255"/>
      <c r="AE91" s="255"/>
      <c r="AF91" s="256">
        <v>1212</v>
      </c>
      <c r="AG91" s="256"/>
      <c r="AH91" s="256"/>
      <c r="AI91" s="256"/>
      <c r="AJ91" s="256"/>
      <c r="AK91" s="255">
        <v>5.2838315626103499E-3</v>
      </c>
      <c r="AL91" s="255"/>
      <c r="AM91" s="255"/>
      <c r="AN91" s="255"/>
      <c r="AO91" s="255"/>
      <c r="AP91" s="255"/>
      <c r="AQ91" s="255"/>
    </row>
    <row r="92" spans="2:43" s="56" customFormat="1" ht="10.7" customHeight="1" x14ac:dyDescent="0.15">
      <c r="B92" s="254" t="s">
        <v>1430</v>
      </c>
      <c r="C92" s="254"/>
      <c r="D92" s="254"/>
      <c r="E92" s="254"/>
      <c r="F92" s="254"/>
      <c r="G92" s="254"/>
      <c r="H92" s="254"/>
      <c r="I92" s="254"/>
      <c r="J92" s="254"/>
      <c r="K92" s="254"/>
      <c r="L92" s="272">
        <v>14012828.720000001</v>
      </c>
      <c r="M92" s="272"/>
      <c r="N92" s="272"/>
      <c r="O92" s="272"/>
      <c r="P92" s="272"/>
      <c r="Q92" s="272"/>
      <c r="R92" s="272"/>
      <c r="S92" s="272"/>
      <c r="T92" s="272"/>
      <c r="U92" s="272"/>
      <c r="V92" s="255">
        <v>9.3915973331463705E-4</v>
      </c>
      <c r="W92" s="255"/>
      <c r="X92" s="255"/>
      <c r="Y92" s="255"/>
      <c r="Z92" s="255"/>
      <c r="AA92" s="255"/>
      <c r="AB92" s="255"/>
      <c r="AC92" s="255"/>
      <c r="AD92" s="255"/>
      <c r="AE92" s="255"/>
      <c r="AF92" s="256">
        <v>124</v>
      </c>
      <c r="AG92" s="256"/>
      <c r="AH92" s="256"/>
      <c r="AI92" s="256"/>
      <c r="AJ92" s="256"/>
      <c r="AK92" s="255">
        <v>5.4059002785782496E-4</v>
      </c>
      <c r="AL92" s="255"/>
      <c r="AM92" s="255"/>
      <c r="AN92" s="255"/>
      <c r="AO92" s="255"/>
      <c r="AP92" s="255"/>
      <c r="AQ92" s="255"/>
    </row>
    <row r="93" spans="2:43" s="56" customFormat="1" ht="10.7" customHeight="1" x14ac:dyDescent="0.15">
      <c r="B93" s="254" t="s">
        <v>1432</v>
      </c>
      <c r="C93" s="254"/>
      <c r="D93" s="254"/>
      <c r="E93" s="254"/>
      <c r="F93" s="254"/>
      <c r="G93" s="254"/>
      <c r="H93" s="254"/>
      <c r="I93" s="254"/>
      <c r="J93" s="254"/>
      <c r="K93" s="254"/>
      <c r="L93" s="272">
        <v>13348285.83</v>
      </c>
      <c r="M93" s="272"/>
      <c r="N93" s="272"/>
      <c r="O93" s="272"/>
      <c r="P93" s="272"/>
      <c r="Q93" s="272"/>
      <c r="R93" s="272"/>
      <c r="S93" s="272"/>
      <c r="T93" s="272"/>
      <c r="U93" s="272"/>
      <c r="V93" s="255">
        <v>8.9462112260160005E-4</v>
      </c>
      <c r="W93" s="255"/>
      <c r="X93" s="255"/>
      <c r="Y93" s="255"/>
      <c r="Z93" s="255"/>
      <c r="AA93" s="255"/>
      <c r="AB93" s="255"/>
      <c r="AC93" s="255"/>
      <c r="AD93" s="255"/>
      <c r="AE93" s="255"/>
      <c r="AF93" s="256">
        <v>98</v>
      </c>
      <c r="AG93" s="256"/>
      <c r="AH93" s="256"/>
      <c r="AI93" s="256"/>
      <c r="AJ93" s="256"/>
      <c r="AK93" s="255">
        <v>4.2724050588763599E-4</v>
      </c>
      <c r="AL93" s="255"/>
      <c r="AM93" s="255"/>
      <c r="AN93" s="255"/>
      <c r="AO93" s="255"/>
      <c r="AP93" s="255"/>
      <c r="AQ93" s="255"/>
    </row>
    <row r="94" spans="2:43" s="56" customFormat="1" ht="10.7" customHeight="1" x14ac:dyDescent="0.15">
      <c r="B94" s="254" t="s">
        <v>1428</v>
      </c>
      <c r="C94" s="254"/>
      <c r="D94" s="254"/>
      <c r="E94" s="254"/>
      <c r="F94" s="254"/>
      <c r="G94" s="254"/>
      <c r="H94" s="254"/>
      <c r="I94" s="254"/>
      <c r="J94" s="254"/>
      <c r="K94" s="254"/>
      <c r="L94" s="272">
        <v>58316856.560000002</v>
      </c>
      <c r="M94" s="272"/>
      <c r="N94" s="272"/>
      <c r="O94" s="272"/>
      <c r="P94" s="272"/>
      <c r="Q94" s="272"/>
      <c r="R94" s="272"/>
      <c r="S94" s="272"/>
      <c r="T94" s="272"/>
      <c r="U94" s="272"/>
      <c r="V94" s="255">
        <v>3.9084787624976804E-3</v>
      </c>
      <c r="W94" s="255"/>
      <c r="X94" s="255"/>
      <c r="Y94" s="255"/>
      <c r="Z94" s="255"/>
      <c r="AA94" s="255"/>
      <c r="AB94" s="255"/>
      <c r="AC94" s="255"/>
      <c r="AD94" s="255"/>
      <c r="AE94" s="255"/>
      <c r="AF94" s="256">
        <v>407</v>
      </c>
      <c r="AG94" s="256"/>
      <c r="AH94" s="256"/>
      <c r="AI94" s="256"/>
      <c r="AJ94" s="256"/>
      <c r="AK94" s="255">
        <v>1.7743559785333401E-3</v>
      </c>
      <c r="AL94" s="255"/>
      <c r="AM94" s="255"/>
      <c r="AN94" s="255"/>
      <c r="AO94" s="255"/>
      <c r="AP94" s="255"/>
      <c r="AQ94" s="255"/>
    </row>
    <row r="95" spans="2:43" s="56" customFormat="1" ht="10.7" customHeight="1" x14ac:dyDescent="0.15">
      <c r="B95" s="254" t="s">
        <v>1431</v>
      </c>
      <c r="C95" s="254"/>
      <c r="D95" s="254"/>
      <c r="E95" s="254"/>
      <c r="F95" s="254"/>
      <c r="G95" s="254"/>
      <c r="H95" s="254"/>
      <c r="I95" s="254"/>
      <c r="J95" s="254"/>
      <c r="K95" s="254"/>
      <c r="L95" s="272">
        <v>8565122.8300000001</v>
      </c>
      <c r="M95" s="272"/>
      <c r="N95" s="272"/>
      <c r="O95" s="272"/>
      <c r="P95" s="272"/>
      <c r="Q95" s="272"/>
      <c r="R95" s="272"/>
      <c r="S95" s="272"/>
      <c r="T95" s="272"/>
      <c r="U95" s="272"/>
      <c r="V95" s="255">
        <v>5.7404672772093303E-4</v>
      </c>
      <c r="W95" s="255"/>
      <c r="X95" s="255"/>
      <c r="Y95" s="255"/>
      <c r="Z95" s="255"/>
      <c r="AA95" s="255"/>
      <c r="AB95" s="255"/>
      <c r="AC95" s="255"/>
      <c r="AD95" s="255"/>
      <c r="AE95" s="255"/>
      <c r="AF95" s="256">
        <v>68</v>
      </c>
      <c r="AG95" s="256"/>
      <c r="AH95" s="256"/>
      <c r="AI95" s="256"/>
      <c r="AJ95" s="256"/>
      <c r="AK95" s="255">
        <v>2.9645259592203302E-4</v>
      </c>
      <c r="AL95" s="255"/>
      <c r="AM95" s="255"/>
      <c r="AN95" s="255"/>
      <c r="AO95" s="255"/>
      <c r="AP95" s="255"/>
      <c r="AQ95" s="255"/>
    </row>
    <row r="96" spans="2:43" s="56" customFormat="1" ht="10.7" customHeight="1" x14ac:dyDescent="0.15">
      <c r="B96" s="254" t="s">
        <v>1434</v>
      </c>
      <c r="C96" s="254"/>
      <c r="D96" s="254"/>
      <c r="E96" s="254"/>
      <c r="F96" s="254"/>
      <c r="G96" s="254"/>
      <c r="H96" s="254"/>
      <c r="I96" s="254"/>
      <c r="J96" s="254"/>
      <c r="K96" s="254"/>
      <c r="L96" s="272">
        <v>2549949.69</v>
      </c>
      <c r="M96" s="272"/>
      <c r="N96" s="272"/>
      <c r="O96" s="272"/>
      <c r="P96" s="272"/>
      <c r="Q96" s="272"/>
      <c r="R96" s="272"/>
      <c r="S96" s="272"/>
      <c r="T96" s="272"/>
      <c r="U96" s="272"/>
      <c r="V96" s="255">
        <v>1.7090125903045699E-4</v>
      </c>
      <c r="W96" s="255"/>
      <c r="X96" s="255"/>
      <c r="Y96" s="255"/>
      <c r="Z96" s="255"/>
      <c r="AA96" s="255"/>
      <c r="AB96" s="255"/>
      <c r="AC96" s="255"/>
      <c r="AD96" s="255"/>
      <c r="AE96" s="255"/>
      <c r="AF96" s="256">
        <v>16</v>
      </c>
      <c r="AG96" s="256"/>
      <c r="AH96" s="256"/>
      <c r="AI96" s="256"/>
      <c r="AJ96" s="256"/>
      <c r="AK96" s="255">
        <v>6.9753551981654796E-5</v>
      </c>
      <c r="AL96" s="255"/>
      <c r="AM96" s="255"/>
      <c r="AN96" s="255"/>
      <c r="AO96" s="255"/>
      <c r="AP96" s="255"/>
      <c r="AQ96" s="255"/>
    </row>
    <row r="97" spans="2:44" s="56" customFormat="1" ht="13.35" customHeight="1" x14ac:dyDescent="0.15">
      <c r="B97" s="277"/>
      <c r="C97" s="277"/>
      <c r="D97" s="277"/>
      <c r="E97" s="277"/>
      <c r="F97" s="277"/>
      <c r="G97" s="277"/>
      <c r="H97" s="277"/>
      <c r="I97" s="277"/>
      <c r="J97" s="277"/>
      <c r="K97" s="277"/>
      <c r="L97" s="274">
        <v>14920602132.870001</v>
      </c>
      <c r="M97" s="274"/>
      <c r="N97" s="274"/>
      <c r="O97" s="274"/>
      <c r="P97" s="274"/>
      <c r="Q97" s="274"/>
      <c r="R97" s="274"/>
      <c r="S97" s="274"/>
      <c r="T97" s="274"/>
      <c r="U97" s="274"/>
      <c r="V97" s="275">
        <v>1</v>
      </c>
      <c r="W97" s="275"/>
      <c r="X97" s="275"/>
      <c r="Y97" s="275"/>
      <c r="Z97" s="275"/>
      <c r="AA97" s="275"/>
      <c r="AB97" s="275"/>
      <c r="AC97" s="275"/>
      <c r="AD97" s="275"/>
      <c r="AE97" s="275"/>
      <c r="AF97" s="276">
        <v>229379</v>
      </c>
      <c r="AG97" s="276"/>
      <c r="AH97" s="276"/>
      <c r="AI97" s="276"/>
      <c r="AJ97" s="276"/>
      <c r="AK97" s="275">
        <v>1</v>
      </c>
      <c r="AL97" s="275"/>
      <c r="AM97" s="275"/>
      <c r="AN97" s="275"/>
      <c r="AO97" s="275"/>
      <c r="AP97" s="275"/>
      <c r="AQ97" s="275"/>
    </row>
    <row r="98" spans="2:44" s="56" customFormat="1" ht="9" customHeight="1" x14ac:dyDescent="0.15"/>
    <row r="99" spans="2:44" s="56" customFormat="1" ht="19.149999999999999" customHeight="1" x14ac:dyDescent="0.15">
      <c r="B99" s="252" t="s">
        <v>1220</v>
      </c>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row>
    <row r="100" spans="2:44" s="56" customFormat="1" ht="9" customHeight="1" x14ac:dyDescent="0.15"/>
    <row r="101" spans="2:44" s="56" customFormat="1" ht="12.75" customHeight="1" x14ac:dyDescent="0.15">
      <c r="B101" s="251" t="s">
        <v>1402</v>
      </c>
      <c r="C101" s="251"/>
      <c r="D101" s="251"/>
      <c r="E101" s="251"/>
      <c r="F101" s="251"/>
      <c r="G101" s="251"/>
      <c r="H101" s="251"/>
      <c r="I101" s="251"/>
      <c r="J101" s="251"/>
      <c r="K101" s="251" t="s">
        <v>1399</v>
      </c>
      <c r="L101" s="251"/>
      <c r="M101" s="251"/>
      <c r="N101" s="251"/>
      <c r="O101" s="251"/>
      <c r="P101" s="251"/>
      <c r="Q101" s="251"/>
      <c r="R101" s="251"/>
      <c r="S101" s="251"/>
      <c r="T101" s="251"/>
      <c r="U101" s="251"/>
      <c r="V101" s="251" t="s">
        <v>1400</v>
      </c>
      <c r="W101" s="251"/>
      <c r="X101" s="251"/>
      <c r="Y101" s="251"/>
      <c r="Z101" s="251"/>
      <c r="AA101" s="251"/>
      <c r="AB101" s="251"/>
      <c r="AC101" s="251"/>
      <c r="AD101" s="251"/>
      <c r="AE101" s="251"/>
      <c r="AF101" s="251" t="s">
        <v>1401</v>
      </c>
      <c r="AG101" s="251"/>
      <c r="AH101" s="251"/>
      <c r="AI101" s="251"/>
      <c r="AJ101" s="251"/>
      <c r="AK101" s="251" t="s">
        <v>1400</v>
      </c>
      <c r="AL101" s="251"/>
      <c r="AM101" s="251"/>
      <c r="AN101" s="251"/>
      <c r="AO101" s="251"/>
    </row>
    <row r="102" spans="2:44" s="56" customFormat="1" ht="10.7" customHeight="1" x14ac:dyDescent="0.15">
      <c r="B102" s="254" t="s">
        <v>1403</v>
      </c>
      <c r="C102" s="254"/>
      <c r="D102" s="254"/>
      <c r="E102" s="254"/>
      <c r="F102" s="254"/>
      <c r="G102" s="254"/>
      <c r="H102" s="254"/>
      <c r="I102" s="254"/>
      <c r="J102" s="254"/>
      <c r="K102" s="272">
        <v>2084439</v>
      </c>
      <c r="L102" s="272"/>
      <c r="M102" s="272"/>
      <c r="N102" s="272"/>
      <c r="O102" s="272"/>
      <c r="P102" s="272"/>
      <c r="Q102" s="272"/>
      <c r="R102" s="272"/>
      <c r="S102" s="272"/>
      <c r="T102" s="272"/>
      <c r="U102" s="272"/>
      <c r="V102" s="255">
        <v>1.3970206975816299E-4</v>
      </c>
      <c r="W102" s="255"/>
      <c r="X102" s="255"/>
      <c r="Y102" s="255"/>
      <c r="Z102" s="255"/>
      <c r="AA102" s="255"/>
      <c r="AB102" s="255"/>
      <c r="AC102" s="255"/>
      <c r="AD102" s="255"/>
      <c r="AE102" s="255"/>
      <c r="AF102" s="256">
        <v>19</v>
      </c>
      <c r="AG102" s="256"/>
      <c r="AH102" s="256"/>
      <c r="AI102" s="256"/>
      <c r="AJ102" s="256"/>
      <c r="AK102" s="255">
        <v>8.2832342978215106E-5</v>
      </c>
      <c r="AL102" s="255"/>
      <c r="AM102" s="255"/>
      <c r="AN102" s="255"/>
      <c r="AO102" s="255"/>
    </row>
    <row r="103" spans="2:44" s="56" customFormat="1" ht="10.7" customHeight="1" x14ac:dyDescent="0.15">
      <c r="B103" s="254" t="s">
        <v>1404</v>
      </c>
      <c r="C103" s="254"/>
      <c r="D103" s="254"/>
      <c r="E103" s="254"/>
      <c r="F103" s="254"/>
      <c r="G103" s="254"/>
      <c r="H103" s="254"/>
      <c r="I103" s="254"/>
      <c r="J103" s="254"/>
      <c r="K103" s="272">
        <v>11345181.800000001</v>
      </c>
      <c r="L103" s="272"/>
      <c r="M103" s="272"/>
      <c r="N103" s="272"/>
      <c r="O103" s="272"/>
      <c r="P103" s="272"/>
      <c r="Q103" s="272"/>
      <c r="R103" s="272"/>
      <c r="S103" s="272"/>
      <c r="T103" s="272"/>
      <c r="U103" s="272"/>
      <c r="V103" s="255">
        <v>7.6037023834357395E-4</v>
      </c>
      <c r="W103" s="255"/>
      <c r="X103" s="255"/>
      <c r="Y103" s="255"/>
      <c r="Z103" s="255"/>
      <c r="AA103" s="255"/>
      <c r="AB103" s="255"/>
      <c r="AC103" s="255"/>
      <c r="AD103" s="255"/>
      <c r="AE103" s="255"/>
      <c r="AF103" s="256">
        <v>106</v>
      </c>
      <c r="AG103" s="256"/>
      <c r="AH103" s="256"/>
      <c r="AI103" s="256"/>
      <c r="AJ103" s="256"/>
      <c r="AK103" s="255">
        <v>4.6211728187846302E-4</v>
      </c>
      <c r="AL103" s="255"/>
      <c r="AM103" s="255"/>
      <c r="AN103" s="255"/>
      <c r="AO103" s="255"/>
    </row>
    <row r="104" spans="2:44" s="56" customFormat="1" ht="10.7" customHeight="1" x14ac:dyDescent="0.15">
      <c r="B104" s="254" t="s">
        <v>1405</v>
      </c>
      <c r="C104" s="254"/>
      <c r="D104" s="254"/>
      <c r="E104" s="254"/>
      <c r="F104" s="254"/>
      <c r="G104" s="254"/>
      <c r="H104" s="254"/>
      <c r="I104" s="254"/>
      <c r="J104" s="254"/>
      <c r="K104" s="272">
        <v>23848580.600000001</v>
      </c>
      <c r="L104" s="272"/>
      <c r="M104" s="272"/>
      <c r="N104" s="272"/>
      <c r="O104" s="272"/>
      <c r="P104" s="272"/>
      <c r="Q104" s="272"/>
      <c r="R104" s="272"/>
      <c r="S104" s="272"/>
      <c r="T104" s="272"/>
      <c r="U104" s="272"/>
      <c r="V104" s="255">
        <v>1.5983658291820299E-3</v>
      </c>
      <c r="W104" s="255"/>
      <c r="X104" s="255"/>
      <c r="Y104" s="255"/>
      <c r="Z104" s="255"/>
      <c r="AA104" s="255"/>
      <c r="AB104" s="255"/>
      <c r="AC104" s="255"/>
      <c r="AD104" s="255"/>
      <c r="AE104" s="255"/>
      <c r="AF104" s="256">
        <v>171</v>
      </c>
      <c r="AG104" s="256"/>
      <c r="AH104" s="256"/>
      <c r="AI104" s="256"/>
      <c r="AJ104" s="256"/>
      <c r="AK104" s="255">
        <v>7.4549108680393604E-4</v>
      </c>
      <c r="AL104" s="255"/>
      <c r="AM104" s="255"/>
      <c r="AN104" s="255"/>
      <c r="AO104" s="255"/>
    </row>
    <row r="105" spans="2:44" s="56" customFormat="1" ht="10.7" customHeight="1" x14ac:dyDescent="0.15">
      <c r="B105" s="254" t="s">
        <v>1406</v>
      </c>
      <c r="C105" s="254"/>
      <c r="D105" s="254"/>
      <c r="E105" s="254"/>
      <c r="F105" s="254"/>
      <c r="G105" s="254"/>
      <c r="H105" s="254"/>
      <c r="I105" s="254"/>
      <c r="J105" s="254"/>
      <c r="K105" s="272">
        <v>15377992.57</v>
      </c>
      <c r="L105" s="272"/>
      <c r="M105" s="272"/>
      <c r="N105" s="272"/>
      <c r="O105" s="272"/>
      <c r="P105" s="272"/>
      <c r="Q105" s="272"/>
      <c r="R105" s="272"/>
      <c r="S105" s="272"/>
      <c r="T105" s="272"/>
      <c r="U105" s="272"/>
      <c r="V105" s="255">
        <v>1.0306549583627301E-3</v>
      </c>
      <c r="W105" s="255"/>
      <c r="X105" s="255"/>
      <c r="Y105" s="255"/>
      <c r="Z105" s="255"/>
      <c r="AA105" s="255"/>
      <c r="AB105" s="255"/>
      <c r="AC105" s="255"/>
      <c r="AD105" s="255"/>
      <c r="AE105" s="255"/>
      <c r="AF105" s="256">
        <v>183</v>
      </c>
      <c r="AG105" s="256"/>
      <c r="AH105" s="256"/>
      <c r="AI105" s="256"/>
      <c r="AJ105" s="256"/>
      <c r="AK105" s="255">
        <v>7.9780625079017701E-4</v>
      </c>
      <c r="AL105" s="255"/>
      <c r="AM105" s="255"/>
      <c r="AN105" s="255"/>
      <c r="AO105" s="255"/>
    </row>
    <row r="106" spans="2:44" s="56" customFormat="1" ht="10.7" customHeight="1" x14ac:dyDescent="0.15">
      <c r="B106" s="254" t="s">
        <v>1407</v>
      </c>
      <c r="C106" s="254"/>
      <c r="D106" s="254"/>
      <c r="E106" s="254"/>
      <c r="F106" s="254"/>
      <c r="G106" s="254"/>
      <c r="H106" s="254"/>
      <c r="I106" s="254"/>
      <c r="J106" s="254"/>
      <c r="K106" s="272">
        <v>274343991.51999998</v>
      </c>
      <c r="L106" s="272"/>
      <c r="M106" s="272"/>
      <c r="N106" s="272"/>
      <c r="O106" s="272"/>
      <c r="P106" s="272"/>
      <c r="Q106" s="272"/>
      <c r="R106" s="272"/>
      <c r="S106" s="272"/>
      <c r="T106" s="272"/>
      <c r="U106" s="272"/>
      <c r="V106" s="255">
        <v>1.8386924942903098E-2</v>
      </c>
      <c r="W106" s="255"/>
      <c r="X106" s="255"/>
      <c r="Y106" s="255"/>
      <c r="Z106" s="255"/>
      <c r="AA106" s="255"/>
      <c r="AB106" s="255"/>
      <c r="AC106" s="255"/>
      <c r="AD106" s="255"/>
      <c r="AE106" s="255"/>
      <c r="AF106" s="256">
        <v>1875</v>
      </c>
      <c r="AG106" s="256"/>
      <c r="AH106" s="256"/>
      <c r="AI106" s="256"/>
      <c r="AJ106" s="256"/>
      <c r="AK106" s="255">
        <v>8.1742443728501698E-3</v>
      </c>
      <c r="AL106" s="255"/>
      <c r="AM106" s="255"/>
      <c r="AN106" s="255"/>
      <c r="AO106" s="255"/>
    </row>
    <row r="107" spans="2:44" s="56" customFormat="1" ht="10.7" customHeight="1" x14ac:dyDescent="0.15">
      <c r="B107" s="254" t="s">
        <v>1408</v>
      </c>
      <c r="C107" s="254"/>
      <c r="D107" s="254"/>
      <c r="E107" s="254"/>
      <c r="F107" s="254"/>
      <c r="G107" s="254"/>
      <c r="H107" s="254"/>
      <c r="I107" s="254"/>
      <c r="J107" s="254"/>
      <c r="K107" s="272">
        <v>17118152.800000001</v>
      </c>
      <c r="L107" s="272"/>
      <c r="M107" s="272"/>
      <c r="N107" s="272"/>
      <c r="O107" s="272"/>
      <c r="P107" s="272"/>
      <c r="Q107" s="272"/>
      <c r="R107" s="272"/>
      <c r="S107" s="272"/>
      <c r="T107" s="272"/>
      <c r="U107" s="272"/>
      <c r="V107" s="255">
        <v>1.1472829747459601E-3</v>
      </c>
      <c r="W107" s="255"/>
      <c r="X107" s="255"/>
      <c r="Y107" s="255"/>
      <c r="Z107" s="255"/>
      <c r="AA107" s="255"/>
      <c r="AB107" s="255"/>
      <c r="AC107" s="255"/>
      <c r="AD107" s="255"/>
      <c r="AE107" s="255"/>
      <c r="AF107" s="256">
        <v>583</v>
      </c>
      <c r="AG107" s="256"/>
      <c r="AH107" s="256"/>
      <c r="AI107" s="256"/>
      <c r="AJ107" s="256"/>
      <c r="AK107" s="255">
        <v>2.5416450503315501E-3</v>
      </c>
      <c r="AL107" s="255"/>
      <c r="AM107" s="255"/>
      <c r="AN107" s="255"/>
      <c r="AO107" s="255"/>
    </row>
    <row r="108" spans="2:44" s="56" customFormat="1" ht="10.7" customHeight="1" x14ac:dyDescent="0.15">
      <c r="B108" s="254" t="s">
        <v>1409</v>
      </c>
      <c r="C108" s="254"/>
      <c r="D108" s="254"/>
      <c r="E108" s="254"/>
      <c r="F108" s="254"/>
      <c r="G108" s="254"/>
      <c r="H108" s="254"/>
      <c r="I108" s="254"/>
      <c r="J108" s="254"/>
      <c r="K108" s="272">
        <v>33471380.489999998</v>
      </c>
      <c r="L108" s="272"/>
      <c r="M108" s="272"/>
      <c r="N108" s="272"/>
      <c r="O108" s="272"/>
      <c r="P108" s="272"/>
      <c r="Q108" s="272"/>
      <c r="R108" s="272"/>
      <c r="S108" s="272"/>
      <c r="T108" s="272"/>
      <c r="U108" s="272"/>
      <c r="V108" s="255">
        <v>2.2432995794628599E-3</v>
      </c>
      <c r="W108" s="255"/>
      <c r="X108" s="255"/>
      <c r="Y108" s="255"/>
      <c r="Z108" s="255"/>
      <c r="AA108" s="255"/>
      <c r="AB108" s="255"/>
      <c r="AC108" s="255"/>
      <c r="AD108" s="255"/>
      <c r="AE108" s="255"/>
      <c r="AF108" s="256">
        <v>932</v>
      </c>
      <c r="AG108" s="256"/>
      <c r="AH108" s="256"/>
      <c r="AI108" s="256"/>
      <c r="AJ108" s="256"/>
      <c r="AK108" s="255">
        <v>4.0631444029313899E-3</v>
      </c>
      <c r="AL108" s="255"/>
      <c r="AM108" s="255"/>
      <c r="AN108" s="255"/>
      <c r="AO108" s="255"/>
    </row>
    <row r="109" spans="2:44" s="56" customFormat="1" ht="10.7" customHeight="1" x14ac:dyDescent="0.15">
      <c r="B109" s="254" t="s">
        <v>1410</v>
      </c>
      <c r="C109" s="254"/>
      <c r="D109" s="254"/>
      <c r="E109" s="254"/>
      <c r="F109" s="254"/>
      <c r="G109" s="254"/>
      <c r="H109" s="254"/>
      <c r="I109" s="254"/>
      <c r="J109" s="254"/>
      <c r="K109" s="272">
        <v>44481951.049999997</v>
      </c>
      <c r="L109" s="272"/>
      <c r="M109" s="272"/>
      <c r="N109" s="272"/>
      <c r="O109" s="272"/>
      <c r="P109" s="272"/>
      <c r="Q109" s="272"/>
      <c r="R109" s="272"/>
      <c r="S109" s="272"/>
      <c r="T109" s="272"/>
      <c r="U109" s="272"/>
      <c r="V109" s="255">
        <v>2.9812436960574501E-3</v>
      </c>
      <c r="W109" s="255"/>
      <c r="X109" s="255"/>
      <c r="Y109" s="255"/>
      <c r="Z109" s="255"/>
      <c r="AA109" s="255"/>
      <c r="AB109" s="255"/>
      <c r="AC109" s="255"/>
      <c r="AD109" s="255"/>
      <c r="AE109" s="255"/>
      <c r="AF109" s="256">
        <v>1484</v>
      </c>
      <c r="AG109" s="256"/>
      <c r="AH109" s="256"/>
      <c r="AI109" s="256"/>
      <c r="AJ109" s="256"/>
      <c r="AK109" s="255">
        <v>6.4696419462984796E-3</v>
      </c>
      <c r="AL109" s="255"/>
      <c r="AM109" s="255"/>
      <c r="AN109" s="255"/>
      <c r="AO109" s="255"/>
    </row>
    <row r="110" spans="2:44" s="56" customFormat="1" ht="10.7" customHeight="1" x14ac:dyDescent="0.15">
      <c r="B110" s="254" t="s">
        <v>1411</v>
      </c>
      <c r="C110" s="254"/>
      <c r="D110" s="254"/>
      <c r="E110" s="254"/>
      <c r="F110" s="254"/>
      <c r="G110" s="254"/>
      <c r="H110" s="254"/>
      <c r="I110" s="254"/>
      <c r="J110" s="254"/>
      <c r="K110" s="272">
        <v>55132896.469999999</v>
      </c>
      <c r="L110" s="272"/>
      <c r="M110" s="272"/>
      <c r="N110" s="272"/>
      <c r="O110" s="272"/>
      <c r="P110" s="272"/>
      <c r="Q110" s="272"/>
      <c r="R110" s="272"/>
      <c r="S110" s="272"/>
      <c r="T110" s="272"/>
      <c r="U110" s="272"/>
      <c r="V110" s="255">
        <v>3.6950852237084002E-3</v>
      </c>
      <c r="W110" s="255"/>
      <c r="X110" s="255"/>
      <c r="Y110" s="255"/>
      <c r="Z110" s="255"/>
      <c r="AA110" s="255"/>
      <c r="AB110" s="255"/>
      <c r="AC110" s="255"/>
      <c r="AD110" s="255"/>
      <c r="AE110" s="255"/>
      <c r="AF110" s="256">
        <v>2481</v>
      </c>
      <c r="AG110" s="256"/>
      <c r="AH110" s="256"/>
      <c r="AI110" s="256"/>
      <c r="AJ110" s="256"/>
      <c r="AK110" s="255">
        <v>1.08161601541554E-2</v>
      </c>
      <c r="AL110" s="255"/>
      <c r="AM110" s="255"/>
      <c r="AN110" s="255"/>
      <c r="AO110" s="255"/>
    </row>
    <row r="111" spans="2:44" s="56" customFormat="1" ht="10.7" customHeight="1" x14ac:dyDescent="0.15">
      <c r="B111" s="254" t="s">
        <v>1412</v>
      </c>
      <c r="C111" s="254"/>
      <c r="D111" s="254"/>
      <c r="E111" s="254"/>
      <c r="F111" s="254"/>
      <c r="G111" s="254"/>
      <c r="H111" s="254"/>
      <c r="I111" s="254"/>
      <c r="J111" s="254"/>
      <c r="K111" s="272">
        <v>866412454.95000005</v>
      </c>
      <c r="L111" s="272"/>
      <c r="M111" s="272"/>
      <c r="N111" s="272"/>
      <c r="O111" s="272"/>
      <c r="P111" s="272"/>
      <c r="Q111" s="272"/>
      <c r="R111" s="272"/>
      <c r="S111" s="272"/>
      <c r="T111" s="272"/>
      <c r="U111" s="272"/>
      <c r="V111" s="255">
        <v>5.8068196392778201E-2</v>
      </c>
      <c r="W111" s="255"/>
      <c r="X111" s="255"/>
      <c r="Y111" s="255"/>
      <c r="Z111" s="255"/>
      <c r="AA111" s="255"/>
      <c r="AB111" s="255"/>
      <c r="AC111" s="255"/>
      <c r="AD111" s="255"/>
      <c r="AE111" s="255"/>
      <c r="AF111" s="256">
        <v>31738</v>
      </c>
      <c r="AG111" s="256"/>
      <c r="AH111" s="256"/>
      <c r="AI111" s="256"/>
      <c r="AJ111" s="256"/>
      <c r="AK111" s="255">
        <v>0.13836488954960999</v>
      </c>
      <c r="AL111" s="255"/>
      <c r="AM111" s="255"/>
      <c r="AN111" s="255"/>
      <c r="AO111" s="255"/>
    </row>
    <row r="112" spans="2:44" s="56" customFormat="1" ht="10.7" customHeight="1" x14ac:dyDescent="0.15">
      <c r="B112" s="254" t="s">
        <v>1413</v>
      </c>
      <c r="C112" s="254"/>
      <c r="D112" s="254"/>
      <c r="E112" s="254"/>
      <c r="F112" s="254"/>
      <c r="G112" s="254"/>
      <c r="H112" s="254"/>
      <c r="I112" s="254"/>
      <c r="J112" s="254"/>
      <c r="K112" s="272">
        <v>85920135.199999496</v>
      </c>
      <c r="L112" s="272"/>
      <c r="M112" s="272"/>
      <c r="N112" s="272"/>
      <c r="O112" s="272"/>
      <c r="P112" s="272"/>
      <c r="Q112" s="272"/>
      <c r="R112" s="272"/>
      <c r="S112" s="272"/>
      <c r="T112" s="272"/>
      <c r="U112" s="272"/>
      <c r="V112" s="255">
        <v>5.7584898005368004E-3</v>
      </c>
      <c r="W112" s="255"/>
      <c r="X112" s="255"/>
      <c r="Y112" s="255"/>
      <c r="Z112" s="255"/>
      <c r="AA112" s="255"/>
      <c r="AB112" s="255"/>
      <c r="AC112" s="255"/>
      <c r="AD112" s="255"/>
      <c r="AE112" s="255"/>
      <c r="AF112" s="256">
        <v>4339</v>
      </c>
      <c r="AG112" s="256"/>
      <c r="AH112" s="256"/>
      <c r="AI112" s="256"/>
      <c r="AJ112" s="256"/>
      <c r="AK112" s="255">
        <v>1.8916291378024998E-2</v>
      </c>
      <c r="AL112" s="255"/>
      <c r="AM112" s="255"/>
      <c r="AN112" s="255"/>
      <c r="AO112" s="255"/>
    </row>
    <row r="113" spans="2:41" s="56" customFormat="1" ht="10.7" customHeight="1" x14ac:dyDescent="0.15">
      <c r="B113" s="254" t="s">
        <v>1414</v>
      </c>
      <c r="C113" s="254"/>
      <c r="D113" s="254"/>
      <c r="E113" s="254"/>
      <c r="F113" s="254"/>
      <c r="G113" s="254"/>
      <c r="H113" s="254"/>
      <c r="I113" s="254"/>
      <c r="J113" s="254"/>
      <c r="K113" s="272">
        <v>176257305.74000001</v>
      </c>
      <c r="L113" s="272"/>
      <c r="M113" s="272"/>
      <c r="N113" s="272"/>
      <c r="O113" s="272"/>
      <c r="P113" s="272"/>
      <c r="Q113" s="272"/>
      <c r="R113" s="272"/>
      <c r="S113" s="272"/>
      <c r="T113" s="272"/>
      <c r="U113" s="272"/>
      <c r="V113" s="255">
        <v>1.18130155988615E-2</v>
      </c>
      <c r="W113" s="255"/>
      <c r="X113" s="255"/>
      <c r="Y113" s="255"/>
      <c r="Z113" s="255"/>
      <c r="AA113" s="255"/>
      <c r="AB113" s="255"/>
      <c r="AC113" s="255"/>
      <c r="AD113" s="255"/>
      <c r="AE113" s="255"/>
      <c r="AF113" s="256">
        <v>4727</v>
      </c>
      <c r="AG113" s="256"/>
      <c r="AH113" s="256"/>
      <c r="AI113" s="256"/>
      <c r="AJ113" s="256"/>
      <c r="AK113" s="255">
        <v>2.06078150135801E-2</v>
      </c>
      <c r="AL113" s="255"/>
      <c r="AM113" s="255"/>
      <c r="AN113" s="255"/>
      <c r="AO113" s="255"/>
    </row>
    <row r="114" spans="2:41" s="56" customFormat="1" ht="10.7" customHeight="1" x14ac:dyDescent="0.15">
      <c r="B114" s="254" t="s">
        <v>1415</v>
      </c>
      <c r="C114" s="254"/>
      <c r="D114" s="254"/>
      <c r="E114" s="254"/>
      <c r="F114" s="254"/>
      <c r="G114" s="254"/>
      <c r="H114" s="254"/>
      <c r="I114" s="254"/>
      <c r="J114" s="254"/>
      <c r="K114" s="272">
        <v>550091685.76000404</v>
      </c>
      <c r="L114" s="272"/>
      <c r="M114" s="272"/>
      <c r="N114" s="272"/>
      <c r="O114" s="272"/>
      <c r="P114" s="272"/>
      <c r="Q114" s="272"/>
      <c r="R114" s="272"/>
      <c r="S114" s="272"/>
      <c r="T114" s="272"/>
      <c r="U114" s="272"/>
      <c r="V114" s="255">
        <v>3.6867928040796298E-2</v>
      </c>
      <c r="W114" s="255"/>
      <c r="X114" s="255"/>
      <c r="Y114" s="255"/>
      <c r="Z114" s="255"/>
      <c r="AA114" s="255"/>
      <c r="AB114" s="255"/>
      <c r="AC114" s="255"/>
      <c r="AD114" s="255"/>
      <c r="AE114" s="255"/>
      <c r="AF114" s="256">
        <v>13417</v>
      </c>
      <c r="AG114" s="256"/>
      <c r="AH114" s="256"/>
      <c r="AI114" s="256"/>
      <c r="AJ114" s="256"/>
      <c r="AK114" s="255">
        <v>5.8492712933616402E-2</v>
      </c>
      <c r="AL114" s="255"/>
      <c r="AM114" s="255"/>
      <c r="AN114" s="255"/>
      <c r="AO114" s="255"/>
    </row>
    <row r="115" spans="2:41" s="56" customFormat="1" ht="10.7" customHeight="1" x14ac:dyDescent="0.15">
      <c r="B115" s="254" t="s">
        <v>1416</v>
      </c>
      <c r="C115" s="254"/>
      <c r="D115" s="254"/>
      <c r="E115" s="254"/>
      <c r="F115" s="254"/>
      <c r="G115" s="254"/>
      <c r="H115" s="254"/>
      <c r="I115" s="254"/>
      <c r="J115" s="254"/>
      <c r="K115" s="272">
        <v>111370382.40000001</v>
      </c>
      <c r="L115" s="272"/>
      <c r="M115" s="272"/>
      <c r="N115" s="272"/>
      <c r="O115" s="272"/>
      <c r="P115" s="272"/>
      <c r="Q115" s="272"/>
      <c r="R115" s="272"/>
      <c r="S115" s="272"/>
      <c r="T115" s="272"/>
      <c r="U115" s="272"/>
      <c r="V115" s="255">
        <v>7.4642016058220498E-3</v>
      </c>
      <c r="W115" s="255"/>
      <c r="X115" s="255"/>
      <c r="Y115" s="255"/>
      <c r="Z115" s="255"/>
      <c r="AA115" s="255"/>
      <c r="AB115" s="255"/>
      <c r="AC115" s="255"/>
      <c r="AD115" s="255"/>
      <c r="AE115" s="255"/>
      <c r="AF115" s="256">
        <v>2594</v>
      </c>
      <c r="AG115" s="256"/>
      <c r="AH115" s="256"/>
      <c r="AI115" s="256"/>
      <c r="AJ115" s="256"/>
      <c r="AK115" s="255">
        <v>1.13087946150258E-2</v>
      </c>
      <c r="AL115" s="255"/>
      <c r="AM115" s="255"/>
      <c r="AN115" s="255"/>
      <c r="AO115" s="255"/>
    </row>
    <row r="116" spans="2:41" s="56" customFormat="1" ht="10.7" customHeight="1" x14ac:dyDescent="0.15">
      <c r="B116" s="254" t="s">
        <v>1417</v>
      </c>
      <c r="C116" s="254"/>
      <c r="D116" s="254"/>
      <c r="E116" s="254"/>
      <c r="F116" s="254"/>
      <c r="G116" s="254"/>
      <c r="H116" s="254"/>
      <c r="I116" s="254"/>
      <c r="J116" s="254"/>
      <c r="K116" s="272">
        <v>1572812677.6099999</v>
      </c>
      <c r="L116" s="272"/>
      <c r="M116" s="272"/>
      <c r="N116" s="272"/>
      <c r="O116" s="272"/>
      <c r="P116" s="272"/>
      <c r="Q116" s="272"/>
      <c r="R116" s="272"/>
      <c r="S116" s="272"/>
      <c r="T116" s="272"/>
      <c r="U116" s="272"/>
      <c r="V116" s="255">
        <v>0.10541214514024901</v>
      </c>
      <c r="W116" s="255"/>
      <c r="X116" s="255"/>
      <c r="Y116" s="255"/>
      <c r="Z116" s="255"/>
      <c r="AA116" s="255"/>
      <c r="AB116" s="255"/>
      <c r="AC116" s="255"/>
      <c r="AD116" s="255"/>
      <c r="AE116" s="255"/>
      <c r="AF116" s="256">
        <v>30998</v>
      </c>
      <c r="AG116" s="256"/>
      <c r="AH116" s="256"/>
      <c r="AI116" s="256"/>
      <c r="AJ116" s="256"/>
      <c r="AK116" s="255">
        <v>0.13513878777045801</v>
      </c>
      <c r="AL116" s="255"/>
      <c r="AM116" s="255"/>
      <c r="AN116" s="255"/>
      <c r="AO116" s="255"/>
    </row>
    <row r="117" spans="2:41" s="56" customFormat="1" ht="10.7" customHeight="1" x14ac:dyDescent="0.15">
      <c r="B117" s="254" t="s">
        <v>1418</v>
      </c>
      <c r="C117" s="254"/>
      <c r="D117" s="254"/>
      <c r="E117" s="254"/>
      <c r="F117" s="254"/>
      <c r="G117" s="254"/>
      <c r="H117" s="254"/>
      <c r="I117" s="254"/>
      <c r="J117" s="254"/>
      <c r="K117" s="272">
        <v>160368697.91999999</v>
      </c>
      <c r="L117" s="272"/>
      <c r="M117" s="272"/>
      <c r="N117" s="272"/>
      <c r="O117" s="272"/>
      <c r="P117" s="272"/>
      <c r="Q117" s="272"/>
      <c r="R117" s="272"/>
      <c r="S117" s="272"/>
      <c r="T117" s="272"/>
      <c r="U117" s="272"/>
      <c r="V117" s="255">
        <v>1.07481384793921E-2</v>
      </c>
      <c r="W117" s="255"/>
      <c r="X117" s="255"/>
      <c r="Y117" s="255"/>
      <c r="Z117" s="255"/>
      <c r="AA117" s="255"/>
      <c r="AB117" s="255"/>
      <c r="AC117" s="255"/>
      <c r="AD117" s="255"/>
      <c r="AE117" s="255"/>
      <c r="AF117" s="256">
        <v>3101</v>
      </c>
      <c r="AG117" s="256"/>
      <c r="AH117" s="256"/>
      <c r="AI117" s="256"/>
      <c r="AJ117" s="256"/>
      <c r="AK117" s="255">
        <v>1.35191102934445E-2</v>
      </c>
      <c r="AL117" s="255"/>
      <c r="AM117" s="255"/>
      <c r="AN117" s="255"/>
      <c r="AO117" s="255"/>
    </row>
    <row r="118" spans="2:41" s="56" customFormat="1" ht="10.7" customHeight="1" x14ac:dyDescent="0.15">
      <c r="B118" s="254" t="s">
        <v>1419</v>
      </c>
      <c r="C118" s="254"/>
      <c r="D118" s="254"/>
      <c r="E118" s="254"/>
      <c r="F118" s="254"/>
      <c r="G118" s="254"/>
      <c r="H118" s="254"/>
      <c r="I118" s="254"/>
      <c r="J118" s="254"/>
      <c r="K118" s="272">
        <v>223665304.21000001</v>
      </c>
      <c r="L118" s="272"/>
      <c r="M118" s="272"/>
      <c r="N118" s="272"/>
      <c r="O118" s="272"/>
      <c r="P118" s="272"/>
      <c r="Q118" s="272"/>
      <c r="R118" s="272"/>
      <c r="S118" s="272"/>
      <c r="T118" s="272"/>
      <c r="U118" s="272"/>
      <c r="V118" s="255">
        <v>1.49903671593298E-2</v>
      </c>
      <c r="W118" s="255"/>
      <c r="X118" s="255"/>
      <c r="Y118" s="255"/>
      <c r="Z118" s="255"/>
      <c r="AA118" s="255"/>
      <c r="AB118" s="255"/>
      <c r="AC118" s="255"/>
      <c r="AD118" s="255"/>
      <c r="AE118" s="255"/>
      <c r="AF118" s="256">
        <v>3693</v>
      </c>
      <c r="AG118" s="256"/>
      <c r="AH118" s="256"/>
      <c r="AI118" s="256"/>
      <c r="AJ118" s="256"/>
      <c r="AK118" s="255">
        <v>1.60999917167657E-2</v>
      </c>
      <c r="AL118" s="255"/>
      <c r="AM118" s="255"/>
      <c r="AN118" s="255"/>
      <c r="AO118" s="255"/>
    </row>
    <row r="119" spans="2:41" s="56" customFormat="1" ht="10.7" customHeight="1" x14ac:dyDescent="0.15">
      <c r="B119" s="254" t="s">
        <v>1420</v>
      </c>
      <c r="C119" s="254"/>
      <c r="D119" s="254"/>
      <c r="E119" s="254"/>
      <c r="F119" s="254"/>
      <c r="G119" s="254"/>
      <c r="H119" s="254"/>
      <c r="I119" s="254"/>
      <c r="J119" s="254"/>
      <c r="K119" s="272">
        <v>828333214.76999903</v>
      </c>
      <c r="L119" s="272"/>
      <c r="M119" s="272"/>
      <c r="N119" s="272"/>
      <c r="O119" s="272"/>
      <c r="P119" s="272"/>
      <c r="Q119" s="272"/>
      <c r="R119" s="272"/>
      <c r="S119" s="272"/>
      <c r="T119" s="272"/>
      <c r="U119" s="272"/>
      <c r="V119" s="255">
        <v>5.5516071495880601E-2</v>
      </c>
      <c r="W119" s="255"/>
      <c r="X119" s="255"/>
      <c r="Y119" s="255"/>
      <c r="Z119" s="255"/>
      <c r="AA119" s="255"/>
      <c r="AB119" s="255"/>
      <c r="AC119" s="255"/>
      <c r="AD119" s="255"/>
      <c r="AE119" s="255"/>
      <c r="AF119" s="256">
        <v>12941</v>
      </c>
      <c r="AG119" s="256"/>
      <c r="AH119" s="256"/>
      <c r="AI119" s="256"/>
      <c r="AJ119" s="256"/>
      <c r="AK119" s="255">
        <v>5.6417544762162201E-2</v>
      </c>
      <c r="AL119" s="255"/>
      <c r="AM119" s="255"/>
      <c r="AN119" s="255"/>
      <c r="AO119" s="255"/>
    </row>
    <row r="120" spans="2:41" s="56" customFormat="1" ht="10.7" customHeight="1" x14ac:dyDescent="0.15">
      <c r="B120" s="254" t="s">
        <v>1421</v>
      </c>
      <c r="C120" s="254"/>
      <c r="D120" s="254"/>
      <c r="E120" s="254"/>
      <c r="F120" s="254"/>
      <c r="G120" s="254"/>
      <c r="H120" s="254"/>
      <c r="I120" s="254"/>
      <c r="J120" s="254"/>
      <c r="K120" s="272">
        <v>168499190.47999999</v>
      </c>
      <c r="L120" s="272"/>
      <c r="M120" s="272"/>
      <c r="N120" s="272"/>
      <c r="O120" s="272"/>
      <c r="P120" s="272"/>
      <c r="Q120" s="272"/>
      <c r="R120" s="272"/>
      <c r="S120" s="272"/>
      <c r="T120" s="272"/>
      <c r="U120" s="272"/>
      <c r="V120" s="255">
        <v>1.1293055667558999E-2</v>
      </c>
      <c r="W120" s="255"/>
      <c r="X120" s="255"/>
      <c r="Y120" s="255"/>
      <c r="Z120" s="255"/>
      <c r="AA120" s="255"/>
      <c r="AB120" s="255"/>
      <c r="AC120" s="255"/>
      <c r="AD120" s="255"/>
      <c r="AE120" s="255"/>
      <c r="AF120" s="256">
        <v>2775</v>
      </c>
      <c r="AG120" s="256"/>
      <c r="AH120" s="256"/>
      <c r="AI120" s="256"/>
      <c r="AJ120" s="256"/>
      <c r="AK120" s="255">
        <v>1.20978816718183E-2</v>
      </c>
      <c r="AL120" s="255"/>
      <c r="AM120" s="255"/>
      <c r="AN120" s="255"/>
      <c r="AO120" s="255"/>
    </row>
    <row r="121" spans="2:41" s="56" customFormat="1" ht="10.7" customHeight="1" x14ac:dyDescent="0.15">
      <c r="B121" s="254" t="s">
        <v>1422</v>
      </c>
      <c r="C121" s="254"/>
      <c r="D121" s="254"/>
      <c r="E121" s="254"/>
      <c r="F121" s="254"/>
      <c r="G121" s="254"/>
      <c r="H121" s="254"/>
      <c r="I121" s="254"/>
      <c r="J121" s="254"/>
      <c r="K121" s="272">
        <v>3758346868.8299799</v>
      </c>
      <c r="L121" s="272"/>
      <c r="M121" s="272"/>
      <c r="N121" s="272"/>
      <c r="O121" s="272"/>
      <c r="P121" s="272"/>
      <c r="Q121" s="272"/>
      <c r="R121" s="272"/>
      <c r="S121" s="272"/>
      <c r="T121" s="272"/>
      <c r="U121" s="272"/>
      <c r="V121" s="255">
        <v>0.251889758560773</v>
      </c>
      <c r="W121" s="255"/>
      <c r="X121" s="255"/>
      <c r="Y121" s="255"/>
      <c r="Z121" s="255"/>
      <c r="AA121" s="255"/>
      <c r="AB121" s="255"/>
      <c r="AC121" s="255"/>
      <c r="AD121" s="255"/>
      <c r="AE121" s="255"/>
      <c r="AF121" s="256">
        <v>49597</v>
      </c>
      <c r="AG121" s="256"/>
      <c r="AH121" s="256"/>
      <c r="AI121" s="256"/>
      <c r="AJ121" s="256"/>
      <c r="AK121" s="255">
        <v>0.216222932352133</v>
      </c>
      <c r="AL121" s="255"/>
      <c r="AM121" s="255"/>
      <c r="AN121" s="255"/>
      <c r="AO121" s="255"/>
    </row>
    <row r="122" spans="2:41" s="56" customFormat="1" ht="10.7" customHeight="1" x14ac:dyDescent="0.15">
      <c r="B122" s="254" t="s">
        <v>1423</v>
      </c>
      <c r="C122" s="254"/>
      <c r="D122" s="254"/>
      <c r="E122" s="254"/>
      <c r="F122" s="254"/>
      <c r="G122" s="254"/>
      <c r="H122" s="254"/>
      <c r="I122" s="254"/>
      <c r="J122" s="254"/>
      <c r="K122" s="272">
        <v>305429741.47000003</v>
      </c>
      <c r="L122" s="272"/>
      <c r="M122" s="272"/>
      <c r="N122" s="272"/>
      <c r="O122" s="272"/>
      <c r="P122" s="272"/>
      <c r="Q122" s="272"/>
      <c r="R122" s="272"/>
      <c r="S122" s="272"/>
      <c r="T122" s="272"/>
      <c r="U122" s="272"/>
      <c r="V122" s="255">
        <v>2.0470336166738198E-2</v>
      </c>
      <c r="W122" s="255"/>
      <c r="X122" s="255"/>
      <c r="Y122" s="255"/>
      <c r="Z122" s="255"/>
      <c r="AA122" s="255"/>
      <c r="AB122" s="255"/>
      <c r="AC122" s="255"/>
      <c r="AD122" s="255"/>
      <c r="AE122" s="255"/>
      <c r="AF122" s="256">
        <v>4375</v>
      </c>
      <c r="AG122" s="256"/>
      <c r="AH122" s="256"/>
      <c r="AI122" s="256"/>
      <c r="AJ122" s="256"/>
      <c r="AK122" s="255">
        <v>1.90732368699837E-2</v>
      </c>
      <c r="AL122" s="255"/>
      <c r="AM122" s="255"/>
      <c r="AN122" s="255"/>
      <c r="AO122" s="255"/>
    </row>
    <row r="123" spans="2:41" s="56" customFormat="1" ht="10.7" customHeight="1" x14ac:dyDescent="0.15">
      <c r="B123" s="254" t="s">
        <v>1424</v>
      </c>
      <c r="C123" s="254"/>
      <c r="D123" s="254"/>
      <c r="E123" s="254"/>
      <c r="F123" s="254"/>
      <c r="G123" s="254"/>
      <c r="H123" s="254"/>
      <c r="I123" s="254"/>
      <c r="J123" s="254"/>
      <c r="K123" s="272">
        <v>167062758.94999999</v>
      </c>
      <c r="L123" s="272"/>
      <c r="M123" s="272"/>
      <c r="N123" s="272"/>
      <c r="O123" s="272"/>
      <c r="P123" s="272"/>
      <c r="Q123" s="272"/>
      <c r="R123" s="272"/>
      <c r="S123" s="272"/>
      <c r="T123" s="272"/>
      <c r="U123" s="272"/>
      <c r="V123" s="255">
        <v>1.1196783981121099E-2</v>
      </c>
      <c r="W123" s="255"/>
      <c r="X123" s="255"/>
      <c r="Y123" s="255"/>
      <c r="Z123" s="255"/>
      <c r="AA123" s="255"/>
      <c r="AB123" s="255"/>
      <c r="AC123" s="255"/>
      <c r="AD123" s="255"/>
      <c r="AE123" s="255"/>
      <c r="AF123" s="256">
        <v>2577</v>
      </c>
      <c r="AG123" s="256"/>
      <c r="AH123" s="256"/>
      <c r="AI123" s="256"/>
      <c r="AJ123" s="256"/>
      <c r="AK123" s="255">
        <v>1.1234681466045299E-2</v>
      </c>
      <c r="AL123" s="255"/>
      <c r="AM123" s="255"/>
      <c r="AN123" s="255"/>
      <c r="AO123" s="255"/>
    </row>
    <row r="124" spans="2:41" s="56" customFormat="1" ht="10.7" customHeight="1" x14ac:dyDescent="0.15">
      <c r="B124" s="254" t="s">
        <v>1425</v>
      </c>
      <c r="C124" s="254"/>
      <c r="D124" s="254"/>
      <c r="E124" s="254"/>
      <c r="F124" s="254"/>
      <c r="G124" s="254"/>
      <c r="H124" s="254"/>
      <c r="I124" s="254"/>
      <c r="J124" s="254"/>
      <c r="K124" s="272">
        <v>186129512.33000001</v>
      </c>
      <c r="L124" s="272"/>
      <c r="M124" s="272"/>
      <c r="N124" s="272"/>
      <c r="O124" s="272"/>
      <c r="P124" s="272"/>
      <c r="Q124" s="272"/>
      <c r="R124" s="272"/>
      <c r="S124" s="272"/>
      <c r="T124" s="272"/>
      <c r="U124" s="272"/>
      <c r="V124" s="255">
        <v>1.24746649413E-2</v>
      </c>
      <c r="W124" s="255"/>
      <c r="X124" s="255"/>
      <c r="Y124" s="255"/>
      <c r="Z124" s="255"/>
      <c r="AA124" s="255"/>
      <c r="AB124" s="255"/>
      <c r="AC124" s="255"/>
      <c r="AD124" s="255"/>
      <c r="AE124" s="255"/>
      <c r="AF124" s="256">
        <v>2652</v>
      </c>
      <c r="AG124" s="256"/>
      <c r="AH124" s="256"/>
      <c r="AI124" s="256"/>
      <c r="AJ124" s="256"/>
      <c r="AK124" s="255">
        <v>1.15616512409593E-2</v>
      </c>
      <c r="AL124" s="255"/>
      <c r="AM124" s="255"/>
      <c r="AN124" s="255"/>
      <c r="AO124" s="255"/>
    </row>
    <row r="125" spans="2:41" s="56" customFormat="1" ht="10.7" customHeight="1" x14ac:dyDescent="0.15">
      <c r="B125" s="254" t="s">
        <v>1426</v>
      </c>
      <c r="C125" s="254"/>
      <c r="D125" s="254"/>
      <c r="E125" s="254"/>
      <c r="F125" s="254"/>
      <c r="G125" s="254"/>
      <c r="H125" s="254"/>
      <c r="I125" s="254"/>
      <c r="J125" s="254"/>
      <c r="K125" s="272">
        <v>117777432.91</v>
      </c>
      <c r="L125" s="272"/>
      <c r="M125" s="272"/>
      <c r="N125" s="272"/>
      <c r="O125" s="272"/>
      <c r="P125" s="272"/>
      <c r="Q125" s="272"/>
      <c r="R125" s="272"/>
      <c r="S125" s="272"/>
      <c r="T125" s="272"/>
      <c r="U125" s="272"/>
      <c r="V125" s="255">
        <v>7.8936112538338602E-3</v>
      </c>
      <c r="W125" s="255"/>
      <c r="X125" s="255"/>
      <c r="Y125" s="255"/>
      <c r="Z125" s="255"/>
      <c r="AA125" s="255"/>
      <c r="AB125" s="255"/>
      <c r="AC125" s="255"/>
      <c r="AD125" s="255"/>
      <c r="AE125" s="255"/>
      <c r="AF125" s="256">
        <v>1693</v>
      </c>
      <c r="AG125" s="256"/>
      <c r="AH125" s="256"/>
      <c r="AI125" s="256"/>
      <c r="AJ125" s="256"/>
      <c r="AK125" s="255">
        <v>7.3807977190588504E-3</v>
      </c>
      <c r="AL125" s="255"/>
      <c r="AM125" s="255"/>
      <c r="AN125" s="255"/>
      <c r="AO125" s="255"/>
    </row>
    <row r="126" spans="2:41" s="56" customFormat="1" ht="10.7" customHeight="1" x14ac:dyDescent="0.15">
      <c r="B126" s="254" t="s">
        <v>1427</v>
      </c>
      <c r="C126" s="254"/>
      <c r="D126" s="254"/>
      <c r="E126" s="254"/>
      <c r="F126" s="254"/>
      <c r="G126" s="254"/>
      <c r="H126" s="254"/>
      <c r="I126" s="254"/>
      <c r="J126" s="254"/>
      <c r="K126" s="272">
        <v>4313641246.6500101</v>
      </c>
      <c r="L126" s="272"/>
      <c r="M126" s="272"/>
      <c r="N126" s="272"/>
      <c r="O126" s="272"/>
      <c r="P126" s="272"/>
      <c r="Q126" s="272"/>
      <c r="R126" s="272"/>
      <c r="S126" s="272"/>
      <c r="T126" s="272"/>
      <c r="U126" s="272"/>
      <c r="V126" s="255">
        <v>0.28910637843141002</v>
      </c>
      <c r="W126" s="255"/>
      <c r="X126" s="255"/>
      <c r="Y126" s="255"/>
      <c r="Z126" s="255"/>
      <c r="AA126" s="255"/>
      <c r="AB126" s="255"/>
      <c r="AC126" s="255"/>
      <c r="AD126" s="255"/>
      <c r="AE126" s="255"/>
      <c r="AF126" s="256">
        <v>40470</v>
      </c>
      <c r="AG126" s="256"/>
      <c r="AH126" s="256"/>
      <c r="AI126" s="256"/>
      <c r="AJ126" s="256"/>
      <c r="AK126" s="255">
        <v>0.17643289054359801</v>
      </c>
      <c r="AL126" s="255"/>
      <c r="AM126" s="255"/>
      <c r="AN126" s="255"/>
      <c r="AO126" s="255"/>
    </row>
    <row r="127" spans="2:41" s="56" customFormat="1" ht="10.7" customHeight="1" x14ac:dyDescent="0.15">
      <c r="B127" s="254" t="s">
        <v>1430</v>
      </c>
      <c r="C127" s="254"/>
      <c r="D127" s="254"/>
      <c r="E127" s="254"/>
      <c r="F127" s="254"/>
      <c r="G127" s="254"/>
      <c r="H127" s="254"/>
      <c r="I127" s="254"/>
      <c r="J127" s="254"/>
      <c r="K127" s="272">
        <v>433601466.13999999</v>
      </c>
      <c r="L127" s="272"/>
      <c r="M127" s="272"/>
      <c r="N127" s="272"/>
      <c r="O127" s="272"/>
      <c r="P127" s="272"/>
      <c r="Q127" s="272"/>
      <c r="R127" s="272"/>
      <c r="S127" s="272"/>
      <c r="T127" s="272"/>
      <c r="U127" s="272"/>
      <c r="V127" s="255">
        <v>2.9060587654487401E-2</v>
      </c>
      <c r="W127" s="255"/>
      <c r="X127" s="255"/>
      <c r="Y127" s="255"/>
      <c r="Z127" s="255"/>
      <c r="AA127" s="255"/>
      <c r="AB127" s="255"/>
      <c r="AC127" s="255"/>
      <c r="AD127" s="255"/>
      <c r="AE127" s="255"/>
      <c r="AF127" s="256">
        <v>4749</v>
      </c>
      <c r="AG127" s="256"/>
      <c r="AH127" s="256"/>
      <c r="AI127" s="256"/>
      <c r="AJ127" s="256"/>
      <c r="AK127" s="255">
        <v>2.0703726147554901E-2</v>
      </c>
      <c r="AL127" s="255"/>
      <c r="AM127" s="255"/>
      <c r="AN127" s="255"/>
      <c r="AO127" s="255"/>
    </row>
    <row r="128" spans="2:41" s="56" customFormat="1" ht="10.7" customHeight="1" x14ac:dyDescent="0.15">
      <c r="B128" s="254" t="s">
        <v>1432</v>
      </c>
      <c r="C128" s="254"/>
      <c r="D128" s="254"/>
      <c r="E128" s="254"/>
      <c r="F128" s="254"/>
      <c r="G128" s="254"/>
      <c r="H128" s="254"/>
      <c r="I128" s="254"/>
      <c r="J128" s="254"/>
      <c r="K128" s="272">
        <v>35863811.030000001</v>
      </c>
      <c r="L128" s="272"/>
      <c r="M128" s="272"/>
      <c r="N128" s="272"/>
      <c r="O128" s="272"/>
      <c r="P128" s="272"/>
      <c r="Q128" s="272"/>
      <c r="R128" s="272"/>
      <c r="S128" s="272"/>
      <c r="T128" s="272"/>
      <c r="U128" s="272"/>
      <c r="V128" s="255">
        <v>2.4036436807729298E-3</v>
      </c>
      <c r="W128" s="255"/>
      <c r="X128" s="255"/>
      <c r="Y128" s="255"/>
      <c r="Z128" s="255"/>
      <c r="AA128" s="255"/>
      <c r="AB128" s="255"/>
      <c r="AC128" s="255"/>
      <c r="AD128" s="255"/>
      <c r="AE128" s="255"/>
      <c r="AF128" s="256">
        <v>391</v>
      </c>
      <c r="AG128" s="256"/>
      <c r="AH128" s="256"/>
      <c r="AI128" s="256"/>
      <c r="AJ128" s="256"/>
      <c r="AK128" s="255">
        <v>1.70460242655169E-3</v>
      </c>
      <c r="AL128" s="255"/>
      <c r="AM128" s="255"/>
      <c r="AN128" s="255"/>
      <c r="AO128" s="255"/>
    </row>
    <row r="129" spans="2:44" s="56" customFormat="1" ht="10.7" customHeight="1" x14ac:dyDescent="0.15">
      <c r="B129" s="254" t="s">
        <v>1428</v>
      </c>
      <c r="C129" s="254"/>
      <c r="D129" s="254"/>
      <c r="E129" s="254"/>
      <c r="F129" s="254"/>
      <c r="G129" s="254"/>
      <c r="H129" s="254"/>
      <c r="I129" s="254"/>
      <c r="J129" s="254"/>
      <c r="K129" s="272">
        <v>13293246.91</v>
      </c>
      <c r="L129" s="272"/>
      <c r="M129" s="272"/>
      <c r="N129" s="272"/>
      <c r="O129" s="272"/>
      <c r="P129" s="272"/>
      <c r="Q129" s="272"/>
      <c r="R129" s="272"/>
      <c r="S129" s="272"/>
      <c r="T129" s="272"/>
      <c r="U129" s="272"/>
      <c r="V129" s="255">
        <v>8.9093233581472205E-4</v>
      </c>
      <c r="W129" s="255"/>
      <c r="X129" s="255"/>
      <c r="Y129" s="255"/>
      <c r="Z129" s="255"/>
      <c r="AA129" s="255"/>
      <c r="AB129" s="255"/>
      <c r="AC129" s="255"/>
      <c r="AD129" s="255"/>
      <c r="AE129" s="255"/>
      <c r="AF129" s="256">
        <v>166</v>
      </c>
      <c r="AG129" s="256"/>
      <c r="AH129" s="256"/>
      <c r="AI129" s="256"/>
      <c r="AJ129" s="256"/>
      <c r="AK129" s="255">
        <v>7.2369310180966896E-4</v>
      </c>
      <c r="AL129" s="255"/>
      <c r="AM129" s="255"/>
      <c r="AN129" s="255"/>
      <c r="AO129" s="255"/>
    </row>
    <row r="130" spans="2:44" s="56" customFormat="1" ht="10.7" customHeight="1" x14ac:dyDescent="0.15">
      <c r="B130" s="254" t="s">
        <v>1431</v>
      </c>
      <c r="C130" s="254"/>
      <c r="D130" s="254"/>
      <c r="E130" s="254"/>
      <c r="F130" s="254"/>
      <c r="G130" s="254"/>
      <c r="H130" s="254"/>
      <c r="I130" s="254"/>
      <c r="J130" s="254"/>
      <c r="K130" s="272">
        <v>31621928.370000001</v>
      </c>
      <c r="L130" s="272"/>
      <c r="M130" s="272"/>
      <c r="N130" s="272"/>
      <c r="O130" s="272"/>
      <c r="P130" s="272"/>
      <c r="Q130" s="272"/>
      <c r="R130" s="272"/>
      <c r="S130" s="272"/>
      <c r="T130" s="272"/>
      <c r="U130" s="272"/>
      <c r="V130" s="255">
        <v>2.1193466649939699E-3</v>
      </c>
      <c r="W130" s="255"/>
      <c r="X130" s="255"/>
      <c r="Y130" s="255"/>
      <c r="Z130" s="255"/>
      <c r="AA130" s="255"/>
      <c r="AB130" s="255"/>
      <c r="AC130" s="255"/>
      <c r="AD130" s="255"/>
      <c r="AE130" s="255"/>
      <c r="AF130" s="256">
        <v>322</v>
      </c>
      <c r="AG130" s="256"/>
      <c r="AH130" s="256"/>
      <c r="AI130" s="256"/>
      <c r="AJ130" s="256"/>
      <c r="AK130" s="255">
        <v>1.4037902336308001E-3</v>
      </c>
      <c r="AL130" s="255"/>
      <c r="AM130" s="255"/>
      <c r="AN130" s="255"/>
      <c r="AO130" s="255"/>
    </row>
    <row r="131" spans="2:44" s="56" customFormat="1" ht="10.7" customHeight="1" x14ac:dyDescent="0.15">
      <c r="B131" s="254" t="s">
        <v>1434</v>
      </c>
      <c r="C131" s="254"/>
      <c r="D131" s="254"/>
      <c r="E131" s="254"/>
      <c r="F131" s="254"/>
      <c r="G131" s="254"/>
      <c r="H131" s="254"/>
      <c r="I131" s="254"/>
      <c r="J131" s="254"/>
      <c r="K131" s="272">
        <v>308931825.11000001</v>
      </c>
      <c r="L131" s="272"/>
      <c r="M131" s="272"/>
      <c r="N131" s="272"/>
      <c r="O131" s="272"/>
      <c r="P131" s="272"/>
      <c r="Q131" s="272"/>
      <c r="R131" s="272"/>
      <c r="S131" s="272"/>
      <c r="T131" s="272"/>
      <c r="U131" s="272"/>
      <c r="V131" s="255">
        <v>2.07050507988163E-2</v>
      </c>
      <c r="W131" s="255"/>
      <c r="X131" s="255"/>
      <c r="Y131" s="255"/>
      <c r="Z131" s="255"/>
      <c r="AA131" s="255"/>
      <c r="AB131" s="255"/>
      <c r="AC131" s="255"/>
      <c r="AD131" s="255"/>
      <c r="AE131" s="255"/>
      <c r="AF131" s="256">
        <v>3842</v>
      </c>
      <c r="AG131" s="256"/>
      <c r="AH131" s="256"/>
      <c r="AI131" s="256"/>
      <c r="AJ131" s="256"/>
      <c r="AK131" s="255">
        <v>1.6749571669594902E-2</v>
      </c>
      <c r="AL131" s="255"/>
      <c r="AM131" s="255"/>
      <c r="AN131" s="255"/>
      <c r="AO131" s="255"/>
    </row>
    <row r="132" spans="2:44" s="56" customFormat="1" ht="10.7" customHeight="1" x14ac:dyDescent="0.15">
      <c r="B132" s="254" t="s">
        <v>1435</v>
      </c>
      <c r="C132" s="254"/>
      <c r="D132" s="254"/>
      <c r="E132" s="254"/>
      <c r="F132" s="254"/>
      <c r="G132" s="254"/>
      <c r="H132" s="254"/>
      <c r="I132" s="254"/>
      <c r="J132" s="254"/>
      <c r="K132" s="272">
        <v>24143360.379999999</v>
      </c>
      <c r="L132" s="272"/>
      <c r="M132" s="272"/>
      <c r="N132" s="272"/>
      <c r="O132" s="272"/>
      <c r="P132" s="272"/>
      <c r="Q132" s="272"/>
      <c r="R132" s="272"/>
      <c r="S132" s="272"/>
      <c r="T132" s="272"/>
      <c r="U132" s="272"/>
      <c r="V132" s="255">
        <v>1.6181223897668499E-3</v>
      </c>
      <c r="W132" s="255"/>
      <c r="X132" s="255"/>
      <c r="Y132" s="255"/>
      <c r="Z132" s="255"/>
      <c r="AA132" s="255"/>
      <c r="AB132" s="255"/>
      <c r="AC132" s="255"/>
      <c r="AD132" s="255"/>
      <c r="AE132" s="255"/>
      <c r="AF132" s="256">
        <v>332</v>
      </c>
      <c r="AG132" s="256"/>
      <c r="AH132" s="256"/>
      <c r="AI132" s="256"/>
      <c r="AJ132" s="256"/>
      <c r="AK132" s="255">
        <v>1.4473862036193401E-3</v>
      </c>
      <c r="AL132" s="255"/>
      <c r="AM132" s="255"/>
      <c r="AN132" s="255"/>
      <c r="AO132" s="255"/>
    </row>
    <row r="133" spans="2:44" s="56" customFormat="1" ht="10.7" customHeight="1" x14ac:dyDescent="0.15">
      <c r="B133" s="254" t="s">
        <v>1429</v>
      </c>
      <c r="C133" s="254"/>
      <c r="D133" s="254"/>
      <c r="E133" s="254"/>
      <c r="F133" s="254"/>
      <c r="G133" s="254"/>
      <c r="H133" s="254"/>
      <c r="I133" s="254"/>
      <c r="J133" s="254"/>
      <c r="K133" s="272">
        <v>184082.27</v>
      </c>
      <c r="L133" s="272"/>
      <c r="M133" s="272"/>
      <c r="N133" s="272"/>
      <c r="O133" s="272"/>
      <c r="P133" s="272"/>
      <c r="Q133" s="272"/>
      <c r="R133" s="272"/>
      <c r="S133" s="272"/>
      <c r="T133" s="272"/>
      <c r="U133" s="272"/>
      <c r="V133" s="255">
        <v>1.23374558453286E-5</v>
      </c>
      <c r="W133" s="255"/>
      <c r="X133" s="255"/>
      <c r="Y133" s="255"/>
      <c r="Z133" s="255"/>
      <c r="AA133" s="255"/>
      <c r="AB133" s="255"/>
      <c r="AC133" s="255"/>
      <c r="AD133" s="255"/>
      <c r="AE133" s="255"/>
      <c r="AF133" s="256">
        <v>2</v>
      </c>
      <c r="AG133" s="256"/>
      <c r="AH133" s="256"/>
      <c r="AI133" s="256"/>
      <c r="AJ133" s="256"/>
      <c r="AK133" s="255">
        <v>8.7191939977068494E-6</v>
      </c>
      <c r="AL133" s="255"/>
      <c r="AM133" s="255"/>
      <c r="AN133" s="255"/>
      <c r="AO133" s="255"/>
    </row>
    <row r="134" spans="2:44" s="56" customFormat="1" ht="10.7" customHeight="1" x14ac:dyDescent="0.15">
      <c r="B134" s="254" t="s">
        <v>1436</v>
      </c>
      <c r="C134" s="254"/>
      <c r="D134" s="254"/>
      <c r="E134" s="254"/>
      <c r="F134" s="254"/>
      <c r="G134" s="254"/>
      <c r="H134" s="254"/>
      <c r="I134" s="254"/>
      <c r="J134" s="254"/>
      <c r="K134" s="272">
        <v>98031.95</v>
      </c>
      <c r="L134" s="272"/>
      <c r="M134" s="272"/>
      <c r="N134" s="272"/>
      <c r="O134" s="272"/>
      <c r="P134" s="272"/>
      <c r="Q134" s="272"/>
      <c r="R134" s="272"/>
      <c r="S134" s="272"/>
      <c r="T134" s="272"/>
      <c r="U134" s="272"/>
      <c r="V134" s="255">
        <v>6.5702408741290802E-6</v>
      </c>
      <c r="W134" s="255"/>
      <c r="X134" s="255"/>
      <c r="Y134" s="255"/>
      <c r="Z134" s="255"/>
      <c r="AA134" s="255"/>
      <c r="AB134" s="255"/>
      <c r="AC134" s="255"/>
      <c r="AD134" s="255"/>
      <c r="AE134" s="255"/>
      <c r="AF134" s="256">
        <v>2</v>
      </c>
      <c r="AG134" s="256"/>
      <c r="AH134" s="256"/>
      <c r="AI134" s="256"/>
      <c r="AJ134" s="256"/>
      <c r="AK134" s="255">
        <v>8.7191939977068494E-6</v>
      </c>
      <c r="AL134" s="255"/>
      <c r="AM134" s="255"/>
      <c r="AN134" s="255"/>
      <c r="AO134" s="255"/>
    </row>
    <row r="135" spans="2:44" s="56" customFormat="1" ht="10.7" customHeight="1" x14ac:dyDescent="0.15">
      <c r="B135" s="254" t="s">
        <v>1437</v>
      </c>
      <c r="C135" s="254"/>
      <c r="D135" s="254"/>
      <c r="E135" s="254"/>
      <c r="F135" s="254"/>
      <c r="G135" s="254"/>
      <c r="H135" s="254"/>
      <c r="I135" s="254"/>
      <c r="J135" s="254"/>
      <c r="K135" s="272">
        <v>105696.68</v>
      </c>
      <c r="L135" s="272"/>
      <c r="M135" s="272"/>
      <c r="N135" s="272"/>
      <c r="O135" s="272"/>
      <c r="P135" s="272"/>
      <c r="Q135" s="272"/>
      <c r="R135" s="272"/>
      <c r="S135" s="272"/>
      <c r="T135" s="272"/>
      <c r="U135" s="272"/>
      <c r="V135" s="255">
        <v>7.0839419923376196E-6</v>
      </c>
      <c r="W135" s="255"/>
      <c r="X135" s="255"/>
      <c r="Y135" s="255"/>
      <c r="Z135" s="255"/>
      <c r="AA135" s="255"/>
      <c r="AB135" s="255"/>
      <c r="AC135" s="255"/>
      <c r="AD135" s="255"/>
      <c r="AE135" s="255"/>
      <c r="AF135" s="256">
        <v>1</v>
      </c>
      <c r="AG135" s="256"/>
      <c r="AH135" s="256"/>
      <c r="AI135" s="256"/>
      <c r="AJ135" s="256"/>
      <c r="AK135" s="255">
        <v>4.3595969988534298E-6</v>
      </c>
      <c r="AL135" s="255"/>
      <c r="AM135" s="255"/>
      <c r="AN135" s="255"/>
      <c r="AO135" s="255"/>
    </row>
    <row r="136" spans="2:44" s="56" customFormat="1" ht="10.7" customHeight="1" x14ac:dyDescent="0.15">
      <c r="B136" s="254" t="s">
        <v>1438</v>
      </c>
      <c r="C136" s="254"/>
      <c r="D136" s="254"/>
      <c r="E136" s="254"/>
      <c r="F136" s="254"/>
      <c r="G136" s="254"/>
      <c r="H136" s="254"/>
      <c r="I136" s="254"/>
      <c r="J136" s="254"/>
      <c r="K136" s="272">
        <v>332074.61</v>
      </c>
      <c r="L136" s="272"/>
      <c r="M136" s="272"/>
      <c r="N136" s="272"/>
      <c r="O136" s="272"/>
      <c r="P136" s="272"/>
      <c r="Q136" s="272"/>
      <c r="R136" s="272"/>
      <c r="S136" s="272"/>
      <c r="T136" s="272"/>
      <c r="U136" s="272"/>
      <c r="V136" s="255">
        <v>2.2256113194550099E-5</v>
      </c>
      <c r="W136" s="255"/>
      <c r="X136" s="255"/>
      <c r="Y136" s="255"/>
      <c r="Z136" s="255"/>
      <c r="AA136" s="255"/>
      <c r="AB136" s="255"/>
      <c r="AC136" s="255"/>
      <c r="AD136" s="255"/>
      <c r="AE136" s="255"/>
      <c r="AF136" s="256">
        <v>5</v>
      </c>
      <c r="AG136" s="256"/>
      <c r="AH136" s="256"/>
      <c r="AI136" s="256"/>
      <c r="AJ136" s="256"/>
      <c r="AK136" s="255">
        <v>2.1797984994267101E-5</v>
      </c>
      <c r="AL136" s="255"/>
      <c r="AM136" s="255"/>
      <c r="AN136" s="255"/>
      <c r="AO136" s="255"/>
    </row>
    <row r="137" spans="2:44" s="56" customFormat="1" ht="10.7" customHeight="1" x14ac:dyDescent="0.15">
      <c r="B137" s="254" t="s">
        <v>1439</v>
      </c>
      <c r="C137" s="254"/>
      <c r="D137" s="254"/>
      <c r="E137" s="254"/>
      <c r="F137" s="254"/>
      <c r="G137" s="254"/>
      <c r="H137" s="254"/>
      <c r="I137" s="254"/>
      <c r="J137" s="254"/>
      <c r="K137" s="272">
        <v>3014523.41</v>
      </c>
      <c r="L137" s="272"/>
      <c r="M137" s="272"/>
      <c r="N137" s="272"/>
      <c r="O137" s="272"/>
      <c r="P137" s="272"/>
      <c r="Q137" s="272"/>
      <c r="R137" s="272"/>
      <c r="S137" s="272"/>
      <c r="T137" s="272"/>
      <c r="U137" s="272"/>
      <c r="V137" s="255">
        <v>2.0203765123922299E-4</v>
      </c>
      <c r="W137" s="255"/>
      <c r="X137" s="255"/>
      <c r="Y137" s="255"/>
      <c r="Z137" s="255"/>
      <c r="AA137" s="255"/>
      <c r="AB137" s="255"/>
      <c r="AC137" s="255"/>
      <c r="AD137" s="255"/>
      <c r="AE137" s="255"/>
      <c r="AF137" s="256">
        <v>41</v>
      </c>
      <c r="AG137" s="256"/>
      <c r="AH137" s="256"/>
      <c r="AI137" s="256"/>
      <c r="AJ137" s="256"/>
      <c r="AK137" s="255">
        <v>1.7874347695298999E-4</v>
      </c>
      <c r="AL137" s="255"/>
      <c r="AM137" s="255"/>
      <c r="AN137" s="255"/>
      <c r="AO137" s="255"/>
    </row>
    <row r="138" spans="2:44" s="56" customFormat="1" ht="10.7" customHeight="1" x14ac:dyDescent="0.15">
      <c r="B138" s="254" t="s">
        <v>1440</v>
      </c>
      <c r="C138" s="254"/>
      <c r="D138" s="254"/>
      <c r="E138" s="254"/>
      <c r="F138" s="254"/>
      <c r="G138" s="254"/>
      <c r="H138" s="254"/>
      <c r="I138" s="254"/>
      <c r="J138" s="254"/>
      <c r="K138" s="272">
        <v>85135.1</v>
      </c>
      <c r="L138" s="272"/>
      <c r="M138" s="272"/>
      <c r="N138" s="272"/>
      <c r="O138" s="272"/>
      <c r="P138" s="272"/>
      <c r="Q138" s="272"/>
      <c r="R138" s="272"/>
      <c r="S138" s="272"/>
      <c r="T138" s="272"/>
      <c r="U138" s="272"/>
      <c r="V138" s="255">
        <v>5.7058756236417503E-6</v>
      </c>
      <c r="W138" s="255"/>
      <c r="X138" s="255"/>
      <c r="Y138" s="255"/>
      <c r="Z138" s="255"/>
      <c r="AA138" s="255"/>
      <c r="AB138" s="255"/>
      <c r="AC138" s="255"/>
      <c r="AD138" s="255"/>
      <c r="AE138" s="255"/>
      <c r="AF138" s="256">
        <v>4</v>
      </c>
      <c r="AG138" s="256"/>
      <c r="AH138" s="256"/>
      <c r="AI138" s="256"/>
      <c r="AJ138" s="256"/>
      <c r="AK138" s="255">
        <v>1.7438387995413699E-5</v>
      </c>
      <c r="AL138" s="255"/>
      <c r="AM138" s="255"/>
      <c r="AN138" s="255"/>
      <c r="AO138" s="255"/>
    </row>
    <row r="139" spans="2:44" s="56" customFormat="1" ht="10.7" customHeight="1" x14ac:dyDescent="0.15">
      <c r="B139" s="254" t="s">
        <v>1441</v>
      </c>
      <c r="C139" s="254"/>
      <c r="D139" s="254"/>
      <c r="E139" s="254"/>
      <c r="F139" s="254"/>
      <c r="G139" s="254"/>
      <c r="H139" s="254"/>
      <c r="I139" s="254"/>
      <c r="J139" s="254"/>
      <c r="K139" s="272">
        <v>3774.43</v>
      </c>
      <c r="L139" s="272"/>
      <c r="M139" s="272"/>
      <c r="N139" s="272"/>
      <c r="O139" s="272"/>
      <c r="P139" s="272"/>
      <c r="Q139" s="272"/>
      <c r="R139" s="272"/>
      <c r="S139" s="272"/>
      <c r="T139" s="272"/>
      <c r="U139" s="272"/>
      <c r="V139" s="255">
        <v>2.5296767291213801E-7</v>
      </c>
      <c r="W139" s="255"/>
      <c r="X139" s="255"/>
      <c r="Y139" s="255"/>
      <c r="Z139" s="255"/>
      <c r="AA139" s="255"/>
      <c r="AB139" s="255"/>
      <c r="AC139" s="255"/>
      <c r="AD139" s="255"/>
      <c r="AE139" s="255"/>
      <c r="AF139" s="256">
        <v>1</v>
      </c>
      <c r="AG139" s="256"/>
      <c r="AH139" s="256"/>
      <c r="AI139" s="256"/>
      <c r="AJ139" s="256"/>
      <c r="AK139" s="255">
        <v>4.3595969988534298E-6</v>
      </c>
      <c r="AL139" s="255"/>
      <c r="AM139" s="255"/>
      <c r="AN139" s="255"/>
      <c r="AO139" s="255"/>
    </row>
    <row r="140" spans="2:44" s="56" customFormat="1" ht="12.75" customHeight="1" x14ac:dyDescent="0.15">
      <c r="B140" s="277"/>
      <c r="C140" s="277"/>
      <c r="D140" s="277"/>
      <c r="E140" s="277"/>
      <c r="F140" s="277"/>
      <c r="G140" s="277"/>
      <c r="H140" s="277"/>
      <c r="I140" s="277"/>
      <c r="J140" s="277"/>
      <c r="K140" s="274">
        <v>14920602132.870001</v>
      </c>
      <c r="L140" s="274"/>
      <c r="M140" s="274"/>
      <c r="N140" s="274"/>
      <c r="O140" s="274"/>
      <c r="P140" s="274"/>
      <c r="Q140" s="274"/>
      <c r="R140" s="274"/>
      <c r="S140" s="274"/>
      <c r="T140" s="274"/>
      <c r="U140" s="274"/>
      <c r="V140" s="275">
        <v>1</v>
      </c>
      <c r="W140" s="275"/>
      <c r="X140" s="275"/>
      <c r="Y140" s="275"/>
      <c r="Z140" s="275"/>
      <c r="AA140" s="275"/>
      <c r="AB140" s="275"/>
      <c r="AC140" s="275"/>
      <c r="AD140" s="275"/>
      <c r="AE140" s="275"/>
      <c r="AF140" s="276">
        <v>229379</v>
      </c>
      <c r="AG140" s="276"/>
      <c r="AH140" s="276"/>
      <c r="AI140" s="276"/>
      <c r="AJ140" s="276"/>
      <c r="AK140" s="275">
        <v>1</v>
      </c>
      <c r="AL140" s="275"/>
      <c r="AM140" s="275"/>
      <c r="AN140" s="275"/>
      <c r="AO140" s="275"/>
    </row>
    <row r="141" spans="2:44" s="56" customFormat="1" ht="9" customHeight="1" x14ac:dyDescent="0.15"/>
    <row r="142" spans="2:44" s="56" customFormat="1" ht="19.149999999999999" customHeight="1" x14ac:dyDescent="0.15">
      <c r="B142" s="252" t="s">
        <v>1221</v>
      </c>
      <c r="C142" s="252"/>
      <c r="D142" s="252"/>
      <c r="E142" s="252"/>
      <c r="F142" s="252"/>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2"/>
      <c r="AN142" s="252"/>
      <c r="AO142" s="252"/>
      <c r="AP142" s="252"/>
      <c r="AQ142" s="252"/>
      <c r="AR142" s="252"/>
    </row>
    <row r="143" spans="2:44" s="56" customFormat="1" ht="7.9" customHeight="1" x14ac:dyDescent="0.15"/>
    <row r="144" spans="2:44" s="56" customFormat="1" ht="12.75" customHeight="1" x14ac:dyDescent="0.15">
      <c r="B144" s="251" t="s">
        <v>1442</v>
      </c>
      <c r="C144" s="251"/>
      <c r="D144" s="251"/>
      <c r="E144" s="251"/>
      <c r="F144" s="251"/>
      <c r="G144" s="251"/>
      <c r="H144" s="251"/>
      <c r="I144" s="251"/>
      <c r="J144" s="251"/>
      <c r="K144" s="251" t="s">
        <v>1399</v>
      </c>
      <c r="L144" s="251"/>
      <c r="M144" s="251"/>
      <c r="N144" s="251"/>
      <c r="O144" s="251"/>
      <c r="P144" s="251"/>
      <c r="Q144" s="251"/>
      <c r="R144" s="251"/>
      <c r="S144" s="251"/>
      <c r="T144" s="251" t="s">
        <v>1400</v>
      </c>
      <c r="U144" s="251"/>
      <c r="V144" s="251"/>
      <c r="W144" s="251"/>
      <c r="X144" s="251"/>
      <c r="Y144" s="251"/>
      <c r="Z144" s="251"/>
      <c r="AA144" s="251"/>
      <c r="AB144" s="251"/>
      <c r="AC144" s="251"/>
      <c r="AD144" s="251"/>
      <c r="AE144" s="251" t="s">
        <v>1401</v>
      </c>
      <c r="AF144" s="251"/>
      <c r="AG144" s="251"/>
      <c r="AH144" s="251"/>
      <c r="AI144" s="251" t="s">
        <v>1400</v>
      </c>
      <c r="AJ144" s="251"/>
      <c r="AK144" s="251"/>
      <c r="AL144" s="251"/>
      <c r="AM144" s="251"/>
      <c r="AN144" s="251"/>
      <c r="AO144" s="251"/>
      <c r="AP144" s="251"/>
    </row>
    <row r="145" spans="2:42" s="56" customFormat="1" ht="12.2" customHeight="1" x14ac:dyDescent="0.15">
      <c r="B145" s="278">
        <v>1990</v>
      </c>
      <c r="C145" s="278"/>
      <c r="D145" s="278"/>
      <c r="E145" s="278"/>
      <c r="F145" s="278"/>
      <c r="G145" s="278"/>
      <c r="H145" s="278"/>
      <c r="I145" s="278"/>
      <c r="J145" s="278"/>
      <c r="K145" s="272">
        <v>18648.04</v>
      </c>
      <c r="L145" s="272"/>
      <c r="M145" s="272"/>
      <c r="N145" s="272"/>
      <c r="O145" s="272"/>
      <c r="P145" s="272"/>
      <c r="Q145" s="272"/>
      <c r="R145" s="272"/>
      <c r="S145" s="272"/>
      <c r="T145" s="255">
        <v>1.2498181932563199E-6</v>
      </c>
      <c r="U145" s="255"/>
      <c r="V145" s="255"/>
      <c r="W145" s="255"/>
      <c r="X145" s="255"/>
      <c r="Y145" s="255"/>
      <c r="Z145" s="255"/>
      <c r="AA145" s="255"/>
      <c r="AB145" s="255"/>
      <c r="AC145" s="255"/>
      <c r="AD145" s="255"/>
      <c r="AE145" s="256">
        <v>2</v>
      </c>
      <c r="AF145" s="256"/>
      <c r="AG145" s="256"/>
      <c r="AH145" s="256"/>
      <c r="AI145" s="255">
        <v>8.7191939977068494E-6</v>
      </c>
      <c r="AJ145" s="255"/>
      <c r="AK145" s="255"/>
      <c r="AL145" s="255"/>
      <c r="AM145" s="255"/>
      <c r="AN145" s="255"/>
      <c r="AO145" s="255"/>
      <c r="AP145" s="255"/>
    </row>
    <row r="146" spans="2:42" s="56" customFormat="1" ht="12.2" customHeight="1" x14ac:dyDescent="0.15">
      <c r="B146" s="278">
        <v>1996</v>
      </c>
      <c r="C146" s="278"/>
      <c r="D146" s="278"/>
      <c r="E146" s="278"/>
      <c r="F146" s="278"/>
      <c r="G146" s="278"/>
      <c r="H146" s="278"/>
      <c r="I146" s="278"/>
      <c r="J146" s="278"/>
      <c r="K146" s="272">
        <v>16800.900000000001</v>
      </c>
      <c r="L146" s="272"/>
      <c r="M146" s="272"/>
      <c r="N146" s="272"/>
      <c r="O146" s="272"/>
      <c r="P146" s="272"/>
      <c r="Q146" s="272"/>
      <c r="R146" s="272"/>
      <c r="S146" s="272"/>
      <c r="T146" s="255">
        <v>1.1260202403619999E-6</v>
      </c>
      <c r="U146" s="255"/>
      <c r="V146" s="255"/>
      <c r="W146" s="255"/>
      <c r="X146" s="255"/>
      <c r="Y146" s="255"/>
      <c r="Z146" s="255"/>
      <c r="AA146" s="255"/>
      <c r="AB146" s="255"/>
      <c r="AC146" s="255"/>
      <c r="AD146" s="255"/>
      <c r="AE146" s="256">
        <v>2</v>
      </c>
      <c r="AF146" s="256"/>
      <c r="AG146" s="256"/>
      <c r="AH146" s="256"/>
      <c r="AI146" s="255">
        <v>8.7191939977068494E-6</v>
      </c>
      <c r="AJ146" s="255"/>
      <c r="AK146" s="255"/>
      <c r="AL146" s="255"/>
      <c r="AM146" s="255"/>
      <c r="AN146" s="255"/>
      <c r="AO146" s="255"/>
      <c r="AP146" s="255"/>
    </row>
    <row r="147" spans="2:42" s="56" customFormat="1" ht="12.2" customHeight="1" x14ac:dyDescent="0.15">
      <c r="B147" s="278">
        <v>1997</v>
      </c>
      <c r="C147" s="278"/>
      <c r="D147" s="278"/>
      <c r="E147" s="278"/>
      <c r="F147" s="278"/>
      <c r="G147" s="278"/>
      <c r="H147" s="278"/>
      <c r="I147" s="278"/>
      <c r="J147" s="278"/>
      <c r="K147" s="272">
        <v>85902.17</v>
      </c>
      <c r="L147" s="272"/>
      <c r="M147" s="272"/>
      <c r="N147" s="272"/>
      <c r="O147" s="272"/>
      <c r="P147" s="272"/>
      <c r="Q147" s="272"/>
      <c r="R147" s="272"/>
      <c r="S147" s="272"/>
      <c r="T147" s="255">
        <v>5.7572857472526598E-6</v>
      </c>
      <c r="U147" s="255"/>
      <c r="V147" s="255"/>
      <c r="W147" s="255"/>
      <c r="X147" s="255"/>
      <c r="Y147" s="255"/>
      <c r="Z147" s="255"/>
      <c r="AA147" s="255"/>
      <c r="AB147" s="255"/>
      <c r="AC147" s="255"/>
      <c r="AD147" s="255"/>
      <c r="AE147" s="256">
        <v>4</v>
      </c>
      <c r="AF147" s="256"/>
      <c r="AG147" s="256"/>
      <c r="AH147" s="256"/>
      <c r="AI147" s="255">
        <v>1.7438387995413699E-5</v>
      </c>
      <c r="AJ147" s="255"/>
      <c r="AK147" s="255"/>
      <c r="AL147" s="255"/>
      <c r="AM147" s="255"/>
      <c r="AN147" s="255"/>
      <c r="AO147" s="255"/>
      <c r="AP147" s="255"/>
    </row>
    <row r="148" spans="2:42" s="56" customFormat="1" ht="12.2" customHeight="1" x14ac:dyDescent="0.15">
      <c r="B148" s="278">
        <v>1998</v>
      </c>
      <c r="C148" s="278"/>
      <c r="D148" s="278"/>
      <c r="E148" s="278"/>
      <c r="F148" s="278"/>
      <c r="G148" s="278"/>
      <c r="H148" s="278"/>
      <c r="I148" s="278"/>
      <c r="J148" s="278"/>
      <c r="K148" s="272">
        <v>49597.99</v>
      </c>
      <c r="L148" s="272"/>
      <c r="M148" s="272"/>
      <c r="N148" s="272"/>
      <c r="O148" s="272"/>
      <c r="P148" s="272"/>
      <c r="Q148" s="272"/>
      <c r="R148" s="272"/>
      <c r="S148" s="272"/>
      <c r="T148" s="255">
        <v>3.32412791108047E-6</v>
      </c>
      <c r="U148" s="255"/>
      <c r="V148" s="255"/>
      <c r="W148" s="255"/>
      <c r="X148" s="255"/>
      <c r="Y148" s="255"/>
      <c r="Z148" s="255"/>
      <c r="AA148" s="255"/>
      <c r="AB148" s="255"/>
      <c r="AC148" s="255"/>
      <c r="AD148" s="255"/>
      <c r="AE148" s="256">
        <v>2</v>
      </c>
      <c r="AF148" s="256"/>
      <c r="AG148" s="256"/>
      <c r="AH148" s="256"/>
      <c r="AI148" s="255">
        <v>8.7191939977068494E-6</v>
      </c>
      <c r="AJ148" s="255"/>
      <c r="AK148" s="255"/>
      <c r="AL148" s="255"/>
      <c r="AM148" s="255"/>
      <c r="AN148" s="255"/>
      <c r="AO148" s="255"/>
      <c r="AP148" s="255"/>
    </row>
    <row r="149" spans="2:42" s="56" customFormat="1" ht="12.2" customHeight="1" x14ac:dyDescent="0.15">
      <c r="B149" s="278">
        <v>1999</v>
      </c>
      <c r="C149" s="278"/>
      <c r="D149" s="278"/>
      <c r="E149" s="278"/>
      <c r="F149" s="278"/>
      <c r="G149" s="278"/>
      <c r="H149" s="278"/>
      <c r="I149" s="278"/>
      <c r="J149" s="278"/>
      <c r="K149" s="272">
        <v>246289.53</v>
      </c>
      <c r="L149" s="272"/>
      <c r="M149" s="272"/>
      <c r="N149" s="272"/>
      <c r="O149" s="272"/>
      <c r="P149" s="272"/>
      <c r="Q149" s="272"/>
      <c r="R149" s="272"/>
      <c r="S149" s="272"/>
      <c r="T149" s="255">
        <v>1.6506674985818799E-5</v>
      </c>
      <c r="U149" s="255"/>
      <c r="V149" s="255"/>
      <c r="W149" s="255"/>
      <c r="X149" s="255"/>
      <c r="Y149" s="255"/>
      <c r="Z149" s="255"/>
      <c r="AA149" s="255"/>
      <c r="AB149" s="255"/>
      <c r="AC149" s="255"/>
      <c r="AD149" s="255"/>
      <c r="AE149" s="256">
        <v>51</v>
      </c>
      <c r="AF149" s="256"/>
      <c r="AG149" s="256"/>
      <c r="AH149" s="256"/>
      <c r="AI149" s="255">
        <v>2.22339446941525E-4</v>
      </c>
      <c r="AJ149" s="255"/>
      <c r="AK149" s="255"/>
      <c r="AL149" s="255"/>
      <c r="AM149" s="255"/>
      <c r="AN149" s="255"/>
      <c r="AO149" s="255"/>
      <c r="AP149" s="255"/>
    </row>
    <row r="150" spans="2:42" s="56" customFormat="1" ht="12.2" customHeight="1" x14ac:dyDescent="0.15">
      <c r="B150" s="278">
        <v>2000</v>
      </c>
      <c r="C150" s="278"/>
      <c r="D150" s="278"/>
      <c r="E150" s="278"/>
      <c r="F150" s="278"/>
      <c r="G150" s="278"/>
      <c r="H150" s="278"/>
      <c r="I150" s="278"/>
      <c r="J150" s="278"/>
      <c r="K150" s="272">
        <v>205303.79</v>
      </c>
      <c r="L150" s="272"/>
      <c r="M150" s="272"/>
      <c r="N150" s="272"/>
      <c r="O150" s="272"/>
      <c r="P150" s="272"/>
      <c r="Q150" s="272"/>
      <c r="R150" s="272"/>
      <c r="S150" s="272"/>
      <c r="T150" s="255">
        <v>1.3759752332495801E-5</v>
      </c>
      <c r="U150" s="255"/>
      <c r="V150" s="255"/>
      <c r="W150" s="255"/>
      <c r="X150" s="255"/>
      <c r="Y150" s="255"/>
      <c r="Z150" s="255"/>
      <c r="AA150" s="255"/>
      <c r="AB150" s="255"/>
      <c r="AC150" s="255"/>
      <c r="AD150" s="255"/>
      <c r="AE150" s="256">
        <v>40</v>
      </c>
      <c r="AF150" s="256"/>
      <c r="AG150" s="256"/>
      <c r="AH150" s="256"/>
      <c r="AI150" s="255">
        <v>1.74383879954137E-4</v>
      </c>
      <c r="AJ150" s="255"/>
      <c r="AK150" s="255"/>
      <c r="AL150" s="255"/>
      <c r="AM150" s="255"/>
      <c r="AN150" s="255"/>
      <c r="AO150" s="255"/>
      <c r="AP150" s="255"/>
    </row>
    <row r="151" spans="2:42" s="56" customFormat="1" ht="12.2" customHeight="1" x14ac:dyDescent="0.15">
      <c r="B151" s="278">
        <v>2001</v>
      </c>
      <c r="C151" s="278"/>
      <c r="D151" s="278"/>
      <c r="E151" s="278"/>
      <c r="F151" s="278"/>
      <c r="G151" s="278"/>
      <c r="H151" s="278"/>
      <c r="I151" s="278"/>
      <c r="J151" s="278"/>
      <c r="K151" s="272">
        <v>154564.07999999999</v>
      </c>
      <c r="L151" s="272"/>
      <c r="M151" s="272"/>
      <c r="N151" s="272"/>
      <c r="O151" s="272"/>
      <c r="P151" s="272"/>
      <c r="Q151" s="272"/>
      <c r="R151" s="272"/>
      <c r="S151" s="272"/>
      <c r="T151" s="255">
        <v>1.03591047213501E-5</v>
      </c>
      <c r="U151" s="255"/>
      <c r="V151" s="255"/>
      <c r="W151" s="255"/>
      <c r="X151" s="255"/>
      <c r="Y151" s="255"/>
      <c r="Z151" s="255"/>
      <c r="AA151" s="255"/>
      <c r="AB151" s="255"/>
      <c r="AC151" s="255"/>
      <c r="AD151" s="255"/>
      <c r="AE151" s="256">
        <v>21</v>
      </c>
      <c r="AF151" s="256"/>
      <c r="AG151" s="256"/>
      <c r="AH151" s="256"/>
      <c r="AI151" s="255">
        <v>9.1551536975921903E-5</v>
      </c>
      <c r="AJ151" s="255"/>
      <c r="AK151" s="255"/>
      <c r="AL151" s="255"/>
      <c r="AM151" s="255"/>
      <c r="AN151" s="255"/>
      <c r="AO151" s="255"/>
      <c r="AP151" s="255"/>
    </row>
    <row r="152" spans="2:42" s="56" customFormat="1" ht="12.2" customHeight="1" x14ac:dyDescent="0.15">
      <c r="B152" s="278">
        <v>2002</v>
      </c>
      <c r="C152" s="278"/>
      <c r="D152" s="278"/>
      <c r="E152" s="278"/>
      <c r="F152" s="278"/>
      <c r="G152" s="278"/>
      <c r="H152" s="278"/>
      <c r="I152" s="278"/>
      <c r="J152" s="278"/>
      <c r="K152" s="272">
        <v>756972.47</v>
      </c>
      <c r="L152" s="272"/>
      <c r="M152" s="272"/>
      <c r="N152" s="272"/>
      <c r="O152" s="272"/>
      <c r="P152" s="272"/>
      <c r="Q152" s="272"/>
      <c r="R152" s="272"/>
      <c r="S152" s="272"/>
      <c r="T152" s="255">
        <v>5.0733372772697601E-5</v>
      </c>
      <c r="U152" s="255"/>
      <c r="V152" s="255"/>
      <c r="W152" s="255"/>
      <c r="X152" s="255"/>
      <c r="Y152" s="255"/>
      <c r="Z152" s="255"/>
      <c r="AA152" s="255"/>
      <c r="AB152" s="255"/>
      <c r="AC152" s="255"/>
      <c r="AD152" s="255"/>
      <c r="AE152" s="256">
        <v>53</v>
      </c>
      <c r="AF152" s="256"/>
      <c r="AG152" s="256"/>
      <c r="AH152" s="256"/>
      <c r="AI152" s="255">
        <v>2.31058640939232E-4</v>
      </c>
      <c r="AJ152" s="255"/>
      <c r="AK152" s="255"/>
      <c r="AL152" s="255"/>
      <c r="AM152" s="255"/>
      <c r="AN152" s="255"/>
      <c r="AO152" s="255"/>
      <c r="AP152" s="255"/>
    </row>
    <row r="153" spans="2:42" s="56" customFormat="1" ht="12.2" customHeight="1" x14ac:dyDescent="0.15">
      <c r="B153" s="278">
        <v>2003</v>
      </c>
      <c r="C153" s="278"/>
      <c r="D153" s="278"/>
      <c r="E153" s="278"/>
      <c r="F153" s="278"/>
      <c r="G153" s="278"/>
      <c r="H153" s="278"/>
      <c r="I153" s="278"/>
      <c r="J153" s="278"/>
      <c r="K153" s="272">
        <v>3250827.57</v>
      </c>
      <c r="L153" s="272"/>
      <c r="M153" s="272"/>
      <c r="N153" s="272"/>
      <c r="O153" s="272"/>
      <c r="P153" s="272"/>
      <c r="Q153" s="272"/>
      <c r="R153" s="272"/>
      <c r="S153" s="272"/>
      <c r="T153" s="255">
        <v>2.17875092509735E-4</v>
      </c>
      <c r="U153" s="255"/>
      <c r="V153" s="255"/>
      <c r="W153" s="255"/>
      <c r="X153" s="255"/>
      <c r="Y153" s="255"/>
      <c r="Z153" s="255"/>
      <c r="AA153" s="255"/>
      <c r="AB153" s="255"/>
      <c r="AC153" s="255"/>
      <c r="AD153" s="255"/>
      <c r="AE153" s="256">
        <v>134</v>
      </c>
      <c r="AF153" s="256"/>
      <c r="AG153" s="256"/>
      <c r="AH153" s="256"/>
      <c r="AI153" s="255">
        <v>5.8418599784635901E-4</v>
      </c>
      <c r="AJ153" s="255"/>
      <c r="AK153" s="255"/>
      <c r="AL153" s="255"/>
      <c r="AM153" s="255"/>
      <c r="AN153" s="255"/>
      <c r="AO153" s="255"/>
      <c r="AP153" s="255"/>
    </row>
    <row r="154" spans="2:42" s="56" customFormat="1" ht="12.2" customHeight="1" x14ac:dyDescent="0.15">
      <c r="B154" s="278">
        <v>2004</v>
      </c>
      <c r="C154" s="278"/>
      <c r="D154" s="278"/>
      <c r="E154" s="278"/>
      <c r="F154" s="278"/>
      <c r="G154" s="278"/>
      <c r="H154" s="278"/>
      <c r="I154" s="278"/>
      <c r="J154" s="278"/>
      <c r="K154" s="272">
        <v>12125796.109999999</v>
      </c>
      <c r="L154" s="272"/>
      <c r="M154" s="272"/>
      <c r="N154" s="272"/>
      <c r="O154" s="272"/>
      <c r="P154" s="272"/>
      <c r="Q154" s="272"/>
      <c r="R154" s="272"/>
      <c r="S154" s="272"/>
      <c r="T154" s="255">
        <v>8.1268812089606898E-4</v>
      </c>
      <c r="U154" s="255"/>
      <c r="V154" s="255"/>
      <c r="W154" s="255"/>
      <c r="X154" s="255"/>
      <c r="Y154" s="255"/>
      <c r="Z154" s="255"/>
      <c r="AA154" s="255"/>
      <c r="AB154" s="255"/>
      <c r="AC154" s="255"/>
      <c r="AD154" s="255"/>
      <c r="AE154" s="256">
        <v>671</v>
      </c>
      <c r="AF154" s="256"/>
      <c r="AG154" s="256"/>
      <c r="AH154" s="256"/>
      <c r="AI154" s="255">
        <v>2.9252895862306501E-3</v>
      </c>
      <c r="AJ154" s="255"/>
      <c r="AK154" s="255"/>
      <c r="AL154" s="255"/>
      <c r="AM154" s="255"/>
      <c r="AN154" s="255"/>
      <c r="AO154" s="255"/>
      <c r="AP154" s="255"/>
    </row>
    <row r="155" spans="2:42" s="56" customFormat="1" ht="12.2" customHeight="1" x14ac:dyDescent="0.15">
      <c r="B155" s="278">
        <v>2005</v>
      </c>
      <c r="C155" s="278"/>
      <c r="D155" s="278"/>
      <c r="E155" s="278"/>
      <c r="F155" s="278"/>
      <c r="G155" s="278"/>
      <c r="H155" s="278"/>
      <c r="I155" s="278"/>
      <c r="J155" s="278"/>
      <c r="K155" s="272">
        <v>37224412.629999898</v>
      </c>
      <c r="L155" s="272"/>
      <c r="M155" s="272"/>
      <c r="N155" s="272"/>
      <c r="O155" s="272"/>
      <c r="P155" s="272"/>
      <c r="Q155" s="272"/>
      <c r="R155" s="272"/>
      <c r="S155" s="272"/>
      <c r="T155" s="255">
        <v>2.49483313732995E-3</v>
      </c>
      <c r="U155" s="255"/>
      <c r="V155" s="255"/>
      <c r="W155" s="255"/>
      <c r="X155" s="255"/>
      <c r="Y155" s="255"/>
      <c r="Z155" s="255"/>
      <c r="AA155" s="255"/>
      <c r="AB155" s="255"/>
      <c r="AC155" s="255"/>
      <c r="AD155" s="255"/>
      <c r="AE155" s="256">
        <v>1646</v>
      </c>
      <c r="AF155" s="256"/>
      <c r="AG155" s="256"/>
      <c r="AH155" s="256"/>
      <c r="AI155" s="255">
        <v>7.1758966601127398E-3</v>
      </c>
      <c r="AJ155" s="255"/>
      <c r="AK155" s="255"/>
      <c r="AL155" s="255"/>
      <c r="AM155" s="255"/>
      <c r="AN155" s="255"/>
      <c r="AO155" s="255"/>
      <c r="AP155" s="255"/>
    </row>
    <row r="156" spans="2:42" s="56" customFormat="1" ht="12.2" customHeight="1" x14ac:dyDescent="0.15">
      <c r="B156" s="278">
        <v>2006</v>
      </c>
      <c r="C156" s="278"/>
      <c r="D156" s="278"/>
      <c r="E156" s="278"/>
      <c r="F156" s="278"/>
      <c r="G156" s="278"/>
      <c r="H156" s="278"/>
      <c r="I156" s="278"/>
      <c r="J156" s="278"/>
      <c r="K156" s="272">
        <v>13358888.24</v>
      </c>
      <c r="L156" s="272"/>
      <c r="M156" s="272"/>
      <c r="N156" s="272"/>
      <c r="O156" s="272"/>
      <c r="P156" s="272"/>
      <c r="Q156" s="272"/>
      <c r="R156" s="272"/>
      <c r="S156" s="272"/>
      <c r="T156" s="255">
        <v>8.9533171121629698E-4</v>
      </c>
      <c r="U156" s="255"/>
      <c r="V156" s="255"/>
      <c r="W156" s="255"/>
      <c r="X156" s="255"/>
      <c r="Y156" s="255"/>
      <c r="Z156" s="255"/>
      <c r="AA156" s="255"/>
      <c r="AB156" s="255"/>
      <c r="AC156" s="255"/>
      <c r="AD156" s="255"/>
      <c r="AE156" s="256">
        <v>529</v>
      </c>
      <c r="AF156" s="256"/>
      <c r="AG156" s="256"/>
      <c r="AH156" s="256"/>
      <c r="AI156" s="255">
        <v>2.30622681239346E-3</v>
      </c>
      <c r="AJ156" s="255"/>
      <c r="AK156" s="255"/>
      <c r="AL156" s="255"/>
      <c r="AM156" s="255"/>
      <c r="AN156" s="255"/>
      <c r="AO156" s="255"/>
      <c r="AP156" s="255"/>
    </row>
    <row r="157" spans="2:42" s="56" customFormat="1" ht="12.2" customHeight="1" x14ac:dyDescent="0.15">
      <c r="B157" s="278">
        <v>2007</v>
      </c>
      <c r="C157" s="278"/>
      <c r="D157" s="278"/>
      <c r="E157" s="278"/>
      <c r="F157" s="278"/>
      <c r="G157" s="278"/>
      <c r="H157" s="278"/>
      <c r="I157" s="278"/>
      <c r="J157" s="278"/>
      <c r="K157" s="272">
        <v>11369622.9</v>
      </c>
      <c r="L157" s="272"/>
      <c r="M157" s="272"/>
      <c r="N157" s="272"/>
      <c r="O157" s="272"/>
      <c r="P157" s="272"/>
      <c r="Q157" s="272"/>
      <c r="R157" s="272"/>
      <c r="S157" s="272"/>
      <c r="T157" s="255">
        <v>7.6200831566661698E-4</v>
      </c>
      <c r="U157" s="255"/>
      <c r="V157" s="255"/>
      <c r="W157" s="255"/>
      <c r="X157" s="255"/>
      <c r="Y157" s="255"/>
      <c r="Z157" s="255"/>
      <c r="AA157" s="255"/>
      <c r="AB157" s="255"/>
      <c r="AC157" s="255"/>
      <c r="AD157" s="255"/>
      <c r="AE157" s="256">
        <v>287</v>
      </c>
      <c r="AF157" s="256"/>
      <c r="AG157" s="256"/>
      <c r="AH157" s="256"/>
      <c r="AI157" s="255">
        <v>1.25120433867093E-3</v>
      </c>
      <c r="AJ157" s="255"/>
      <c r="AK157" s="255"/>
      <c r="AL157" s="255"/>
      <c r="AM157" s="255"/>
      <c r="AN157" s="255"/>
      <c r="AO157" s="255"/>
      <c r="AP157" s="255"/>
    </row>
    <row r="158" spans="2:42" s="56" customFormat="1" ht="12.2" customHeight="1" x14ac:dyDescent="0.15">
      <c r="B158" s="278">
        <v>2008</v>
      </c>
      <c r="C158" s="278"/>
      <c r="D158" s="278"/>
      <c r="E158" s="278"/>
      <c r="F158" s="278"/>
      <c r="G158" s="278"/>
      <c r="H158" s="278"/>
      <c r="I158" s="278"/>
      <c r="J158" s="278"/>
      <c r="K158" s="272">
        <v>11971289.970000001</v>
      </c>
      <c r="L158" s="272"/>
      <c r="M158" s="272"/>
      <c r="N158" s="272"/>
      <c r="O158" s="272"/>
      <c r="P158" s="272"/>
      <c r="Q158" s="272"/>
      <c r="R158" s="272"/>
      <c r="S158" s="272"/>
      <c r="T158" s="255">
        <v>8.0233289939601795E-4</v>
      </c>
      <c r="U158" s="255"/>
      <c r="V158" s="255"/>
      <c r="W158" s="255"/>
      <c r="X158" s="255"/>
      <c r="Y158" s="255"/>
      <c r="Z158" s="255"/>
      <c r="AA158" s="255"/>
      <c r="AB158" s="255"/>
      <c r="AC158" s="255"/>
      <c r="AD158" s="255"/>
      <c r="AE158" s="256">
        <v>419</v>
      </c>
      <c r="AF158" s="256"/>
      <c r="AG158" s="256"/>
      <c r="AH158" s="256"/>
      <c r="AI158" s="255">
        <v>1.8266711425195901E-3</v>
      </c>
      <c r="AJ158" s="255"/>
      <c r="AK158" s="255"/>
      <c r="AL158" s="255"/>
      <c r="AM158" s="255"/>
      <c r="AN158" s="255"/>
      <c r="AO158" s="255"/>
      <c r="AP158" s="255"/>
    </row>
    <row r="159" spans="2:42" s="56" customFormat="1" ht="12.2" customHeight="1" x14ac:dyDescent="0.15">
      <c r="B159" s="278">
        <v>2009</v>
      </c>
      <c r="C159" s="278"/>
      <c r="D159" s="278"/>
      <c r="E159" s="278"/>
      <c r="F159" s="278"/>
      <c r="G159" s="278"/>
      <c r="H159" s="278"/>
      <c r="I159" s="278"/>
      <c r="J159" s="278"/>
      <c r="K159" s="272">
        <v>106118167.66</v>
      </c>
      <c r="L159" s="272"/>
      <c r="M159" s="272"/>
      <c r="N159" s="272"/>
      <c r="O159" s="272"/>
      <c r="P159" s="272"/>
      <c r="Q159" s="272"/>
      <c r="R159" s="272"/>
      <c r="S159" s="272"/>
      <c r="T159" s="255">
        <v>7.1121906954560703E-3</v>
      </c>
      <c r="U159" s="255"/>
      <c r="V159" s="255"/>
      <c r="W159" s="255"/>
      <c r="X159" s="255"/>
      <c r="Y159" s="255"/>
      <c r="Z159" s="255"/>
      <c r="AA159" s="255"/>
      <c r="AB159" s="255"/>
      <c r="AC159" s="255"/>
      <c r="AD159" s="255"/>
      <c r="AE159" s="256">
        <v>3059</v>
      </c>
      <c r="AF159" s="256"/>
      <c r="AG159" s="256"/>
      <c r="AH159" s="256"/>
      <c r="AI159" s="255">
        <v>1.33360072194926E-2</v>
      </c>
      <c r="AJ159" s="255"/>
      <c r="AK159" s="255"/>
      <c r="AL159" s="255"/>
      <c r="AM159" s="255"/>
      <c r="AN159" s="255"/>
      <c r="AO159" s="255"/>
      <c r="AP159" s="255"/>
    </row>
    <row r="160" spans="2:42" s="56" customFormat="1" ht="12.2" customHeight="1" x14ac:dyDescent="0.15">
      <c r="B160" s="278">
        <v>2010</v>
      </c>
      <c r="C160" s="278"/>
      <c r="D160" s="278"/>
      <c r="E160" s="278"/>
      <c r="F160" s="278"/>
      <c r="G160" s="278"/>
      <c r="H160" s="278"/>
      <c r="I160" s="278"/>
      <c r="J160" s="278"/>
      <c r="K160" s="272">
        <v>192387005.21000001</v>
      </c>
      <c r="L160" s="272"/>
      <c r="M160" s="272"/>
      <c r="N160" s="272"/>
      <c r="O160" s="272"/>
      <c r="P160" s="272"/>
      <c r="Q160" s="272"/>
      <c r="R160" s="272"/>
      <c r="S160" s="272"/>
      <c r="T160" s="255">
        <v>1.2894051023998101E-2</v>
      </c>
      <c r="U160" s="255"/>
      <c r="V160" s="255"/>
      <c r="W160" s="255"/>
      <c r="X160" s="255"/>
      <c r="Y160" s="255"/>
      <c r="Z160" s="255"/>
      <c r="AA160" s="255"/>
      <c r="AB160" s="255"/>
      <c r="AC160" s="255"/>
      <c r="AD160" s="255"/>
      <c r="AE160" s="256">
        <v>5774</v>
      </c>
      <c r="AF160" s="256"/>
      <c r="AG160" s="256"/>
      <c r="AH160" s="256"/>
      <c r="AI160" s="255">
        <v>2.5172313071379699E-2</v>
      </c>
      <c r="AJ160" s="255"/>
      <c r="AK160" s="255"/>
      <c r="AL160" s="255"/>
      <c r="AM160" s="255"/>
      <c r="AN160" s="255"/>
      <c r="AO160" s="255"/>
      <c r="AP160" s="255"/>
    </row>
    <row r="161" spans="2:42" s="56" customFormat="1" ht="12.2" customHeight="1" x14ac:dyDescent="0.15">
      <c r="B161" s="278">
        <v>2011</v>
      </c>
      <c r="C161" s="278"/>
      <c r="D161" s="278"/>
      <c r="E161" s="278"/>
      <c r="F161" s="278"/>
      <c r="G161" s="278"/>
      <c r="H161" s="278"/>
      <c r="I161" s="278"/>
      <c r="J161" s="278"/>
      <c r="K161" s="272">
        <v>113174028.03</v>
      </c>
      <c r="L161" s="272"/>
      <c r="M161" s="272"/>
      <c r="N161" s="272"/>
      <c r="O161" s="272"/>
      <c r="P161" s="272"/>
      <c r="Q161" s="272"/>
      <c r="R161" s="272"/>
      <c r="S161" s="272"/>
      <c r="T161" s="255">
        <v>7.5850845041084804E-3</v>
      </c>
      <c r="U161" s="255"/>
      <c r="V161" s="255"/>
      <c r="W161" s="255"/>
      <c r="X161" s="255"/>
      <c r="Y161" s="255"/>
      <c r="Z161" s="255"/>
      <c r="AA161" s="255"/>
      <c r="AB161" s="255"/>
      <c r="AC161" s="255"/>
      <c r="AD161" s="255"/>
      <c r="AE161" s="256">
        <v>4872</v>
      </c>
      <c r="AF161" s="256"/>
      <c r="AG161" s="256"/>
      <c r="AH161" s="256"/>
      <c r="AI161" s="255">
        <v>2.1239956578413901E-2</v>
      </c>
      <c r="AJ161" s="255"/>
      <c r="AK161" s="255"/>
      <c r="AL161" s="255"/>
      <c r="AM161" s="255"/>
      <c r="AN161" s="255"/>
      <c r="AO161" s="255"/>
      <c r="AP161" s="255"/>
    </row>
    <row r="162" spans="2:42" s="56" customFormat="1" ht="12.2" customHeight="1" x14ac:dyDescent="0.15">
      <c r="B162" s="278">
        <v>2012</v>
      </c>
      <c r="C162" s="278"/>
      <c r="D162" s="278"/>
      <c r="E162" s="278"/>
      <c r="F162" s="278"/>
      <c r="G162" s="278"/>
      <c r="H162" s="278"/>
      <c r="I162" s="278"/>
      <c r="J162" s="278"/>
      <c r="K162" s="272">
        <v>33926912.659999996</v>
      </c>
      <c r="L162" s="272"/>
      <c r="M162" s="272"/>
      <c r="N162" s="272"/>
      <c r="O162" s="272"/>
      <c r="P162" s="272"/>
      <c r="Q162" s="272"/>
      <c r="R162" s="272"/>
      <c r="S162" s="272"/>
      <c r="T162" s="255">
        <v>2.27382999411661E-3</v>
      </c>
      <c r="U162" s="255"/>
      <c r="V162" s="255"/>
      <c r="W162" s="255"/>
      <c r="X162" s="255"/>
      <c r="Y162" s="255"/>
      <c r="Z162" s="255"/>
      <c r="AA162" s="255"/>
      <c r="AB162" s="255"/>
      <c r="AC162" s="255"/>
      <c r="AD162" s="255"/>
      <c r="AE162" s="256">
        <v>1102</v>
      </c>
      <c r="AF162" s="256"/>
      <c r="AG162" s="256"/>
      <c r="AH162" s="256"/>
      <c r="AI162" s="255">
        <v>4.8042758927364796E-3</v>
      </c>
      <c r="AJ162" s="255"/>
      <c r="AK162" s="255"/>
      <c r="AL162" s="255"/>
      <c r="AM162" s="255"/>
      <c r="AN162" s="255"/>
      <c r="AO162" s="255"/>
      <c r="AP162" s="255"/>
    </row>
    <row r="163" spans="2:42" s="56" customFormat="1" ht="12.2" customHeight="1" x14ac:dyDescent="0.15">
      <c r="B163" s="278">
        <v>2013</v>
      </c>
      <c r="C163" s="278"/>
      <c r="D163" s="278"/>
      <c r="E163" s="278"/>
      <c r="F163" s="278"/>
      <c r="G163" s="278"/>
      <c r="H163" s="278"/>
      <c r="I163" s="278"/>
      <c r="J163" s="278"/>
      <c r="K163" s="272">
        <v>54276281.629999898</v>
      </c>
      <c r="L163" s="272"/>
      <c r="M163" s="272"/>
      <c r="N163" s="272"/>
      <c r="O163" s="272"/>
      <c r="P163" s="272"/>
      <c r="Q163" s="272"/>
      <c r="R163" s="272"/>
      <c r="S163" s="272"/>
      <c r="T163" s="255">
        <v>3.6376736774201401E-3</v>
      </c>
      <c r="U163" s="255"/>
      <c r="V163" s="255"/>
      <c r="W163" s="255"/>
      <c r="X163" s="255"/>
      <c r="Y163" s="255"/>
      <c r="Z163" s="255"/>
      <c r="AA163" s="255"/>
      <c r="AB163" s="255"/>
      <c r="AC163" s="255"/>
      <c r="AD163" s="255"/>
      <c r="AE163" s="256">
        <v>1419</v>
      </c>
      <c r="AF163" s="256"/>
      <c r="AG163" s="256"/>
      <c r="AH163" s="256"/>
      <c r="AI163" s="255">
        <v>6.1862681413730096E-3</v>
      </c>
      <c r="AJ163" s="255"/>
      <c r="AK163" s="255"/>
      <c r="AL163" s="255"/>
      <c r="AM163" s="255"/>
      <c r="AN163" s="255"/>
      <c r="AO163" s="255"/>
      <c r="AP163" s="255"/>
    </row>
    <row r="164" spans="2:42" s="56" customFormat="1" ht="12.2" customHeight="1" x14ac:dyDescent="0.15">
      <c r="B164" s="278">
        <v>2014</v>
      </c>
      <c r="C164" s="278"/>
      <c r="D164" s="278"/>
      <c r="E164" s="278"/>
      <c r="F164" s="278"/>
      <c r="G164" s="278"/>
      <c r="H164" s="278"/>
      <c r="I164" s="278"/>
      <c r="J164" s="278"/>
      <c r="K164" s="272">
        <v>146217748.55000001</v>
      </c>
      <c r="L164" s="272"/>
      <c r="M164" s="272"/>
      <c r="N164" s="272"/>
      <c r="O164" s="272"/>
      <c r="P164" s="272"/>
      <c r="Q164" s="272"/>
      <c r="R164" s="272"/>
      <c r="S164" s="272"/>
      <c r="T164" s="255">
        <v>9.7997217034480905E-3</v>
      </c>
      <c r="U164" s="255"/>
      <c r="V164" s="255"/>
      <c r="W164" s="255"/>
      <c r="X164" s="255"/>
      <c r="Y164" s="255"/>
      <c r="Z164" s="255"/>
      <c r="AA164" s="255"/>
      <c r="AB164" s="255"/>
      <c r="AC164" s="255"/>
      <c r="AD164" s="255"/>
      <c r="AE164" s="256">
        <v>4226</v>
      </c>
      <c r="AF164" s="256"/>
      <c r="AG164" s="256"/>
      <c r="AH164" s="256"/>
      <c r="AI164" s="255">
        <v>1.8423656917154599E-2</v>
      </c>
      <c r="AJ164" s="255"/>
      <c r="AK164" s="255"/>
      <c r="AL164" s="255"/>
      <c r="AM164" s="255"/>
      <c r="AN164" s="255"/>
      <c r="AO164" s="255"/>
      <c r="AP164" s="255"/>
    </row>
    <row r="165" spans="2:42" s="56" customFormat="1" ht="12.2" customHeight="1" x14ac:dyDescent="0.15">
      <c r="B165" s="278">
        <v>2015</v>
      </c>
      <c r="C165" s="278"/>
      <c r="D165" s="278"/>
      <c r="E165" s="278"/>
      <c r="F165" s="278"/>
      <c r="G165" s="278"/>
      <c r="H165" s="278"/>
      <c r="I165" s="278"/>
      <c r="J165" s="278"/>
      <c r="K165" s="272">
        <v>600783036.08999801</v>
      </c>
      <c r="L165" s="272"/>
      <c r="M165" s="272"/>
      <c r="N165" s="272"/>
      <c r="O165" s="272"/>
      <c r="P165" s="272"/>
      <c r="Q165" s="272"/>
      <c r="R165" s="272"/>
      <c r="S165" s="272"/>
      <c r="T165" s="255">
        <v>4.0265334518000198E-2</v>
      </c>
      <c r="U165" s="255"/>
      <c r="V165" s="255"/>
      <c r="W165" s="255"/>
      <c r="X165" s="255"/>
      <c r="Y165" s="255"/>
      <c r="Z165" s="255"/>
      <c r="AA165" s="255"/>
      <c r="AB165" s="255"/>
      <c r="AC165" s="255"/>
      <c r="AD165" s="255"/>
      <c r="AE165" s="256">
        <v>16330</v>
      </c>
      <c r="AF165" s="256"/>
      <c r="AG165" s="256"/>
      <c r="AH165" s="256"/>
      <c r="AI165" s="255">
        <v>7.1192218991276507E-2</v>
      </c>
      <c r="AJ165" s="255"/>
      <c r="AK165" s="255"/>
      <c r="AL165" s="255"/>
      <c r="AM165" s="255"/>
      <c r="AN165" s="255"/>
      <c r="AO165" s="255"/>
      <c r="AP165" s="255"/>
    </row>
    <row r="166" spans="2:42" s="56" customFormat="1" ht="12.2" customHeight="1" x14ac:dyDescent="0.15">
      <c r="B166" s="278">
        <v>2016</v>
      </c>
      <c r="C166" s="278"/>
      <c r="D166" s="278"/>
      <c r="E166" s="278"/>
      <c r="F166" s="278"/>
      <c r="G166" s="278"/>
      <c r="H166" s="278"/>
      <c r="I166" s="278"/>
      <c r="J166" s="278"/>
      <c r="K166" s="272">
        <v>1287126752.05</v>
      </c>
      <c r="L166" s="272"/>
      <c r="M166" s="272"/>
      <c r="N166" s="272"/>
      <c r="O166" s="272"/>
      <c r="P166" s="272"/>
      <c r="Q166" s="272"/>
      <c r="R166" s="272"/>
      <c r="S166" s="272"/>
      <c r="T166" s="255">
        <v>8.6265067628501793E-2</v>
      </c>
      <c r="U166" s="255"/>
      <c r="V166" s="255"/>
      <c r="W166" s="255"/>
      <c r="X166" s="255"/>
      <c r="Y166" s="255"/>
      <c r="Z166" s="255"/>
      <c r="AA166" s="255"/>
      <c r="AB166" s="255"/>
      <c r="AC166" s="255"/>
      <c r="AD166" s="255"/>
      <c r="AE166" s="256">
        <v>29431</v>
      </c>
      <c r="AF166" s="256"/>
      <c r="AG166" s="256"/>
      <c r="AH166" s="256"/>
      <c r="AI166" s="255">
        <v>0.12830729927325499</v>
      </c>
      <c r="AJ166" s="255"/>
      <c r="AK166" s="255"/>
      <c r="AL166" s="255"/>
      <c r="AM166" s="255"/>
      <c r="AN166" s="255"/>
      <c r="AO166" s="255"/>
      <c r="AP166" s="255"/>
    </row>
    <row r="167" spans="2:42" s="56" customFormat="1" ht="12.2" customHeight="1" x14ac:dyDescent="0.15">
      <c r="B167" s="278">
        <v>2017</v>
      </c>
      <c r="C167" s="278"/>
      <c r="D167" s="278"/>
      <c r="E167" s="278"/>
      <c r="F167" s="278"/>
      <c r="G167" s="278"/>
      <c r="H167" s="278"/>
      <c r="I167" s="278"/>
      <c r="J167" s="278"/>
      <c r="K167" s="272">
        <v>969704631.31000102</v>
      </c>
      <c r="L167" s="272"/>
      <c r="M167" s="272"/>
      <c r="N167" s="272"/>
      <c r="O167" s="272"/>
      <c r="P167" s="272"/>
      <c r="Q167" s="272"/>
      <c r="R167" s="272"/>
      <c r="S167" s="272"/>
      <c r="T167" s="255">
        <v>6.4990985127453299E-2</v>
      </c>
      <c r="U167" s="255"/>
      <c r="V167" s="255"/>
      <c r="W167" s="255"/>
      <c r="X167" s="255"/>
      <c r="Y167" s="255"/>
      <c r="Z167" s="255"/>
      <c r="AA167" s="255"/>
      <c r="AB167" s="255"/>
      <c r="AC167" s="255"/>
      <c r="AD167" s="255"/>
      <c r="AE167" s="256">
        <v>17894</v>
      </c>
      <c r="AF167" s="256"/>
      <c r="AG167" s="256"/>
      <c r="AH167" s="256"/>
      <c r="AI167" s="255">
        <v>7.8010628697483195E-2</v>
      </c>
      <c r="AJ167" s="255"/>
      <c r="AK167" s="255"/>
      <c r="AL167" s="255"/>
      <c r="AM167" s="255"/>
      <c r="AN167" s="255"/>
      <c r="AO167" s="255"/>
      <c r="AP167" s="255"/>
    </row>
    <row r="168" spans="2:42" s="56" customFormat="1" ht="12.2" customHeight="1" x14ac:dyDescent="0.15">
      <c r="B168" s="278">
        <v>2018</v>
      </c>
      <c r="C168" s="278"/>
      <c r="D168" s="278"/>
      <c r="E168" s="278"/>
      <c r="F168" s="278"/>
      <c r="G168" s="278"/>
      <c r="H168" s="278"/>
      <c r="I168" s="278"/>
      <c r="J168" s="278"/>
      <c r="K168" s="272">
        <v>1612675502.22001</v>
      </c>
      <c r="L168" s="272"/>
      <c r="M168" s="272"/>
      <c r="N168" s="272"/>
      <c r="O168" s="272"/>
      <c r="P168" s="272"/>
      <c r="Q168" s="272"/>
      <c r="R168" s="272"/>
      <c r="S168" s="272"/>
      <c r="T168" s="255">
        <v>0.10808380840524499</v>
      </c>
      <c r="U168" s="255"/>
      <c r="V168" s="255"/>
      <c r="W168" s="255"/>
      <c r="X168" s="255"/>
      <c r="Y168" s="255"/>
      <c r="Z168" s="255"/>
      <c r="AA168" s="255"/>
      <c r="AB168" s="255"/>
      <c r="AC168" s="255"/>
      <c r="AD168" s="255"/>
      <c r="AE168" s="256">
        <v>26614</v>
      </c>
      <c r="AF168" s="256"/>
      <c r="AG168" s="256"/>
      <c r="AH168" s="256"/>
      <c r="AI168" s="255">
        <v>0.11602631452748501</v>
      </c>
      <c r="AJ168" s="255"/>
      <c r="AK168" s="255"/>
      <c r="AL168" s="255"/>
      <c r="AM168" s="255"/>
      <c r="AN168" s="255"/>
      <c r="AO168" s="255"/>
      <c r="AP168" s="255"/>
    </row>
    <row r="169" spans="2:42" s="56" customFormat="1" ht="12.2" customHeight="1" x14ac:dyDescent="0.15">
      <c r="B169" s="278">
        <v>2019</v>
      </c>
      <c r="C169" s="278"/>
      <c r="D169" s="278"/>
      <c r="E169" s="278"/>
      <c r="F169" s="278"/>
      <c r="G169" s="278"/>
      <c r="H169" s="278"/>
      <c r="I169" s="278"/>
      <c r="J169" s="278"/>
      <c r="K169" s="272">
        <v>3525076910.21</v>
      </c>
      <c r="L169" s="272"/>
      <c r="M169" s="272"/>
      <c r="N169" s="272"/>
      <c r="O169" s="272"/>
      <c r="P169" s="272"/>
      <c r="Q169" s="272"/>
      <c r="R169" s="272"/>
      <c r="S169" s="272"/>
      <c r="T169" s="255">
        <v>0.23625567378706999</v>
      </c>
      <c r="U169" s="255"/>
      <c r="V169" s="255"/>
      <c r="W169" s="255"/>
      <c r="X169" s="255"/>
      <c r="Y169" s="255"/>
      <c r="Z169" s="255"/>
      <c r="AA169" s="255"/>
      <c r="AB169" s="255"/>
      <c r="AC169" s="255"/>
      <c r="AD169" s="255"/>
      <c r="AE169" s="256">
        <v>49062</v>
      </c>
      <c r="AF169" s="256"/>
      <c r="AG169" s="256"/>
      <c r="AH169" s="256"/>
      <c r="AI169" s="255">
        <v>0.21389054795774701</v>
      </c>
      <c r="AJ169" s="255"/>
      <c r="AK169" s="255"/>
      <c r="AL169" s="255"/>
      <c r="AM169" s="255"/>
      <c r="AN169" s="255"/>
      <c r="AO169" s="255"/>
      <c r="AP169" s="255"/>
    </row>
    <row r="170" spans="2:42" s="56" customFormat="1" ht="12.2" customHeight="1" x14ac:dyDescent="0.15">
      <c r="B170" s="278">
        <v>2020</v>
      </c>
      <c r="C170" s="278"/>
      <c r="D170" s="278"/>
      <c r="E170" s="278"/>
      <c r="F170" s="278"/>
      <c r="G170" s="278"/>
      <c r="H170" s="278"/>
      <c r="I170" s="278"/>
      <c r="J170" s="278"/>
      <c r="K170" s="272">
        <v>2428281679.6599898</v>
      </c>
      <c r="L170" s="272"/>
      <c r="M170" s="272"/>
      <c r="N170" s="272"/>
      <c r="O170" s="272"/>
      <c r="P170" s="272"/>
      <c r="Q170" s="272"/>
      <c r="R170" s="272"/>
      <c r="S170" s="272"/>
      <c r="T170" s="255">
        <v>0.16274689573757201</v>
      </c>
      <c r="U170" s="255"/>
      <c r="V170" s="255"/>
      <c r="W170" s="255"/>
      <c r="X170" s="255"/>
      <c r="Y170" s="255"/>
      <c r="Z170" s="255"/>
      <c r="AA170" s="255"/>
      <c r="AB170" s="255"/>
      <c r="AC170" s="255"/>
      <c r="AD170" s="255"/>
      <c r="AE170" s="256">
        <v>29332</v>
      </c>
      <c r="AF170" s="256"/>
      <c r="AG170" s="256"/>
      <c r="AH170" s="256"/>
      <c r="AI170" s="255">
        <v>0.12787569917036901</v>
      </c>
      <c r="AJ170" s="255"/>
      <c r="AK170" s="255"/>
      <c r="AL170" s="255"/>
      <c r="AM170" s="255"/>
      <c r="AN170" s="255"/>
      <c r="AO170" s="255"/>
      <c r="AP170" s="255"/>
    </row>
    <row r="171" spans="2:42" s="56" customFormat="1" ht="12.2" customHeight="1" x14ac:dyDescent="0.15">
      <c r="B171" s="278">
        <v>2021</v>
      </c>
      <c r="C171" s="278"/>
      <c r="D171" s="278"/>
      <c r="E171" s="278"/>
      <c r="F171" s="278"/>
      <c r="G171" s="278"/>
      <c r="H171" s="278"/>
      <c r="I171" s="278"/>
      <c r="J171" s="278"/>
      <c r="K171" s="272">
        <v>2005631928.0699999</v>
      </c>
      <c r="L171" s="272"/>
      <c r="M171" s="272"/>
      <c r="N171" s="272"/>
      <c r="O171" s="272"/>
      <c r="P171" s="272"/>
      <c r="Q171" s="272"/>
      <c r="R171" s="272"/>
      <c r="S171" s="272"/>
      <c r="T171" s="255">
        <v>0.134420307586086</v>
      </c>
      <c r="U171" s="255"/>
      <c r="V171" s="255"/>
      <c r="W171" s="255"/>
      <c r="X171" s="255"/>
      <c r="Y171" s="255"/>
      <c r="Z171" s="255"/>
      <c r="AA171" s="255"/>
      <c r="AB171" s="255"/>
      <c r="AC171" s="255"/>
      <c r="AD171" s="255"/>
      <c r="AE171" s="256">
        <v>20059</v>
      </c>
      <c r="AF171" s="256"/>
      <c r="AG171" s="256"/>
      <c r="AH171" s="256"/>
      <c r="AI171" s="255">
        <v>8.7449156200000905E-2</v>
      </c>
      <c r="AJ171" s="255"/>
      <c r="AK171" s="255"/>
      <c r="AL171" s="255"/>
      <c r="AM171" s="255"/>
      <c r="AN171" s="255"/>
      <c r="AO171" s="255"/>
      <c r="AP171" s="255"/>
    </row>
    <row r="172" spans="2:42" s="56" customFormat="1" ht="12.2" customHeight="1" x14ac:dyDescent="0.15">
      <c r="B172" s="278">
        <v>2022</v>
      </c>
      <c r="C172" s="278"/>
      <c r="D172" s="278"/>
      <c r="E172" s="278"/>
      <c r="F172" s="278"/>
      <c r="G172" s="278"/>
      <c r="H172" s="278"/>
      <c r="I172" s="278"/>
      <c r="J172" s="278"/>
      <c r="K172" s="272">
        <v>1186101019.1300001</v>
      </c>
      <c r="L172" s="272"/>
      <c r="M172" s="272"/>
      <c r="N172" s="272"/>
      <c r="O172" s="272"/>
      <c r="P172" s="272"/>
      <c r="Q172" s="272"/>
      <c r="R172" s="272"/>
      <c r="S172" s="272"/>
      <c r="T172" s="255">
        <v>7.9494179160305101E-2</v>
      </c>
      <c r="U172" s="255"/>
      <c r="V172" s="255"/>
      <c r="W172" s="255"/>
      <c r="X172" s="255"/>
      <c r="Y172" s="255"/>
      <c r="Z172" s="255"/>
      <c r="AA172" s="255"/>
      <c r="AB172" s="255"/>
      <c r="AC172" s="255"/>
      <c r="AD172" s="255"/>
      <c r="AE172" s="256">
        <v>10954</v>
      </c>
      <c r="AF172" s="256"/>
      <c r="AG172" s="256"/>
      <c r="AH172" s="256"/>
      <c r="AI172" s="255">
        <v>4.7755025525440399E-2</v>
      </c>
      <c r="AJ172" s="255"/>
      <c r="AK172" s="255"/>
      <c r="AL172" s="255"/>
      <c r="AM172" s="255"/>
      <c r="AN172" s="255"/>
      <c r="AO172" s="255"/>
      <c r="AP172" s="255"/>
    </row>
    <row r="173" spans="2:42" s="56" customFormat="1" ht="12.2" customHeight="1" x14ac:dyDescent="0.15">
      <c r="B173" s="278">
        <v>2023</v>
      </c>
      <c r="C173" s="278"/>
      <c r="D173" s="278"/>
      <c r="E173" s="278"/>
      <c r="F173" s="278"/>
      <c r="G173" s="278"/>
      <c r="H173" s="278"/>
      <c r="I173" s="278"/>
      <c r="J173" s="278"/>
      <c r="K173" s="272">
        <v>470812810.02999997</v>
      </c>
      <c r="L173" s="272"/>
      <c r="M173" s="272"/>
      <c r="N173" s="272"/>
      <c r="O173" s="272"/>
      <c r="P173" s="272"/>
      <c r="Q173" s="272"/>
      <c r="R173" s="272"/>
      <c r="S173" s="272"/>
      <c r="T173" s="255">
        <v>3.1554544906254298E-2</v>
      </c>
      <c r="U173" s="255"/>
      <c r="V173" s="255"/>
      <c r="W173" s="255"/>
      <c r="X173" s="255"/>
      <c r="Y173" s="255"/>
      <c r="Z173" s="255"/>
      <c r="AA173" s="255"/>
      <c r="AB173" s="255"/>
      <c r="AC173" s="255"/>
      <c r="AD173" s="255"/>
      <c r="AE173" s="256">
        <v>4458</v>
      </c>
      <c r="AF173" s="256"/>
      <c r="AG173" s="256"/>
      <c r="AH173" s="256"/>
      <c r="AI173" s="255">
        <v>1.9435083420888601E-2</v>
      </c>
      <c r="AJ173" s="255"/>
      <c r="AK173" s="255"/>
      <c r="AL173" s="255"/>
      <c r="AM173" s="255"/>
      <c r="AN173" s="255"/>
      <c r="AO173" s="255"/>
      <c r="AP173" s="255"/>
    </row>
    <row r="174" spans="2:42" s="56" customFormat="1" ht="12.2" customHeight="1" x14ac:dyDescent="0.15">
      <c r="B174" s="278">
        <v>2024</v>
      </c>
      <c r="C174" s="278"/>
      <c r="D174" s="278"/>
      <c r="E174" s="278"/>
      <c r="F174" s="278"/>
      <c r="G174" s="278"/>
      <c r="H174" s="278"/>
      <c r="I174" s="278"/>
      <c r="J174" s="278"/>
      <c r="K174" s="272">
        <v>97472803.970000103</v>
      </c>
      <c r="L174" s="272"/>
      <c r="M174" s="272"/>
      <c r="N174" s="272"/>
      <c r="O174" s="272"/>
      <c r="P174" s="272"/>
      <c r="Q174" s="272"/>
      <c r="R174" s="272"/>
      <c r="S174" s="272"/>
      <c r="T174" s="255">
        <v>6.53276611104508E-3</v>
      </c>
      <c r="U174" s="255"/>
      <c r="V174" s="255"/>
      <c r="W174" s="255"/>
      <c r="X174" s="255"/>
      <c r="Y174" s="255"/>
      <c r="Z174" s="255"/>
      <c r="AA174" s="255"/>
      <c r="AB174" s="255"/>
      <c r="AC174" s="255"/>
      <c r="AD174" s="255"/>
      <c r="AE174" s="256">
        <v>932</v>
      </c>
      <c r="AF174" s="256"/>
      <c r="AG174" s="256"/>
      <c r="AH174" s="256"/>
      <c r="AI174" s="255">
        <v>4.0631444029313899E-3</v>
      </c>
      <c r="AJ174" s="255"/>
      <c r="AK174" s="255"/>
      <c r="AL174" s="255"/>
      <c r="AM174" s="255"/>
      <c r="AN174" s="255"/>
      <c r="AO174" s="255"/>
      <c r="AP174" s="255"/>
    </row>
    <row r="175" spans="2:42" s="56" customFormat="1" ht="12.2" customHeight="1" x14ac:dyDescent="0.15">
      <c r="B175" s="277"/>
      <c r="C175" s="277"/>
      <c r="D175" s="277"/>
      <c r="E175" s="277"/>
      <c r="F175" s="277"/>
      <c r="G175" s="277"/>
      <c r="H175" s="277"/>
      <c r="I175" s="277"/>
      <c r="J175" s="277"/>
      <c r="K175" s="274">
        <v>14920602132.870001</v>
      </c>
      <c r="L175" s="274"/>
      <c r="M175" s="274"/>
      <c r="N175" s="274"/>
      <c r="O175" s="274"/>
      <c r="P175" s="274"/>
      <c r="Q175" s="274"/>
      <c r="R175" s="274"/>
      <c r="S175" s="274"/>
      <c r="T175" s="275">
        <v>1</v>
      </c>
      <c r="U175" s="275"/>
      <c r="V175" s="275"/>
      <c r="W175" s="275"/>
      <c r="X175" s="275"/>
      <c r="Y175" s="275"/>
      <c r="Z175" s="275"/>
      <c r="AA175" s="275"/>
      <c r="AB175" s="275"/>
      <c r="AC175" s="275"/>
      <c r="AD175" s="275"/>
      <c r="AE175" s="276">
        <v>229379</v>
      </c>
      <c r="AF175" s="276"/>
      <c r="AG175" s="276"/>
      <c r="AH175" s="276"/>
      <c r="AI175" s="275">
        <v>1</v>
      </c>
      <c r="AJ175" s="275"/>
      <c r="AK175" s="275"/>
      <c r="AL175" s="275"/>
      <c r="AM175" s="275"/>
      <c r="AN175" s="275"/>
      <c r="AO175" s="275"/>
      <c r="AP175" s="275"/>
    </row>
    <row r="176" spans="2:42" s="56" customFormat="1" ht="9" customHeight="1" x14ac:dyDescent="0.15"/>
    <row r="177" spans="2:44" s="56" customFormat="1" ht="19.149999999999999" customHeight="1" x14ac:dyDescent="0.15">
      <c r="B177" s="252" t="s">
        <v>1222</v>
      </c>
      <c r="C177" s="252"/>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2"/>
      <c r="AE177" s="252"/>
      <c r="AF177" s="252"/>
      <c r="AG177" s="252"/>
      <c r="AH177" s="252"/>
      <c r="AI177" s="252"/>
      <c r="AJ177" s="252"/>
      <c r="AK177" s="252"/>
      <c r="AL177" s="252"/>
      <c r="AM177" s="252"/>
      <c r="AN177" s="252"/>
      <c r="AO177" s="252"/>
      <c r="AP177" s="252"/>
      <c r="AQ177" s="252"/>
      <c r="AR177" s="252"/>
    </row>
    <row r="178" spans="2:44" s="56" customFormat="1" ht="7.9" customHeight="1" x14ac:dyDescent="0.15"/>
    <row r="179" spans="2:44" s="56" customFormat="1" ht="11.1" customHeight="1" x14ac:dyDescent="0.15">
      <c r="B179" s="251" t="s">
        <v>1443</v>
      </c>
      <c r="C179" s="251"/>
      <c r="D179" s="251"/>
      <c r="E179" s="251"/>
      <c r="F179" s="251"/>
      <c r="G179" s="251"/>
      <c r="H179" s="251"/>
      <c r="I179" s="251"/>
      <c r="J179" s="251" t="s">
        <v>1399</v>
      </c>
      <c r="K179" s="251"/>
      <c r="L179" s="251"/>
      <c r="M179" s="251"/>
      <c r="N179" s="251"/>
      <c r="O179" s="251"/>
      <c r="P179" s="251"/>
      <c r="Q179" s="251"/>
      <c r="R179" s="251"/>
      <c r="S179" s="251"/>
      <c r="T179" s="251"/>
      <c r="U179" s="251" t="s">
        <v>1400</v>
      </c>
      <c r="V179" s="251"/>
      <c r="W179" s="251"/>
      <c r="X179" s="251"/>
      <c r="Y179" s="251"/>
      <c r="Z179" s="251"/>
      <c r="AA179" s="251"/>
      <c r="AB179" s="251"/>
      <c r="AC179" s="251"/>
      <c r="AD179" s="251"/>
      <c r="AE179" s="251" t="s">
        <v>1444</v>
      </c>
      <c r="AF179" s="251"/>
      <c r="AG179" s="251"/>
      <c r="AH179" s="251"/>
      <c r="AI179" s="251"/>
      <c r="AJ179" s="251" t="s">
        <v>1400</v>
      </c>
      <c r="AK179" s="251"/>
      <c r="AL179" s="251"/>
      <c r="AM179" s="251"/>
      <c r="AN179" s="251"/>
      <c r="AO179" s="251"/>
      <c r="AP179" s="251"/>
    </row>
    <row r="180" spans="2:44" s="56" customFormat="1" ht="10.7" customHeight="1" x14ac:dyDescent="0.15">
      <c r="B180" s="254" t="s">
        <v>1445</v>
      </c>
      <c r="C180" s="254"/>
      <c r="D180" s="254"/>
      <c r="E180" s="254"/>
      <c r="F180" s="254"/>
      <c r="G180" s="254"/>
      <c r="H180" s="254"/>
      <c r="I180" s="254"/>
      <c r="J180" s="272">
        <v>2180348260.23</v>
      </c>
      <c r="K180" s="272"/>
      <c r="L180" s="272"/>
      <c r="M180" s="272"/>
      <c r="N180" s="272"/>
      <c r="O180" s="272"/>
      <c r="P180" s="272"/>
      <c r="Q180" s="272"/>
      <c r="R180" s="272"/>
      <c r="S180" s="272"/>
      <c r="T180" s="272"/>
      <c r="U180" s="255">
        <v>0.146130044941464</v>
      </c>
      <c r="V180" s="255"/>
      <c r="W180" s="255"/>
      <c r="X180" s="255"/>
      <c r="Y180" s="255"/>
      <c r="Z180" s="255"/>
      <c r="AA180" s="255"/>
      <c r="AB180" s="255"/>
      <c r="AC180" s="255"/>
      <c r="AD180" s="255"/>
      <c r="AE180" s="256">
        <v>48199</v>
      </c>
      <c r="AF180" s="256"/>
      <c r="AG180" s="256"/>
      <c r="AH180" s="256"/>
      <c r="AI180" s="256"/>
      <c r="AJ180" s="255">
        <v>0.45469038904192299</v>
      </c>
      <c r="AK180" s="255"/>
      <c r="AL180" s="255"/>
      <c r="AM180" s="255"/>
      <c r="AN180" s="255"/>
      <c r="AO180" s="255"/>
      <c r="AP180" s="255"/>
    </row>
    <row r="181" spans="2:44" s="56" customFormat="1" ht="10.7" customHeight="1" x14ac:dyDescent="0.15">
      <c r="B181" s="254" t="s">
        <v>1446</v>
      </c>
      <c r="C181" s="254"/>
      <c r="D181" s="254"/>
      <c r="E181" s="254"/>
      <c r="F181" s="254"/>
      <c r="G181" s="254"/>
      <c r="H181" s="254"/>
      <c r="I181" s="254"/>
      <c r="J181" s="272">
        <v>4823751148.1199999</v>
      </c>
      <c r="K181" s="272"/>
      <c r="L181" s="272"/>
      <c r="M181" s="272"/>
      <c r="N181" s="272"/>
      <c r="O181" s="272"/>
      <c r="P181" s="272"/>
      <c r="Q181" s="272"/>
      <c r="R181" s="272"/>
      <c r="S181" s="272"/>
      <c r="T181" s="272"/>
      <c r="U181" s="255">
        <v>0.32329467036007298</v>
      </c>
      <c r="V181" s="255"/>
      <c r="W181" s="255"/>
      <c r="X181" s="255"/>
      <c r="Y181" s="255"/>
      <c r="Z181" s="255"/>
      <c r="AA181" s="255"/>
      <c r="AB181" s="255"/>
      <c r="AC181" s="255"/>
      <c r="AD181" s="255"/>
      <c r="AE181" s="256">
        <v>33056</v>
      </c>
      <c r="AF181" s="256"/>
      <c r="AG181" s="256"/>
      <c r="AH181" s="256"/>
      <c r="AI181" s="256"/>
      <c r="AJ181" s="255">
        <v>0.31183728915890002</v>
      </c>
      <c r="AK181" s="255"/>
      <c r="AL181" s="255"/>
      <c r="AM181" s="255"/>
      <c r="AN181" s="255"/>
      <c r="AO181" s="255"/>
      <c r="AP181" s="255"/>
    </row>
    <row r="182" spans="2:44" s="56" customFormat="1" ht="10.7" customHeight="1" x14ac:dyDescent="0.15">
      <c r="B182" s="254" t="s">
        <v>1447</v>
      </c>
      <c r="C182" s="254"/>
      <c r="D182" s="254"/>
      <c r="E182" s="254"/>
      <c r="F182" s="254"/>
      <c r="G182" s="254"/>
      <c r="H182" s="254"/>
      <c r="I182" s="254"/>
      <c r="J182" s="272">
        <v>3862662245.8099899</v>
      </c>
      <c r="K182" s="272"/>
      <c r="L182" s="272"/>
      <c r="M182" s="272"/>
      <c r="N182" s="272"/>
      <c r="O182" s="272"/>
      <c r="P182" s="272"/>
      <c r="Q182" s="272"/>
      <c r="R182" s="272"/>
      <c r="S182" s="272"/>
      <c r="T182" s="272"/>
      <c r="U182" s="255">
        <v>0.25888112365791</v>
      </c>
      <c r="V182" s="255"/>
      <c r="W182" s="255"/>
      <c r="X182" s="255"/>
      <c r="Y182" s="255"/>
      <c r="Z182" s="255"/>
      <c r="AA182" s="255"/>
      <c r="AB182" s="255"/>
      <c r="AC182" s="255"/>
      <c r="AD182" s="255"/>
      <c r="AE182" s="256">
        <v>15926</v>
      </c>
      <c r="AF182" s="256"/>
      <c r="AG182" s="256"/>
      <c r="AH182" s="256"/>
      <c r="AI182" s="256"/>
      <c r="AJ182" s="255">
        <v>0.15023961359948701</v>
      </c>
      <c r="AK182" s="255"/>
      <c r="AL182" s="255"/>
      <c r="AM182" s="255"/>
      <c r="AN182" s="255"/>
      <c r="AO182" s="255"/>
      <c r="AP182" s="255"/>
    </row>
    <row r="183" spans="2:44" s="56" customFormat="1" ht="10.7" customHeight="1" x14ac:dyDescent="0.15">
      <c r="B183" s="254" t="s">
        <v>1448</v>
      </c>
      <c r="C183" s="254"/>
      <c r="D183" s="254"/>
      <c r="E183" s="254"/>
      <c r="F183" s="254"/>
      <c r="G183" s="254"/>
      <c r="H183" s="254"/>
      <c r="I183" s="254"/>
      <c r="J183" s="272">
        <v>1776296235.4500101</v>
      </c>
      <c r="K183" s="272"/>
      <c r="L183" s="272"/>
      <c r="M183" s="272"/>
      <c r="N183" s="272"/>
      <c r="O183" s="272"/>
      <c r="P183" s="272"/>
      <c r="Q183" s="272"/>
      <c r="R183" s="272"/>
      <c r="S183" s="272"/>
      <c r="T183" s="272"/>
      <c r="U183" s="255">
        <v>0.119049902921601</v>
      </c>
      <c r="V183" s="255"/>
      <c r="W183" s="255"/>
      <c r="X183" s="255"/>
      <c r="Y183" s="255"/>
      <c r="Z183" s="255"/>
      <c r="AA183" s="255"/>
      <c r="AB183" s="255"/>
      <c r="AC183" s="255"/>
      <c r="AD183" s="255"/>
      <c r="AE183" s="256">
        <v>5226</v>
      </c>
      <c r="AF183" s="256"/>
      <c r="AG183" s="256"/>
      <c r="AH183" s="256"/>
      <c r="AI183" s="256"/>
      <c r="AJ183" s="255">
        <v>4.93000264140976E-2</v>
      </c>
      <c r="AK183" s="255"/>
      <c r="AL183" s="255"/>
      <c r="AM183" s="255"/>
      <c r="AN183" s="255"/>
      <c r="AO183" s="255"/>
      <c r="AP183" s="255"/>
    </row>
    <row r="184" spans="2:44" s="56" customFormat="1" ht="10.7" customHeight="1" x14ac:dyDescent="0.15">
      <c r="B184" s="254" t="s">
        <v>1449</v>
      </c>
      <c r="C184" s="254"/>
      <c r="D184" s="254"/>
      <c r="E184" s="254"/>
      <c r="F184" s="254"/>
      <c r="G184" s="254"/>
      <c r="H184" s="254"/>
      <c r="I184" s="254"/>
      <c r="J184" s="272">
        <v>2277544243.2600002</v>
      </c>
      <c r="K184" s="272"/>
      <c r="L184" s="272"/>
      <c r="M184" s="272"/>
      <c r="N184" s="272"/>
      <c r="O184" s="272"/>
      <c r="P184" s="272"/>
      <c r="Q184" s="272"/>
      <c r="R184" s="272"/>
      <c r="S184" s="272"/>
      <c r="T184" s="272"/>
      <c r="U184" s="255">
        <v>0.15264425811895199</v>
      </c>
      <c r="V184" s="255"/>
      <c r="W184" s="255"/>
      <c r="X184" s="255"/>
      <c r="Y184" s="255"/>
      <c r="Z184" s="255"/>
      <c r="AA184" s="255"/>
      <c r="AB184" s="255"/>
      <c r="AC184" s="255"/>
      <c r="AD184" s="255"/>
      <c r="AE184" s="256">
        <v>3597</v>
      </c>
      <c r="AF184" s="256"/>
      <c r="AG184" s="256"/>
      <c r="AH184" s="256"/>
      <c r="AI184" s="256"/>
      <c r="AJ184" s="255">
        <v>3.3932681785593E-2</v>
      </c>
      <c r="AK184" s="255"/>
      <c r="AL184" s="255"/>
      <c r="AM184" s="255"/>
      <c r="AN184" s="255"/>
      <c r="AO184" s="255"/>
      <c r="AP184" s="255"/>
    </row>
    <row r="185" spans="2:44" s="56" customFormat="1" ht="12.2" customHeight="1" x14ac:dyDescent="0.15">
      <c r="B185" s="277"/>
      <c r="C185" s="277"/>
      <c r="D185" s="277"/>
      <c r="E185" s="277"/>
      <c r="F185" s="277"/>
      <c r="G185" s="277"/>
      <c r="H185" s="277"/>
      <c r="I185" s="277"/>
      <c r="J185" s="274">
        <v>14920602132.870001</v>
      </c>
      <c r="K185" s="274"/>
      <c r="L185" s="274"/>
      <c r="M185" s="274"/>
      <c r="N185" s="274"/>
      <c r="O185" s="274"/>
      <c r="P185" s="274"/>
      <c r="Q185" s="274"/>
      <c r="R185" s="274"/>
      <c r="S185" s="274"/>
      <c r="T185" s="274"/>
      <c r="U185" s="275">
        <v>1</v>
      </c>
      <c r="V185" s="275"/>
      <c r="W185" s="275"/>
      <c r="X185" s="275"/>
      <c r="Y185" s="275"/>
      <c r="Z185" s="275"/>
      <c r="AA185" s="275"/>
      <c r="AB185" s="275"/>
      <c r="AC185" s="275"/>
      <c r="AD185" s="275"/>
      <c r="AE185" s="276">
        <v>106004</v>
      </c>
      <c r="AF185" s="276"/>
      <c r="AG185" s="276"/>
      <c r="AH185" s="276"/>
      <c r="AI185" s="276"/>
      <c r="AJ185" s="275">
        <v>1</v>
      </c>
      <c r="AK185" s="275"/>
      <c r="AL185" s="275"/>
      <c r="AM185" s="275"/>
      <c r="AN185" s="275"/>
      <c r="AO185" s="275"/>
      <c r="AP185" s="275"/>
    </row>
    <row r="186" spans="2:44" s="56" customFormat="1" ht="9" customHeight="1" x14ac:dyDescent="0.15"/>
    <row r="187" spans="2:44" s="56" customFormat="1" ht="19.149999999999999" customHeight="1" x14ac:dyDescent="0.15">
      <c r="B187" s="252" t="s">
        <v>1223</v>
      </c>
      <c r="C187" s="252"/>
      <c r="D187" s="252"/>
      <c r="E187" s="252"/>
      <c r="F187" s="252"/>
      <c r="G187" s="252"/>
      <c r="H187" s="252"/>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2"/>
      <c r="AI187" s="252"/>
      <c r="AJ187" s="252"/>
      <c r="AK187" s="252"/>
      <c r="AL187" s="252"/>
      <c r="AM187" s="252"/>
      <c r="AN187" s="252"/>
      <c r="AO187" s="252"/>
      <c r="AP187" s="252"/>
      <c r="AQ187" s="252"/>
      <c r="AR187" s="252"/>
    </row>
    <row r="188" spans="2:44" s="56" customFormat="1" ht="7.9" customHeight="1" x14ac:dyDescent="0.15"/>
    <row r="189" spans="2:44" s="56" customFormat="1" ht="11.1" customHeight="1" x14ac:dyDescent="0.15">
      <c r="B189" s="277"/>
      <c r="C189" s="277"/>
      <c r="D189" s="277"/>
      <c r="E189" s="277"/>
      <c r="F189" s="277"/>
      <c r="G189" s="277"/>
      <c r="H189" s="277"/>
      <c r="I189" s="251" t="s">
        <v>1399</v>
      </c>
      <c r="J189" s="251"/>
      <c r="K189" s="251"/>
      <c r="L189" s="251"/>
      <c r="M189" s="251"/>
      <c r="N189" s="251"/>
      <c r="O189" s="251"/>
      <c r="P189" s="251"/>
      <c r="Q189" s="251"/>
      <c r="R189" s="251"/>
      <c r="S189" s="251"/>
      <c r="T189" s="251" t="s">
        <v>1400</v>
      </c>
      <c r="U189" s="251"/>
      <c r="V189" s="251"/>
      <c r="W189" s="251"/>
      <c r="X189" s="251"/>
      <c r="Y189" s="251"/>
      <c r="Z189" s="251"/>
      <c r="AA189" s="251"/>
      <c r="AB189" s="251"/>
      <c r="AC189" s="251"/>
      <c r="AD189" s="251" t="s">
        <v>1401</v>
      </c>
      <c r="AE189" s="251"/>
      <c r="AF189" s="251"/>
      <c r="AG189" s="251"/>
      <c r="AH189" s="251"/>
      <c r="AI189" s="251"/>
      <c r="AJ189" s="251"/>
      <c r="AK189" s="251"/>
      <c r="AL189" s="251"/>
      <c r="AM189" s="251" t="s">
        <v>1400</v>
      </c>
      <c r="AN189" s="251"/>
      <c r="AO189" s="251"/>
      <c r="AP189" s="251"/>
    </row>
    <row r="190" spans="2:44" s="56" customFormat="1" ht="11.1" customHeight="1" x14ac:dyDescent="0.15">
      <c r="B190" s="254" t="s">
        <v>1450</v>
      </c>
      <c r="C190" s="254"/>
      <c r="D190" s="254"/>
      <c r="E190" s="254"/>
      <c r="F190" s="254"/>
      <c r="G190" s="254"/>
      <c r="H190" s="254"/>
      <c r="I190" s="272">
        <v>26511306.359999999</v>
      </c>
      <c r="J190" s="272"/>
      <c r="K190" s="272"/>
      <c r="L190" s="272"/>
      <c r="M190" s="272"/>
      <c r="N190" s="272"/>
      <c r="O190" s="272"/>
      <c r="P190" s="272"/>
      <c r="Q190" s="272"/>
      <c r="R190" s="272"/>
      <c r="S190" s="272"/>
      <c r="T190" s="255">
        <v>1.7768255010027899E-3</v>
      </c>
      <c r="U190" s="255"/>
      <c r="V190" s="255"/>
      <c r="W190" s="255"/>
      <c r="X190" s="255"/>
      <c r="Y190" s="255"/>
      <c r="Z190" s="255"/>
      <c r="AA190" s="255"/>
      <c r="AB190" s="255"/>
      <c r="AC190" s="255"/>
      <c r="AD190" s="256">
        <v>553</v>
      </c>
      <c r="AE190" s="256"/>
      <c r="AF190" s="256"/>
      <c r="AG190" s="256"/>
      <c r="AH190" s="256"/>
      <c r="AI190" s="256"/>
      <c r="AJ190" s="256"/>
      <c r="AK190" s="256"/>
      <c r="AL190" s="256"/>
      <c r="AM190" s="255">
        <v>2.41085714036595E-3</v>
      </c>
      <c r="AN190" s="255"/>
      <c r="AO190" s="255"/>
      <c r="AP190" s="255"/>
    </row>
    <row r="191" spans="2:44" s="56" customFormat="1" ht="11.1" customHeight="1" x14ac:dyDescent="0.15">
      <c r="B191" s="254" t="s">
        <v>1451</v>
      </c>
      <c r="C191" s="254"/>
      <c r="D191" s="254"/>
      <c r="E191" s="254"/>
      <c r="F191" s="254"/>
      <c r="G191" s="254"/>
      <c r="H191" s="254"/>
      <c r="I191" s="272">
        <v>632368385.90999806</v>
      </c>
      <c r="J191" s="272"/>
      <c r="K191" s="272"/>
      <c r="L191" s="272"/>
      <c r="M191" s="272"/>
      <c r="N191" s="272"/>
      <c r="O191" s="272"/>
      <c r="P191" s="272"/>
      <c r="Q191" s="272"/>
      <c r="R191" s="272"/>
      <c r="S191" s="272"/>
      <c r="T191" s="255">
        <v>4.2382229636490097E-2</v>
      </c>
      <c r="U191" s="255"/>
      <c r="V191" s="255"/>
      <c r="W191" s="255"/>
      <c r="X191" s="255"/>
      <c r="Y191" s="255"/>
      <c r="Z191" s="255"/>
      <c r="AA191" s="255"/>
      <c r="AB191" s="255"/>
      <c r="AC191" s="255"/>
      <c r="AD191" s="256">
        <v>7005</v>
      </c>
      <c r="AE191" s="256"/>
      <c r="AF191" s="256"/>
      <c r="AG191" s="256"/>
      <c r="AH191" s="256"/>
      <c r="AI191" s="256"/>
      <c r="AJ191" s="256"/>
      <c r="AK191" s="256"/>
      <c r="AL191" s="256"/>
      <c r="AM191" s="255">
        <v>3.05389769769683E-2</v>
      </c>
      <c r="AN191" s="255"/>
      <c r="AO191" s="255"/>
      <c r="AP191" s="255"/>
    </row>
    <row r="192" spans="2:44" s="56" customFormat="1" ht="11.1" customHeight="1" x14ac:dyDescent="0.15">
      <c r="B192" s="254" t="s">
        <v>1452</v>
      </c>
      <c r="C192" s="254"/>
      <c r="D192" s="254"/>
      <c r="E192" s="254"/>
      <c r="F192" s="254"/>
      <c r="G192" s="254"/>
      <c r="H192" s="254"/>
      <c r="I192" s="272">
        <v>4376992133.8799801</v>
      </c>
      <c r="J192" s="272"/>
      <c r="K192" s="272"/>
      <c r="L192" s="272"/>
      <c r="M192" s="272"/>
      <c r="N192" s="272"/>
      <c r="O192" s="272"/>
      <c r="P192" s="272"/>
      <c r="Q192" s="272"/>
      <c r="R192" s="272"/>
      <c r="S192" s="272"/>
      <c r="T192" s="255">
        <v>0.29335224509723401</v>
      </c>
      <c r="U192" s="255"/>
      <c r="V192" s="255"/>
      <c r="W192" s="255"/>
      <c r="X192" s="255"/>
      <c r="Y192" s="255"/>
      <c r="Z192" s="255"/>
      <c r="AA192" s="255"/>
      <c r="AB192" s="255"/>
      <c r="AC192" s="255"/>
      <c r="AD192" s="256">
        <v>55006</v>
      </c>
      <c r="AE192" s="256"/>
      <c r="AF192" s="256"/>
      <c r="AG192" s="256"/>
      <c r="AH192" s="256"/>
      <c r="AI192" s="256"/>
      <c r="AJ192" s="256"/>
      <c r="AK192" s="256"/>
      <c r="AL192" s="256"/>
      <c r="AM192" s="255">
        <v>0.239803992518932</v>
      </c>
      <c r="AN192" s="255"/>
      <c r="AO192" s="255"/>
      <c r="AP192" s="255"/>
    </row>
    <row r="193" spans="2:42" s="56" customFormat="1" ht="11.1" customHeight="1" x14ac:dyDescent="0.15">
      <c r="B193" s="254" t="s">
        <v>1453</v>
      </c>
      <c r="C193" s="254"/>
      <c r="D193" s="254"/>
      <c r="E193" s="254"/>
      <c r="F193" s="254"/>
      <c r="G193" s="254"/>
      <c r="H193" s="254"/>
      <c r="I193" s="272">
        <v>6317364698.3799696</v>
      </c>
      <c r="J193" s="272"/>
      <c r="K193" s="272"/>
      <c r="L193" s="272"/>
      <c r="M193" s="272"/>
      <c r="N193" s="272"/>
      <c r="O193" s="272"/>
      <c r="P193" s="272"/>
      <c r="Q193" s="272"/>
      <c r="R193" s="272"/>
      <c r="S193" s="272"/>
      <c r="T193" s="255">
        <v>0.42339877721575803</v>
      </c>
      <c r="U193" s="255"/>
      <c r="V193" s="255"/>
      <c r="W193" s="255"/>
      <c r="X193" s="255"/>
      <c r="Y193" s="255"/>
      <c r="Z193" s="255"/>
      <c r="AA193" s="255"/>
      <c r="AB193" s="255"/>
      <c r="AC193" s="255"/>
      <c r="AD193" s="256">
        <v>98993</v>
      </c>
      <c r="AE193" s="256"/>
      <c r="AF193" s="256"/>
      <c r="AG193" s="256"/>
      <c r="AH193" s="256"/>
      <c r="AI193" s="256"/>
      <c r="AJ193" s="256"/>
      <c r="AK193" s="256"/>
      <c r="AL193" s="256"/>
      <c r="AM193" s="255">
        <v>0.43156958570749698</v>
      </c>
      <c r="AN193" s="255"/>
      <c r="AO193" s="255"/>
      <c r="AP193" s="255"/>
    </row>
    <row r="194" spans="2:42" s="56" customFormat="1" ht="11.1" customHeight="1" x14ac:dyDescent="0.15">
      <c r="B194" s="254" t="s">
        <v>1454</v>
      </c>
      <c r="C194" s="254"/>
      <c r="D194" s="254"/>
      <c r="E194" s="254"/>
      <c r="F194" s="254"/>
      <c r="G194" s="254"/>
      <c r="H194" s="254"/>
      <c r="I194" s="272">
        <v>1365876688.54001</v>
      </c>
      <c r="J194" s="272"/>
      <c r="K194" s="272"/>
      <c r="L194" s="272"/>
      <c r="M194" s="272"/>
      <c r="N194" s="272"/>
      <c r="O194" s="272"/>
      <c r="P194" s="272"/>
      <c r="Q194" s="272"/>
      <c r="R194" s="272"/>
      <c r="S194" s="272"/>
      <c r="T194" s="255">
        <v>9.1543000502036995E-2</v>
      </c>
      <c r="U194" s="255"/>
      <c r="V194" s="255"/>
      <c r="W194" s="255"/>
      <c r="X194" s="255"/>
      <c r="Y194" s="255"/>
      <c r="Z194" s="255"/>
      <c r="AA194" s="255"/>
      <c r="AB194" s="255"/>
      <c r="AC194" s="255"/>
      <c r="AD194" s="256">
        <v>25059</v>
      </c>
      <c r="AE194" s="256"/>
      <c r="AF194" s="256"/>
      <c r="AG194" s="256"/>
      <c r="AH194" s="256"/>
      <c r="AI194" s="256"/>
      <c r="AJ194" s="256"/>
      <c r="AK194" s="256"/>
      <c r="AL194" s="256"/>
      <c r="AM194" s="255">
        <v>0.109247141194268</v>
      </c>
      <c r="AN194" s="255"/>
      <c r="AO194" s="255"/>
      <c r="AP194" s="255"/>
    </row>
    <row r="195" spans="2:42" s="56" customFormat="1" ht="11.1" customHeight="1" x14ac:dyDescent="0.15">
      <c r="B195" s="254" t="s">
        <v>1455</v>
      </c>
      <c r="C195" s="254"/>
      <c r="D195" s="254"/>
      <c r="E195" s="254"/>
      <c r="F195" s="254"/>
      <c r="G195" s="254"/>
      <c r="H195" s="254"/>
      <c r="I195" s="272">
        <v>802549396.13999605</v>
      </c>
      <c r="J195" s="272"/>
      <c r="K195" s="272"/>
      <c r="L195" s="272"/>
      <c r="M195" s="272"/>
      <c r="N195" s="272"/>
      <c r="O195" s="272"/>
      <c r="P195" s="272"/>
      <c r="Q195" s="272"/>
      <c r="R195" s="272"/>
      <c r="S195" s="272"/>
      <c r="T195" s="255">
        <v>5.3788003258393099E-2</v>
      </c>
      <c r="U195" s="255"/>
      <c r="V195" s="255"/>
      <c r="W195" s="255"/>
      <c r="X195" s="255"/>
      <c r="Y195" s="255"/>
      <c r="Z195" s="255"/>
      <c r="AA195" s="255"/>
      <c r="AB195" s="255"/>
      <c r="AC195" s="255"/>
      <c r="AD195" s="256">
        <v>14707</v>
      </c>
      <c r="AE195" s="256"/>
      <c r="AF195" s="256"/>
      <c r="AG195" s="256"/>
      <c r="AH195" s="256"/>
      <c r="AI195" s="256"/>
      <c r="AJ195" s="256"/>
      <c r="AK195" s="256"/>
      <c r="AL195" s="256"/>
      <c r="AM195" s="255">
        <v>6.4116593062137295E-2</v>
      </c>
      <c r="AN195" s="255"/>
      <c r="AO195" s="255"/>
      <c r="AP195" s="255"/>
    </row>
    <row r="196" spans="2:42" s="56" customFormat="1" ht="11.1" customHeight="1" x14ac:dyDescent="0.15">
      <c r="B196" s="254" t="s">
        <v>1456</v>
      </c>
      <c r="C196" s="254"/>
      <c r="D196" s="254"/>
      <c r="E196" s="254"/>
      <c r="F196" s="254"/>
      <c r="G196" s="254"/>
      <c r="H196" s="254"/>
      <c r="I196" s="272">
        <v>502822935.400002</v>
      </c>
      <c r="J196" s="272"/>
      <c r="K196" s="272"/>
      <c r="L196" s="272"/>
      <c r="M196" s="272"/>
      <c r="N196" s="272"/>
      <c r="O196" s="272"/>
      <c r="P196" s="272"/>
      <c r="Q196" s="272"/>
      <c r="R196" s="272"/>
      <c r="S196" s="272"/>
      <c r="T196" s="255">
        <v>3.3699909086932003E-2</v>
      </c>
      <c r="U196" s="255"/>
      <c r="V196" s="255"/>
      <c r="W196" s="255"/>
      <c r="X196" s="255"/>
      <c r="Y196" s="255"/>
      <c r="Z196" s="255"/>
      <c r="AA196" s="255"/>
      <c r="AB196" s="255"/>
      <c r="AC196" s="255"/>
      <c r="AD196" s="256">
        <v>6847</v>
      </c>
      <c r="AE196" s="256"/>
      <c r="AF196" s="256"/>
      <c r="AG196" s="256"/>
      <c r="AH196" s="256"/>
      <c r="AI196" s="256"/>
      <c r="AJ196" s="256"/>
      <c r="AK196" s="256"/>
      <c r="AL196" s="256"/>
      <c r="AM196" s="255">
        <v>2.9850160651149399E-2</v>
      </c>
      <c r="AN196" s="255"/>
      <c r="AO196" s="255"/>
      <c r="AP196" s="255"/>
    </row>
    <row r="197" spans="2:42" s="56" customFormat="1" ht="11.1" customHeight="1" x14ac:dyDescent="0.15">
      <c r="B197" s="254" t="s">
        <v>1457</v>
      </c>
      <c r="C197" s="254"/>
      <c r="D197" s="254"/>
      <c r="E197" s="254"/>
      <c r="F197" s="254"/>
      <c r="G197" s="254"/>
      <c r="H197" s="254"/>
      <c r="I197" s="272">
        <v>323337946.79000002</v>
      </c>
      <c r="J197" s="272"/>
      <c r="K197" s="272"/>
      <c r="L197" s="272"/>
      <c r="M197" s="272"/>
      <c r="N197" s="272"/>
      <c r="O197" s="272"/>
      <c r="P197" s="272"/>
      <c r="Q197" s="272"/>
      <c r="R197" s="272"/>
      <c r="S197" s="272"/>
      <c r="T197" s="255">
        <v>2.1670569586309699E-2</v>
      </c>
      <c r="U197" s="255"/>
      <c r="V197" s="255"/>
      <c r="W197" s="255"/>
      <c r="X197" s="255"/>
      <c r="Y197" s="255"/>
      <c r="Z197" s="255"/>
      <c r="AA197" s="255"/>
      <c r="AB197" s="255"/>
      <c r="AC197" s="255"/>
      <c r="AD197" s="256">
        <v>5413</v>
      </c>
      <c r="AE197" s="256"/>
      <c r="AF197" s="256"/>
      <c r="AG197" s="256"/>
      <c r="AH197" s="256"/>
      <c r="AI197" s="256"/>
      <c r="AJ197" s="256"/>
      <c r="AK197" s="256"/>
      <c r="AL197" s="256"/>
      <c r="AM197" s="255">
        <v>2.3598498554793599E-2</v>
      </c>
      <c r="AN197" s="255"/>
      <c r="AO197" s="255"/>
      <c r="AP197" s="255"/>
    </row>
    <row r="198" spans="2:42" s="56" customFormat="1" ht="11.1" customHeight="1" x14ac:dyDescent="0.15">
      <c r="B198" s="254" t="s">
        <v>1458</v>
      </c>
      <c r="C198" s="254"/>
      <c r="D198" s="254"/>
      <c r="E198" s="254"/>
      <c r="F198" s="254"/>
      <c r="G198" s="254"/>
      <c r="H198" s="254"/>
      <c r="I198" s="272">
        <v>149815004.40000001</v>
      </c>
      <c r="J198" s="272"/>
      <c r="K198" s="272"/>
      <c r="L198" s="272"/>
      <c r="M198" s="272"/>
      <c r="N198" s="272"/>
      <c r="O198" s="272"/>
      <c r="P198" s="272"/>
      <c r="Q198" s="272"/>
      <c r="R198" s="272"/>
      <c r="S198" s="272"/>
      <c r="T198" s="255">
        <v>1.0040814912553601E-2</v>
      </c>
      <c r="U198" s="255"/>
      <c r="V198" s="255"/>
      <c r="W198" s="255"/>
      <c r="X198" s="255"/>
      <c r="Y198" s="255"/>
      <c r="Z198" s="255"/>
      <c r="AA198" s="255"/>
      <c r="AB198" s="255"/>
      <c r="AC198" s="255"/>
      <c r="AD198" s="256">
        <v>3837</v>
      </c>
      <c r="AE198" s="256"/>
      <c r="AF198" s="256"/>
      <c r="AG198" s="256"/>
      <c r="AH198" s="256"/>
      <c r="AI198" s="256"/>
      <c r="AJ198" s="256"/>
      <c r="AK198" s="256"/>
      <c r="AL198" s="256"/>
      <c r="AM198" s="255">
        <v>1.67277736846006E-2</v>
      </c>
      <c r="AN198" s="255"/>
      <c r="AO198" s="255"/>
      <c r="AP198" s="255"/>
    </row>
    <row r="199" spans="2:42" s="56" customFormat="1" ht="11.1" customHeight="1" x14ac:dyDescent="0.15">
      <c r="B199" s="254" t="s">
        <v>1459</v>
      </c>
      <c r="C199" s="254"/>
      <c r="D199" s="254"/>
      <c r="E199" s="254"/>
      <c r="F199" s="254"/>
      <c r="G199" s="254"/>
      <c r="H199" s="254"/>
      <c r="I199" s="272">
        <v>93792444.919999897</v>
      </c>
      <c r="J199" s="272"/>
      <c r="K199" s="272"/>
      <c r="L199" s="272"/>
      <c r="M199" s="272"/>
      <c r="N199" s="272"/>
      <c r="O199" s="272"/>
      <c r="P199" s="272"/>
      <c r="Q199" s="272"/>
      <c r="R199" s="272"/>
      <c r="S199" s="272"/>
      <c r="T199" s="255">
        <v>6.2861032071471201E-3</v>
      </c>
      <c r="U199" s="255"/>
      <c r="V199" s="255"/>
      <c r="W199" s="255"/>
      <c r="X199" s="255"/>
      <c r="Y199" s="255"/>
      <c r="Z199" s="255"/>
      <c r="AA199" s="255"/>
      <c r="AB199" s="255"/>
      <c r="AC199" s="255"/>
      <c r="AD199" s="256">
        <v>2685</v>
      </c>
      <c r="AE199" s="256"/>
      <c r="AF199" s="256"/>
      <c r="AG199" s="256"/>
      <c r="AH199" s="256"/>
      <c r="AI199" s="256"/>
      <c r="AJ199" s="256"/>
      <c r="AK199" s="256"/>
      <c r="AL199" s="256"/>
      <c r="AM199" s="255">
        <v>1.1705517941921499E-2</v>
      </c>
      <c r="AN199" s="255"/>
      <c r="AO199" s="255"/>
      <c r="AP199" s="255"/>
    </row>
    <row r="200" spans="2:42" s="56" customFormat="1" ht="11.1" customHeight="1" x14ac:dyDescent="0.15">
      <c r="B200" s="254" t="s">
        <v>1460</v>
      </c>
      <c r="C200" s="254"/>
      <c r="D200" s="254"/>
      <c r="E200" s="254"/>
      <c r="F200" s="254"/>
      <c r="G200" s="254"/>
      <c r="H200" s="254"/>
      <c r="I200" s="272">
        <v>122118161.39</v>
      </c>
      <c r="J200" s="272"/>
      <c r="K200" s="272"/>
      <c r="L200" s="272"/>
      <c r="M200" s="272"/>
      <c r="N200" s="272"/>
      <c r="O200" s="272"/>
      <c r="P200" s="272"/>
      <c r="Q200" s="272"/>
      <c r="R200" s="272"/>
      <c r="S200" s="272"/>
      <c r="T200" s="255">
        <v>8.1845330572132106E-3</v>
      </c>
      <c r="U200" s="255"/>
      <c r="V200" s="255"/>
      <c r="W200" s="255"/>
      <c r="X200" s="255"/>
      <c r="Y200" s="255"/>
      <c r="Z200" s="255"/>
      <c r="AA200" s="255"/>
      <c r="AB200" s="255"/>
      <c r="AC200" s="255"/>
      <c r="AD200" s="256">
        <v>3306</v>
      </c>
      <c r="AE200" s="256"/>
      <c r="AF200" s="256"/>
      <c r="AG200" s="256"/>
      <c r="AH200" s="256"/>
      <c r="AI200" s="256"/>
      <c r="AJ200" s="256"/>
      <c r="AK200" s="256"/>
      <c r="AL200" s="256"/>
      <c r="AM200" s="255">
        <v>1.44128276782094E-2</v>
      </c>
      <c r="AN200" s="255"/>
      <c r="AO200" s="255"/>
      <c r="AP200" s="255"/>
    </row>
    <row r="201" spans="2:42" s="56" customFormat="1" ht="11.1" customHeight="1" x14ac:dyDescent="0.15">
      <c r="B201" s="254" t="s">
        <v>1461</v>
      </c>
      <c r="C201" s="254"/>
      <c r="D201" s="254"/>
      <c r="E201" s="254"/>
      <c r="F201" s="254"/>
      <c r="G201" s="254"/>
      <c r="H201" s="254"/>
      <c r="I201" s="272">
        <v>120080569.03</v>
      </c>
      <c r="J201" s="272"/>
      <c r="K201" s="272"/>
      <c r="L201" s="272"/>
      <c r="M201" s="272"/>
      <c r="N201" s="272"/>
      <c r="O201" s="272"/>
      <c r="P201" s="272"/>
      <c r="Q201" s="272"/>
      <c r="R201" s="272"/>
      <c r="S201" s="272"/>
      <c r="T201" s="255">
        <v>8.0479707159715596E-3</v>
      </c>
      <c r="U201" s="255"/>
      <c r="V201" s="255"/>
      <c r="W201" s="255"/>
      <c r="X201" s="255"/>
      <c r="Y201" s="255"/>
      <c r="Z201" s="255"/>
      <c r="AA201" s="255"/>
      <c r="AB201" s="255"/>
      <c r="AC201" s="255"/>
      <c r="AD201" s="256">
        <v>3429</v>
      </c>
      <c r="AE201" s="256"/>
      <c r="AF201" s="256"/>
      <c r="AG201" s="256"/>
      <c r="AH201" s="256"/>
      <c r="AI201" s="256"/>
      <c r="AJ201" s="256"/>
      <c r="AK201" s="256"/>
      <c r="AL201" s="256"/>
      <c r="AM201" s="255">
        <v>1.49490581090684E-2</v>
      </c>
      <c r="AN201" s="255"/>
      <c r="AO201" s="255"/>
      <c r="AP201" s="255"/>
    </row>
    <row r="202" spans="2:42" s="56" customFormat="1" ht="11.1" customHeight="1" x14ac:dyDescent="0.15">
      <c r="B202" s="254" t="s">
        <v>1462</v>
      </c>
      <c r="C202" s="254"/>
      <c r="D202" s="254"/>
      <c r="E202" s="254"/>
      <c r="F202" s="254"/>
      <c r="G202" s="254"/>
      <c r="H202" s="254"/>
      <c r="I202" s="272">
        <v>62361339.310000002</v>
      </c>
      <c r="J202" s="272"/>
      <c r="K202" s="272"/>
      <c r="L202" s="272"/>
      <c r="M202" s="272"/>
      <c r="N202" s="272"/>
      <c r="O202" s="272"/>
      <c r="P202" s="272"/>
      <c r="Q202" s="272"/>
      <c r="R202" s="272"/>
      <c r="S202" s="272"/>
      <c r="T202" s="255">
        <v>4.1795457552358797E-3</v>
      </c>
      <c r="U202" s="255"/>
      <c r="V202" s="255"/>
      <c r="W202" s="255"/>
      <c r="X202" s="255"/>
      <c r="Y202" s="255"/>
      <c r="Z202" s="255"/>
      <c r="AA202" s="255"/>
      <c r="AB202" s="255"/>
      <c r="AC202" s="255"/>
      <c r="AD202" s="256">
        <v>1825</v>
      </c>
      <c r="AE202" s="256"/>
      <c r="AF202" s="256"/>
      <c r="AG202" s="256"/>
      <c r="AH202" s="256"/>
      <c r="AI202" s="256"/>
      <c r="AJ202" s="256"/>
      <c r="AK202" s="256"/>
      <c r="AL202" s="256"/>
      <c r="AM202" s="255">
        <v>7.9562645229074996E-3</v>
      </c>
      <c r="AN202" s="255"/>
      <c r="AO202" s="255"/>
      <c r="AP202" s="255"/>
    </row>
    <row r="203" spans="2:42" s="56" customFormat="1" ht="11.1" customHeight="1" x14ac:dyDescent="0.15">
      <c r="B203" s="254" t="s">
        <v>1463</v>
      </c>
      <c r="C203" s="254"/>
      <c r="D203" s="254"/>
      <c r="E203" s="254"/>
      <c r="F203" s="254"/>
      <c r="G203" s="254"/>
      <c r="H203" s="254"/>
      <c r="I203" s="272">
        <v>20230458.390000001</v>
      </c>
      <c r="J203" s="272"/>
      <c r="K203" s="272"/>
      <c r="L203" s="272"/>
      <c r="M203" s="272"/>
      <c r="N203" s="272"/>
      <c r="O203" s="272"/>
      <c r="P203" s="272"/>
      <c r="Q203" s="272"/>
      <c r="R203" s="272"/>
      <c r="S203" s="272"/>
      <c r="T203" s="255">
        <v>1.3558741269182801E-3</v>
      </c>
      <c r="U203" s="255"/>
      <c r="V203" s="255"/>
      <c r="W203" s="255"/>
      <c r="X203" s="255"/>
      <c r="Y203" s="255"/>
      <c r="Z203" s="255"/>
      <c r="AA203" s="255"/>
      <c r="AB203" s="255"/>
      <c r="AC203" s="255"/>
      <c r="AD203" s="256">
        <v>541</v>
      </c>
      <c r="AE203" s="256"/>
      <c r="AF203" s="256"/>
      <c r="AG203" s="256"/>
      <c r="AH203" s="256"/>
      <c r="AI203" s="256"/>
      <c r="AJ203" s="256"/>
      <c r="AK203" s="256"/>
      <c r="AL203" s="256"/>
      <c r="AM203" s="255">
        <v>2.3585419763797002E-3</v>
      </c>
      <c r="AN203" s="255"/>
      <c r="AO203" s="255"/>
      <c r="AP203" s="255"/>
    </row>
    <row r="204" spans="2:42" s="56" customFormat="1" ht="11.1" customHeight="1" x14ac:dyDescent="0.15">
      <c r="B204" s="254" t="s">
        <v>1464</v>
      </c>
      <c r="C204" s="254"/>
      <c r="D204" s="254"/>
      <c r="E204" s="254"/>
      <c r="F204" s="254"/>
      <c r="G204" s="254"/>
      <c r="H204" s="254"/>
      <c r="I204" s="272">
        <v>121081.93</v>
      </c>
      <c r="J204" s="272"/>
      <c r="K204" s="272"/>
      <c r="L204" s="272"/>
      <c r="M204" s="272"/>
      <c r="N204" s="272"/>
      <c r="O204" s="272"/>
      <c r="P204" s="272"/>
      <c r="Q204" s="272"/>
      <c r="R204" s="272"/>
      <c r="S204" s="272"/>
      <c r="T204" s="255">
        <v>8.1150833539926393E-6</v>
      </c>
      <c r="U204" s="255"/>
      <c r="V204" s="255"/>
      <c r="W204" s="255"/>
      <c r="X204" s="255"/>
      <c r="Y204" s="255"/>
      <c r="Z204" s="255"/>
      <c r="AA204" s="255"/>
      <c r="AB204" s="255"/>
      <c r="AC204" s="255"/>
      <c r="AD204" s="256">
        <v>8</v>
      </c>
      <c r="AE204" s="256"/>
      <c r="AF204" s="256"/>
      <c r="AG204" s="256"/>
      <c r="AH204" s="256"/>
      <c r="AI204" s="256"/>
      <c r="AJ204" s="256"/>
      <c r="AK204" s="256"/>
      <c r="AL204" s="256"/>
      <c r="AM204" s="255">
        <v>3.4876775990827398E-5</v>
      </c>
      <c r="AN204" s="255"/>
      <c r="AO204" s="255"/>
      <c r="AP204" s="255"/>
    </row>
    <row r="205" spans="2:42" s="56" customFormat="1" ht="11.1" customHeight="1" x14ac:dyDescent="0.15">
      <c r="B205" s="254" t="s">
        <v>1465</v>
      </c>
      <c r="C205" s="254"/>
      <c r="D205" s="254"/>
      <c r="E205" s="254"/>
      <c r="F205" s="254"/>
      <c r="G205" s="254"/>
      <c r="H205" s="254"/>
      <c r="I205" s="272">
        <v>331472.51</v>
      </c>
      <c r="J205" s="272"/>
      <c r="K205" s="272"/>
      <c r="L205" s="272"/>
      <c r="M205" s="272"/>
      <c r="N205" s="272"/>
      <c r="O205" s="272"/>
      <c r="P205" s="272"/>
      <c r="Q205" s="272"/>
      <c r="R205" s="272"/>
      <c r="S205" s="272"/>
      <c r="T205" s="255">
        <v>2.22157595952357E-5</v>
      </c>
      <c r="U205" s="255"/>
      <c r="V205" s="255"/>
      <c r="W205" s="255"/>
      <c r="X205" s="255"/>
      <c r="Y205" s="255"/>
      <c r="Z205" s="255"/>
      <c r="AA205" s="255"/>
      <c r="AB205" s="255"/>
      <c r="AC205" s="255"/>
      <c r="AD205" s="256">
        <v>15</v>
      </c>
      <c r="AE205" s="256"/>
      <c r="AF205" s="256"/>
      <c r="AG205" s="256"/>
      <c r="AH205" s="256"/>
      <c r="AI205" s="256"/>
      <c r="AJ205" s="256"/>
      <c r="AK205" s="256"/>
      <c r="AL205" s="256"/>
      <c r="AM205" s="255">
        <v>6.5393954982801404E-5</v>
      </c>
      <c r="AN205" s="255"/>
      <c r="AO205" s="255"/>
      <c r="AP205" s="255"/>
    </row>
    <row r="206" spans="2:42" s="56" customFormat="1" ht="11.1" customHeight="1" x14ac:dyDescent="0.15">
      <c r="B206" s="254" t="s">
        <v>1466</v>
      </c>
      <c r="C206" s="254"/>
      <c r="D206" s="254"/>
      <c r="E206" s="254"/>
      <c r="F206" s="254"/>
      <c r="G206" s="254"/>
      <c r="H206" s="254"/>
      <c r="I206" s="272">
        <v>3910049.6</v>
      </c>
      <c r="J206" s="272"/>
      <c r="K206" s="272"/>
      <c r="L206" s="272"/>
      <c r="M206" s="272"/>
      <c r="N206" s="272"/>
      <c r="O206" s="272"/>
      <c r="P206" s="272"/>
      <c r="Q206" s="272"/>
      <c r="R206" s="272"/>
      <c r="S206" s="272"/>
      <c r="T206" s="255">
        <v>2.6205709160933899E-4</v>
      </c>
      <c r="U206" s="255"/>
      <c r="V206" s="255"/>
      <c r="W206" s="255"/>
      <c r="X206" s="255"/>
      <c r="Y206" s="255"/>
      <c r="Z206" s="255"/>
      <c r="AA206" s="255"/>
      <c r="AB206" s="255"/>
      <c r="AC206" s="255"/>
      <c r="AD206" s="256">
        <v>146</v>
      </c>
      <c r="AE206" s="256"/>
      <c r="AF206" s="256"/>
      <c r="AG206" s="256"/>
      <c r="AH206" s="256"/>
      <c r="AI206" s="256"/>
      <c r="AJ206" s="256"/>
      <c r="AK206" s="256"/>
      <c r="AL206" s="256"/>
      <c r="AM206" s="255">
        <v>6.3650116183259998E-4</v>
      </c>
      <c r="AN206" s="255"/>
      <c r="AO206" s="255"/>
      <c r="AP206" s="255"/>
    </row>
    <row r="207" spans="2:42" s="56" customFormat="1" ht="11.1" customHeight="1" x14ac:dyDescent="0.15">
      <c r="B207" s="254" t="s">
        <v>1467</v>
      </c>
      <c r="C207" s="254"/>
      <c r="D207" s="254"/>
      <c r="E207" s="254"/>
      <c r="F207" s="254"/>
      <c r="G207" s="254"/>
      <c r="H207" s="254"/>
      <c r="I207" s="272">
        <v>18059.990000000002</v>
      </c>
      <c r="J207" s="272"/>
      <c r="K207" s="272"/>
      <c r="L207" s="272"/>
      <c r="M207" s="272"/>
      <c r="N207" s="272"/>
      <c r="O207" s="272"/>
      <c r="P207" s="272"/>
      <c r="Q207" s="272"/>
      <c r="R207" s="272"/>
      <c r="S207" s="272"/>
      <c r="T207" s="255">
        <v>1.2104062449473101E-6</v>
      </c>
      <c r="U207" s="255"/>
      <c r="V207" s="255"/>
      <c r="W207" s="255"/>
      <c r="X207" s="255"/>
      <c r="Y207" s="255"/>
      <c r="Z207" s="255"/>
      <c r="AA207" s="255"/>
      <c r="AB207" s="255"/>
      <c r="AC207" s="255"/>
      <c r="AD207" s="256">
        <v>4</v>
      </c>
      <c r="AE207" s="256"/>
      <c r="AF207" s="256"/>
      <c r="AG207" s="256"/>
      <c r="AH207" s="256"/>
      <c r="AI207" s="256"/>
      <c r="AJ207" s="256"/>
      <c r="AK207" s="256"/>
      <c r="AL207" s="256"/>
      <c r="AM207" s="255">
        <v>1.7438387995413699E-5</v>
      </c>
      <c r="AN207" s="255"/>
      <c r="AO207" s="255"/>
      <c r="AP207" s="255"/>
    </row>
    <row r="208" spans="2:42" s="56" customFormat="1" ht="11.1" customHeight="1" x14ac:dyDescent="0.15">
      <c r="B208" s="277"/>
      <c r="C208" s="277"/>
      <c r="D208" s="277"/>
      <c r="E208" s="277"/>
      <c r="F208" s="277"/>
      <c r="G208" s="277"/>
      <c r="H208" s="277"/>
      <c r="I208" s="274">
        <v>14920602132.870001</v>
      </c>
      <c r="J208" s="274"/>
      <c r="K208" s="274"/>
      <c r="L208" s="274"/>
      <c r="M208" s="274"/>
      <c r="N208" s="274"/>
      <c r="O208" s="274"/>
      <c r="P208" s="274"/>
      <c r="Q208" s="274"/>
      <c r="R208" s="274"/>
      <c r="S208" s="274"/>
      <c r="T208" s="275">
        <v>1</v>
      </c>
      <c r="U208" s="275"/>
      <c r="V208" s="275"/>
      <c r="W208" s="275"/>
      <c r="X208" s="275"/>
      <c r="Y208" s="275"/>
      <c r="Z208" s="275"/>
      <c r="AA208" s="275"/>
      <c r="AB208" s="275"/>
      <c r="AC208" s="275"/>
      <c r="AD208" s="276">
        <v>229379</v>
      </c>
      <c r="AE208" s="276"/>
      <c r="AF208" s="276"/>
      <c r="AG208" s="276"/>
      <c r="AH208" s="276"/>
      <c r="AI208" s="276"/>
      <c r="AJ208" s="276"/>
      <c r="AK208" s="276"/>
      <c r="AL208" s="276"/>
      <c r="AM208" s="275">
        <v>1</v>
      </c>
      <c r="AN208" s="275"/>
      <c r="AO208" s="275"/>
      <c r="AP208" s="275"/>
    </row>
    <row r="209" spans="2:44" s="56" customFormat="1" ht="9" customHeight="1" x14ac:dyDescent="0.15"/>
    <row r="210" spans="2:44" s="56" customFormat="1" ht="19.149999999999999" customHeight="1" x14ac:dyDescent="0.15">
      <c r="B210" s="252" t="s">
        <v>1224</v>
      </c>
      <c r="C210" s="252"/>
      <c r="D210" s="252"/>
      <c r="E210" s="252"/>
      <c r="F210" s="252"/>
      <c r="G210" s="252"/>
      <c r="H210" s="252"/>
      <c r="I210" s="252"/>
      <c r="J210" s="252"/>
      <c r="K210" s="252"/>
      <c r="L210" s="252"/>
      <c r="M210" s="252"/>
      <c r="N210" s="252"/>
      <c r="O210" s="252"/>
      <c r="P210" s="252"/>
      <c r="Q210" s="252"/>
      <c r="R210" s="252"/>
      <c r="S210" s="252"/>
      <c r="T210" s="252"/>
      <c r="U210" s="252"/>
      <c r="V210" s="252"/>
      <c r="W210" s="252"/>
      <c r="X210" s="252"/>
      <c r="Y210" s="252"/>
      <c r="Z210" s="252"/>
      <c r="AA210" s="252"/>
      <c r="AB210" s="252"/>
      <c r="AC210" s="252"/>
      <c r="AD210" s="252"/>
      <c r="AE210" s="252"/>
      <c r="AF210" s="252"/>
      <c r="AG210" s="252"/>
      <c r="AH210" s="252"/>
      <c r="AI210" s="252"/>
      <c r="AJ210" s="252"/>
      <c r="AK210" s="252"/>
      <c r="AL210" s="252"/>
      <c r="AM210" s="252"/>
      <c r="AN210" s="252"/>
      <c r="AO210" s="252"/>
      <c r="AP210" s="252"/>
      <c r="AQ210" s="252"/>
      <c r="AR210" s="252"/>
    </row>
    <row r="211" spans="2:44" s="56" customFormat="1" ht="7.9" customHeight="1" x14ac:dyDescent="0.15"/>
    <row r="212" spans="2:44" s="56" customFormat="1" ht="12.75" customHeight="1" x14ac:dyDescent="0.15">
      <c r="B212" s="277"/>
      <c r="C212" s="277"/>
      <c r="D212" s="277"/>
      <c r="E212" s="277"/>
      <c r="F212" s="277"/>
      <c r="G212" s="277"/>
      <c r="H212" s="251" t="s">
        <v>1399</v>
      </c>
      <c r="I212" s="251"/>
      <c r="J212" s="251"/>
      <c r="K212" s="251"/>
      <c r="L212" s="251"/>
      <c r="M212" s="251"/>
      <c r="N212" s="251"/>
      <c r="O212" s="251"/>
      <c r="P212" s="251"/>
      <c r="Q212" s="251"/>
      <c r="R212" s="251"/>
      <c r="S212" s="251" t="s">
        <v>1400</v>
      </c>
      <c r="T212" s="251"/>
      <c r="U212" s="251"/>
      <c r="V212" s="251"/>
      <c r="W212" s="251"/>
      <c r="X212" s="251"/>
      <c r="Y212" s="251"/>
      <c r="Z212" s="251"/>
      <c r="AA212" s="251"/>
      <c r="AB212" s="251"/>
      <c r="AC212" s="251" t="s">
        <v>1401</v>
      </c>
      <c r="AD212" s="251"/>
      <c r="AE212" s="251"/>
      <c r="AF212" s="251"/>
      <c r="AG212" s="251"/>
      <c r="AH212" s="251"/>
      <c r="AI212" s="251"/>
      <c r="AJ212" s="251"/>
      <c r="AK212" s="251" t="s">
        <v>1400</v>
      </c>
      <c r="AL212" s="251"/>
      <c r="AM212" s="251"/>
      <c r="AN212" s="251"/>
      <c r="AO212" s="251"/>
      <c r="AP212" s="251"/>
    </row>
    <row r="213" spans="2:44" s="56" customFormat="1" ht="11.1" customHeight="1" x14ac:dyDescent="0.15">
      <c r="B213" s="254" t="s">
        <v>1255</v>
      </c>
      <c r="C213" s="254"/>
      <c r="D213" s="254"/>
      <c r="E213" s="254"/>
      <c r="F213" s="254"/>
      <c r="G213" s="254"/>
      <c r="H213" s="272">
        <v>12674079737.5196</v>
      </c>
      <c r="I213" s="272"/>
      <c r="J213" s="272"/>
      <c r="K213" s="272"/>
      <c r="L213" s="272"/>
      <c r="M213" s="272"/>
      <c r="N213" s="272"/>
      <c r="O213" s="272"/>
      <c r="P213" s="272"/>
      <c r="Q213" s="272"/>
      <c r="R213" s="272"/>
      <c r="S213" s="255">
        <v>0.84943487029916998</v>
      </c>
      <c r="T213" s="255"/>
      <c r="U213" s="255"/>
      <c r="V213" s="255"/>
      <c r="W213" s="255"/>
      <c r="X213" s="255"/>
      <c r="Y213" s="255"/>
      <c r="Z213" s="255"/>
      <c r="AA213" s="255"/>
      <c r="AB213" s="255"/>
      <c r="AC213" s="256">
        <v>195020</v>
      </c>
      <c r="AD213" s="256"/>
      <c r="AE213" s="256"/>
      <c r="AF213" s="256"/>
      <c r="AG213" s="256"/>
      <c r="AH213" s="256"/>
      <c r="AI213" s="256"/>
      <c r="AJ213" s="256"/>
      <c r="AK213" s="255">
        <v>0.85020860671639498</v>
      </c>
      <c r="AL213" s="255"/>
      <c r="AM213" s="255"/>
      <c r="AN213" s="255"/>
      <c r="AO213" s="255"/>
      <c r="AP213" s="255"/>
    </row>
    <row r="214" spans="2:44" s="56" customFormat="1" ht="11.1" customHeight="1" x14ac:dyDescent="0.15">
      <c r="B214" s="254" t="s">
        <v>1468</v>
      </c>
      <c r="C214" s="254"/>
      <c r="D214" s="254"/>
      <c r="E214" s="254"/>
      <c r="F214" s="254"/>
      <c r="G214" s="254"/>
      <c r="H214" s="272">
        <v>23217030.859999999</v>
      </c>
      <c r="I214" s="272"/>
      <c r="J214" s="272"/>
      <c r="K214" s="272"/>
      <c r="L214" s="272"/>
      <c r="M214" s="272"/>
      <c r="N214" s="272"/>
      <c r="O214" s="272"/>
      <c r="P214" s="272"/>
      <c r="Q214" s="272"/>
      <c r="R214" s="272"/>
      <c r="S214" s="255">
        <v>1.55603846636012E-3</v>
      </c>
      <c r="T214" s="255"/>
      <c r="U214" s="255"/>
      <c r="V214" s="255"/>
      <c r="W214" s="255"/>
      <c r="X214" s="255"/>
      <c r="Y214" s="255"/>
      <c r="Z214" s="255"/>
      <c r="AA214" s="255"/>
      <c r="AB214" s="255"/>
      <c r="AC214" s="256">
        <v>2202</v>
      </c>
      <c r="AD214" s="256"/>
      <c r="AE214" s="256"/>
      <c r="AF214" s="256"/>
      <c r="AG214" s="256"/>
      <c r="AH214" s="256"/>
      <c r="AI214" s="256"/>
      <c r="AJ214" s="256"/>
      <c r="AK214" s="255">
        <v>9.5998325914752394E-3</v>
      </c>
      <c r="AL214" s="255"/>
      <c r="AM214" s="255"/>
      <c r="AN214" s="255"/>
      <c r="AO214" s="255"/>
      <c r="AP214" s="255"/>
    </row>
    <row r="215" spans="2:44" s="56" customFormat="1" ht="11.1" customHeight="1" x14ac:dyDescent="0.15">
      <c r="B215" s="254" t="s">
        <v>1469</v>
      </c>
      <c r="C215" s="254"/>
      <c r="D215" s="254"/>
      <c r="E215" s="254"/>
      <c r="F215" s="254"/>
      <c r="G215" s="254"/>
      <c r="H215" s="272">
        <v>2223305364.4899998</v>
      </c>
      <c r="I215" s="272"/>
      <c r="J215" s="272"/>
      <c r="K215" s="272"/>
      <c r="L215" s="272"/>
      <c r="M215" s="272"/>
      <c r="N215" s="272"/>
      <c r="O215" s="272"/>
      <c r="P215" s="272"/>
      <c r="Q215" s="272"/>
      <c r="R215" s="272"/>
      <c r="S215" s="255">
        <v>0.14900909123447001</v>
      </c>
      <c r="T215" s="255"/>
      <c r="U215" s="255"/>
      <c r="V215" s="255"/>
      <c r="W215" s="255"/>
      <c r="X215" s="255"/>
      <c r="Y215" s="255"/>
      <c r="Z215" s="255"/>
      <c r="AA215" s="255"/>
      <c r="AB215" s="255"/>
      <c r="AC215" s="256">
        <v>32157</v>
      </c>
      <c r="AD215" s="256"/>
      <c r="AE215" s="256"/>
      <c r="AF215" s="256"/>
      <c r="AG215" s="256"/>
      <c r="AH215" s="256"/>
      <c r="AI215" s="256"/>
      <c r="AJ215" s="256"/>
      <c r="AK215" s="255">
        <v>0.14019156069213001</v>
      </c>
      <c r="AL215" s="255"/>
      <c r="AM215" s="255"/>
      <c r="AN215" s="255"/>
      <c r="AO215" s="255"/>
      <c r="AP215" s="255"/>
    </row>
    <row r="216" spans="2:44" s="56" customFormat="1" ht="12.75" customHeight="1" x14ac:dyDescent="0.15">
      <c r="B216" s="277"/>
      <c r="C216" s="277"/>
      <c r="D216" s="277"/>
      <c r="E216" s="277"/>
      <c r="F216" s="277"/>
      <c r="G216" s="277"/>
      <c r="H216" s="274">
        <v>14920602132.8696</v>
      </c>
      <c r="I216" s="274"/>
      <c r="J216" s="274"/>
      <c r="K216" s="274"/>
      <c r="L216" s="274"/>
      <c r="M216" s="274"/>
      <c r="N216" s="274"/>
      <c r="O216" s="274"/>
      <c r="P216" s="274"/>
      <c r="Q216" s="274"/>
      <c r="R216" s="274"/>
      <c r="S216" s="275">
        <v>1</v>
      </c>
      <c r="T216" s="275"/>
      <c r="U216" s="275"/>
      <c r="V216" s="275"/>
      <c r="W216" s="275"/>
      <c r="X216" s="275"/>
      <c r="Y216" s="275"/>
      <c r="Z216" s="275"/>
      <c r="AA216" s="275"/>
      <c r="AB216" s="275"/>
      <c r="AC216" s="276">
        <v>229379</v>
      </c>
      <c r="AD216" s="276"/>
      <c r="AE216" s="276"/>
      <c r="AF216" s="276"/>
      <c r="AG216" s="276"/>
      <c r="AH216" s="276"/>
      <c r="AI216" s="276"/>
      <c r="AJ216" s="276"/>
      <c r="AK216" s="275">
        <v>1</v>
      </c>
      <c r="AL216" s="275"/>
      <c r="AM216" s="275"/>
      <c r="AN216" s="275"/>
      <c r="AO216" s="275"/>
      <c r="AP216" s="275"/>
    </row>
    <row r="217" spans="2:44" s="56" customFormat="1" ht="9" customHeight="1" x14ac:dyDescent="0.15"/>
    <row r="218" spans="2:44" s="56" customFormat="1" ht="19.149999999999999" customHeight="1" x14ac:dyDescent="0.15">
      <c r="B218" s="252" t="s">
        <v>1225</v>
      </c>
      <c r="C218" s="252"/>
      <c r="D218" s="252"/>
      <c r="E218" s="252"/>
      <c r="F218" s="252"/>
      <c r="G218" s="252"/>
      <c r="H218" s="252"/>
      <c r="I218" s="252"/>
      <c r="J218" s="252"/>
      <c r="K218" s="252"/>
      <c r="L218" s="252"/>
      <c r="M218" s="252"/>
      <c r="N218" s="252"/>
      <c r="O218" s="252"/>
      <c r="P218" s="252"/>
      <c r="Q218" s="252"/>
      <c r="R218" s="252"/>
      <c r="S218" s="252"/>
      <c r="T218" s="252"/>
      <c r="U218" s="252"/>
      <c r="V218" s="252"/>
      <c r="W218" s="252"/>
      <c r="X218" s="252"/>
      <c r="Y218" s="252"/>
      <c r="Z218" s="252"/>
      <c r="AA218" s="252"/>
      <c r="AB218" s="252"/>
      <c r="AC218" s="252"/>
      <c r="AD218" s="252"/>
      <c r="AE218" s="252"/>
      <c r="AF218" s="252"/>
      <c r="AG218" s="252"/>
      <c r="AH218" s="252"/>
      <c r="AI218" s="252"/>
      <c r="AJ218" s="252"/>
      <c r="AK218" s="252"/>
      <c r="AL218" s="252"/>
      <c r="AM218" s="252"/>
      <c r="AN218" s="252"/>
      <c r="AO218" s="252"/>
      <c r="AP218" s="252"/>
      <c r="AQ218" s="252"/>
      <c r="AR218" s="252"/>
    </row>
    <row r="219" spans="2:44" s="56" customFormat="1" ht="7.9" customHeight="1" x14ac:dyDescent="0.15"/>
    <row r="220" spans="2:44" s="56" customFormat="1" ht="12.75" customHeight="1" x14ac:dyDescent="0.15">
      <c r="B220" s="277"/>
      <c r="C220" s="277"/>
      <c r="D220" s="277"/>
      <c r="E220" s="277"/>
      <c r="F220" s="277"/>
      <c r="G220" s="251" t="s">
        <v>1399</v>
      </c>
      <c r="H220" s="251"/>
      <c r="I220" s="251"/>
      <c r="J220" s="251"/>
      <c r="K220" s="251"/>
      <c r="L220" s="251"/>
      <c r="M220" s="251"/>
      <c r="N220" s="251"/>
      <c r="O220" s="251"/>
      <c r="P220" s="251"/>
      <c r="Q220" s="251"/>
      <c r="R220" s="251" t="s">
        <v>1400</v>
      </c>
      <c r="S220" s="251"/>
      <c r="T220" s="251"/>
      <c r="U220" s="251"/>
      <c r="V220" s="251"/>
      <c r="W220" s="251"/>
      <c r="X220" s="251"/>
      <c r="Y220" s="251"/>
      <c r="Z220" s="251"/>
      <c r="AA220" s="251"/>
      <c r="AB220" s="251" t="s">
        <v>1401</v>
      </c>
      <c r="AC220" s="251"/>
      <c r="AD220" s="251"/>
      <c r="AE220" s="251"/>
      <c r="AF220" s="251"/>
      <c r="AG220" s="251"/>
      <c r="AH220" s="251"/>
      <c r="AI220" s="251"/>
      <c r="AJ220" s="251"/>
      <c r="AK220" s="251" t="s">
        <v>1400</v>
      </c>
      <c r="AL220" s="251"/>
      <c r="AM220" s="251"/>
      <c r="AN220" s="251"/>
      <c r="AO220" s="251"/>
      <c r="AP220" s="251"/>
    </row>
    <row r="221" spans="2:44" s="56" customFormat="1" ht="12.2" customHeight="1" x14ac:dyDescent="0.15">
      <c r="B221" s="254" t="s">
        <v>1470</v>
      </c>
      <c r="C221" s="254"/>
      <c r="D221" s="254"/>
      <c r="E221" s="254"/>
      <c r="F221" s="254"/>
      <c r="G221" s="272">
        <v>369422308.28999901</v>
      </c>
      <c r="H221" s="272"/>
      <c r="I221" s="272"/>
      <c r="J221" s="272"/>
      <c r="K221" s="272"/>
      <c r="L221" s="272"/>
      <c r="M221" s="272"/>
      <c r="N221" s="272"/>
      <c r="O221" s="272"/>
      <c r="P221" s="272"/>
      <c r="Q221" s="272"/>
      <c r="R221" s="255">
        <v>2.4759209112356999E-2</v>
      </c>
      <c r="S221" s="255"/>
      <c r="T221" s="255"/>
      <c r="U221" s="255"/>
      <c r="V221" s="255"/>
      <c r="W221" s="255"/>
      <c r="X221" s="255"/>
      <c r="Y221" s="255"/>
      <c r="Z221" s="255"/>
      <c r="AA221" s="255"/>
      <c r="AB221" s="256">
        <v>6887</v>
      </c>
      <c r="AC221" s="256"/>
      <c r="AD221" s="256"/>
      <c r="AE221" s="256"/>
      <c r="AF221" s="256"/>
      <c r="AG221" s="256"/>
      <c r="AH221" s="256"/>
      <c r="AI221" s="256"/>
      <c r="AJ221" s="256"/>
      <c r="AK221" s="255">
        <v>3.0024544531103502E-2</v>
      </c>
      <c r="AL221" s="255"/>
      <c r="AM221" s="255"/>
      <c r="AN221" s="255"/>
      <c r="AO221" s="255"/>
      <c r="AP221" s="255"/>
    </row>
    <row r="222" spans="2:44" s="56" customFormat="1" ht="12.2" customHeight="1" x14ac:dyDescent="0.15">
      <c r="B222" s="254" t="s">
        <v>1471</v>
      </c>
      <c r="C222" s="254"/>
      <c r="D222" s="254"/>
      <c r="E222" s="254"/>
      <c r="F222" s="254"/>
      <c r="G222" s="272">
        <v>476309168.82000101</v>
      </c>
      <c r="H222" s="272"/>
      <c r="I222" s="272"/>
      <c r="J222" s="272"/>
      <c r="K222" s="272"/>
      <c r="L222" s="272"/>
      <c r="M222" s="272"/>
      <c r="N222" s="272"/>
      <c r="O222" s="272"/>
      <c r="P222" s="272"/>
      <c r="Q222" s="272"/>
      <c r="R222" s="255">
        <v>3.1922918698482503E-2</v>
      </c>
      <c r="S222" s="255"/>
      <c r="T222" s="255"/>
      <c r="U222" s="255"/>
      <c r="V222" s="255"/>
      <c r="W222" s="255"/>
      <c r="X222" s="255"/>
      <c r="Y222" s="255"/>
      <c r="Z222" s="255"/>
      <c r="AA222" s="255"/>
      <c r="AB222" s="256">
        <v>9402</v>
      </c>
      <c r="AC222" s="256"/>
      <c r="AD222" s="256"/>
      <c r="AE222" s="256"/>
      <c r="AF222" s="256"/>
      <c r="AG222" s="256"/>
      <c r="AH222" s="256"/>
      <c r="AI222" s="256"/>
      <c r="AJ222" s="256"/>
      <c r="AK222" s="255">
        <v>4.0988930983219901E-2</v>
      </c>
      <c r="AL222" s="255"/>
      <c r="AM222" s="255"/>
      <c r="AN222" s="255"/>
      <c r="AO222" s="255"/>
      <c r="AP222" s="255"/>
    </row>
    <row r="223" spans="2:44" s="56" customFormat="1" ht="12.2" customHeight="1" x14ac:dyDescent="0.15">
      <c r="B223" s="254" t="s">
        <v>1472</v>
      </c>
      <c r="C223" s="254"/>
      <c r="D223" s="254"/>
      <c r="E223" s="254"/>
      <c r="F223" s="254"/>
      <c r="G223" s="272">
        <v>154935531.63999999</v>
      </c>
      <c r="H223" s="272"/>
      <c r="I223" s="272"/>
      <c r="J223" s="272"/>
      <c r="K223" s="272"/>
      <c r="L223" s="272"/>
      <c r="M223" s="272"/>
      <c r="N223" s="272"/>
      <c r="O223" s="272"/>
      <c r="P223" s="272"/>
      <c r="Q223" s="272"/>
      <c r="R223" s="255">
        <v>1.0383999939163399E-2</v>
      </c>
      <c r="S223" s="255"/>
      <c r="T223" s="255"/>
      <c r="U223" s="255"/>
      <c r="V223" s="255"/>
      <c r="W223" s="255"/>
      <c r="X223" s="255"/>
      <c r="Y223" s="255"/>
      <c r="Z223" s="255"/>
      <c r="AA223" s="255"/>
      <c r="AB223" s="256">
        <v>2157</v>
      </c>
      <c r="AC223" s="256"/>
      <c r="AD223" s="256"/>
      <c r="AE223" s="256"/>
      <c r="AF223" s="256"/>
      <c r="AG223" s="256"/>
      <c r="AH223" s="256"/>
      <c r="AI223" s="256"/>
      <c r="AJ223" s="256"/>
      <c r="AK223" s="255">
        <v>9.4036507265268399E-3</v>
      </c>
      <c r="AL223" s="255"/>
      <c r="AM223" s="255"/>
      <c r="AN223" s="255"/>
      <c r="AO223" s="255"/>
      <c r="AP223" s="255"/>
    </row>
    <row r="224" spans="2:44" s="56" customFormat="1" ht="12.2" customHeight="1" x14ac:dyDescent="0.15">
      <c r="B224" s="254" t="s">
        <v>1473</v>
      </c>
      <c r="C224" s="254"/>
      <c r="D224" s="254"/>
      <c r="E224" s="254"/>
      <c r="F224" s="254"/>
      <c r="G224" s="272">
        <v>175299857.65000001</v>
      </c>
      <c r="H224" s="272"/>
      <c r="I224" s="272"/>
      <c r="J224" s="272"/>
      <c r="K224" s="272"/>
      <c r="L224" s="272"/>
      <c r="M224" s="272"/>
      <c r="N224" s="272"/>
      <c r="O224" s="272"/>
      <c r="P224" s="272"/>
      <c r="Q224" s="272"/>
      <c r="R224" s="255">
        <v>1.17488460645848E-2</v>
      </c>
      <c r="S224" s="255"/>
      <c r="T224" s="255"/>
      <c r="U224" s="255"/>
      <c r="V224" s="255"/>
      <c r="W224" s="255"/>
      <c r="X224" s="255"/>
      <c r="Y224" s="255"/>
      <c r="Z224" s="255"/>
      <c r="AA224" s="255"/>
      <c r="AB224" s="256">
        <v>2190</v>
      </c>
      <c r="AC224" s="256"/>
      <c r="AD224" s="256"/>
      <c r="AE224" s="256"/>
      <c r="AF224" s="256"/>
      <c r="AG224" s="256"/>
      <c r="AH224" s="256"/>
      <c r="AI224" s="256"/>
      <c r="AJ224" s="256"/>
      <c r="AK224" s="255">
        <v>9.5475174274889992E-3</v>
      </c>
      <c r="AL224" s="255"/>
      <c r="AM224" s="255"/>
      <c r="AN224" s="255"/>
      <c r="AO224" s="255"/>
      <c r="AP224" s="255"/>
    </row>
    <row r="225" spans="2:44" s="56" customFormat="1" ht="12.2" customHeight="1" x14ac:dyDescent="0.15">
      <c r="B225" s="254" t="s">
        <v>1474</v>
      </c>
      <c r="C225" s="254"/>
      <c r="D225" s="254"/>
      <c r="E225" s="254"/>
      <c r="F225" s="254"/>
      <c r="G225" s="272">
        <v>307657322.70999998</v>
      </c>
      <c r="H225" s="272"/>
      <c r="I225" s="272"/>
      <c r="J225" s="272"/>
      <c r="K225" s="272"/>
      <c r="L225" s="272"/>
      <c r="M225" s="272"/>
      <c r="N225" s="272"/>
      <c r="O225" s="272"/>
      <c r="P225" s="272"/>
      <c r="Q225" s="272"/>
      <c r="R225" s="255">
        <v>2.06196318332382E-2</v>
      </c>
      <c r="S225" s="255"/>
      <c r="T225" s="255"/>
      <c r="U225" s="255"/>
      <c r="V225" s="255"/>
      <c r="W225" s="255"/>
      <c r="X225" s="255"/>
      <c r="Y225" s="255"/>
      <c r="Z225" s="255"/>
      <c r="AA225" s="255"/>
      <c r="AB225" s="256">
        <v>3679</v>
      </c>
      <c r="AC225" s="256"/>
      <c r="AD225" s="256"/>
      <c r="AE225" s="256"/>
      <c r="AF225" s="256"/>
      <c r="AG225" s="256"/>
      <c r="AH225" s="256"/>
      <c r="AI225" s="256"/>
      <c r="AJ225" s="256"/>
      <c r="AK225" s="255">
        <v>1.6038957358781799E-2</v>
      </c>
      <c r="AL225" s="255"/>
      <c r="AM225" s="255"/>
      <c r="AN225" s="255"/>
      <c r="AO225" s="255"/>
      <c r="AP225" s="255"/>
    </row>
    <row r="226" spans="2:44" s="56" customFormat="1" ht="12.2" customHeight="1" x14ac:dyDescent="0.15">
      <c r="B226" s="254" t="s">
        <v>1475</v>
      </c>
      <c r="C226" s="254"/>
      <c r="D226" s="254"/>
      <c r="E226" s="254"/>
      <c r="F226" s="254"/>
      <c r="G226" s="272">
        <v>214037920.16999999</v>
      </c>
      <c r="H226" s="272"/>
      <c r="I226" s="272"/>
      <c r="J226" s="272"/>
      <c r="K226" s="272"/>
      <c r="L226" s="272"/>
      <c r="M226" s="272"/>
      <c r="N226" s="272"/>
      <c r="O226" s="272"/>
      <c r="P226" s="272"/>
      <c r="Q226" s="272"/>
      <c r="R226" s="255">
        <v>1.43451261727891E-2</v>
      </c>
      <c r="S226" s="255"/>
      <c r="T226" s="255"/>
      <c r="U226" s="255"/>
      <c r="V226" s="255"/>
      <c r="W226" s="255"/>
      <c r="X226" s="255"/>
      <c r="Y226" s="255"/>
      <c r="Z226" s="255"/>
      <c r="AA226" s="255"/>
      <c r="AB226" s="256">
        <v>2331</v>
      </c>
      <c r="AC226" s="256"/>
      <c r="AD226" s="256"/>
      <c r="AE226" s="256"/>
      <c r="AF226" s="256"/>
      <c r="AG226" s="256"/>
      <c r="AH226" s="256"/>
      <c r="AI226" s="256"/>
      <c r="AJ226" s="256"/>
      <c r="AK226" s="255">
        <v>1.01622206043273E-2</v>
      </c>
      <c r="AL226" s="255"/>
      <c r="AM226" s="255"/>
      <c r="AN226" s="255"/>
      <c r="AO226" s="255"/>
      <c r="AP226" s="255"/>
    </row>
    <row r="227" spans="2:44" s="56" customFormat="1" ht="12.2" customHeight="1" x14ac:dyDescent="0.15">
      <c r="B227" s="254" t="s">
        <v>1476</v>
      </c>
      <c r="C227" s="254"/>
      <c r="D227" s="254"/>
      <c r="E227" s="254"/>
      <c r="F227" s="254"/>
      <c r="G227" s="272">
        <v>9448352.9100000001</v>
      </c>
      <c r="H227" s="272"/>
      <c r="I227" s="272"/>
      <c r="J227" s="272"/>
      <c r="K227" s="272"/>
      <c r="L227" s="272"/>
      <c r="M227" s="272"/>
      <c r="N227" s="272"/>
      <c r="O227" s="272"/>
      <c r="P227" s="272"/>
      <c r="Q227" s="272"/>
      <c r="R227" s="255">
        <v>6.3324206529075501E-4</v>
      </c>
      <c r="S227" s="255"/>
      <c r="T227" s="255"/>
      <c r="U227" s="255"/>
      <c r="V227" s="255"/>
      <c r="W227" s="255"/>
      <c r="X227" s="255"/>
      <c r="Y227" s="255"/>
      <c r="Z227" s="255"/>
      <c r="AA227" s="255"/>
      <c r="AB227" s="256">
        <v>110</v>
      </c>
      <c r="AC227" s="256"/>
      <c r="AD227" s="256"/>
      <c r="AE227" s="256"/>
      <c r="AF227" s="256"/>
      <c r="AG227" s="256"/>
      <c r="AH227" s="256"/>
      <c r="AI227" s="256"/>
      <c r="AJ227" s="256"/>
      <c r="AK227" s="255">
        <v>4.7955566987387702E-4</v>
      </c>
      <c r="AL227" s="255"/>
      <c r="AM227" s="255"/>
      <c r="AN227" s="255"/>
      <c r="AO227" s="255"/>
      <c r="AP227" s="255"/>
    </row>
    <row r="228" spans="2:44" s="56" customFormat="1" ht="12.2" customHeight="1" x14ac:dyDescent="0.15">
      <c r="B228" s="254" t="s">
        <v>1477</v>
      </c>
      <c r="C228" s="254"/>
      <c r="D228" s="254"/>
      <c r="E228" s="254"/>
      <c r="F228" s="254"/>
      <c r="G228" s="272">
        <v>96701312.620000005</v>
      </c>
      <c r="H228" s="272"/>
      <c r="I228" s="272"/>
      <c r="J228" s="272"/>
      <c r="K228" s="272"/>
      <c r="L228" s="272"/>
      <c r="M228" s="272"/>
      <c r="N228" s="272"/>
      <c r="O228" s="272"/>
      <c r="P228" s="272"/>
      <c r="Q228" s="272"/>
      <c r="R228" s="255">
        <v>6.4810596622618902E-3</v>
      </c>
      <c r="S228" s="255"/>
      <c r="T228" s="255"/>
      <c r="U228" s="255"/>
      <c r="V228" s="255"/>
      <c r="W228" s="255"/>
      <c r="X228" s="255"/>
      <c r="Y228" s="255"/>
      <c r="Z228" s="255"/>
      <c r="AA228" s="255"/>
      <c r="AB228" s="256">
        <v>634</v>
      </c>
      <c r="AC228" s="256"/>
      <c r="AD228" s="256"/>
      <c r="AE228" s="256"/>
      <c r="AF228" s="256"/>
      <c r="AG228" s="256"/>
      <c r="AH228" s="256"/>
      <c r="AI228" s="256"/>
      <c r="AJ228" s="256"/>
      <c r="AK228" s="255">
        <v>2.7639844972730701E-3</v>
      </c>
      <c r="AL228" s="255"/>
      <c r="AM228" s="255"/>
      <c r="AN228" s="255"/>
      <c r="AO228" s="255"/>
      <c r="AP228" s="255"/>
    </row>
    <row r="229" spans="2:44" s="56" customFormat="1" ht="12.2" customHeight="1" x14ac:dyDescent="0.15">
      <c r="B229" s="254" t="s">
        <v>1478</v>
      </c>
      <c r="C229" s="254"/>
      <c r="D229" s="254"/>
      <c r="E229" s="254"/>
      <c r="F229" s="254"/>
      <c r="G229" s="272">
        <v>48454905.740000002</v>
      </c>
      <c r="H229" s="272"/>
      <c r="I229" s="272"/>
      <c r="J229" s="272"/>
      <c r="K229" s="272"/>
      <c r="L229" s="272"/>
      <c r="M229" s="272"/>
      <c r="N229" s="272"/>
      <c r="O229" s="272"/>
      <c r="P229" s="272"/>
      <c r="Q229" s="272"/>
      <c r="R229" s="255">
        <v>3.2475167763675798E-3</v>
      </c>
      <c r="S229" s="255"/>
      <c r="T229" s="255"/>
      <c r="U229" s="255"/>
      <c r="V229" s="255"/>
      <c r="W229" s="255"/>
      <c r="X229" s="255"/>
      <c r="Y229" s="255"/>
      <c r="Z229" s="255"/>
      <c r="AA229" s="255"/>
      <c r="AB229" s="256">
        <v>330</v>
      </c>
      <c r="AC229" s="256"/>
      <c r="AD229" s="256"/>
      <c r="AE229" s="256"/>
      <c r="AF229" s="256"/>
      <c r="AG229" s="256"/>
      <c r="AH229" s="256"/>
      <c r="AI229" s="256"/>
      <c r="AJ229" s="256"/>
      <c r="AK229" s="255">
        <v>1.4386670096216299E-3</v>
      </c>
      <c r="AL229" s="255"/>
      <c r="AM229" s="255"/>
      <c r="AN229" s="255"/>
      <c r="AO229" s="255"/>
      <c r="AP229" s="255"/>
    </row>
    <row r="230" spans="2:44" s="56" customFormat="1" ht="12.2" customHeight="1" x14ac:dyDescent="0.15">
      <c r="B230" s="254" t="s">
        <v>1479</v>
      </c>
      <c r="C230" s="254"/>
      <c r="D230" s="254"/>
      <c r="E230" s="254"/>
      <c r="F230" s="254"/>
      <c r="G230" s="272">
        <v>69860306.170000106</v>
      </c>
      <c r="H230" s="272"/>
      <c r="I230" s="272"/>
      <c r="J230" s="272"/>
      <c r="K230" s="272"/>
      <c r="L230" s="272"/>
      <c r="M230" s="272"/>
      <c r="N230" s="272"/>
      <c r="O230" s="272"/>
      <c r="P230" s="272"/>
      <c r="Q230" s="272"/>
      <c r="R230" s="255">
        <v>4.6821371917759296E-3</v>
      </c>
      <c r="S230" s="255"/>
      <c r="T230" s="255"/>
      <c r="U230" s="255"/>
      <c r="V230" s="255"/>
      <c r="W230" s="255"/>
      <c r="X230" s="255"/>
      <c r="Y230" s="255"/>
      <c r="Z230" s="255"/>
      <c r="AA230" s="255"/>
      <c r="AB230" s="256">
        <v>1012</v>
      </c>
      <c r="AC230" s="256"/>
      <c r="AD230" s="256"/>
      <c r="AE230" s="256"/>
      <c r="AF230" s="256"/>
      <c r="AG230" s="256"/>
      <c r="AH230" s="256"/>
      <c r="AI230" s="256"/>
      <c r="AJ230" s="256"/>
      <c r="AK230" s="255">
        <v>4.4119121628396702E-3</v>
      </c>
      <c r="AL230" s="255"/>
      <c r="AM230" s="255"/>
      <c r="AN230" s="255"/>
      <c r="AO230" s="255"/>
      <c r="AP230" s="255"/>
    </row>
    <row r="231" spans="2:44" s="56" customFormat="1" ht="12.2" customHeight="1" x14ac:dyDescent="0.15">
      <c r="B231" s="254" t="s">
        <v>1480</v>
      </c>
      <c r="C231" s="254"/>
      <c r="D231" s="254"/>
      <c r="E231" s="254"/>
      <c r="F231" s="254"/>
      <c r="G231" s="272">
        <v>234453429.75999999</v>
      </c>
      <c r="H231" s="272"/>
      <c r="I231" s="272"/>
      <c r="J231" s="272"/>
      <c r="K231" s="272"/>
      <c r="L231" s="272"/>
      <c r="M231" s="272"/>
      <c r="N231" s="272"/>
      <c r="O231" s="272"/>
      <c r="P231" s="272"/>
      <c r="Q231" s="272"/>
      <c r="R231" s="255">
        <v>1.57134026946209E-2</v>
      </c>
      <c r="S231" s="255"/>
      <c r="T231" s="255"/>
      <c r="U231" s="255"/>
      <c r="V231" s="255"/>
      <c r="W231" s="255"/>
      <c r="X231" s="255"/>
      <c r="Y231" s="255"/>
      <c r="Z231" s="255"/>
      <c r="AA231" s="255"/>
      <c r="AB231" s="256">
        <v>2722</v>
      </c>
      <c r="AC231" s="256"/>
      <c r="AD231" s="256"/>
      <c r="AE231" s="256"/>
      <c r="AF231" s="256"/>
      <c r="AG231" s="256"/>
      <c r="AH231" s="256"/>
      <c r="AI231" s="256"/>
      <c r="AJ231" s="256"/>
      <c r="AK231" s="255">
        <v>1.1866823030878999E-2</v>
      </c>
      <c r="AL231" s="255"/>
      <c r="AM231" s="255"/>
      <c r="AN231" s="255"/>
      <c r="AO231" s="255"/>
      <c r="AP231" s="255"/>
    </row>
    <row r="232" spans="2:44" s="56" customFormat="1" ht="12.2" customHeight="1" x14ac:dyDescent="0.15">
      <c r="B232" s="254" t="s">
        <v>1481</v>
      </c>
      <c r="C232" s="254"/>
      <c r="D232" s="254"/>
      <c r="E232" s="254"/>
      <c r="F232" s="254"/>
      <c r="G232" s="272">
        <v>22676532.239999998</v>
      </c>
      <c r="H232" s="272"/>
      <c r="I232" s="272"/>
      <c r="J232" s="272"/>
      <c r="K232" s="272"/>
      <c r="L232" s="272"/>
      <c r="M232" s="272"/>
      <c r="N232" s="272"/>
      <c r="O232" s="272"/>
      <c r="P232" s="272"/>
      <c r="Q232" s="272"/>
      <c r="R232" s="255">
        <v>1.51981347924588E-3</v>
      </c>
      <c r="S232" s="255"/>
      <c r="T232" s="255"/>
      <c r="U232" s="255"/>
      <c r="V232" s="255"/>
      <c r="W232" s="255"/>
      <c r="X232" s="255"/>
      <c r="Y232" s="255"/>
      <c r="Z232" s="255"/>
      <c r="AA232" s="255"/>
      <c r="AB232" s="256">
        <v>207</v>
      </c>
      <c r="AC232" s="256"/>
      <c r="AD232" s="256"/>
      <c r="AE232" s="256"/>
      <c r="AF232" s="256"/>
      <c r="AG232" s="256"/>
      <c r="AH232" s="256"/>
      <c r="AI232" s="256"/>
      <c r="AJ232" s="256"/>
      <c r="AK232" s="255">
        <v>9.0243657876265895E-4</v>
      </c>
      <c r="AL232" s="255"/>
      <c r="AM232" s="255"/>
      <c r="AN232" s="255"/>
      <c r="AO232" s="255"/>
      <c r="AP232" s="255"/>
    </row>
    <row r="233" spans="2:44" s="56" customFormat="1" ht="12.2" customHeight="1" x14ac:dyDescent="0.15">
      <c r="B233" s="254" t="s">
        <v>1482</v>
      </c>
      <c r="C233" s="254"/>
      <c r="D233" s="254"/>
      <c r="E233" s="254"/>
      <c r="F233" s="254"/>
      <c r="G233" s="272">
        <v>20564162.989999998</v>
      </c>
      <c r="H233" s="272"/>
      <c r="I233" s="272"/>
      <c r="J233" s="272"/>
      <c r="K233" s="272"/>
      <c r="L233" s="272"/>
      <c r="M233" s="272"/>
      <c r="N233" s="272"/>
      <c r="O233" s="272"/>
      <c r="P233" s="272"/>
      <c r="Q233" s="272"/>
      <c r="R233" s="255">
        <v>1.37823948436356E-3</v>
      </c>
      <c r="S233" s="255"/>
      <c r="T233" s="255"/>
      <c r="U233" s="255"/>
      <c r="V233" s="255"/>
      <c r="W233" s="255"/>
      <c r="X233" s="255"/>
      <c r="Y233" s="255"/>
      <c r="Z233" s="255"/>
      <c r="AA233" s="255"/>
      <c r="AB233" s="256">
        <v>135</v>
      </c>
      <c r="AC233" s="256"/>
      <c r="AD233" s="256"/>
      <c r="AE233" s="256"/>
      <c r="AF233" s="256"/>
      <c r="AG233" s="256"/>
      <c r="AH233" s="256"/>
      <c r="AI233" s="256"/>
      <c r="AJ233" s="256"/>
      <c r="AK233" s="255">
        <v>5.8854559484521301E-4</v>
      </c>
      <c r="AL233" s="255"/>
      <c r="AM233" s="255"/>
      <c r="AN233" s="255"/>
      <c r="AO233" s="255"/>
      <c r="AP233" s="255"/>
    </row>
    <row r="234" spans="2:44" s="56" customFormat="1" ht="12.2" customHeight="1" x14ac:dyDescent="0.15">
      <c r="B234" s="254" t="s">
        <v>1483</v>
      </c>
      <c r="C234" s="254"/>
      <c r="D234" s="254"/>
      <c r="E234" s="254"/>
      <c r="F234" s="254"/>
      <c r="G234" s="272">
        <v>4471971.38</v>
      </c>
      <c r="H234" s="272"/>
      <c r="I234" s="272"/>
      <c r="J234" s="272"/>
      <c r="K234" s="272"/>
      <c r="L234" s="272"/>
      <c r="M234" s="272"/>
      <c r="N234" s="272"/>
      <c r="O234" s="272"/>
      <c r="P234" s="272"/>
      <c r="Q234" s="272"/>
      <c r="R234" s="255">
        <v>2.9971788941066899E-4</v>
      </c>
      <c r="S234" s="255"/>
      <c r="T234" s="255"/>
      <c r="U234" s="255"/>
      <c r="V234" s="255"/>
      <c r="W234" s="255"/>
      <c r="X234" s="255"/>
      <c r="Y234" s="255"/>
      <c r="Z234" s="255"/>
      <c r="AA234" s="255"/>
      <c r="AB234" s="256">
        <v>38</v>
      </c>
      <c r="AC234" s="256"/>
      <c r="AD234" s="256"/>
      <c r="AE234" s="256"/>
      <c r="AF234" s="256"/>
      <c r="AG234" s="256"/>
      <c r="AH234" s="256"/>
      <c r="AI234" s="256"/>
      <c r="AJ234" s="256"/>
      <c r="AK234" s="255">
        <v>1.6566468595643E-4</v>
      </c>
      <c r="AL234" s="255"/>
      <c r="AM234" s="255"/>
      <c r="AN234" s="255"/>
      <c r="AO234" s="255"/>
      <c r="AP234" s="255"/>
    </row>
    <row r="235" spans="2:44" s="56" customFormat="1" ht="12.2" customHeight="1" x14ac:dyDescent="0.15">
      <c r="B235" s="254" t="s">
        <v>1484</v>
      </c>
      <c r="C235" s="254"/>
      <c r="D235" s="254"/>
      <c r="E235" s="254"/>
      <c r="F235" s="254"/>
      <c r="G235" s="272">
        <v>240054.01</v>
      </c>
      <c r="H235" s="272"/>
      <c r="I235" s="272"/>
      <c r="J235" s="272"/>
      <c r="K235" s="272"/>
      <c r="L235" s="272"/>
      <c r="M235" s="272"/>
      <c r="N235" s="272"/>
      <c r="O235" s="272"/>
      <c r="P235" s="272"/>
      <c r="Q235" s="272"/>
      <c r="R235" s="255">
        <v>1.60887615568254E-5</v>
      </c>
      <c r="S235" s="255"/>
      <c r="T235" s="255"/>
      <c r="U235" s="255"/>
      <c r="V235" s="255"/>
      <c r="W235" s="255"/>
      <c r="X235" s="255"/>
      <c r="Y235" s="255"/>
      <c r="Z235" s="255"/>
      <c r="AA235" s="255"/>
      <c r="AB235" s="256">
        <v>3</v>
      </c>
      <c r="AC235" s="256"/>
      <c r="AD235" s="256"/>
      <c r="AE235" s="256"/>
      <c r="AF235" s="256"/>
      <c r="AG235" s="256"/>
      <c r="AH235" s="256"/>
      <c r="AI235" s="256"/>
      <c r="AJ235" s="256"/>
      <c r="AK235" s="255">
        <v>1.30787909965603E-5</v>
      </c>
      <c r="AL235" s="255"/>
      <c r="AM235" s="255"/>
      <c r="AN235" s="255"/>
      <c r="AO235" s="255"/>
      <c r="AP235" s="255"/>
    </row>
    <row r="236" spans="2:44" s="56" customFormat="1" ht="12.2" customHeight="1" x14ac:dyDescent="0.15">
      <c r="B236" s="254" t="s">
        <v>1485</v>
      </c>
      <c r="C236" s="254"/>
      <c r="D236" s="254"/>
      <c r="E236" s="254"/>
      <c r="F236" s="254"/>
      <c r="G236" s="272">
        <v>12716068995.7696</v>
      </c>
      <c r="H236" s="272"/>
      <c r="I236" s="272"/>
      <c r="J236" s="272"/>
      <c r="K236" s="272"/>
      <c r="L236" s="272"/>
      <c r="M236" s="272"/>
      <c r="N236" s="272"/>
      <c r="O236" s="272"/>
      <c r="P236" s="272"/>
      <c r="Q236" s="272"/>
      <c r="R236" s="255">
        <v>0.85224905017449104</v>
      </c>
      <c r="S236" s="255"/>
      <c r="T236" s="255"/>
      <c r="U236" s="255"/>
      <c r="V236" s="255"/>
      <c r="W236" s="255"/>
      <c r="X236" s="255"/>
      <c r="Y236" s="255"/>
      <c r="Z236" s="255"/>
      <c r="AA236" s="255"/>
      <c r="AB236" s="256">
        <v>197542</v>
      </c>
      <c r="AC236" s="256"/>
      <c r="AD236" s="256"/>
      <c r="AE236" s="256"/>
      <c r="AF236" s="256"/>
      <c r="AG236" s="256"/>
      <c r="AH236" s="256"/>
      <c r="AI236" s="256"/>
      <c r="AJ236" s="256"/>
      <c r="AK236" s="255">
        <v>0.86120351034750398</v>
      </c>
      <c r="AL236" s="255"/>
      <c r="AM236" s="255"/>
      <c r="AN236" s="255"/>
      <c r="AO236" s="255"/>
      <c r="AP236" s="255"/>
    </row>
    <row r="237" spans="2:44" s="56" customFormat="1" ht="12.75" customHeight="1" x14ac:dyDescent="0.15">
      <c r="B237" s="277"/>
      <c r="C237" s="277"/>
      <c r="D237" s="277"/>
      <c r="E237" s="277"/>
      <c r="F237" s="277"/>
      <c r="G237" s="274">
        <v>14920602132.8696</v>
      </c>
      <c r="H237" s="274"/>
      <c r="I237" s="274"/>
      <c r="J237" s="274"/>
      <c r="K237" s="274"/>
      <c r="L237" s="274"/>
      <c r="M237" s="274"/>
      <c r="N237" s="274"/>
      <c r="O237" s="274"/>
      <c r="P237" s="274"/>
      <c r="Q237" s="274"/>
      <c r="R237" s="275">
        <v>1</v>
      </c>
      <c r="S237" s="275"/>
      <c r="T237" s="275"/>
      <c r="U237" s="275"/>
      <c r="V237" s="275"/>
      <c r="W237" s="275"/>
      <c r="X237" s="275"/>
      <c r="Y237" s="275"/>
      <c r="Z237" s="275"/>
      <c r="AA237" s="275"/>
      <c r="AB237" s="276">
        <v>229379</v>
      </c>
      <c r="AC237" s="276"/>
      <c r="AD237" s="276"/>
      <c r="AE237" s="276"/>
      <c r="AF237" s="276"/>
      <c r="AG237" s="276"/>
      <c r="AH237" s="276"/>
      <c r="AI237" s="276"/>
      <c r="AJ237" s="276"/>
      <c r="AK237" s="275">
        <v>1</v>
      </c>
      <c r="AL237" s="275"/>
      <c r="AM237" s="275"/>
      <c r="AN237" s="275"/>
      <c r="AO237" s="275"/>
      <c r="AP237" s="275"/>
    </row>
    <row r="238" spans="2:44" s="56" customFormat="1" ht="9" customHeight="1" x14ac:dyDescent="0.15"/>
    <row r="239" spans="2:44" s="56" customFormat="1" ht="19.149999999999999" customHeight="1" x14ac:dyDescent="0.15">
      <c r="B239" s="252" t="s">
        <v>1226</v>
      </c>
      <c r="C239" s="252"/>
      <c r="D239" s="252"/>
      <c r="E239" s="252"/>
      <c r="F239" s="252"/>
      <c r="G239" s="252"/>
      <c r="H239" s="252"/>
      <c r="I239" s="252"/>
      <c r="J239" s="252"/>
      <c r="K239" s="252"/>
      <c r="L239" s="252"/>
      <c r="M239" s="252"/>
      <c r="N239" s="252"/>
      <c r="O239" s="252"/>
      <c r="P239" s="252"/>
      <c r="Q239" s="252"/>
      <c r="R239" s="252"/>
      <c r="S239" s="252"/>
      <c r="T239" s="252"/>
      <c r="U239" s="252"/>
      <c r="V239" s="252"/>
      <c r="W239" s="252"/>
      <c r="X239" s="252"/>
      <c r="Y239" s="252"/>
      <c r="Z239" s="252"/>
      <c r="AA239" s="252"/>
      <c r="AB239" s="252"/>
      <c r="AC239" s="252"/>
      <c r="AD239" s="252"/>
      <c r="AE239" s="252"/>
      <c r="AF239" s="252"/>
      <c r="AG239" s="252"/>
      <c r="AH239" s="252"/>
      <c r="AI239" s="252"/>
      <c r="AJ239" s="252"/>
      <c r="AK239" s="252"/>
      <c r="AL239" s="252"/>
      <c r="AM239" s="252"/>
      <c r="AN239" s="252"/>
      <c r="AO239" s="252"/>
      <c r="AP239" s="252"/>
      <c r="AQ239" s="252"/>
      <c r="AR239" s="252"/>
    </row>
    <row r="240" spans="2:44" s="56" customFormat="1" ht="7.9" customHeight="1" x14ac:dyDescent="0.15"/>
    <row r="241" spans="2:44" s="56" customFormat="1" ht="12.2" customHeight="1" x14ac:dyDescent="0.15">
      <c r="B241" s="277"/>
      <c r="C241" s="277"/>
      <c r="D241" s="277"/>
      <c r="E241" s="277"/>
      <c r="F241" s="251" t="s">
        <v>1399</v>
      </c>
      <c r="G241" s="251"/>
      <c r="H241" s="251"/>
      <c r="I241" s="251"/>
      <c r="J241" s="251"/>
      <c r="K241" s="251"/>
      <c r="L241" s="251"/>
      <c r="M241" s="251"/>
      <c r="N241" s="251"/>
      <c r="O241" s="251"/>
      <c r="P241" s="251"/>
      <c r="Q241" s="251" t="s">
        <v>1400</v>
      </c>
      <c r="R241" s="251"/>
      <c r="S241" s="251"/>
      <c r="T241" s="251"/>
      <c r="U241" s="251"/>
      <c r="V241" s="251"/>
      <c r="W241" s="251"/>
      <c r="X241" s="251"/>
      <c r="Y241" s="251"/>
      <c r="Z241" s="251"/>
      <c r="AA241" s="251" t="s">
        <v>1401</v>
      </c>
      <c r="AB241" s="251"/>
      <c r="AC241" s="251"/>
      <c r="AD241" s="251"/>
      <c r="AE241" s="251"/>
      <c r="AF241" s="251"/>
      <c r="AG241" s="251"/>
      <c r="AH241" s="251"/>
      <c r="AI241" s="251"/>
      <c r="AJ241" s="251" t="s">
        <v>1400</v>
      </c>
      <c r="AK241" s="251"/>
      <c r="AL241" s="251"/>
      <c r="AM241" s="251"/>
      <c r="AN241" s="251"/>
      <c r="AO241" s="251"/>
      <c r="AP241" s="251"/>
    </row>
    <row r="242" spans="2:44" s="56" customFormat="1" ht="12.2" customHeight="1" x14ac:dyDescent="0.15">
      <c r="B242" s="254" t="s">
        <v>1486</v>
      </c>
      <c r="C242" s="254"/>
      <c r="D242" s="254"/>
      <c r="E242" s="254"/>
      <c r="F242" s="272">
        <v>14920583484.8297</v>
      </c>
      <c r="G242" s="272"/>
      <c r="H242" s="272"/>
      <c r="I242" s="272"/>
      <c r="J242" s="272"/>
      <c r="K242" s="272"/>
      <c r="L242" s="272"/>
      <c r="M242" s="272"/>
      <c r="N242" s="272"/>
      <c r="O242" s="272"/>
      <c r="P242" s="272"/>
      <c r="Q242" s="255">
        <v>0.99999875018180695</v>
      </c>
      <c r="R242" s="255"/>
      <c r="S242" s="255"/>
      <c r="T242" s="255"/>
      <c r="U242" s="255"/>
      <c r="V242" s="255"/>
      <c r="W242" s="255"/>
      <c r="X242" s="255"/>
      <c r="Y242" s="255"/>
      <c r="Z242" s="255"/>
      <c r="AA242" s="256">
        <v>229377</v>
      </c>
      <c r="AB242" s="256"/>
      <c r="AC242" s="256"/>
      <c r="AD242" s="256"/>
      <c r="AE242" s="256"/>
      <c r="AF242" s="256"/>
      <c r="AG242" s="256"/>
      <c r="AH242" s="256"/>
      <c r="AI242" s="256"/>
      <c r="AJ242" s="255">
        <v>0.99999128080600197</v>
      </c>
      <c r="AK242" s="255"/>
      <c r="AL242" s="255"/>
      <c r="AM242" s="255"/>
      <c r="AN242" s="255"/>
      <c r="AO242" s="255"/>
      <c r="AP242" s="255"/>
    </row>
    <row r="243" spans="2:44" s="56" customFormat="1" ht="12.2" customHeight="1" x14ac:dyDescent="0.15">
      <c r="B243" s="254" t="s">
        <v>1487</v>
      </c>
      <c r="C243" s="254"/>
      <c r="D243" s="254"/>
      <c r="E243" s="254"/>
      <c r="F243" s="272">
        <v>18648.04</v>
      </c>
      <c r="G243" s="272"/>
      <c r="H243" s="272"/>
      <c r="I243" s="272"/>
      <c r="J243" s="272"/>
      <c r="K243" s="272"/>
      <c r="L243" s="272"/>
      <c r="M243" s="272"/>
      <c r="N243" s="272"/>
      <c r="O243" s="272"/>
      <c r="P243" s="272"/>
      <c r="Q243" s="255">
        <v>1.24981819325635E-6</v>
      </c>
      <c r="R243" s="255"/>
      <c r="S243" s="255"/>
      <c r="T243" s="255"/>
      <c r="U243" s="255"/>
      <c r="V243" s="255"/>
      <c r="W243" s="255"/>
      <c r="X243" s="255"/>
      <c r="Y243" s="255"/>
      <c r="Z243" s="255"/>
      <c r="AA243" s="256">
        <v>2</v>
      </c>
      <c r="AB243" s="256"/>
      <c r="AC243" s="256"/>
      <c r="AD243" s="256"/>
      <c r="AE243" s="256"/>
      <c r="AF243" s="256"/>
      <c r="AG243" s="256"/>
      <c r="AH243" s="256"/>
      <c r="AI243" s="256"/>
      <c r="AJ243" s="255">
        <v>8.7191939977068494E-6</v>
      </c>
      <c r="AK243" s="255"/>
      <c r="AL243" s="255"/>
      <c r="AM243" s="255"/>
      <c r="AN243" s="255"/>
      <c r="AO243" s="255"/>
      <c r="AP243" s="255"/>
    </row>
    <row r="244" spans="2:44" s="56" customFormat="1" ht="12.2" customHeight="1" x14ac:dyDescent="0.15">
      <c r="B244" s="277"/>
      <c r="C244" s="277"/>
      <c r="D244" s="277"/>
      <c r="E244" s="277"/>
      <c r="F244" s="274">
        <v>14920602132.869699</v>
      </c>
      <c r="G244" s="274"/>
      <c r="H244" s="274"/>
      <c r="I244" s="274"/>
      <c r="J244" s="274"/>
      <c r="K244" s="274"/>
      <c r="L244" s="274"/>
      <c r="M244" s="274"/>
      <c r="N244" s="274"/>
      <c r="O244" s="274"/>
      <c r="P244" s="274"/>
      <c r="Q244" s="275">
        <v>1</v>
      </c>
      <c r="R244" s="275"/>
      <c r="S244" s="275"/>
      <c r="T244" s="275"/>
      <c r="U244" s="275"/>
      <c r="V244" s="275"/>
      <c r="W244" s="275"/>
      <c r="X244" s="275"/>
      <c r="Y244" s="275"/>
      <c r="Z244" s="275"/>
      <c r="AA244" s="276">
        <v>229379</v>
      </c>
      <c r="AB244" s="276"/>
      <c r="AC244" s="276"/>
      <c r="AD244" s="276"/>
      <c r="AE244" s="276"/>
      <c r="AF244" s="276"/>
      <c r="AG244" s="276"/>
      <c r="AH244" s="276"/>
      <c r="AI244" s="276"/>
      <c r="AJ244" s="275">
        <v>1</v>
      </c>
      <c r="AK244" s="275"/>
      <c r="AL244" s="275"/>
      <c r="AM244" s="275"/>
      <c r="AN244" s="275"/>
      <c r="AO244" s="275"/>
      <c r="AP244" s="275"/>
    </row>
    <row r="245" spans="2:44" s="56" customFormat="1" ht="17.649999999999999" customHeight="1" x14ac:dyDescent="0.15"/>
    <row r="246" spans="2:44" s="56" customFormat="1" ht="19.149999999999999" customHeight="1" x14ac:dyDescent="0.15">
      <c r="B246" s="252" t="s">
        <v>1227</v>
      </c>
      <c r="C246" s="252"/>
      <c r="D246" s="252"/>
      <c r="E246" s="252"/>
      <c r="F246" s="252"/>
      <c r="G246" s="252"/>
      <c r="H246" s="252"/>
      <c r="I246" s="252"/>
      <c r="J246" s="252"/>
      <c r="K246" s="252"/>
      <c r="L246" s="252"/>
      <c r="M246" s="252"/>
      <c r="N246" s="252"/>
      <c r="O246" s="252"/>
      <c r="P246" s="252"/>
      <c r="Q246" s="252"/>
      <c r="R246" s="252"/>
      <c r="S246" s="252"/>
      <c r="T246" s="252"/>
      <c r="U246" s="252"/>
      <c r="V246" s="252"/>
      <c r="W246" s="252"/>
      <c r="X246" s="252"/>
      <c r="Y246" s="252"/>
      <c r="Z246" s="252"/>
      <c r="AA246" s="252"/>
      <c r="AB246" s="252"/>
      <c r="AC246" s="252"/>
      <c r="AD246" s="252"/>
      <c r="AE246" s="252"/>
      <c r="AF246" s="252"/>
      <c r="AG246" s="252"/>
      <c r="AH246" s="252"/>
      <c r="AI246" s="252"/>
      <c r="AJ246" s="252"/>
      <c r="AK246" s="252"/>
      <c r="AL246" s="252"/>
      <c r="AM246" s="252"/>
      <c r="AN246" s="252"/>
      <c r="AO246" s="252"/>
      <c r="AP246" s="252"/>
      <c r="AQ246" s="252"/>
      <c r="AR246" s="252"/>
    </row>
    <row r="247" spans="2:44" s="56" customFormat="1" ht="6.95" customHeight="1" x14ac:dyDescent="0.15"/>
    <row r="248" spans="2:44" s="56" customFormat="1" ht="13.35" customHeight="1" x14ac:dyDescent="0.15">
      <c r="B248" s="277"/>
      <c r="C248" s="277"/>
      <c r="D248" s="251" t="s">
        <v>1399</v>
      </c>
      <c r="E248" s="251"/>
      <c r="F248" s="251"/>
      <c r="G248" s="251"/>
      <c r="H248" s="251"/>
      <c r="I248" s="251"/>
      <c r="J248" s="251"/>
      <c r="K248" s="251"/>
      <c r="L248" s="251"/>
      <c r="M248" s="251"/>
      <c r="N248" s="251"/>
      <c r="O248" s="251" t="s">
        <v>1400</v>
      </c>
      <c r="P248" s="251"/>
      <c r="Q248" s="251"/>
      <c r="R248" s="251"/>
      <c r="S248" s="251"/>
      <c r="T248" s="251"/>
      <c r="U248" s="251"/>
      <c r="V248" s="251"/>
      <c r="W248" s="251"/>
      <c r="X248" s="251"/>
      <c r="Y248" s="251" t="s">
        <v>1401</v>
      </c>
      <c r="Z248" s="251"/>
      <c r="AA248" s="251"/>
      <c r="AB248" s="251"/>
      <c r="AC248" s="251"/>
      <c r="AD248" s="251"/>
      <c r="AE248" s="251"/>
      <c r="AF248" s="251"/>
      <c r="AG248" s="251"/>
      <c r="AH248" s="251" t="s">
        <v>1400</v>
      </c>
      <c r="AI248" s="251"/>
      <c r="AJ248" s="251"/>
      <c r="AK248" s="251"/>
      <c r="AL248" s="251"/>
      <c r="AM248" s="251"/>
      <c r="AN248" s="251"/>
      <c r="AO248" s="251"/>
    </row>
    <row r="249" spans="2:44" s="56" customFormat="1" ht="12.2" customHeight="1" x14ac:dyDescent="0.15">
      <c r="B249" s="254" t="s">
        <v>1488</v>
      </c>
      <c r="C249" s="254"/>
      <c r="D249" s="272">
        <v>14160127732.4496</v>
      </c>
      <c r="E249" s="272"/>
      <c r="F249" s="272"/>
      <c r="G249" s="272"/>
      <c r="H249" s="272"/>
      <c r="I249" s="272"/>
      <c r="J249" s="272"/>
      <c r="K249" s="272"/>
      <c r="L249" s="272"/>
      <c r="M249" s="272"/>
      <c r="N249" s="272"/>
      <c r="O249" s="255">
        <v>0.94903192286424598</v>
      </c>
      <c r="P249" s="255"/>
      <c r="Q249" s="255"/>
      <c r="R249" s="255"/>
      <c r="S249" s="255"/>
      <c r="T249" s="255"/>
      <c r="U249" s="255"/>
      <c r="V249" s="255"/>
      <c r="W249" s="255"/>
      <c r="X249" s="255"/>
      <c r="Y249" s="256">
        <v>222306</v>
      </c>
      <c r="Z249" s="256"/>
      <c r="AA249" s="256"/>
      <c r="AB249" s="256"/>
      <c r="AC249" s="256"/>
      <c r="AD249" s="256"/>
      <c r="AE249" s="256"/>
      <c r="AF249" s="256"/>
      <c r="AG249" s="256"/>
      <c r="AH249" s="255">
        <v>0.96916457042711002</v>
      </c>
      <c r="AI249" s="255"/>
      <c r="AJ249" s="255"/>
      <c r="AK249" s="255"/>
      <c r="AL249" s="255"/>
      <c r="AM249" s="255"/>
      <c r="AN249" s="255"/>
      <c r="AO249" s="255"/>
    </row>
    <row r="250" spans="2:44" s="56" customFormat="1" ht="12.2" customHeight="1" x14ac:dyDescent="0.15">
      <c r="B250" s="254" t="s">
        <v>1489</v>
      </c>
      <c r="C250" s="254"/>
      <c r="D250" s="272">
        <v>652101443.50999999</v>
      </c>
      <c r="E250" s="272"/>
      <c r="F250" s="272"/>
      <c r="G250" s="272"/>
      <c r="H250" s="272"/>
      <c r="I250" s="272"/>
      <c r="J250" s="272"/>
      <c r="K250" s="272"/>
      <c r="L250" s="272"/>
      <c r="M250" s="272"/>
      <c r="N250" s="272"/>
      <c r="O250" s="255">
        <v>4.3704767254227797E-2</v>
      </c>
      <c r="P250" s="255"/>
      <c r="Q250" s="255"/>
      <c r="R250" s="255"/>
      <c r="S250" s="255"/>
      <c r="T250" s="255"/>
      <c r="U250" s="255"/>
      <c r="V250" s="255"/>
      <c r="W250" s="255"/>
      <c r="X250" s="255"/>
      <c r="Y250" s="256">
        <v>4048</v>
      </c>
      <c r="Z250" s="256"/>
      <c r="AA250" s="256"/>
      <c r="AB250" s="256"/>
      <c r="AC250" s="256"/>
      <c r="AD250" s="256"/>
      <c r="AE250" s="256"/>
      <c r="AF250" s="256"/>
      <c r="AG250" s="256"/>
      <c r="AH250" s="255">
        <v>1.7647648651358702E-2</v>
      </c>
      <c r="AI250" s="255"/>
      <c r="AJ250" s="255"/>
      <c r="AK250" s="255"/>
      <c r="AL250" s="255"/>
      <c r="AM250" s="255"/>
      <c r="AN250" s="255"/>
      <c r="AO250" s="255"/>
    </row>
    <row r="251" spans="2:44" s="56" customFormat="1" ht="12.2" customHeight="1" x14ac:dyDescent="0.15">
      <c r="B251" s="254" t="s">
        <v>1490</v>
      </c>
      <c r="C251" s="254"/>
      <c r="D251" s="272">
        <v>108372956.91</v>
      </c>
      <c r="E251" s="272"/>
      <c r="F251" s="272"/>
      <c r="G251" s="272"/>
      <c r="H251" s="272"/>
      <c r="I251" s="272"/>
      <c r="J251" s="272"/>
      <c r="K251" s="272"/>
      <c r="L251" s="272"/>
      <c r="M251" s="272"/>
      <c r="N251" s="272"/>
      <c r="O251" s="255">
        <v>7.26330988152671E-3</v>
      </c>
      <c r="P251" s="255"/>
      <c r="Q251" s="255"/>
      <c r="R251" s="255"/>
      <c r="S251" s="255"/>
      <c r="T251" s="255"/>
      <c r="U251" s="255"/>
      <c r="V251" s="255"/>
      <c r="W251" s="255"/>
      <c r="X251" s="255"/>
      <c r="Y251" s="256">
        <v>3025</v>
      </c>
      <c r="Z251" s="256"/>
      <c r="AA251" s="256"/>
      <c r="AB251" s="256"/>
      <c r="AC251" s="256"/>
      <c r="AD251" s="256"/>
      <c r="AE251" s="256"/>
      <c r="AF251" s="256"/>
      <c r="AG251" s="256"/>
      <c r="AH251" s="255">
        <v>1.3187780921531601E-2</v>
      </c>
      <c r="AI251" s="255"/>
      <c r="AJ251" s="255"/>
      <c r="AK251" s="255"/>
      <c r="AL251" s="255"/>
      <c r="AM251" s="255"/>
      <c r="AN251" s="255"/>
      <c r="AO251" s="255"/>
    </row>
    <row r="252" spans="2:44" s="56" customFormat="1" ht="12.2" customHeight="1" x14ac:dyDescent="0.15">
      <c r="B252" s="277"/>
      <c r="C252" s="277"/>
      <c r="D252" s="274">
        <v>14920602132.8696</v>
      </c>
      <c r="E252" s="274"/>
      <c r="F252" s="274"/>
      <c r="G252" s="274"/>
      <c r="H252" s="274"/>
      <c r="I252" s="274"/>
      <c r="J252" s="274"/>
      <c r="K252" s="274"/>
      <c r="L252" s="274"/>
      <c r="M252" s="274"/>
      <c r="N252" s="274"/>
      <c r="O252" s="275">
        <v>1</v>
      </c>
      <c r="P252" s="275"/>
      <c r="Q252" s="275"/>
      <c r="R252" s="275"/>
      <c r="S252" s="275"/>
      <c r="T252" s="275"/>
      <c r="U252" s="275"/>
      <c r="V252" s="275"/>
      <c r="W252" s="275"/>
      <c r="X252" s="275"/>
      <c r="Y252" s="276">
        <v>229379</v>
      </c>
      <c r="Z252" s="276"/>
      <c r="AA252" s="276"/>
      <c r="AB252" s="276"/>
      <c r="AC252" s="276"/>
      <c r="AD252" s="276"/>
      <c r="AE252" s="276"/>
      <c r="AF252" s="276"/>
      <c r="AG252" s="276"/>
      <c r="AH252" s="275">
        <v>1</v>
      </c>
      <c r="AI252" s="275"/>
      <c r="AJ252" s="275"/>
      <c r="AK252" s="275"/>
      <c r="AL252" s="275"/>
      <c r="AM252" s="275"/>
      <c r="AN252" s="275"/>
      <c r="AO252" s="275"/>
    </row>
    <row r="253" spans="2:44" s="56" customFormat="1" ht="9" customHeight="1" x14ac:dyDescent="0.15"/>
    <row r="254" spans="2:44" s="56" customFormat="1" ht="19.149999999999999" customHeight="1" x14ac:dyDescent="0.15">
      <c r="B254" s="252" t="s">
        <v>1228</v>
      </c>
      <c r="C254" s="252"/>
      <c r="D254" s="252"/>
      <c r="E254" s="252"/>
      <c r="F254" s="252"/>
      <c r="G254" s="252"/>
      <c r="H254" s="252"/>
      <c r="I254" s="252"/>
      <c r="J254" s="252"/>
      <c r="K254" s="252"/>
      <c r="L254" s="252"/>
      <c r="M254" s="252"/>
      <c r="N254" s="252"/>
      <c r="O254" s="252"/>
      <c r="P254" s="252"/>
      <c r="Q254" s="252"/>
      <c r="R254" s="252"/>
      <c r="S254" s="252"/>
      <c r="T254" s="252"/>
      <c r="U254" s="252"/>
      <c r="V254" s="252"/>
      <c r="W254" s="252"/>
      <c r="X254" s="252"/>
      <c r="Y254" s="252"/>
      <c r="Z254" s="252"/>
      <c r="AA254" s="252"/>
      <c r="AB254" s="252"/>
      <c r="AC254" s="252"/>
      <c r="AD254" s="252"/>
      <c r="AE254" s="252"/>
      <c r="AF254" s="252"/>
      <c r="AG254" s="252"/>
      <c r="AH254" s="252"/>
      <c r="AI254" s="252"/>
      <c r="AJ254" s="252"/>
      <c r="AK254" s="252"/>
      <c r="AL254" s="252"/>
      <c r="AM254" s="252"/>
      <c r="AN254" s="252"/>
      <c r="AO254" s="252"/>
      <c r="AP254" s="252"/>
      <c r="AQ254" s="252"/>
      <c r="AR254" s="252"/>
    </row>
    <row r="255" spans="2:44" s="56" customFormat="1" ht="7.9" customHeight="1" x14ac:dyDescent="0.15"/>
    <row r="256" spans="2:44" s="56" customFormat="1" ht="12.75" customHeight="1" x14ac:dyDescent="0.15">
      <c r="B256" s="101"/>
      <c r="C256" s="251" t="s">
        <v>1399</v>
      </c>
      <c r="D256" s="251"/>
      <c r="E256" s="251"/>
      <c r="F256" s="251"/>
      <c r="G256" s="251"/>
      <c r="H256" s="251"/>
      <c r="I256" s="251"/>
      <c r="J256" s="251"/>
      <c r="K256" s="251"/>
      <c r="L256" s="251"/>
      <c r="M256" s="251"/>
      <c r="N256" s="251" t="s">
        <v>1400</v>
      </c>
      <c r="O256" s="251"/>
      <c r="P256" s="251"/>
      <c r="Q256" s="251"/>
      <c r="R256" s="251"/>
      <c r="S256" s="251"/>
      <c r="T256" s="251"/>
      <c r="U256" s="251"/>
      <c r="V256" s="251"/>
      <c r="W256" s="251"/>
      <c r="X256" s="251" t="s">
        <v>1401</v>
      </c>
      <c r="Y256" s="251"/>
      <c r="Z256" s="251"/>
      <c r="AA256" s="251"/>
      <c r="AB256" s="251"/>
      <c r="AC256" s="251"/>
      <c r="AD256" s="251"/>
      <c r="AE256" s="251"/>
      <c r="AF256" s="251"/>
      <c r="AG256" s="251" t="s">
        <v>1400</v>
      </c>
      <c r="AH256" s="251"/>
      <c r="AI256" s="251"/>
      <c r="AJ256" s="251"/>
      <c r="AK256" s="251"/>
      <c r="AL256" s="251"/>
      <c r="AM256" s="251"/>
      <c r="AN256" s="251"/>
      <c r="AO256" s="251"/>
    </row>
    <row r="257" spans="2:44" s="56" customFormat="1" ht="11.1" customHeight="1" x14ac:dyDescent="0.15">
      <c r="B257" s="62" t="s">
        <v>1491</v>
      </c>
      <c r="C257" s="272">
        <v>1059635029.40001</v>
      </c>
      <c r="D257" s="272"/>
      <c r="E257" s="272"/>
      <c r="F257" s="272"/>
      <c r="G257" s="272"/>
      <c r="H257" s="272"/>
      <c r="I257" s="272"/>
      <c r="J257" s="272"/>
      <c r="K257" s="272"/>
      <c r="L257" s="272"/>
      <c r="M257" s="272"/>
      <c r="N257" s="255">
        <v>7.1018248456986705E-2</v>
      </c>
      <c r="O257" s="255"/>
      <c r="P257" s="255"/>
      <c r="Q257" s="255"/>
      <c r="R257" s="255"/>
      <c r="S257" s="255"/>
      <c r="T257" s="255"/>
      <c r="U257" s="255"/>
      <c r="V257" s="255"/>
      <c r="W257" s="255"/>
      <c r="X257" s="256">
        <v>38592</v>
      </c>
      <c r="Y257" s="256"/>
      <c r="Z257" s="256"/>
      <c r="AA257" s="256"/>
      <c r="AB257" s="256"/>
      <c r="AC257" s="256"/>
      <c r="AD257" s="256"/>
      <c r="AE257" s="256"/>
      <c r="AF257" s="256"/>
      <c r="AG257" s="255">
        <v>0.16824556737975099</v>
      </c>
      <c r="AH257" s="255"/>
      <c r="AI257" s="255"/>
      <c r="AJ257" s="255"/>
      <c r="AK257" s="255"/>
      <c r="AL257" s="255"/>
      <c r="AM257" s="255"/>
      <c r="AN257" s="255"/>
      <c r="AO257" s="255"/>
    </row>
    <row r="258" spans="2:44" s="56" customFormat="1" ht="11.1" customHeight="1" x14ac:dyDescent="0.15">
      <c r="B258" s="62" t="s">
        <v>1492</v>
      </c>
      <c r="C258" s="272">
        <v>1327077950.47001</v>
      </c>
      <c r="D258" s="272"/>
      <c r="E258" s="272"/>
      <c r="F258" s="272"/>
      <c r="G258" s="272"/>
      <c r="H258" s="272"/>
      <c r="I258" s="272"/>
      <c r="J258" s="272"/>
      <c r="K258" s="272"/>
      <c r="L258" s="272"/>
      <c r="M258" s="272"/>
      <c r="N258" s="255">
        <v>8.8942653832076807E-2</v>
      </c>
      <c r="O258" s="255"/>
      <c r="P258" s="255"/>
      <c r="Q258" s="255"/>
      <c r="R258" s="255"/>
      <c r="S258" s="255"/>
      <c r="T258" s="255"/>
      <c r="U258" s="255"/>
      <c r="V258" s="255"/>
      <c r="W258" s="255"/>
      <c r="X258" s="256">
        <v>32261</v>
      </c>
      <c r="Y258" s="256"/>
      <c r="Z258" s="256"/>
      <c r="AA258" s="256"/>
      <c r="AB258" s="256"/>
      <c r="AC258" s="256"/>
      <c r="AD258" s="256"/>
      <c r="AE258" s="256"/>
      <c r="AF258" s="256"/>
      <c r="AG258" s="255">
        <v>0.14064495878000999</v>
      </c>
      <c r="AH258" s="255"/>
      <c r="AI258" s="255"/>
      <c r="AJ258" s="255"/>
      <c r="AK258" s="255"/>
      <c r="AL258" s="255"/>
      <c r="AM258" s="255"/>
      <c r="AN258" s="255"/>
      <c r="AO258" s="255"/>
    </row>
    <row r="259" spans="2:44" s="56" customFormat="1" ht="11.1" customHeight="1" x14ac:dyDescent="0.15">
      <c r="B259" s="62" t="s">
        <v>1493</v>
      </c>
      <c r="C259" s="272">
        <v>1561302567.3900101</v>
      </c>
      <c r="D259" s="272"/>
      <c r="E259" s="272"/>
      <c r="F259" s="272"/>
      <c r="G259" s="272"/>
      <c r="H259" s="272"/>
      <c r="I259" s="272"/>
      <c r="J259" s="272"/>
      <c r="K259" s="272"/>
      <c r="L259" s="272"/>
      <c r="M259" s="272"/>
      <c r="N259" s="255">
        <v>0.10464072116436</v>
      </c>
      <c r="O259" s="255"/>
      <c r="P259" s="255"/>
      <c r="Q259" s="255"/>
      <c r="R259" s="255"/>
      <c r="S259" s="255"/>
      <c r="T259" s="255"/>
      <c r="U259" s="255"/>
      <c r="V259" s="255"/>
      <c r="W259" s="255"/>
      <c r="X259" s="256">
        <v>29920</v>
      </c>
      <c r="Y259" s="256"/>
      <c r="Z259" s="256"/>
      <c r="AA259" s="256"/>
      <c r="AB259" s="256"/>
      <c r="AC259" s="256"/>
      <c r="AD259" s="256"/>
      <c r="AE259" s="256"/>
      <c r="AF259" s="256"/>
      <c r="AG259" s="255">
        <v>0.130439142205695</v>
      </c>
      <c r="AH259" s="255"/>
      <c r="AI259" s="255"/>
      <c r="AJ259" s="255"/>
      <c r="AK259" s="255"/>
      <c r="AL259" s="255"/>
      <c r="AM259" s="255"/>
      <c r="AN259" s="255"/>
      <c r="AO259" s="255"/>
    </row>
    <row r="260" spans="2:44" s="56" customFormat="1" ht="11.1" customHeight="1" x14ac:dyDescent="0.15">
      <c r="B260" s="62" t="s">
        <v>1494</v>
      </c>
      <c r="C260" s="272">
        <v>1818579885.5</v>
      </c>
      <c r="D260" s="272"/>
      <c r="E260" s="272"/>
      <c r="F260" s="272"/>
      <c r="G260" s="272"/>
      <c r="H260" s="272"/>
      <c r="I260" s="272"/>
      <c r="J260" s="272"/>
      <c r="K260" s="272"/>
      <c r="L260" s="272"/>
      <c r="M260" s="272"/>
      <c r="N260" s="255">
        <v>0.12188381335453401</v>
      </c>
      <c r="O260" s="255"/>
      <c r="P260" s="255"/>
      <c r="Q260" s="255"/>
      <c r="R260" s="255"/>
      <c r="S260" s="255"/>
      <c r="T260" s="255"/>
      <c r="U260" s="255"/>
      <c r="V260" s="255"/>
      <c r="W260" s="255"/>
      <c r="X260" s="256">
        <v>29264</v>
      </c>
      <c r="Y260" s="256"/>
      <c r="Z260" s="256"/>
      <c r="AA260" s="256"/>
      <c r="AB260" s="256"/>
      <c r="AC260" s="256"/>
      <c r="AD260" s="256"/>
      <c r="AE260" s="256"/>
      <c r="AF260" s="256"/>
      <c r="AG260" s="255">
        <v>0.127579246574447</v>
      </c>
      <c r="AH260" s="255"/>
      <c r="AI260" s="255"/>
      <c r="AJ260" s="255"/>
      <c r="AK260" s="255"/>
      <c r="AL260" s="255"/>
      <c r="AM260" s="255"/>
      <c r="AN260" s="255"/>
      <c r="AO260" s="255"/>
    </row>
    <row r="261" spans="2:44" s="56" customFormat="1" ht="11.1" customHeight="1" x14ac:dyDescent="0.15">
      <c r="B261" s="62" t="s">
        <v>1495</v>
      </c>
      <c r="C261" s="272">
        <v>1998941337.25</v>
      </c>
      <c r="D261" s="272"/>
      <c r="E261" s="272"/>
      <c r="F261" s="272"/>
      <c r="G261" s="272"/>
      <c r="H261" s="272"/>
      <c r="I261" s="272"/>
      <c r="J261" s="272"/>
      <c r="K261" s="272"/>
      <c r="L261" s="272"/>
      <c r="M261" s="272"/>
      <c r="N261" s="255">
        <v>0.13397189466277301</v>
      </c>
      <c r="O261" s="255"/>
      <c r="P261" s="255"/>
      <c r="Q261" s="255"/>
      <c r="R261" s="255"/>
      <c r="S261" s="255"/>
      <c r="T261" s="255"/>
      <c r="U261" s="255"/>
      <c r="V261" s="255"/>
      <c r="W261" s="255"/>
      <c r="X261" s="256">
        <v>27771</v>
      </c>
      <c r="Y261" s="256"/>
      <c r="Z261" s="256"/>
      <c r="AA261" s="256"/>
      <c r="AB261" s="256"/>
      <c r="AC261" s="256"/>
      <c r="AD261" s="256"/>
      <c r="AE261" s="256"/>
      <c r="AF261" s="256"/>
      <c r="AG261" s="255">
        <v>0.121070368255158</v>
      </c>
      <c r="AH261" s="255"/>
      <c r="AI261" s="255"/>
      <c r="AJ261" s="255"/>
      <c r="AK261" s="255"/>
      <c r="AL261" s="255"/>
      <c r="AM261" s="255"/>
      <c r="AN261" s="255"/>
      <c r="AO261" s="255"/>
    </row>
    <row r="262" spans="2:44" s="56" customFormat="1" ht="11.1" customHeight="1" x14ac:dyDescent="0.15">
      <c r="B262" s="62" t="s">
        <v>1496</v>
      </c>
      <c r="C262" s="272">
        <v>2049629899.98001</v>
      </c>
      <c r="D262" s="272"/>
      <c r="E262" s="272"/>
      <c r="F262" s="272"/>
      <c r="G262" s="272"/>
      <c r="H262" s="272"/>
      <c r="I262" s="272"/>
      <c r="J262" s="272"/>
      <c r="K262" s="272"/>
      <c r="L262" s="272"/>
      <c r="M262" s="272"/>
      <c r="N262" s="255">
        <v>0.137369114311056</v>
      </c>
      <c r="O262" s="255"/>
      <c r="P262" s="255"/>
      <c r="Q262" s="255"/>
      <c r="R262" s="255"/>
      <c r="S262" s="255"/>
      <c r="T262" s="255"/>
      <c r="U262" s="255"/>
      <c r="V262" s="255"/>
      <c r="W262" s="255"/>
      <c r="X262" s="256">
        <v>24786</v>
      </c>
      <c r="Y262" s="256"/>
      <c r="Z262" s="256"/>
      <c r="AA262" s="256"/>
      <c r="AB262" s="256"/>
      <c r="AC262" s="256"/>
      <c r="AD262" s="256"/>
      <c r="AE262" s="256"/>
      <c r="AF262" s="256"/>
      <c r="AG262" s="255">
        <v>0.108056971213581</v>
      </c>
      <c r="AH262" s="255"/>
      <c r="AI262" s="255"/>
      <c r="AJ262" s="255"/>
      <c r="AK262" s="255"/>
      <c r="AL262" s="255"/>
      <c r="AM262" s="255"/>
      <c r="AN262" s="255"/>
      <c r="AO262" s="255"/>
    </row>
    <row r="263" spans="2:44" s="56" customFormat="1" ht="11.1" customHeight="1" x14ac:dyDescent="0.15">
      <c r="B263" s="62" t="s">
        <v>1497</v>
      </c>
      <c r="C263" s="272">
        <v>1975366817.1599901</v>
      </c>
      <c r="D263" s="272"/>
      <c r="E263" s="272"/>
      <c r="F263" s="272"/>
      <c r="G263" s="272"/>
      <c r="H263" s="272"/>
      <c r="I263" s="272"/>
      <c r="J263" s="272"/>
      <c r="K263" s="272"/>
      <c r="L263" s="272"/>
      <c r="M263" s="272"/>
      <c r="N263" s="255">
        <v>0.13239189675919799</v>
      </c>
      <c r="O263" s="255"/>
      <c r="P263" s="255"/>
      <c r="Q263" s="255"/>
      <c r="R263" s="255"/>
      <c r="S263" s="255"/>
      <c r="T263" s="255"/>
      <c r="U263" s="255"/>
      <c r="V263" s="255"/>
      <c r="W263" s="255"/>
      <c r="X263" s="256">
        <v>20881</v>
      </c>
      <c r="Y263" s="256"/>
      <c r="Z263" s="256"/>
      <c r="AA263" s="256"/>
      <c r="AB263" s="256"/>
      <c r="AC263" s="256"/>
      <c r="AD263" s="256"/>
      <c r="AE263" s="256"/>
      <c r="AF263" s="256"/>
      <c r="AG263" s="255">
        <v>9.1032744933058393E-2</v>
      </c>
      <c r="AH263" s="255"/>
      <c r="AI263" s="255"/>
      <c r="AJ263" s="255"/>
      <c r="AK263" s="255"/>
      <c r="AL263" s="255"/>
      <c r="AM263" s="255"/>
      <c r="AN263" s="255"/>
      <c r="AO263" s="255"/>
    </row>
    <row r="264" spans="2:44" s="56" customFormat="1" ht="11.1" customHeight="1" x14ac:dyDescent="0.15">
      <c r="B264" s="62" t="s">
        <v>1498</v>
      </c>
      <c r="C264" s="272">
        <v>1746147135.4300101</v>
      </c>
      <c r="D264" s="272"/>
      <c r="E264" s="272"/>
      <c r="F264" s="272"/>
      <c r="G264" s="272"/>
      <c r="H264" s="272"/>
      <c r="I264" s="272"/>
      <c r="J264" s="272"/>
      <c r="K264" s="272"/>
      <c r="L264" s="272"/>
      <c r="M264" s="272"/>
      <c r="N264" s="255">
        <v>0.117029267309746</v>
      </c>
      <c r="O264" s="255"/>
      <c r="P264" s="255"/>
      <c r="Q264" s="255"/>
      <c r="R264" s="255"/>
      <c r="S264" s="255"/>
      <c r="T264" s="255"/>
      <c r="U264" s="255"/>
      <c r="V264" s="255"/>
      <c r="W264" s="255"/>
      <c r="X264" s="256">
        <v>15373</v>
      </c>
      <c r="Y264" s="256"/>
      <c r="Z264" s="256"/>
      <c r="AA264" s="256"/>
      <c r="AB264" s="256"/>
      <c r="AC264" s="256"/>
      <c r="AD264" s="256"/>
      <c r="AE264" s="256"/>
      <c r="AF264" s="256"/>
      <c r="AG264" s="255">
        <v>6.7020084663373697E-2</v>
      </c>
      <c r="AH264" s="255"/>
      <c r="AI264" s="255"/>
      <c r="AJ264" s="255"/>
      <c r="AK264" s="255"/>
      <c r="AL264" s="255"/>
      <c r="AM264" s="255"/>
      <c r="AN264" s="255"/>
      <c r="AO264" s="255"/>
    </row>
    <row r="265" spans="2:44" s="56" customFormat="1" ht="11.1" customHeight="1" x14ac:dyDescent="0.15">
      <c r="B265" s="62" t="s">
        <v>1499</v>
      </c>
      <c r="C265" s="272">
        <v>797721216.46000004</v>
      </c>
      <c r="D265" s="272"/>
      <c r="E265" s="272"/>
      <c r="F265" s="272"/>
      <c r="G265" s="272"/>
      <c r="H265" s="272"/>
      <c r="I265" s="272"/>
      <c r="J265" s="272"/>
      <c r="K265" s="272"/>
      <c r="L265" s="272"/>
      <c r="M265" s="272"/>
      <c r="N265" s="255">
        <v>5.3464411781520699E-2</v>
      </c>
      <c r="O265" s="255"/>
      <c r="P265" s="255"/>
      <c r="Q265" s="255"/>
      <c r="R265" s="255"/>
      <c r="S265" s="255"/>
      <c r="T265" s="255"/>
      <c r="U265" s="255"/>
      <c r="V265" s="255"/>
      <c r="W265" s="255"/>
      <c r="X265" s="256">
        <v>6032</v>
      </c>
      <c r="Y265" s="256"/>
      <c r="Z265" s="256"/>
      <c r="AA265" s="256"/>
      <c r="AB265" s="256"/>
      <c r="AC265" s="256"/>
      <c r="AD265" s="256"/>
      <c r="AE265" s="256"/>
      <c r="AF265" s="256"/>
      <c r="AG265" s="255">
        <v>2.6297089097083899E-2</v>
      </c>
      <c r="AH265" s="255"/>
      <c r="AI265" s="255"/>
      <c r="AJ265" s="255"/>
      <c r="AK265" s="255"/>
      <c r="AL265" s="255"/>
      <c r="AM265" s="255"/>
      <c r="AN265" s="255"/>
      <c r="AO265" s="255"/>
    </row>
    <row r="266" spans="2:44" s="56" customFormat="1" ht="11.1" customHeight="1" x14ac:dyDescent="0.15">
      <c r="B266" s="62" t="s">
        <v>1500</v>
      </c>
      <c r="C266" s="272">
        <v>231712484.03999999</v>
      </c>
      <c r="D266" s="272"/>
      <c r="E266" s="272"/>
      <c r="F266" s="272"/>
      <c r="G266" s="272"/>
      <c r="H266" s="272"/>
      <c r="I266" s="272"/>
      <c r="J266" s="272"/>
      <c r="K266" s="272"/>
      <c r="L266" s="272"/>
      <c r="M266" s="272"/>
      <c r="N266" s="255">
        <v>1.55297006097052E-2</v>
      </c>
      <c r="O266" s="255"/>
      <c r="P266" s="255"/>
      <c r="Q266" s="255"/>
      <c r="R266" s="255"/>
      <c r="S266" s="255"/>
      <c r="T266" s="255"/>
      <c r="U266" s="255"/>
      <c r="V266" s="255"/>
      <c r="W266" s="255"/>
      <c r="X266" s="256">
        <v>1757</v>
      </c>
      <c r="Y266" s="256"/>
      <c r="Z266" s="256"/>
      <c r="AA266" s="256"/>
      <c r="AB266" s="256"/>
      <c r="AC266" s="256"/>
      <c r="AD266" s="256"/>
      <c r="AE266" s="256"/>
      <c r="AF266" s="256"/>
      <c r="AG266" s="255">
        <v>7.65981192698547E-3</v>
      </c>
      <c r="AH266" s="255"/>
      <c r="AI266" s="255"/>
      <c r="AJ266" s="255"/>
      <c r="AK266" s="255"/>
      <c r="AL266" s="255"/>
      <c r="AM266" s="255"/>
      <c r="AN266" s="255"/>
      <c r="AO266" s="255"/>
    </row>
    <row r="267" spans="2:44" s="56" customFormat="1" ht="11.1" customHeight="1" x14ac:dyDescent="0.15">
      <c r="B267" s="62" t="s">
        <v>1501</v>
      </c>
      <c r="C267" s="272">
        <v>72526591.209999993</v>
      </c>
      <c r="D267" s="272"/>
      <c r="E267" s="272"/>
      <c r="F267" s="272"/>
      <c r="G267" s="272"/>
      <c r="H267" s="272"/>
      <c r="I267" s="272"/>
      <c r="J267" s="272"/>
      <c r="K267" s="272"/>
      <c r="L267" s="272"/>
      <c r="M267" s="272"/>
      <c r="N267" s="255">
        <v>4.8608354116101097E-3</v>
      </c>
      <c r="O267" s="255"/>
      <c r="P267" s="255"/>
      <c r="Q267" s="255"/>
      <c r="R267" s="255"/>
      <c r="S267" s="255"/>
      <c r="T267" s="255"/>
      <c r="U267" s="255"/>
      <c r="V267" s="255"/>
      <c r="W267" s="255"/>
      <c r="X267" s="256">
        <v>656</v>
      </c>
      <c r="Y267" s="256"/>
      <c r="Z267" s="256"/>
      <c r="AA267" s="256"/>
      <c r="AB267" s="256"/>
      <c r="AC267" s="256"/>
      <c r="AD267" s="256"/>
      <c r="AE267" s="256"/>
      <c r="AF267" s="256"/>
      <c r="AG267" s="255">
        <v>2.8598956312478499E-3</v>
      </c>
      <c r="AH267" s="255"/>
      <c r="AI267" s="255"/>
      <c r="AJ267" s="255"/>
      <c r="AK267" s="255"/>
      <c r="AL267" s="255"/>
      <c r="AM267" s="255"/>
      <c r="AN267" s="255"/>
      <c r="AO267" s="255"/>
    </row>
    <row r="268" spans="2:44" s="56" customFormat="1" ht="11.1" customHeight="1" x14ac:dyDescent="0.15">
      <c r="B268" s="62" t="s">
        <v>1502</v>
      </c>
      <c r="C268" s="272">
        <v>48425739.420000002</v>
      </c>
      <c r="D268" s="272"/>
      <c r="E268" s="272"/>
      <c r="F268" s="272"/>
      <c r="G268" s="272"/>
      <c r="H268" s="272"/>
      <c r="I268" s="272"/>
      <c r="J268" s="272"/>
      <c r="K268" s="272"/>
      <c r="L268" s="272"/>
      <c r="M268" s="272"/>
      <c r="N268" s="255">
        <v>3.2455620080719299E-3</v>
      </c>
      <c r="O268" s="255"/>
      <c r="P268" s="255"/>
      <c r="Q268" s="255"/>
      <c r="R268" s="255"/>
      <c r="S268" s="255"/>
      <c r="T268" s="255"/>
      <c r="U268" s="255"/>
      <c r="V268" s="255"/>
      <c r="W268" s="255"/>
      <c r="X268" s="256">
        <v>443</v>
      </c>
      <c r="Y268" s="256"/>
      <c r="Z268" s="256"/>
      <c r="AA268" s="256"/>
      <c r="AB268" s="256"/>
      <c r="AC268" s="256"/>
      <c r="AD268" s="256"/>
      <c r="AE268" s="256"/>
      <c r="AF268" s="256"/>
      <c r="AG268" s="255">
        <v>1.9313014704920701E-3</v>
      </c>
      <c r="AH268" s="255"/>
      <c r="AI268" s="255"/>
      <c r="AJ268" s="255"/>
      <c r="AK268" s="255"/>
      <c r="AL268" s="255"/>
      <c r="AM268" s="255"/>
      <c r="AN268" s="255"/>
      <c r="AO268" s="255"/>
    </row>
    <row r="269" spans="2:44" s="56" customFormat="1" ht="11.1" customHeight="1" x14ac:dyDescent="0.15">
      <c r="B269" s="62" t="s">
        <v>1503</v>
      </c>
      <c r="C269" s="272">
        <v>233535479.16</v>
      </c>
      <c r="D269" s="272"/>
      <c r="E269" s="272"/>
      <c r="F269" s="272"/>
      <c r="G269" s="272"/>
      <c r="H269" s="272"/>
      <c r="I269" s="272"/>
      <c r="J269" s="272"/>
      <c r="K269" s="272"/>
      <c r="L269" s="272"/>
      <c r="M269" s="272"/>
      <c r="N269" s="255">
        <v>1.5651880338362598E-2</v>
      </c>
      <c r="O269" s="255"/>
      <c r="P269" s="255"/>
      <c r="Q269" s="255"/>
      <c r="R269" s="255"/>
      <c r="S269" s="255"/>
      <c r="T269" s="255"/>
      <c r="U269" s="255"/>
      <c r="V269" s="255"/>
      <c r="W269" s="255"/>
      <c r="X269" s="256">
        <v>1643</v>
      </c>
      <c r="Y269" s="256"/>
      <c r="Z269" s="256"/>
      <c r="AA269" s="256"/>
      <c r="AB269" s="256"/>
      <c r="AC269" s="256"/>
      <c r="AD269" s="256"/>
      <c r="AE269" s="256"/>
      <c r="AF269" s="256"/>
      <c r="AG269" s="255">
        <v>7.1628178691161802E-3</v>
      </c>
      <c r="AH269" s="255"/>
      <c r="AI269" s="255"/>
      <c r="AJ269" s="255"/>
      <c r="AK269" s="255"/>
      <c r="AL269" s="255"/>
      <c r="AM269" s="255"/>
      <c r="AN269" s="255"/>
      <c r="AO269" s="255"/>
    </row>
    <row r="270" spans="2:44" s="56" customFormat="1" ht="12.75" customHeight="1" x14ac:dyDescent="0.15">
      <c r="B270" s="102"/>
      <c r="C270" s="274">
        <v>14920602132.870001</v>
      </c>
      <c r="D270" s="274"/>
      <c r="E270" s="274"/>
      <c r="F270" s="274"/>
      <c r="G270" s="274"/>
      <c r="H270" s="274"/>
      <c r="I270" s="274"/>
      <c r="J270" s="274"/>
      <c r="K270" s="274"/>
      <c r="L270" s="274"/>
      <c r="M270" s="274"/>
      <c r="N270" s="275">
        <v>1</v>
      </c>
      <c r="O270" s="275"/>
      <c r="P270" s="275"/>
      <c r="Q270" s="275"/>
      <c r="R270" s="275"/>
      <c r="S270" s="275"/>
      <c r="T270" s="275"/>
      <c r="U270" s="275"/>
      <c r="V270" s="275"/>
      <c r="W270" s="275"/>
      <c r="X270" s="276">
        <v>229379</v>
      </c>
      <c r="Y270" s="276"/>
      <c r="Z270" s="276"/>
      <c r="AA270" s="276"/>
      <c r="AB270" s="276"/>
      <c r="AC270" s="276"/>
      <c r="AD270" s="276"/>
      <c r="AE270" s="276"/>
      <c r="AF270" s="276"/>
      <c r="AG270" s="275">
        <v>1</v>
      </c>
      <c r="AH270" s="275"/>
      <c r="AI270" s="275"/>
      <c r="AJ270" s="275"/>
      <c r="AK270" s="275"/>
      <c r="AL270" s="275"/>
      <c r="AM270" s="275"/>
      <c r="AN270" s="275"/>
      <c r="AO270" s="275"/>
    </row>
    <row r="271" spans="2:44" s="56" customFormat="1" ht="9" customHeight="1" x14ac:dyDescent="0.15"/>
    <row r="272" spans="2:44" s="56" customFormat="1" ht="19.149999999999999" customHeight="1" x14ac:dyDescent="0.15">
      <c r="B272" s="252" t="s">
        <v>1229</v>
      </c>
      <c r="C272" s="252"/>
      <c r="D272" s="252"/>
      <c r="E272" s="252"/>
      <c r="F272" s="252"/>
      <c r="G272" s="252"/>
      <c r="H272" s="252"/>
      <c r="I272" s="252"/>
      <c r="J272" s="252"/>
      <c r="K272" s="252"/>
      <c r="L272" s="252"/>
      <c r="M272" s="252"/>
      <c r="N272" s="252"/>
      <c r="O272" s="252"/>
      <c r="P272" s="252"/>
      <c r="Q272" s="252"/>
      <c r="R272" s="252"/>
      <c r="S272" s="252"/>
      <c r="T272" s="252"/>
      <c r="U272" s="252"/>
      <c r="V272" s="252"/>
      <c r="W272" s="252"/>
      <c r="X272" s="252"/>
      <c r="Y272" s="252"/>
      <c r="Z272" s="252"/>
      <c r="AA272" s="252"/>
      <c r="AB272" s="252"/>
      <c r="AC272" s="252"/>
      <c r="AD272" s="252"/>
      <c r="AE272" s="252"/>
      <c r="AF272" s="252"/>
      <c r="AG272" s="252"/>
      <c r="AH272" s="252"/>
      <c r="AI272" s="252"/>
      <c r="AJ272" s="252"/>
      <c r="AK272" s="252"/>
      <c r="AL272" s="252"/>
      <c r="AM272" s="252"/>
      <c r="AN272" s="252"/>
      <c r="AO272" s="252"/>
      <c r="AP272" s="252"/>
      <c r="AQ272" s="252"/>
      <c r="AR272" s="252"/>
    </row>
    <row r="273" spans="2:41" s="56" customFormat="1" ht="7.9" customHeight="1" x14ac:dyDescent="0.15"/>
    <row r="274" spans="2:41" s="56" customFormat="1" ht="12.75" customHeight="1" x14ac:dyDescent="0.15">
      <c r="B274" s="101"/>
      <c r="C274" s="251" t="s">
        <v>1399</v>
      </c>
      <c r="D274" s="251"/>
      <c r="E274" s="251"/>
      <c r="F274" s="251"/>
      <c r="G274" s="251"/>
      <c r="H274" s="251"/>
      <c r="I274" s="251"/>
      <c r="J274" s="251"/>
      <c r="K274" s="251"/>
      <c r="L274" s="251"/>
      <c r="M274" s="251"/>
      <c r="N274" s="251" t="s">
        <v>1400</v>
      </c>
      <c r="O274" s="251"/>
      <c r="P274" s="251"/>
      <c r="Q274" s="251"/>
      <c r="R274" s="251"/>
      <c r="S274" s="251"/>
      <c r="T274" s="251"/>
      <c r="U274" s="251"/>
      <c r="V274" s="251"/>
      <c r="W274" s="251"/>
      <c r="X274" s="251" t="s">
        <v>1401</v>
      </c>
      <c r="Y274" s="251"/>
      <c r="Z274" s="251"/>
      <c r="AA274" s="251"/>
      <c r="AB274" s="251"/>
      <c r="AC274" s="251"/>
      <c r="AD274" s="251"/>
      <c r="AE274" s="251"/>
      <c r="AF274" s="251"/>
      <c r="AG274" s="251" t="s">
        <v>1400</v>
      </c>
      <c r="AH274" s="251"/>
      <c r="AI274" s="251"/>
      <c r="AJ274" s="251"/>
      <c r="AK274" s="251"/>
      <c r="AL274" s="251"/>
      <c r="AM274" s="251"/>
      <c r="AN274" s="251"/>
      <c r="AO274" s="251"/>
    </row>
    <row r="275" spans="2:41" s="56" customFormat="1" ht="11.1" customHeight="1" x14ac:dyDescent="0.15">
      <c r="B275" s="62" t="s">
        <v>1491</v>
      </c>
      <c r="C275" s="272">
        <v>756838398.41000199</v>
      </c>
      <c r="D275" s="272"/>
      <c r="E275" s="272"/>
      <c r="F275" s="272"/>
      <c r="G275" s="272"/>
      <c r="H275" s="272"/>
      <c r="I275" s="272"/>
      <c r="J275" s="272"/>
      <c r="K275" s="272"/>
      <c r="L275" s="272"/>
      <c r="M275" s="272"/>
      <c r="N275" s="255">
        <v>5.0724387103834798E-2</v>
      </c>
      <c r="O275" s="255"/>
      <c r="P275" s="255"/>
      <c r="Q275" s="255"/>
      <c r="R275" s="255"/>
      <c r="S275" s="255"/>
      <c r="T275" s="255"/>
      <c r="U275" s="255"/>
      <c r="V275" s="255"/>
      <c r="W275" s="255"/>
      <c r="X275" s="256">
        <v>25929</v>
      </c>
      <c r="Y275" s="256"/>
      <c r="Z275" s="256"/>
      <c r="AA275" s="256"/>
      <c r="AB275" s="256"/>
      <c r="AC275" s="256"/>
      <c r="AD275" s="256"/>
      <c r="AE275" s="256"/>
      <c r="AF275" s="256"/>
      <c r="AG275" s="255">
        <v>0.11303999058326999</v>
      </c>
      <c r="AH275" s="255"/>
      <c r="AI275" s="255"/>
      <c r="AJ275" s="255"/>
      <c r="AK275" s="255"/>
      <c r="AL275" s="255"/>
      <c r="AM275" s="255"/>
      <c r="AN275" s="255"/>
      <c r="AO275" s="255"/>
    </row>
    <row r="276" spans="2:41" s="56" customFormat="1" ht="11.1" customHeight="1" x14ac:dyDescent="0.15">
      <c r="B276" s="62" t="s">
        <v>1492</v>
      </c>
      <c r="C276" s="272">
        <v>922118957.84000397</v>
      </c>
      <c r="D276" s="272"/>
      <c r="E276" s="272"/>
      <c r="F276" s="272"/>
      <c r="G276" s="272"/>
      <c r="H276" s="272"/>
      <c r="I276" s="272"/>
      <c r="J276" s="272"/>
      <c r="K276" s="272"/>
      <c r="L276" s="272"/>
      <c r="M276" s="272"/>
      <c r="N276" s="255">
        <v>6.1801725535498397E-2</v>
      </c>
      <c r="O276" s="255"/>
      <c r="P276" s="255"/>
      <c r="Q276" s="255"/>
      <c r="R276" s="255"/>
      <c r="S276" s="255"/>
      <c r="T276" s="255"/>
      <c r="U276" s="255"/>
      <c r="V276" s="255"/>
      <c r="W276" s="255"/>
      <c r="X276" s="256">
        <v>25339</v>
      </c>
      <c r="Y276" s="256"/>
      <c r="Z276" s="256"/>
      <c r="AA276" s="256"/>
      <c r="AB276" s="256"/>
      <c r="AC276" s="256"/>
      <c r="AD276" s="256"/>
      <c r="AE276" s="256"/>
      <c r="AF276" s="256"/>
      <c r="AG276" s="255">
        <v>0.110467828353947</v>
      </c>
      <c r="AH276" s="255"/>
      <c r="AI276" s="255"/>
      <c r="AJ276" s="255"/>
      <c r="AK276" s="255"/>
      <c r="AL276" s="255"/>
      <c r="AM276" s="255"/>
      <c r="AN276" s="255"/>
      <c r="AO276" s="255"/>
    </row>
    <row r="277" spans="2:41" s="56" customFormat="1" ht="11.1" customHeight="1" x14ac:dyDescent="0.15">
      <c r="B277" s="62" t="s">
        <v>1493</v>
      </c>
      <c r="C277" s="272">
        <v>1158909385.1300001</v>
      </c>
      <c r="D277" s="272"/>
      <c r="E277" s="272"/>
      <c r="F277" s="272"/>
      <c r="G277" s="272"/>
      <c r="H277" s="272"/>
      <c r="I277" s="272"/>
      <c r="J277" s="272"/>
      <c r="K277" s="272"/>
      <c r="L277" s="272"/>
      <c r="M277" s="272"/>
      <c r="N277" s="255">
        <v>7.7671757132168603E-2</v>
      </c>
      <c r="O277" s="255"/>
      <c r="P277" s="255"/>
      <c r="Q277" s="255"/>
      <c r="R277" s="255"/>
      <c r="S277" s="255"/>
      <c r="T277" s="255"/>
      <c r="U277" s="255"/>
      <c r="V277" s="255"/>
      <c r="W277" s="255"/>
      <c r="X277" s="256">
        <v>25695</v>
      </c>
      <c r="Y277" s="256"/>
      <c r="Z277" s="256"/>
      <c r="AA277" s="256"/>
      <c r="AB277" s="256"/>
      <c r="AC277" s="256"/>
      <c r="AD277" s="256"/>
      <c r="AE277" s="256"/>
      <c r="AF277" s="256"/>
      <c r="AG277" s="255">
        <v>0.112019844885539</v>
      </c>
      <c r="AH277" s="255"/>
      <c r="AI277" s="255"/>
      <c r="AJ277" s="255"/>
      <c r="AK277" s="255"/>
      <c r="AL277" s="255"/>
      <c r="AM277" s="255"/>
      <c r="AN277" s="255"/>
      <c r="AO277" s="255"/>
    </row>
    <row r="278" spans="2:41" s="56" customFormat="1" ht="11.1" customHeight="1" x14ac:dyDescent="0.15">
      <c r="B278" s="62" t="s">
        <v>1494</v>
      </c>
      <c r="C278" s="272">
        <v>1451019454.6300001</v>
      </c>
      <c r="D278" s="272"/>
      <c r="E278" s="272"/>
      <c r="F278" s="272"/>
      <c r="G278" s="272"/>
      <c r="H278" s="272"/>
      <c r="I278" s="272"/>
      <c r="J278" s="272"/>
      <c r="K278" s="272"/>
      <c r="L278" s="272"/>
      <c r="M278" s="272"/>
      <c r="N278" s="255">
        <v>9.7249389917945295E-2</v>
      </c>
      <c r="O278" s="255"/>
      <c r="P278" s="255"/>
      <c r="Q278" s="255"/>
      <c r="R278" s="255"/>
      <c r="S278" s="255"/>
      <c r="T278" s="255"/>
      <c r="U278" s="255"/>
      <c r="V278" s="255"/>
      <c r="W278" s="255"/>
      <c r="X278" s="256">
        <v>26650</v>
      </c>
      <c r="Y278" s="256"/>
      <c r="Z278" s="256"/>
      <c r="AA278" s="256"/>
      <c r="AB278" s="256"/>
      <c r="AC278" s="256"/>
      <c r="AD278" s="256"/>
      <c r="AE278" s="256"/>
      <c r="AF278" s="256"/>
      <c r="AG278" s="255">
        <v>0.116183260019444</v>
      </c>
      <c r="AH278" s="255"/>
      <c r="AI278" s="255"/>
      <c r="AJ278" s="255"/>
      <c r="AK278" s="255"/>
      <c r="AL278" s="255"/>
      <c r="AM278" s="255"/>
      <c r="AN278" s="255"/>
      <c r="AO278" s="255"/>
    </row>
    <row r="279" spans="2:41" s="56" customFormat="1" ht="11.1" customHeight="1" x14ac:dyDescent="0.15">
      <c r="B279" s="62" t="s">
        <v>1495</v>
      </c>
      <c r="C279" s="272">
        <v>1734925032.25001</v>
      </c>
      <c r="D279" s="272"/>
      <c r="E279" s="272"/>
      <c r="F279" s="272"/>
      <c r="G279" s="272"/>
      <c r="H279" s="272"/>
      <c r="I279" s="272"/>
      <c r="J279" s="272"/>
      <c r="K279" s="272"/>
      <c r="L279" s="272"/>
      <c r="M279" s="272"/>
      <c r="N279" s="255">
        <v>0.116277145975763</v>
      </c>
      <c r="O279" s="255"/>
      <c r="P279" s="255"/>
      <c r="Q279" s="255"/>
      <c r="R279" s="255"/>
      <c r="S279" s="255"/>
      <c r="T279" s="255"/>
      <c r="U279" s="255"/>
      <c r="V279" s="255"/>
      <c r="W279" s="255"/>
      <c r="X279" s="256">
        <v>27735</v>
      </c>
      <c r="Y279" s="256"/>
      <c r="Z279" s="256"/>
      <c r="AA279" s="256"/>
      <c r="AB279" s="256"/>
      <c r="AC279" s="256"/>
      <c r="AD279" s="256"/>
      <c r="AE279" s="256"/>
      <c r="AF279" s="256"/>
      <c r="AG279" s="255">
        <v>0.1209134227632</v>
      </c>
      <c r="AH279" s="255"/>
      <c r="AI279" s="255"/>
      <c r="AJ279" s="255"/>
      <c r="AK279" s="255"/>
      <c r="AL279" s="255"/>
      <c r="AM279" s="255"/>
      <c r="AN279" s="255"/>
      <c r="AO279" s="255"/>
    </row>
    <row r="280" spans="2:41" s="56" customFormat="1" ht="11.1" customHeight="1" x14ac:dyDescent="0.15">
      <c r="B280" s="62" t="s">
        <v>1496</v>
      </c>
      <c r="C280" s="272">
        <v>1943463013.71</v>
      </c>
      <c r="D280" s="272"/>
      <c r="E280" s="272"/>
      <c r="F280" s="272"/>
      <c r="G280" s="272"/>
      <c r="H280" s="272"/>
      <c r="I280" s="272"/>
      <c r="J280" s="272"/>
      <c r="K280" s="272"/>
      <c r="L280" s="272"/>
      <c r="M280" s="272"/>
      <c r="N280" s="255">
        <v>0.13025365842498801</v>
      </c>
      <c r="O280" s="255"/>
      <c r="P280" s="255"/>
      <c r="Q280" s="255"/>
      <c r="R280" s="255"/>
      <c r="S280" s="255"/>
      <c r="T280" s="255"/>
      <c r="U280" s="255"/>
      <c r="V280" s="255"/>
      <c r="W280" s="255"/>
      <c r="X280" s="256">
        <v>27046</v>
      </c>
      <c r="Y280" s="256"/>
      <c r="Z280" s="256"/>
      <c r="AA280" s="256"/>
      <c r="AB280" s="256"/>
      <c r="AC280" s="256"/>
      <c r="AD280" s="256"/>
      <c r="AE280" s="256"/>
      <c r="AF280" s="256"/>
      <c r="AG280" s="255">
        <v>0.11790966043098999</v>
      </c>
      <c r="AH280" s="255"/>
      <c r="AI280" s="255"/>
      <c r="AJ280" s="255"/>
      <c r="AK280" s="255"/>
      <c r="AL280" s="255"/>
      <c r="AM280" s="255"/>
      <c r="AN280" s="255"/>
      <c r="AO280" s="255"/>
    </row>
    <row r="281" spans="2:41" s="56" customFormat="1" ht="11.1" customHeight="1" x14ac:dyDescent="0.15">
      <c r="B281" s="62" t="s">
        <v>1497</v>
      </c>
      <c r="C281" s="272">
        <v>2205829440.43999</v>
      </c>
      <c r="D281" s="272"/>
      <c r="E281" s="272"/>
      <c r="F281" s="272"/>
      <c r="G281" s="272"/>
      <c r="H281" s="272"/>
      <c r="I281" s="272"/>
      <c r="J281" s="272"/>
      <c r="K281" s="272"/>
      <c r="L281" s="272"/>
      <c r="M281" s="272"/>
      <c r="N281" s="255">
        <v>0.14783782992112399</v>
      </c>
      <c r="O281" s="255"/>
      <c r="P281" s="255"/>
      <c r="Q281" s="255"/>
      <c r="R281" s="255"/>
      <c r="S281" s="255"/>
      <c r="T281" s="255"/>
      <c r="U281" s="255"/>
      <c r="V281" s="255"/>
      <c r="W281" s="255"/>
      <c r="X281" s="256">
        <v>26691</v>
      </c>
      <c r="Y281" s="256"/>
      <c r="Z281" s="256"/>
      <c r="AA281" s="256"/>
      <c r="AB281" s="256"/>
      <c r="AC281" s="256"/>
      <c r="AD281" s="256"/>
      <c r="AE281" s="256"/>
      <c r="AF281" s="256"/>
      <c r="AG281" s="255">
        <v>0.116362003496397</v>
      </c>
      <c r="AH281" s="255"/>
      <c r="AI281" s="255"/>
      <c r="AJ281" s="255"/>
      <c r="AK281" s="255"/>
      <c r="AL281" s="255"/>
      <c r="AM281" s="255"/>
      <c r="AN281" s="255"/>
      <c r="AO281" s="255"/>
    </row>
    <row r="282" spans="2:41" s="56" customFormat="1" ht="11.1" customHeight="1" x14ac:dyDescent="0.15">
      <c r="B282" s="62" t="s">
        <v>1498</v>
      </c>
      <c r="C282" s="272">
        <v>2357197698.5599999</v>
      </c>
      <c r="D282" s="272"/>
      <c r="E282" s="272"/>
      <c r="F282" s="272"/>
      <c r="G282" s="272"/>
      <c r="H282" s="272"/>
      <c r="I282" s="272"/>
      <c r="J282" s="272"/>
      <c r="K282" s="272"/>
      <c r="L282" s="272"/>
      <c r="M282" s="272"/>
      <c r="N282" s="255">
        <v>0.15798274610963001</v>
      </c>
      <c r="O282" s="255"/>
      <c r="P282" s="255"/>
      <c r="Q282" s="255"/>
      <c r="R282" s="255"/>
      <c r="S282" s="255"/>
      <c r="T282" s="255"/>
      <c r="U282" s="255"/>
      <c r="V282" s="255"/>
      <c r="W282" s="255"/>
      <c r="X282" s="256">
        <v>24121</v>
      </c>
      <c r="Y282" s="256"/>
      <c r="Z282" s="256"/>
      <c r="AA282" s="256"/>
      <c r="AB282" s="256"/>
      <c r="AC282" s="256"/>
      <c r="AD282" s="256"/>
      <c r="AE282" s="256"/>
      <c r="AF282" s="256"/>
      <c r="AG282" s="255">
        <v>0.105157839209343</v>
      </c>
      <c r="AH282" s="255"/>
      <c r="AI282" s="255"/>
      <c r="AJ282" s="255"/>
      <c r="AK282" s="255"/>
      <c r="AL282" s="255"/>
      <c r="AM282" s="255"/>
      <c r="AN282" s="255"/>
      <c r="AO282" s="255"/>
    </row>
    <row r="283" spans="2:41" s="56" customFormat="1" ht="11.1" customHeight="1" x14ac:dyDescent="0.15">
      <c r="B283" s="62" t="s">
        <v>1499</v>
      </c>
      <c r="C283" s="272">
        <v>1572128616.1600001</v>
      </c>
      <c r="D283" s="272"/>
      <c r="E283" s="272"/>
      <c r="F283" s="272"/>
      <c r="G283" s="272"/>
      <c r="H283" s="272"/>
      <c r="I283" s="272"/>
      <c r="J283" s="272"/>
      <c r="K283" s="272"/>
      <c r="L283" s="272"/>
      <c r="M283" s="272"/>
      <c r="N283" s="255">
        <v>0.105366298367853</v>
      </c>
      <c r="O283" s="255"/>
      <c r="P283" s="255"/>
      <c r="Q283" s="255"/>
      <c r="R283" s="255"/>
      <c r="S283" s="255"/>
      <c r="T283" s="255"/>
      <c r="U283" s="255"/>
      <c r="V283" s="255"/>
      <c r="W283" s="255"/>
      <c r="X283" s="256">
        <v>13085</v>
      </c>
      <c r="Y283" s="256"/>
      <c r="Z283" s="256"/>
      <c r="AA283" s="256"/>
      <c r="AB283" s="256"/>
      <c r="AC283" s="256"/>
      <c r="AD283" s="256"/>
      <c r="AE283" s="256"/>
      <c r="AF283" s="256"/>
      <c r="AG283" s="255">
        <v>5.7045326729997098E-2</v>
      </c>
      <c r="AH283" s="255"/>
      <c r="AI283" s="255"/>
      <c r="AJ283" s="255"/>
      <c r="AK283" s="255"/>
      <c r="AL283" s="255"/>
      <c r="AM283" s="255"/>
      <c r="AN283" s="255"/>
      <c r="AO283" s="255"/>
    </row>
    <row r="284" spans="2:41" s="56" customFormat="1" ht="11.1" customHeight="1" x14ac:dyDescent="0.15">
      <c r="B284" s="62" t="s">
        <v>1500</v>
      </c>
      <c r="C284" s="272">
        <v>306015220.80999899</v>
      </c>
      <c r="D284" s="272"/>
      <c r="E284" s="272"/>
      <c r="F284" s="272"/>
      <c r="G284" s="272"/>
      <c r="H284" s="272"/>
      <c r="I284" s="272"/>
      <c r="J284" s="272"/>
      <c r="K284" s="272"/>
      <c r="L284" s="272"/>
      <c r="M284" s="272"/>
      <c r="N284" s="255">
        <v>2.05095758257536E-2</v>
      </c>
      <c r="O284" s="255"/>
      <c r="P284" s="255"/>
      <c r="Q284" s="255"/>
      <c r="R284" s="255"/>
      <c r="S284" s="255"/>
      <c r="T284" s="255"/>
      <c r="U284" s="255"/>
      <c r="V284" s="255"/>
      <c r="W284" s="255"/>
      <c r="X284" s="256">
        <v>2536</v>
      </c>
      <c r="Y284" s="256"/>
      <c r="Z284" s="256"/>
      <c r="AA284" s="256"/>
      <c r="AB284" s="256"/>
      <c r="AC284" s="256"/>
      <c r="AD284" s="256"/>
      <c r="AE284" s="256"/>
      <c r="AF284" s="256"/>
      <c r="AG284" s="255">
        <v>1.1055937989092299E-2</v>
      </c>
      <c r="AH284" s="255"/>
      <c r="AI284" s="255"/>
      <c r="AJ284" s="255"/>
      <c r="AK284" s="255"/>
      <c r="AL284" s="255"/>
      <c r="AM284" s="255"/>
      <c r="AN284" s="255"/>
      <c r="AO284" s="255"/>
    </row>
    <row r="285" spans="2:41" s="56" customFormat="1" ht="11.1" customHeight="1" x14ac:dyDescent="0.15">
      <c r="B285" s="62" t="s">
        <v>1501</v>
      </c>
      <c r="C285" s="272">
        <v>105704296.67</v>
      </c>
      <c r="D285" s="272"/>
      <c r="E285" s="272"/>
      <c r="F285" s="272"/>
      <c r="G285" s="272"/>
      <c r="H285" s="272"/>
      <c r="I285" s="272"/>
      <c r="J285" s="272"/>
      <c r="K285" s="272"/>
      <c r="L285" s="272"/>
      <c r="M285" s="272"/>
      <c r="N285" s="255">
        <v>7.0844524724061903E-3</v>
      </c>
      <c r="O285" s="255"/>
      <c r="P285" s="255"/>
      <c r="Q285" s="255"/>
      <c r="R285" s="255"/>
      <c r="S285" s="255"/>
      <c r="T285" s="255"/>
      <c r="U285" s="255"/>
      <c r="V285" s="255"/>
      <c r="W285" s="255"/>
      <c r="X285" s="256">
        <v>1114</v>
      </c>
      <c r="Y285" s="256"/>
      <c r="Z285" s="256"/>
      <c r="AA285" s="256"/>
      <c r="AB285" s="256"/>
      <c r="AC285" s="256"/>
      <c r="AD285" s="256"/>
      <c r="AE285" s="256"/>
      <c r="AF285" s="256"/>
      <c r="AG285" s="255">
        <v>4.8565910567227198E-3</v>
      </c>
      <c r="AH285" s="255"/>
      <c r="AI285" s="255"/>
      <c r="AJ285" s="255"/>
      <c r="AK285" s="255"/>
      <c r="AL285" s="255"/>
      <c r="AM285" s="255"/>
      <c r="AN285" s="255"/>
      <c r="AO285" s="255"/>
    </row>
    <row r="286" spans="2:41" s="56" customFormat="1" ht="11.1" customHeight="1" x14ac:dyDescent="0.15">
      <c r="B286" s="62" t="s">
        <v>1502</v>
      </c>
      <c r="C286" s="272">
        <v>56932357.380000003</v>
      </c>
      <c r="D286" s="272"/>
      <c r="E286" s="272"/>
      <c r="F286" s="272"/>
      <c r="G286" s="272"/>
      <c r="H286" s="272"/>
      <c r="I286" s="272"/>
      <c r="J286" s="272"/>
      <c r="K286" s="272"/>
      <c r="L286" s="272"/>
      <c r="M286" s="272"/>
      <c r="N286" s="255">
        <v>3.8156876561019201E-3</v>
      </c>
      <c r="O286" s="255"/>
      <c r="P286" s="255"/>
      <c r="Q286" s="255"/>
      <c r="R286" s="255"/>
      <c r="S286" s="255"/>
      <c r="T286" s="255"/>
      <c r="U286" s="255"/>
      <c r="V286" s="255"/>
      <c r="W286" s="255"/>
      <c r="X286" s="256">
        <v>671</v>
      </c>
      <c r="Y286" s="256"/>
      <c r="Z286" s="256"/>
      <c r="AA286" s="256"/>
      <c r="AB286" s="256"/>
      <c r="AC286" s="256"/>
      <c r="AD286" s="256"/>
      <c r="AE286" s="256"/>
      <c r="AF286" s="256"/>
      <c r="AG286" s="255">
        <v>2.9252895862306501E-3</v>
      </c>
      <c r="AH286" s="255"/>
      <c r="AI286" s="255"/>
      <c r="AJ286" s="255"/>
      <c r="AK286" s="255"/>
      <c r="AL286" s="255"/>
      <c r="AM286" s="255"/>
      <c r="AN286" s="255"/>
      <c r="AO286" s="255"/>
    </row>
    <row r="287" spans="2:41" s="56" customFormat="1" ht="11.1" customHeight="1" x14ac:dyDescent="0.15">
      <c r="B287" s="62" t="s">
        <v>1503</v>
      </c>
      <c r="C287" s="272">
        <v>349520260.88</v>
      </c>
      <c r="D287" s="272"/>
      <c r="E287" s="272"/>
      <c r="F287" s="272"/>
      <c r="G287" s="272"/>
      <c r="H287" s="272"/>
      <c r="I287" s="272"/>
      <c r="J287" s="272"/>
      <c r="K287" s="272"/>
      <c r="L287" s="272"/>
      <c r="M287" s="272"/>
      <c r="N287" s="255">
        <v>2.34253455569335E-2</v>
      </c>
      <c r="O287" s="255"/>
      <c r="P287" s="255"/>
      <c r="Q287" s="255"/>
      <c r="R287" s="255"/>
      <c r="S287" s="255"/>
      <c r="T287" s="255"/>
      <c r="U287" s="255"/>
      <c r="V287" s="255"/>
      <c r="W287" s="255"/>
      <c r="X287" s="256">
        <v>2767</v>
      </c>
      <c r="Y287" s="256"/>
      <c r="Z287" s="256"/>
      <c r="AA287" s="256"/>
      <c r="AB287" s="256"/>
      <c r="AC287" s="256"/>
      <c r="AD287" s="256"/>
      <c r="AE287" s="256"/>
      <c r="AF287" s="256"/>
      <c r="AG287" s="255">
        <v>1.2063004895827401E-2</v>
      </c>
      <c r="AH287" s="255"/>
      <c r="AI287" s="255"/>
      <c r="AJ287" s="255"/>
      <c r="AK287" s="255"/>
      <c r="AL287" s="255"/>
      <c r="AM287" s="255"/>
      <c r="AN287" s="255"/>
      <c r="AO287" s="255"/>
    </row>
    <row r="288" spans="2:41" s="56" customFormat="1" ht="12.75" customHeight="1" x14ac:dyDescent="0.15">
      <c r="B288" s="102"/>
      <c r="C288" s="274">
        <v>14920602132.870001</v>
      </c>
      <c r="D288" s="274"/>
      <c r="E288" s="274"/>
      <c r="F288" s="274"/>
      <c r="G288" s="274"/>
      <c r="H288" s="274"/>
      <c r="I288" s="274"/>
      <c r="J288" s="274"/>
      <c r="K288" s="274"/>
      <c r="L288" s="274"/>
      <c r="M288" s="274"/>
      <c r="N288" s="275">
        <v>1</v>
      </c>
      <c r="O288" s="275"/>
      <c r="P288" s="275"/>
      <c r="Q288" s="275"/>
      <c r="R288" s="275"/>
      <c r="S288" s="275"/>
      <c r="T288" s="275"/>
      <c r="U288" s="275"/>
      <c r="V288" s="275"/>
      <c r="W288" s="275"/>
      <c r="X288" s="276">
        <v>229379</v>
      </c>
      <c r="Y288" s="276"/>
      <c r="Z288" s="276"/>
      <c r="AA288" s="276"/>
      <c r="AB288" s="276"/>
      <c r="AC288" s="276"/>
      <c r="AD288" s="276"/>
      <c r="AE288" s="276"/>
      <c r="AF288" s="276"/>
      <c r="AG288" s="275">
        <v>1</v>
      </c>
      <c r="AH288" s="275"/>
      <c r="AI288" s="275"/>
      <c r="AJ288" s="275"/>
      <c r="AK288" s="275"/>
      <c r="AL288" s="275"/>
      <c r="AM288" s="275"/>
      <c r="AN288" s="275"/>
      <c r="AO288" s="275"/>
    </row>
    <row r="289" spans="2:44" s="56" customFormat="1" ht="9" customHeight="1" x14ac:dyDescent="0.15"/>
    <row r="290" spans="2:44" s="56" customFormat="1" ht="19.149999999999999" customHeight="1" x14ac:dyDescent="0.15">
      <c r="B290" s="252" t="s">
        <v>1230</v>
      </c>
      <c r="C290" s="252"/>
      <c r="D290" s="252"/>
      <c r="E290" s="252"/>
      <c r="F290" s="252"/>
      <c r="G290" s="252"/>
      <c r="H290" s="252"/>
      <c r="I290" s="252"/>
      <c r="J290" s="252"/>
      <c r="K290" s="252"/>
      <c r="L290" s="252"/>
      <c r="M290" s="252"/>
      <c r="N290" s="252"/>
      <c r="O290" s="252"/>
      <c r="P290" s="252"/>
      <c r="Q290" s="252"/>
      <c r="R290" s="252"/>
      <c r="S290" s="252"/>
      <c r="T290" s="252"/>
      <c r="U290" s="252"/>
      <c r="V290" s="252"/>
      <c r="W290" s="252"/>
      <c r="X290" s="252"/>
      <c r="Y290" s="252"/>
      <c r="Z290" s="252"/>
      <c r="AA290" s="252"/>
      <c r="AB290" s="252"/>
      <c r="AC290" s="252"/>
      <c r="AD290" s="252"/>
      <c r="AE290" s="252"/>
      <c r="AF290" s="252"/>
      <c r="AG290" s="252"/>
      <c r="AH290" s="252"/>
      <c r="AI290" s="252"/>
      <c r="AJ290" s="252"/>
      <c r="AK290" s="252"/>
      <c r="AL290" s="252"/>
      <c r="AM290" s="252"/>
      <c r="AN290" s="252"/>
      <c r="AO290" s="252"/>
      <c r="AP290" s="252"/>
      <c r="AQ290" s="252"/>
      <c r="AR290" s="252"/>
    </row>
    <row r="291" spans="2:44" s="56" customFormat="1" ht="7.9" customHeight="1" x14ac:dyDescent="0.15"/>
    <row r="292" spans="2:44" s="56" customFormat="1" ht="13.35" customHeight="1" x14ac:dyDescent="0.15">
      <c r="B292" s="277"/>
      <c r="C292" s="277"/>
      <c r="D292" s="251" t="s">
        <v>1399</v>
      </c>
      <c r="E292" s="251"/>
      <c r="F292" s="251"/>
      <c r="G292" s="251"/>
      <c r="H292" s="251"/>
      <c r="I292" s="251"/>
      <c r="J292" s="251"/>
      <c r="K292" s="251"/>
      <c r="L292" s="251"/>
      <c r="M292" s="251"/>
      <c r="N292" s="251"/>
      <c r="O292" s="251" t="s">
        <v>1400</v>
      </c>
      <c r="P292" s="251"/>
      <c r="Q292" s="251"/>
      <c r="R292" s="251"/>
      <c r="S292" s="251"/>
      <c r="T292" s="251"/>
      <c r="U292" s="251"/>
      <c r="V292" s="251"/>
      <c r="W292" s="251"/>
      <c r="X292" s="251"/>
      <c r="Y292" s="251" t="s">
        <v>1401</v>
      </c>
      <c r="Z292" s="251"/>
      <c r="AA292" s="251"/>
      <c r="AB292" s="251"/>
      <c r="AC292" s="251"/>
      <c r="AD292" s="251"/>
      <c r="AE292" s="251"/>
      <c r="AF292" s="251"/>
      <c r="AG292" s="251"/>
      <c r="AH292" s="251" t="s">
        <v>1400</v>
      </c>
      <c r="AI292" s="251"/>
      <c r="AJ292" s="251"/>
      <c r="AK292" s="251"/>
      <c r="AL292" s="251"/>
      <c r="AM292" s="251"/>
      <c r="AN292" s="251"/>
      <c r="AO292" s="251"/>
      <c r="AP292" s="103"/>
    </row>
    <row r="293" spans="2:44" s="56" customFormat="1" ht="11.1" customHeight="1" x14ac:dyDescent="0.15">
      <c r="B293" s="254" t="s">
        <v>1504</v>
      </c>
      <c r="C293" s="254"/>
      <c r="D293" s="272">
        <v>137264979.13</v>
      </c>
      <c r="E293" s="272"/>
      <c r="F293" s="272"/>
      <c r="G293" s="272"/>
      <c r="H293" s="272"/>
      <c r="I293" s="272"/>
      <c r="J293" s="272"/>
      <c r="K293" s="272"/>
      <c r="L293" s="272"/>
      <c r="M293" s="272"/>
      <c r="N293" s="272"/>
      <c r="O293" s="255">
        <v>9.1996943493055008E-3</v>
      </c>
      <c r="P293" s="255"/>
      <c r="Q293" s="255"/>
      <c r="R293" s="255"/>
      <c r="S293" s="255"/>
      <c r="T293" s="255"/>
      <c r="U293" s="255"/>
      <c r="V293" s="255"/>
      <c r="W293" s="255"/>
      <c r="X293" s="255"/>
      <c r="Y293" s="256">
        <v>14615</v>
      </c>
      <c r="Z293" s="256"/>
      <c r="AA293" s="256"/>
      <c r="AB293" s="256"/>
      <c r="AC293" s="256"/>
      <c r="AD293" s="256"/>
      <c r="AE293" s="256"/>
      <c r="AF293" s="256"/>
      <c r="AG293" s="256"/>
      <c r="AH293" s="255">
        <v>6.3715510138242795E-2</v>
      </c>
      <c r="AI293" s="255"/>
      <c r="AJ293" s="255"/>
      <c r="AK293" s="255"/>
      <c r="AL293" s="255"/>
      <c r="AM293" s="255"/>
      <c r="AN293" s="255"/>
      <c r="AO293" s="255"/>
      <c r="AP293" s="104">
        <v>1</v>
      </c>
    </row>
    <row r="294" spans="2:44" s="56" customFormat="1" ht="11.1" customHeight="1" x14ac:dyDescent="0.15">
      <c r="B294" s="254" t="s">
        <v>1505</v>
      </c>
      <c r="C294" s="254"/>
      <c r="D294" s="272">
        <v>408697235.98000002</v>
      </c>
      <c r="E294" s="272"/>
      <c r="F294" s="272"/>
      <c r="G294" s="272"/>
      <c r="H294" s="272"/>
      <c r="I294" s="272"/>
      <c r="J294" s="272"/>
      <c r="K294" s="272"/>
      <c r="L294" s="272"/>
      <c r="M294" s="272"/>
      <c r="N294" s="272"/>
      <c r="O294" s="255">
        <v>2.73914706886824E-2</v>
      </c>
      <c r="P294" s="255"/>
      <c r="Q294" s="255"/>
      <c r="R294" s="255"/>
      <c r="S294" s="255"/>
      <c r="T294" s="255"/>
      <c r="U294" s="255"/>
      <c r="V294" s="255"/>
      <c r="W294" s="255"/>
      <c r="X294" s="255"/>
      <c r="Y294" s="256">
        <v>17369</v>
      </c>
      <c r="Z294" s="256"/>
      <c r="AA294" s="256"/>
      <c r="AB294" s="256"/>
      <c r="AC294" s="256"/>
      <c r="AD294" s="256"/>
      <c r="AE294" s="256"/>
      <c r="AF294" s="256"/>
      <c r="AG294" s="256"/>
      <c r="AH294" s="255">
        <v>7.5721840273085206E-2</v>
      </c>
      <c r="AI294" s="255"/>
      <c r="AJ294" s="255"/>
      <c r="AK294" s="255"/>
      <c r="AL294" s="255"/>
      <c r="AM294" s="255"/>
      <c r="AN294" s="255"/>
      <c r="AO294" s="255"/>
      <c r="AP294" s="104">
        <v>2</v>
      </c>
    </row>
    <row r="295" spans="2:44" s="56" customFormat="1" ht="11.1" customHeight="1" x14ac:dyDescent="0.15">
      <c r="B295" s="254" t="s">
        <v>1506</v>
      </c>
      <c r="C295" s="254"/>
      <c r="D295" s="272">
        <v>882560279.97000206</v>
      </c>
      <c r="E295" s="272"/>
      <c r="F295" s="272"/>
      <c r="G295" s="272"/>
      <c r="H295" s="272"/>
      <c r="I295" s="272"/>
      <c r="J295" s="272"/>
      <c r="K295" s="272"/>
      <c r="L295" s="272"/>
      <c r="M295" s="272"/>
      <c r="N295" s="272"/>
      <c r="O295" s="255">
        <v>5.9150446618084301E-2</v>
      </c>
      <c r="P295" s="255"/>
      <c r="Q295" s="255"/>
      <c r="R295" s="255"/>
      <c r="S295" s="255"/>
      <c r="T295" s="255"/>
      <c r="U295" s="255"/>
      <c r="V295" s="255"/>
      <c r="W295" s="255"/>
      <c r="X295" s="255"/>
      <c r="Y295" s="256">
        <v>22746</v>
      </c>
      <c r="Z295" s="256"/>
      <c r="AA295" s="256"/>
      <c r="AB295" s="256"/>
      <c r="AC295" s="256"/>
      <c r="AD295" s="256"/>
      <c r="AE295" s="256"/>
      <c r="AF295" s="256"/>
      <c r="AG295" s="256"/>
      <c r="AH295" s="255">
        <v>9.9163393335920003E-2</v>
      </c>
      <c r="AI295" s="255"/>
      <c r="AJ295" s="255"/>
      <c r="AK295" s="255"/>
      <c r="AL295" s="255"/>
      <c r="AM295" s="255"/>
      <c r="AN295" s="255"/>
      <c r="AO295" s="255"/>
      <c r="AP295" s="104">
        <v>3</v>
      </c>
    </row>
    <row r="296" spans="2:44" s="56" customFormat="1" ht="11.1" customHeight="1" x14ac:dyDescent="0.15">
      <c r="B296" s="254" t="s">
        <v>1507</v>
      </c>
      <c r="C296" s="254"/>
      <c r="D296" s="272">
        <v>1775994751.1199999</v>
      </c>
      <c r="E296" s="272"/>
      <c r="F296" s="272"/>
      <c r="G296" s="272"/>
      <c r="H296" s="272"/>
      <c r="I296" s="272"/>
      <c r="J296" s="272"/>
      <c r="K296" s="272"/>
      <c r="L296" s="272"/>
      <c r="M296" s="272"/>
      <c r="N296" s="272"/>
      <c r="O296" s="255">
        <v>0.119029697012528</v>
      </c>
      <c r="P296" s="255"/>
      <c r="Q296" s="255"/>
      <c r="R296" s="255"/>
      <c r="S296" s="255"/>
      <c r="T296" s="255"/>
      <c r="U296" s="255"/>
      <c r="V296" s="255"/>
      <c r="W296" s="255"/>
      <c r="X296" s="255"/>
      <c r="Y296" s="256">
        <v>29899</v>
      </c>
      <c r="Z296" s="256"/>
      <c r="AA296" s="256"/>
      <c r="AB296" s="256"/>
      <c r="AC296" s="256"/>
      <c r="AD296" s="256"/>
      <c r="AE296" s="256"/>
      <c r="AF296" s="256"/>
      <c r="AG296" s="256"/>
      <c r="AH296" s="255">
        <v>0.13034759066871901</v>
      </c>
      <c r="AI296" s="255"/>
      <c r="AJ296" s="255"/>
      <c r="AK296" s="255"/>
      <c r="AL296" s="255"/>
      <c r="AM296" s="255"/>
      <c r="AN296" s="255"/>
      <c r="AO296" s="255"/>
      <c r="AP296" s="104">
        <v>4</v>
      </c>
    </row>
    <row r="297" spans="2:44" s="56" customFormat="1" ht="11.1" customHeight="1" x14ac:dyDescent="0.15">
      <c r="B297" s="254" t="s">
        <v>1508</v>
      </c>
      <c r="C297" s="254"/>
      <c r="D297" s="272">
        <v>2072914952.1800001</v>
      </c>
      <c r="E297" s="272"/>
      <c r="F297" s="272"/>
      <c r="G297" s="272"/>
      <c r="H297" s="272"/>
      <c r="I297" s="272"/>
      <c r="J297" s="272"/>
      <c r="K297" s="272"/>
      <c r="L297" s="272"/>
      <c r="M297" s="272"/>
      <c r="N297" s="272"/>
      <c r="O297" s="255">
        <v>0.13892971166447601</v>
      </c>
      <c r="P297" s="255"/>
      <c r="Q297" s="255"/>
      <c r="R297" s="255"/>
      <c r="S297" s="255"/>
      <c r="T297" s="255"/>
      <c r="U297" s="255"/>
      <c r="V297" s="255"/>
      <c r="W297" s="255"/>
      <c r="X297" s="255"/>
      <c r="Y297" s="256">
        <v>27745</v>
      </c>
      <c r="Z297" s="256"/>
      <c r="AA297" s="256"/>
      <c r="AB297" s="256"/>
      <c r="AC297" s="256"/>
      <c r="AD297" s="256"/>
      <c r="AE297" s="256"/>
      <c r="AF297" s="256"/>
      <c r="AG297" s="256"/>
      <c r="AH297" s="255">
        <v>0.120957018733188</v>
      </c>
      <c r="AI297" s="255"/>
      <c r="AJ297" s="255"/>
      <c r="AK297" s="255"/>
      <c r="AL297" s="255"/>
      <c r="AM297" s="255"/>
      <c r="AN297" s="255"/>
      <c r="AO297" s="255"/>
      <c r="AP297" s="104">
        <v>5</v>
      </c>
    </row>
    <row r="298" spans="2:44" s="56" customFormat="1" ht="11.1" customHeight="1" x14ac:dyDescent="0.15">
      <c r="B298" s="254" t="s">
        <v>1509</v>
      </c>
      <c r="C298" s="254"/>
      <c r="D298" s="272">
        <v>747424474.80000103</v>
      </c>
      <c r="E298" s="272"/>
      <c r="F298" s="272"/>
      <c r="G298" s="272"/>
      <c r="H298" s="272"/>
      <c r="I298" s="272"/>
      <c r="J298" s="272"/>
      <c r="K298" s="272"/>
      <c r="L298" s="272"/>
      <c r="M298" s="272"/>
      <c r="N298" s="272"/>
      <c r="O298" s="255">
        <v>5.0093452539253E-2</v>
      </c>
      <c r="P298" s="255"/>
      <c r="Q298" s="255"/>
      <c r="R298" s="255"/>
      <c r="S298" s="255"/>
      <c r="T298" s="255"/>
      <c r="U298" s="255"/>
      <c r="V298" s="255"/>
      <c r="W298" s="255"/>
      <c r="X298" s="255"/>
      <c r="Y298" s="256">
        <v>14818</v>
      </c>
      <c r="Z298" s="256"/>
      <c r="AA298" s="256"/>
      <c r="AB298" s="256"/>
      <c r="AC298" s="256"/>
      <c r="AD298" s="256"/>
      <c r="AE298" s="256"/>
      <c r="AF298" s="256"/>
      <c r="AG298" s="256"/>
      <c r="AH298" s="255">
        <v>6.4600508329010098E-2</v>
      </c>
      <c r="AI298" s="255"/>
      <c r="AJ298" s="255"/>
      <c r="AK298" s="255"/>
      <c r="AL298" s="255"/>
      <c r="AM298" s="255"/>
      <c r="AN298" s="255"/>
      <c r="AO298" s="255"/>
      <c r="AP298" s="104">
        <v>6</v>
      </c>
    </row>
    <row r="299" spans="2:44" s="56" customFormat="1" ht="11.1" customHeight="1" x14ac:dyDescent="0.15">
      <c r="B299" s="254" t="s">
        <v>1510</v>
      </c>
      <c r="C299" s="254"/>
      <c r="D299" s="272">
        <v>787335689.08000004</v>
      </c>
      <c r="E299" s="272"/>
      <c r="F299" s="272"/>
      <c r="G299" s="272"/>
      <c r="H299" s="272"/>
      <c r="I299" s="272"/>
      <c r="J299" s="272"/>
      <c r="K299" s="272"/>
      <c r="L299" s="272"/>
      <c r="M299" s="272"/>
      <c r="N299" s="272"/>
      <c r="O299" s="255">
        <v>5.27683589488325E-2</v>
      </c>
      <c r="P299" s="255"/>
      <c r="Q299" s="255"/>
      <c r="R299" s="255"/>
      <c r="S299" s="255"/>
      <c r="T299" s="255"/>
      <c r="U299" s="255"/>
      <c r="V299" s="255"/>
      <c r="W299" s="255"/>
      <c r="X299" s="255"/>
      <c r="Y299" s="256">
        <v>13864</v>
      </c>
      <c r="Z299" s="256"/>
      <c r="AA299" s="256"/>
      <c r="AB299" s="256"/>
      <c r="AC299" s="256"/>
      <c r="AD299" s="256"/>
      <c r="AE299" s="256"/>
      <c r="AF299" s="256"/>
      <c r="AG299" s="256"/>
      <c r="AH299" s="255">
        <v>6.0441452792103903E-2</v>
      </c>
      <c r="AI299" s="255"/>
      <c r="AJ299" s="255"/>
      <c r="AK299" s="255"/>
      <c r="AL299" s="255"/>
      <c r="AM299" s="255"/>
      <c r="AN299" s="255"/>
      <c r="AO299" s="255"/>
      <c r="AP299" s="104">
        <v>7</v>
      </c>
    </row>
    <row r="300" spans="2:44" s="56" customFormat="1" ht="11.1" customHeight="1" x14ac:dyDescent="0.15">
      <c r="B300" s="254" t="s">
        <v>1511</v>
      </c>
      <c r="C300" s="254"/>
      <c r="D300" s="272">
        <v>837538115.36000001</v>
      </c>
      <c r="E300" s="272"/>
      <c r="F300" s="272"/>
      <c r="G300" s="272"/>
      <c r="H300" s="272"/>
      <c r="I300" s="272"/>
      <c r="J300" s="272"/>
      <c r="K300" s="272"/>
      <c r="L300" s="272"/>
      <c r="M300" s="272"/>
      <c r="N300" s="272"/>
      <c r="O300" s="255">
        <v>5.6132997040039601E-2</v>
      </c>
      <c r="P300" s="255"/>
      <c r="Q300" s="255"/>
      <c r="R300" s="255"/>
      <c r="S300" s="255"/>
      <c r="T300" s="255"/>
      <c r="U300" s="255"/>
      <c r="V300" s="255"/>
      <c r="W300" s="255"/>
      <c r="X300" s="255"/>
      <c r="Y300" s="256">
        <v>13264</v>
      </c>
      <c r="Z300" s="256"/>
      <c r="AA300" s="256"/>
      <c r="AB300" s="256"/>
      <c r="AC300" s="256"/>
      <c r="AD300" s="256"/>
      <c r="AE300" s="256"/>
      <c r="AF300" s="256"/>
      <c r="AG300" s="256"/>
      <c r="AH300" s="255">
        <v>5.7825694592791799E-2</v>
      </c>
      <c r="AI300" s="255"/>
      <c r="AJ300" s="255"/>
      <c r="AK300" s="255"/>
      <c r="AL300" s="255"/>
      <c r="AM300" s="255"/>
      <c r="AN300" s="255"/>
      <c r="AO300" s="255"/>
      <c r="AP300" s="104">
        <v>8</v>
      </c>
    </row>
    <row r="301" spans="2:44" s="56" customFormat="1" ht="11.1" customHeight="1" x14ac:dyDescent="0.15">
      <c r="B301" s="254" t="s">
        <v>1512</v>
      </c>
      <c r="C301" s="254"/>
      <c r="D301" s="272">
        <v>1108953565.8099999</v>
      </c>
      <c r="E301" s="272"/>
      <c r="F301" s="272"/>
      <c r="G301" s="272"/>
      <c r="H301" s="272"/>
      <c r="I301" s="272"/>
      <c r="J301" s="272"/>
      <c r="K301" s="272"/>
      <c r="L301" s="272"/>
      <c r="M301" s="272"/>
      <c r="N301" s="272"/>
      <c r="O301" s="255">
        <v>7.4323646990558004E-2</v>
      </c>
      <c r="P301" s="255"/>
      <c r="Q301" s="255"/>
      <c r="R301" s="255"/>
      <c r="S301" s="255"/>
      <c r="T301" s="255"/>
      <c r="U301" s="255"/>
      <c r="V301" s="255"/>
      <c r="W301" s="255"/>
      <c r="X301" s="255"/>
      <c r="Y301" s="256">
        <v>13644</v>
      </c>
      <c r="Z301" s="256"/>
      <c r="AA301" s="256"/>
      <c r="AB301" s="256"/>
      <c r="AC301" s="256"/>
      <c r="AD301" s="256"/>
      <c r="AE301" s="256"/>
      <c r="AF301" s="256"/>
      <c r="AG301" s="256"/>
      <c r="AH301" s="255">
        <v>5.9482341452356098E-2</v>
      </c>
      <c r="AI301" s="255"/>
      <c r="AJ301" s="255"/>
      <c r="AK301" s="255"/>
      <c r="AL301" s="255"/>
      <c r="AM301" s="255"/>
      <c r="AN301" s="255"/>
      <c r="AO301" s="255"/>
      <c r="AP301" s="104">
        <v>9</v>
      </c>
    </row>
    <row r="302" spans="2:44" s="56" customFormat="1" ht="11.1" customHeight="1" x14ac:dyDescent="0.15">
      <c r="B302" s="254" t="s">
        <v>1513</v>
      </c>
      <c r="C302" s="254"/>
      <c r="D302" s="272">
        <v>957017115.65999901</v>
      </c>
      <c r="E302" s="272"/>
      <c r="F302" s="272"/>
      <c r="G302" s="272"/>
      <c r="H302" s="272"/>
      <c r="I302" s="272"/>
      <c r="J302" s="272"/>
      <c r="K302" s="272"/>
      <c r="L302" s="272"/>
      <c r="M302" s="272"/>
      <c r="N302" s="272"/>
      <c r="O302" s="255">
        <v>6.4140649763168495E-2</v>
      </c>
      <c r="P302" s="255"/>
      <c r="Q302" s="255"/>
      <c r="R302" s="255"/>
      <c r="S302" s="255"/>
      <c r="T302" s="255"/>
      <c r="U302" s="255"/>
      <c r="V302" s="255"/>
      <c r="W302" s="255"/>
      <c r="X302" s="255"/>
      <c r="Y302" s="256">
        <v>11045</v>
      </c>
      <c r="Z302" s="256"/>
      <c r="AA302" s="256"/>
      <c r="AB302" s="256"/>
      <c r="AC302" s="256"/>
      <c r="AD302" s="256"/>
      <c r="AE302" s="256"/>
      <c r="AF302" s="256"/>
      <c r="AG302" s="256"/>
      <c r="AH302" s="255">
        <v>4.8151748852336099E-2</v>
      </c>
      <c r="AI302" s="255"/>
      <c r="AJ302" s="255"/>
      <c r="AK302" s="255"/>
      <c r="AL302" s="255"/>
      <c r="AM302" s="255"/>
      <c r="AN302" s="255"/>
      <c r="AO302" s="255"/>
      <c r="AP302" s="104">
        <v>10</v>
      </c>
    </row>
    <row r="303" spans="2:44" s="56" customFormat="1" ht="11.1" customHeight="1" x14ac:dyDescent="0.15">
      <c r="B303" s="254" t="s">
        <v>1514</v>
      </c>
      <c r="C303" s="254"/>
      <c r="D303" s="272">
        <v>2478827969.1300001</v>
      </c>
      <c r="E303" s="272"/>
      <c r="F303" s="272"/>
      <c r="G303" s="272"/>
      <c r="H303" s="272"/>
      <c r="I303" s="272"/>
      <c r="J303" s="272"/>
      <c r="K303" s="272"/>
      <c r="L303" s="272"/>
      <c r="M303" s="272"/>
      <c r="N303" s="272"/>
      <c r="O303" s="255">
        <v>0.16613458002939199</v>
      </c>
      <c r="P303" s="255"/>
      <c r="Q303" s="255"/>
      <c r="R303" s="255"/>
      <c r="S303" s="255"/>
      <c r="T303" s="255"/>
      <c r="U303" s="255"/>
      <c r="V303" s="255"/>
      <c r="W303" s="255"/>
      <c r="X303" s="255"/>
      <c r="Y303" s="256">
        <v>28303</v>
      </c>
      <c r="Z303" s="256"/>
      <c r="AA303" s="256"/>
      <c r="AB303" s="256"/>
      <c r="AC303" s="256"/>
      <c r="AD303" s="256"/>
      <c r="AE303" s="256"/>
      <c r="AF303" s="256"/>
      <c r="AG303" s="256"/>
      <c r="AH303" s="255">
        <v>0.123389673858549</v>
      </c>
      <c r="AI303" s="255"/>
      <c r="AJ303" s="255"/>
      <c r="AK303" s="255"/>
      <c r="AL303" s="255"/>
      <c r="AM303" s="255"/>
      <c r="AN303" s="255"/>
      <c r="AO303" s="255"/>
      <c r="AP303" s="104">
        <v>11</v>
      </c>
    </row>
    <row r="304" spans="2:44" s="56" customFormat="1" ht="11.1" customHeight="1" x14ac:dyDescent="0.15">
      <c r="B304" s="254" t="s">
        <v>1515</v>
      </c>
      <c r="C304" s="254"/>
      <c r="D304" s="272">
        <v>1051666890.6</v>
      </c>
      <c r="E304" s="272"/>
      <c r="F304" s="272"/>
      <c r="G304" s="272"/>
      <c r="H304" s="272"/>
      <c r="I304" s="272"/>
      <c r="J304" s="272"/>
      <c r="K304" s="272"/>
      <c r="L304" s="272"/>
      <c r="M304" s="272"/>
      <c r="N304" s="272"/>
      <c r="O304" s="255">
        <v>7.0484212448985895E-2</v>
      </c>
      <c r="P304" s="255"/>
      <c r="Q304" s="255"/>
      <c r="R304" s="255"/>
      <c r="S304" s="255"/>
      <c r="T304" s="255"/>
      <c r="U304" s="255"/>
      <c r="V304" s="255"/>
      <c r="W304" s="255"/>
      <c r="X304" s="255"/>
      <c r="Y304" s="256">
        <v>10129</v>
      </c>
      <c r="Z304" s="256"/>
      <c r="AA304" s="256"/>
      <c r="AB304" s="256"/>
      <c r="AC304" s="256"/>
      <c r="AD304" s="256"/>
      <c r="AE304" s="256"/>
      <c r="AF304" s="256"/>
      <c r="AG304" s="256"/>
      <c r="AH304" s="255">
        <v>4.41583580013864E-2</v>
      </c>
      <c r="AI304" s="255"/>
      <c r="AJ304" s="255"/>
      <c r="AK304" s="255"/>
      <c r="AL304" s="255"/>
      <c r="AM304" s="255"/>
      <c r="AN304" s="255"/>
      <c r="AO304" s="255"/>
      <c r="AP304" s="104">
        <v>12</v>
      </c>
    </row>
    <row r="305" spans="2:44" s="56" customFormat="1" ht="11.1" customHeight="1" x14ac:dyDescent="0.15">
      <c r="B305" s="254" t="s">
        <v>1516</v>
      </c>
      <c r="C305" s="254"/>
      <c r="D305" s="272">
        <v>462484262.96000099</v>
      </c>
      <c r="E305" s="272"/>
      <c r="F305" s="272"/>
      <c r="G305" s="272"/>
      <c r="H305" s="272"/>
      <c r="I305" s="272"/>
      <c r="J305" s="272"/>
      <c r="K305" s="272"/>
      <c r="L305" s="272"/>
      <c r="M305" s="272"/>
      <c r="N305" s="272"/>
      <c r="O305" s="255">
        <v>3.0996353822822599E-2</v>
      </c>
      <c r="P305" s="255"/>
      <c r="Q305" s="255"/>
      <c r="R305" s="255"/>
      <c r="S305" s="255"/>
      <c r="T305" s="255"/>
      <c r="U305" s="255"/>
      <c r="V305" s="255"/>
      <c r="W305" s="255"/>
      <c r="X305" s="255"/>
      <c r="Y305" s="256">
        <v>4101</v>
      </c>
      <c r="Z305" s="256"/>
      <c r="AA305" s="256"/>
      <c r="AB305" s="256"/>
      <c r="AC305" s="256"/>
      <c r="AD305" s="256"/>
      <c r="AE305" s="256"/>
      <c r="AF305" s="256"/>
      <c r="AG305" s="256"/>
      <c r="AH305" s="255">
        <v>1.7878707292297898E-2</v>
      </c>
      <c r="AI305" s="255"/>
      <c r="AJ305" s="255"/>
      <c r="AK305" s="255"/>
      <c r="AL305" s="255"/>
      <c r="AM305" s="255"/>
      <c r="AN305" s="255"/>
      <c r="AO305" s="255"/>
      <c r="AP305" s="104">
        <v>13</v>
      </c>
    </row>
    <row r="306" spans="2:44" s="56" customFormat="1" ht="11.1" customHeight="1" x14ac:dyDescent="0.15">
      <c r="B306" s="254" t="s">
        <v>1517</v>
      </c>
      <c r="C306" s="254"/>
      <c r="D306" s="272">
        <v>1211921851.0899999</v>
      </c>
      <c r="E306" s="272"/>
      <c r="F306" s="272"/>
      <c r="G306" s="272"/>
      <c r="H306" s="272"/>
      <c r="I306" s="272"/>
      <c r="J306" s="272"/>
      <c r="K306" s="272"/>
      <c r="L306" s="272"/>
      <c r="M306" s="272"/>
      <c r="N306" s="272"/>
      <c r="O306" s="255">
        <v>8.1224728083871503E-2</v>
      </c>
      <c r="P306" s="255"/>
      <c r="Q306" s="255"/>
      <c r="R306" s="255"/>
      <c r="S306" s="255"/>
      <c r="T306" s="255"/>
      <c r="U306" s="255"/>
      <c r="V306" s="255"/>
      <c r="W306" s="255"/>
      <c r="X306" s="255"/>
      <c r="Y306" s="256">
        <v>7837</v>
      </c>
      <c r="Z306" s="256"/>
      <c r="AA306" s="256"/>
      <c r="AB306" s="256"/>
      <c r="AC306" s="256"/>
      <c r="AD306" s="256"/>
      <c r="AE306" s="256"/>
      <c r="AF306" s="256"/>
      <c r="AG306" s="256"/>
      <c r="AH306" s="255">
        <v>3.4166161680014302E-2</v>
      </c>
      <c r="AI306" s="255"/>
      <c r="AJ306" s="255"/>
      <c r="AK306" s="255"/>
      <c r="AL306" s="255"/>
      <c r="AM306" s="255"/>
      <c r="AN306" s="255"/>
      <c r="AO306" s="255"/>
      <c r="AP306" s="104">
        <v>14</v>
      </c>
    </row>
    <row r="307" spans="2:44" s="56" customFormat="1" ht="11.1" customHeight="1" x14ac:dyDescent="0.15">
      <c r="B307" s="277"/>
      <c r="C307" s="277"/>
      <c r="D307" s="274">
        <v>14920602132.870001</v>
      </c>
      <c r="E307" s="274"/>
      <c r="F307" s="274"/>
      <c r="G307" s="274"/>
      <c r="H307" s="274"/>
      <c r="I307" s="274"/>
      <c r="J307" s="274"/>
      <c r="K307" s="274"/>
      <c r="L307" s="274"/>
      <c r="M307" s="274"/>
      <c r="N307" s="274"/>
      <c r="O307" s="275">
        <v>1</v>
      </c>
      <c r="P307" s="275"/>
      <c r="Q307" s="275"/>
      <c r="R307" s="275"/>
      <c r="S307" s="275"/>
      <c r="T307" s="275"/>
      <c r="U307" s="275"/>
      <c r="V307" s="275"/>
      <c r="W307" s="275"/>
      <c r="X307" s="275"/>
      <c r="Y307" s="276">
        <v>229379</v>
      </c>
      <c r="Z307" s="276"/>
      <c r="AA307" s="276"/>
      <c r="AB307" s="276"/>
      <c r="AC307" s="276"/>
      <c r="AD307" s="276"/>
      <c r="AE307" s="276"/>
      <c r="AF307" s="276"/>
      <c r="AG307" s="276"/>
      <c r="AH307" s="275">
        <v>1</v>
      </c>
      <c r="AI307" s="275"/>
      <c r="AJ307" s="275"/>
      <c r="AK307" s="275"/>
      <c r="AL307" s="275"/>
      <c r="AM307" s="275"/>
      <c r="AN307" s="275"/>
      <c r="AO307" s="275"/>
      <c r="AP307" s="105"/>
    </row>
    <row r="308" spans="2:44" s="56" customFormat="1" ht="9" customHeight="1" x14ac:dyDescent="0.15"/>
    <row r="309" spans="2:44" s="56" customFormat="1" ht="19.149999999999999" customHeight="1" x14ac:dyDescent="0.15">
      <c r="B309" s="252" t="s">
        <v>1231</v>
      </c>
      <c r="C309" s="252"/>
      <c r="D309" s="252"/>
      <c r="E309" s="252"/>
      <c r="F309" s="252"/>
      <c r="G309" s="252"/>
      <c r="H309" s="252"/>
      <c r="I309" s="252"/>
      <c r="J309" s="252"/>
      <c r="K309" s="252"/>
      <c r="L309" s="252"/>
      <c r="M309" s="252"/>
      <c r="N309" s="252"/>
      <c r="O309" s="252"/>
      <c r="P309" s="252"/>
      <c r="Q309" s="252"/>
      <c r="R309" s="252"/>
      <c r="S309" s="252"/>
      <c r="T309" s="252"/>
      <c r="U309" s="252"/>
      <c r="V309" s="252"/>
      <c r="W309" s="252"/>
      <c r="X309" s="252"/>
      <c r="Y309" s="252"/>
      <c r="Z309" s="252"/>
      <c r="AA309" s="252"/>
      <c r="AB309" s="252"/>
      <c r="AC309" s="252"/>
      <c r="AD309" s="252"/>
      <c r="AE309" s="252"/>
      <c r="AF309" s="252"/>
      <c r="AG309" s="252"/>
      <c r="AH309" s="252"/>
      <c r="AI309" s="252"/>
      <c r="AJ309" s="252"/>
      <c r="AK309" s="252"/>
      <c r="AL309" s="252"/>
      <c r="AM309" s="252"/>
      <c r="AN309" s="252"/>
      <c r="AO309" s="252"/>
      <c r="AP309" s="252"/>
      <c r="AQ309" s="252"/>
      <c r="AR309" s="252"/>
    </row>
    <row r="310" spans="2:44" s="56" customFormat="1" ht="7.9" customHeight="1" x14ac:dyDescent="0.15"/>
    <row r="311" spans="2:44" s="56" customFormat="1" ht="10.7" customHeight="1" x14ac:dyDescent="0.15">
      <c r="B311" s="251" t="s">
        <v>1402</v>
      </c>
      <c r="C311" s="251"/>
      <c r="D311" s="251" t="s">
        <v>1399</v>
      </c>
      <c r="E311" s="251"/>
      <c r="F311" s="251"/>
      <c r="G311" s="251"/>
      <c r="H311" s="251"/>
      <c r="I311" s="251"/>
      <c r="J311" s="251"/>
      <c r="K311" s="251"/>
      <c r="L311" s="251"/>
      <c r="M311" s="251"/>
      <c r="N311" s="251"/>
      <c r="O311" s="251" t="s">
        <v>1400</v>
      </c>
      <c r="P311" s="251"/>
      <c r="Q311" s="251"/>
      <c r="R311" s="251"/>
      <c r="S311" s="251"/>
      <c r="T311" s="251"/>
      <c r="U311" s="251"/>
      <c r="V311" s="251"/>
      <c r="W311" s="251"/>
      <c r="X311" s="251"/>
      <c r="Y311" s="251" t="s">
        <v>1401</v>
      </c>
      <c r="Z311" s="251"/>
      <c r="AA311" s="251"/>
      <c r="AB311" s="251"/>
      <c r="AC311" s="251"/>
      <c r="AD311" s="251"/>
      <c r="AE311" s="251"/>
      <c r="AF311" s="251"/>
      <c r="AG311" s="251"/>
      <c r="AH311" s="251" t="s">
        <v>1400</v>
      </c>
      <c r="AI311" s="251"/>
      <c r="AJ311" s="251"/>
      <c r="AK311" s="251"/>
      <c r="AL311" s="251"/>
      <c r="AM311" s="251"/>
      <c r="AN311" s="251"/>
      <c r="AO311" s="251"/>
    </row>
    <row r="312" spans="2:44" s="56" customFormat="1" ht="10.7" customHeight="1" x14ac:dyDescent="0.15">
      <c r="B312" s="254" t="s">
        <v>1518</v>
      </c>
      <c r="C312" s="254"/>
      <c r="D312" s="272">
        <v>379205658.22000098</v>
      </c>
      <c r="E312" s="272"/>
      <c r="F312" s="272"/>
      <c r="G312" s="272"/>
      <c r="H312" s="272"/>
      <c r="I312" s="272"/>
      <c r="J312" s="272"/>
      <c r="K312" s="272"/>
      <c r="L312" s="272"/>
      <c r="M312" s="272"/>
      <c r="N312" s="272"/>
      <c r="O312" s="255">
        <v>2.5414903154921099E-2</v>
      </c>
      <c r="P312" s="255"/>
      <c r="Q312" s="255"/>
      <c r="R312" s="255"/>
      <c r="S312" s="255"/>
      <c r="T312" s="255"/>
      <c r="U312" s="255"/>
      <c r="V312" s="255"/>
      <c r="W312" s="255"/>
      <c r="X312" s="255"/>
      <c r="Y312" s="256">
        <v>18469</v>
      </c>
      <c r="Z312" s="256"/>
      <c r="AA312" s="256"/>
      <c r="AB312" s="256"/>
      <c r="AC312" s="256"/>
      <c r="AD312" s="256"/>
      <c r="AE312" s="256"/>
      <c r="AF312" s="256"/>
      <c r="AG312" s="256"/>
      <c r="AH312" s="255">
        <v>8.0517396971823904E-2</v>
      </c>
      <c r="AI312" s="255"/>
      <c r="AJ312" s="255"/>
      <c r="AK312" s="255"/>
      <c r="AL312" s="255"/>
      <c r="AM312" s="255"/>
      <c r="AN312" s="255"/>
      <c r="AO312" s="255"/>
    </row>
    <row r="313" spans="2:44" s="56" customFormat="1" ht="10.7" customHeight="1" x14ac:dyDescent="0.15">
      <c r="B313" s="254" t="s">
        <v>1404</v>
      </c>
      <c r="C313" s="254"/>
      <c r="D313" s="272">
        <v>470134277.26000202</v>
      </c>
      <c r="E313" s="272"/>
      <c r="F313" s="272"/>
      <c r="G313" s="272"/>
      <c r="H313" s="272"/>
      <c r="I313" s="272"/>
      <c r="J313" s="272"/>
      <c r="K313" s="272"/>
      <c r="L313" s="272"/>
      <c r="M313" s="272"/>
      <c r="N313" s="272"/>
      <c r="O313" s="255">
        <v>3.1509068673863903E-2</v>
      </c>
      <c r="P313" s="255"/>
      <c r="Q313" s="255"/>
      <c r="R313" s="255"/>
      <c r="S313" s="255"/>
      <c r="T313" s="255"/>
      <c r="U313" s="255"/>
      <c r="V313" s="255"/>
      <c r="W313" s="255"/>
      <c r="X313" s="255"/>
      <c r="Y313" s="256">
        <v>16825</v>
      </c>
      <c r="Z313" s="256"/>
      <c r="AA313" s="256"/>
      <c r="AB313" s="256"/>
      <c r="AC313" s="256"/>
      <c r="AD313" s="256"/>
      <c r="AE313" s="256"/>
      <c r="AF313" s="256"/>
      <c r="AG313" s="256"/>
      <c r="AH313" s="255">
        <v>7.33502195057089E-2</v>
      </c>
      <c r="AI313" s="255"/>
      <c r="AJ313" s="255"/>
      <c r="AK313" s="255"/>
      <c r="AL313" s="255"/>
      <c r="AM313" s="255"/>
      <c r="AN313" s="255"/>
      <c r="AO313" s="255"/>
    </row>
    <row r="314" spans="2:44" s="56" customFormat="1" ht="10.7" customHeight="1" x14ac:dyDescent="0.15">
      <c r="B314" s="254" t="s">
        <v>1405</v>
      </c>
      <c r="C314" s="254"/>
      <c r="D314" s="272">
        <v>773993037.46999705</v>
      </c>
      <c r="E314" s="272"/>
      <c r="F314" s="272"/>
      <c r="G314" s="272"/>
      <c r="H314" s="272"/>
      <c r="I314" s="272"/>
      <c r="J314" s="272"/>
      <c r="K314" s="272"/>
      <c r="L314" s="272"/>
      <c r="M314" s="272"/>
      <c r="N314" s="272"/>
      <c r="O314" s="255">
        <v>5.1874115439677501E-2</v>
      </c>
      <c r="P314" s="255"/>
      <c r="Q314" s="255"/>
      <c r="R314" s="255"/>
      <c r="S314" s="255"/>
      <c r="T314" s="255"/>
      <c r="U314" s="255"/>
      <c r="V314" s="255"/>
      <c r="W314" s="255"/>
      <c r="X314" s="255"/>
      <c r="Y314" s="256">
        <v>24438</v>
      </c>
      <c r="Z314" s="256"/>
      <c r="AA314" s="256"/>
      <c r="AB314" s="256"/>
      <c r="AC314" s="256"/>
      <c r="AD314" s="256"/>
      <c r="AE314" s="256"/>
      <c r="AF314" s="256"/>
      <c r="AG314" s="256"/>
      <c r="AH314" s="255">
        <v>0.10653983145798</v>
      </c>
      <c r="AI314" s="255"/>
      <c r="AJ314" s="255"/>
      <c r="AK314" s="255"/>
      <c r="AL314" s="255"/>
      <c r="AM314" s="255"/>
      <c r="AN314" s="255"/>
      <c r="AO314" s="255"/>
    </row>
    <row r="315" spans="2:44" s="56" customFormat="1" ht="10.7" customHeight="1" x14ac:dyDescent="0.15">
      <c r="B315" s="254" t="s">
        <v>1406</v>
      </c>
      <c r="C315" s="254"/>
      <c r="D315" s="272">
        <v>745819920.80000305</v>
      </c>
      <c r="E315" s="272"/>
      <c r="F315" s="272"/>
      <c r="G315" s="272"/>
      <c r="H315" s="272"/>
      <c r="I315" s="272"/>
      <c r="J315" s="272"/>
      <c r="K315" s="272"/>
      <c r="L315" s="272"/>
      <c r="M315" s="272"/>
      <c r="N315" s="272"/>
      <c r="O315" s="255">
        <v>4.9985913045490597E-2</v>
      </c>
      <c r="P315" s="255"/>
      <c r="Q315" s="255"/>
      <c r="R315" s="255"/>
      <c r="S315" s="255"/>
      <c r="T315" s="255"/>
      <c r="U315" s="255"/>
      <c r="V315" s="255"/>
      <c r="W315" s="255"/>
      <c r="X315" s="255"/>
      <c r="Y315" s="256">
        <v>18082</v>
      </c>
      <c r="Z315" s="256"/>
      <c r="AA315" s="256"/>
      <c r="AB315" s="256"/>
      <c r="AC315" s="256"/>
      <c r="AD315" s="256"/>
      <c r="AE315" s="256"/>
      <c r="AF315" s="256"/>
      <c r="AG315" s="256"/>
      <c r="AH315" s="255">
        <v>7.8830232933267602E-2</v>
      </c>
      <c r="AI315" s="255"/>
      <c r="AJ315" s="255"/>
      <c r="AK315" s="255"/>
      <c r="AL315" s="255"/>
      <c r="AM315" s="255"/>
      <c r="AN315" s="255"/>
      <c r="AO315" s="255"/>
    </row>
    <row r="316" spans="2:44" s="56" customFormat="1" ht="10.7" customHeight="1" x14ac:dyDescent="0.15">
      <c r="B316" s="254" t="s">
        <v>1407</v>
      </c>
      <c r="C316" s="254"/>
      <c r="D316" s="272">
        <v>963652275.55999994</v>
      </c>
      <c r="E316" s="272"/>
      <c r="F316" s="272"/>
      <c r="G316" s="272"/>
      <c r="H316" s="272"/>
      <c r="I316" s="272"/>
      <c r="J316" s="272"/>
      <c r="K316" s="272"/>
      <c r="L316" s="272"/>
      <c r="M316" s="272"/>
      <c r="N316" s="272"/>
      <c r="O316" s="255">
        <v>6.4585347627297104E-2</v>
      </c>
      <c r="P316" s="255"/>
      <c r="Q316" s="255"/>
      <c r="R316" s="255"/>
      <c r="S316" s="255"/>
      <c r="T316" s="255"/>
      <c r="U316" s="255"/>
      <c r="V316" s="255"/>
      <c r="W316" s="255"/>
      <c r="X316" s="255"/>
      <c r="Y316" s="256">
        <v>18378</v>
      </c>
      <c r="Z316" s="256"/>
      <c r="AA316" s="256"/>
      <c r="AB316" s="256"/>
      <c r="AC316" s="256"/>
      <c r="AD316" s="256"/>
      <c r="AE316" s="256"/>
      <c r="AF316" s="256"/>
      <c r="AG316" s="256"/>
      <c r="AH316" s="255">
        <v>8.0120673644928295E-2</v>
      </c>
      <c r="AI316" s="255"/>
      <c r="AJ316" s="255"/>
      <c r="AK316" s="255"/>
      <c r="AL316" s="255"/>
      <c r="AM316" s="255"/>
      <c r="AN316" s="255"/>
      <c r="AO316" s="255"/>
    </row>
    <row r="317" spans="2:44" s="56" customFormat="1" ht="10.7" customHeight="1" x14ac:dyDescent="0.15">
      <c r="B317" s="254" t="s">
        <v>1408</v>
      </c>
      <c r="C317" s="254"/>
      <c r="D317" s="272">
        <v>1296589717.1300001</v>
      </c>
      <c r="E317" s="272"/>
      <c r="F317" s="272"/>
      <c r="G317" s="272"/>
      <c r="H317" s="272"/>
      <c r="I317" s="272"/>
      <c r="J317" s="272"/>
      <c r="K317" s="272"/>
      <c r="L317" s="272"/>
      <c r="M317" s="272"/>
      <c r="N317" s="272"/>
      <c r="O317" s="255">
        <v>8.6899289022231596E-2</v>
      </c>
      <c r="P317" s="255"/>
      <c r="Q317" s="255"/>
      <c r="R317" s="255"/>
      <c r="S317" s="255"/>
      <c r="T317" s="255"/>
      <c r="U317" s="255"/>
      <c r="V317" s="255"/>
      <c r="W317" s="255"/>
      <c r="X317" s="255"/>
      <c r="Y317" s="256">
        <v>21880</v>
      </c>
      <c r="Z317" s="256"/>
      <c r="AA317" s="256"/>
      <c r="AB317" s="256"/>
      <c r="AC317" s="256"/>
      <c r="AD317" s="256"/>
      <c r="AE317" s="256"/>
      <c r="AF317" s="256"/>
      <c r="AG317" s="256"/>
      <c r="AH317" s="255">
        <v>9.5387982334912996E-2</v>
      </c>
      <c r="AI317" s="255"/>
      <c r="AJ317" s="255"/>
      <c r="AK317" s="255"/>
      <c r="AL317" s="255"/>
      <c r="AM317" s="255"/>
      <c r="AN317" s="255"/>
      <c r="AO317" s="255"/>
    </row>
    <row r="318" spans="2:44" s="56" customFormat="1" ht="10.7" customHeight="1" x14ac:dyDescent="0.15">
      <c r="B318" s="254" t="s">
        <v>1409</v>
      </c>
      <c r="C318" s="254"/>
      <c r="D318" s="272">
        <v>1316784866.6800001</v>
      </c>
      <c r="E318" s="272"/>
      <c r="F318" s="272"/>
      <c r="G318" s="272"/>
      <c r="H318" s="272"/>
      <c r="I318" s="272"/>
      <c r="J318" s="272"/>
      <c r="K318" s="272"/>
      <c r="L318" s="272"/>
      <c r="M318" s="272"/>
      <c r="N318" s="272"/>
      <c r="O318" s="255">
        <v>8.8252796700417704E-2</v>
      </c>
      <c r="P318" s="255"/>
      <c r="Q318" s="255"/>
      <c r="R318" s="255"/>
      <c r="S318" s="255"/>
      <c r="T318" s="255"/>
      <c r="U318" s="255"/>
      <c r="V318" s="255"/>
      <c r="W318" s="255"/>
      <c r="X318" s="255"/>
      <c r="Y318" s="256">
        <v>19080</v>
      </c>
      <c r="Z318" s="256"/>
      <c r="AA318" s="256"/>
      <c r="AB318" s="256"/>
      <c r="AC318" s="256"/>
      <c r="AD318" s="256"/>
      <c r="AE318" s="256"/>
      <c r="AF318" s="256"/>
      <c r="AG318" s="256"/>
      <c r="AH318" s="255">
        <v>8.3181110738123398E-2</v>
      </c>
      <c r="AI318" s="255"/>
      <c r="AJ318" s="255"/>
      <c r="AK318" s="255"/>
      <c r="AL318" s="255"/>
      <c r="AM318" s="255"/>
      <c r="AN318" s="255"/>
      <c r="AO318" s="255"/>
    </row>
    <row r="319" spans="2:44" s="56" customFormat="1" ht="10.7" customHeight="1" x14ac:dyDescent="0.15">
      <c r="B319" s="254" t="s">
        <v>1410</v>
      </c>
      <c r="C319" s="254"/>
      <c r="D319" s="272">
        <v>1926416060.9300101</v>
      </c>
      <c r="E319" s="272"/>
      <c r="F319" s="272"/>
      <c r="G319" s="272"/>
      <c r="H319" s="272"/>
      <c r="I319" s="272"/>
      <c r="J319" s="272"/>
      <c r="K319" s="272"/>
      <c r="L319" s="272"/>
      <c r="M319" s="272"/>
      <c r="N319" s="272"/>
      <c r="O319" s="255">
        <v>0.129111147376963</v>
      </c>
      <c r="P319" s="255"/>
      <c r="Q319" s="255"/>
      <c r="R319" s="255"/>
      <c r="S319" s="255"/>
      <c r="T319" s="255"/>
      <c r="U319" s="255"/>
      <c r="V319" s="255"/>
      <c r="W319" s="255"/>
      <c r="X319" s="255"/>
      <c r="Y319" s="256">
        <v>24402</v>
      </c>
      <c r="Z319" s="256"/>
      <c r="AA319" s="256"/>
      <c r="AB319" s="256"/>
      <c r="AC319" s="256"/>
      <c r="AD319" s="256"/>
      <c r="AE319" s="256"/>
      <c r="AF319" s="256"/>
      <c r="AG319" s="256"/>
      <c r="AH319" s="255">
        <v>0.106382885966021</v>
      </c>
      <c r="AI319" s="255"/>
      <c r="AJ319" s="255"/>
      <c r="AK319" s="255"/>
      <c r="AL319" s="255"/>
      <c r="AM319" s="255"/>
      <c r="AN319" s="255"/>
      <c r="AO319" s="255"/>
    </row>
    <row r="320" spans="2:44" s="56" customFormat="1" ht="10.7" customHeight="1" x14ac:dyDescent="0.15">
      <c r="B320" s="254" t="s">
        <v>1411</v>
      </c>
      <c r="C320" s="254"/>
      <c r="D320" s="272">
        <v>1909034189.9300101</v>
      </c>
      <c r="E320" s="272"/>
      <c r="F320" s="272"/>
      <c r="G320" s="272"/>
      <c r="H320" s="272"/>
      <c r="I320" s="272"/>
      <c r="J320" s="272"/>
      <c r="K320" s="272"/>
      <c r="L320" s="272"/>
      <c r="M320" s="272"/>
      <c r="N320" s="272"/>
      <c r="O320" s="255">
        <v>0.12794618963295101</v>
      </c>
      <c r="P320" s="255"/>
      <c r="Q320" s="255"/>
      <c r="R320" s="255"/>
      <c r="S320" s="255"/>
      <c r="T320" s="255"/>
      <c r="U320" s="255"/>
      <c r="V320" s="255"/>
      <c r="W320" s="255"/>
      <c r="X320" s="255"/>
      <c r="Y320" s="256">
        <v>21895</v>
      </c>
      <c r="Z320" s="256"/>
      <c r="AA320" s="256"/>
      <c r="AB320" s="256"/>
      <c r="AC320" s="256"/>
      <c r="AD320" s="256"/>
      <c r="AE320" s="256"/>
      <c r="AF320" s="256"/>
      <c r="AG320" s="256"/>
      <c r="AH320" s="255">
        <v>9.5453376289895794E-2</v>
      </c>
      <c r="AI320" s="255"/>
      <c r="AJ320" s="255"/>
      <c r="AK320" s="255"/>
      <c r="AL320" s="255"/>
      <c r="AM320" s="255"/>
      <c r="AN320" s="255"/>
      <c r="AO320" s="255"/>
    </row>
    <row r="321" spans="2:44" s="56" customFormat="1" ht="10.7" customHeight="1" x14ac:dyDescent="0.15">
      <c r="B321" s="254" t="s">
        <v>1412</v>
      </c>
      <c r="C321" s="254"/>
      <c r="D321" s="272">
        <v>1058396683.35</v>
      </c>
      <c r="E321" s="272"/>
      <c r="F321" s="272"/>
      <c r="G321" s="272"/>
      <c r="H321" s="272"/>
      <c r="I321" s="272"/>
      <c r="J321" s="272"/>
      <c r="K321" s="272"/>
      <c r="L321" s="272"/>
      <c r="M321" s="272"/>
      <c r="N321" s="272"/>
      <c r="O321" s="255">
        <v>7.0935252741466601E-2</v>
      </c>
      <c r="P321" s="255"/>
      <c r="Q321" s="255"/>
      <c r="R321" s="255"/>
      <c r="S321" s="255"/>
      <c r="T321" s="255"/>
      <c r="U321" s="255"/>
      <c r="V321" s="255"/>
      <c r="W321" s="255"/>
      <c r="X321" s="255"/>
      <c r="Y321" s="256">
        <v>11856</v>
      </c>
      <c r="Z321" s="256"/>
      <c r="AA321" s="256"/>
      <c r="AB321" s="256"/>
      <c r="AC321" s="256"/>
      <c r="AD321" s="256"/>
      <c r="AE321" s="256"/>
      <c r="AF321" s="256"/>
      <c r="AG321" s="256"/>
      <c r="AH321" s="255">
        <v>5.1687382018406197E-2</v>
      </c>
      <c r="AI321" s="255"/>
      <c r="AJ321" s="255"/>
      <c r="AK321" s="255"/>
      <c r="AL321" s="255"/>
      <c r="AM321" s="255"/>
      <c r="AN321" s="255"/>
      <c r="AO321" s="255"/>
    </row>
    <row r="322" spans="2:44" s="56" customFormat="1" ht="10.7" customHeight="1" x14ac:dyDescent="0.15">
      <c r="B322" s="254" t="s">
        <v>1413</v>
      </c>
      <c r="C322" s="254"/>
      <c r="D322" s="272">
        <v>2096337990.1500001</v>
      </c>
      <c r="E322" s="272"/>
      <c r="F322" s="272"/>
      <c r="G322" s="272"/>
      <c r="H322" s="272"/>
      <c r="I322" s="272"/>
      <c r="J322" s="272"/>
      <c r="K322" s="272"/>
      <c r="L322" s="272"/>
      <c r="M322" s="272"/>
      <c r="N322" s="272"/>
      <c r="O322" s="255">
        <v>0.14049955702067701</v>
      </c>
      <c r="P322" s="255"/>
      <c r="Q322" s="255"/>
      <c r="R322" s="255"/>
      <c r="S322" s="255"/>
      <c r="T322" s="255"/>
      <c r="U322" s="255"/>
      <c r="V322" s="255"/>
      <c r="W322" s="255"/>
      <c r="X322" s="255"/>
      <c r="Y322" s="256">
        <v>19461</v>
      </c>
      <c r="Z322" s="256"/>
      <c r="AA322" s="256"/>
      <c r="AB322" s="256"/>
      <c r="AC322" s="256"/>
      <c r="AD322" s="256"/>
      <c r="AE322" s="256"/>
      <c r="AF322" s="256"/>
      <c r="AG322" s="256"/>
      <c r="AH322" s="255">
        <v>8.4842117194686498E-2</v>
      </c>
      <c r="AI322" s="255"/>
      <c r="AJ322" s="255"/>
      <c r="AK322" s="255"/>
      <c r="AL322" s="255"/>
      <c r="AM322" s="255"/>
      <c r="AN322" s="255"/>
      <c r="AO322" s="255"/>
    </row>
    <row r="323" spans="2:44" s="56" customFormat="1" ht="10.7" customHeight="1" x14ac:dyDescent="0.15">
      <c r="B323" s="254" t="s">
        <v>1414</v>
      </c>
      <c r="C323" s="254"/>
      <c r="D323" s="272">
        <v>1365346614.4500101</v>
      </c>
      <c r="E323" s="272"/>
      <c r="F323" s="272"/>
      <c r="G323" s="272"/>
      <c r="H323" s="272"/>
      <c r="I323" s="272"/>
      <c r="J323" s="272"/>
      <c r="K323" s="272"/>
      <c r="L323" s="272"/>
      <c r="M323" s="272"/>
      <c r="N323" s="272"/>
      <c r="O323" s="255">
        <v>9.1507474181765899E-2</v>
      </c>
      <c r="P323" s="255"/>
      <c r="Q323" s="255"/>
      <c r="R323" s="255"/>
      <c r="S323" s="255"/>
      <c r="T323" s="255"/>
      <c r="U323" s="255"/>
      <c r="V323" s="255"/>
      <c r="W323" s="255"/>
      <c r="X323" s="255"/>
      <c r="Y323" s="256">
        <v>10013</v>
      </c>
      <c r="Z323" s="256"/>
      <c r="AA323" s="256"/>
      <c r="AB323" s="256"/>
      <c r="AC323" s="256"/>
      <c r="AD323" s="256"/>
      <c r="AE323" s="256"/>
      <c r="AF323" s="256"/>
      <c r="AG323" s="256"/>
      <c r="AH323" s="255">
        <v>4.3652644749519402E-2</v>
      </c>
      <c r="AI323" s="255"/>
      <c r="AJ323" s="255"/>
      <c r="AK323" s="255"/>
      <c r="AL323" s="255"/>
      <c r="AM323" s="255"/>
      <c r="AN323" s="255"/>
      <c r="AO323" s="255"/>
    </row>
    <row r="324" spans="2:44" s="56" customFormat="1" ht="10.7" customHeight="1" x14ac:dyDescent="0.15">
      <c r="B324" s="254" t="s">
        <v>1415</v>
      </c>
      <c r="C324" s="254"/>
      <c r="D324" s="272">
        <v>250580184.38999999</v>
      </c>
      <c r="E324" s="272"/>
      <c r="F324" s="272"/>
      <c r="G324" s="272"/>
      <c r="H324" s="272"/>
      <c r="I324" s="272"/>
      <c r="J324" s="272"/>
      <c r="K324" s="272"/>
      <c r="L324" s="272"/>
      <c r="M324" s="272"/>
      <c r="N324" s="272"/>
      <c r="O324" s="255">
        <v>1.6794240752387099E-2</v>
      </c>
      <c r="P324" s="255"/>
      <c r="Q324" s="255"/>
      <c r="R324" s="255"/>
      <c r="S324" s="255"/>
      <c r="T324" s="255"/>
      <c r="U324" s="255"/>
      <c r="V324" s="255"/>
      <c r="W324" s="255"/>
      <c r="X324" s="255"/>
      <c r="Y324" s="256">
        <v>1896</v>
      </c>
      <c r="Z324" s="256"/>
      <c r="AA324" s="256"/>
      <c r="AB324" s="256"/>
      <c r="AC324" s="256"/>
      <c r="AD324" s="256"/>
      <c r="AE324" s="256"/>
      <c r="AF324" s="256"/>
      <c r="AG324" s="256"/>
      <c r="AH324" s="255">
        <v>8.2657959098260993E-3</v>
      </c>
      <c r="AI324" s="255"/>
      <c r="AJ324" s="255"/>
      <c r="AK324" s="255"/>
      <c r="AL324" s="255"/>
      <c r="AM324" s="255"/>
      <c r="AN324" s="255"/>
      <c r="AO324" s="255"/>
    </row>
    <row r="325" spans="2:44" s="56" customFormat="1" ht="10.7" customHeight="1" x14ac:dyDescent="0.15">
      <c r="B325" s="254" t="s">
        <v>1416</v>
      </c>
      <c r="C325" s="254"/>
      <c r="D325" s="272">
        <v>277937370.74000001</v>
      </c>
      <c r="E325" s="272"/>
      <c r="F325" s="272"/>
      <c r="G325" s="272"/>
      <c r="H325" s="272"/>
      <c r="I325" s="272"/>
      <c r="J325" s="272"/>
      <c r="K325" s="272"/>
      <c r="L325" s="272"/>
      <c r="M325" s="272"/>
      <c r="N325" s="272"/>
      <c r="O325" s="255">
        <v>1.86277583347461E-2</v>
      </c>
      <c r="P325" s="255"/>
      <c r="Q325" s="255"/>
      <c r="R325" s="255"/>
      <c r="S325" s="255"/>
      <c r="T325" s="255"/>
      <c r="U325" s="255"/>
      <c r="V325" s="255"/>
      <c r="W325" s="255"/>
      <c r="X325" s="255"/>
      <c r="Y325" s="256">
        <v>2042</v>
      </c>
      <c r="Z325" s="256"/>
      <c r="AA325" s="256"/>
      <c r="AB325" s="256"/>
      <c r="AC325" s="256"/>
      <c r="AD325" s="256"/>
      <c r="AE325" s="256"/>
      <c r="AF325" s="256"/>
      <c r="AG325" s="256"/>
      <c r="AH325" s="255">
        <v>8.9022970716586998E-3</v>
      </c>
      <c r="AI325" s="255"/>
      <c r="AJ325" s="255"/>
      <c r="AK325" s="255"/>
      <c r="AL325" s="255"/>
      <c r="AM325" s="255"/>
      <c r="AN325" s="255"/>
      <c r="AO325" s="255"/>
    </row>
    <row r="326" spans="2:44" s="56" customFormat="1" ht="10.7" customHeight="1" x14ac:dyDescent="0.15">
      <c r="B326" s="254" t="s">
        <v>1417</v>
      </c>
      <c r="C326" s="254"/>
      <c r="D326" s="272">
        <v>36428042.090000004</v>
      </c>
      <c r="E326" s="272"/>
      <c r="F326" s="272"/>
      <c r="G326" s="272"/>
      <c r="H326" s="272"/>
      <c r="I326" s="272"/>
      <c r="J326" s="272"/>
      <c r="K326" s="272"/>
      <c r="L326" s="272"/>
      <c r="M326" s="272"/>
      <c r="N326" s="272"/>
      <c r="O326" s="255">
        <v>2.4414592498079699E-3</v>
      </c>
      <c r="P326" s="255"/>
      <c r="Q326" s="255"/>
      <c r="R326" s="255"/>
      <c r="S326" s="255"/>
      <c r="T326" s="255"/>
      <c r="U326" s="255"/>
      <c r="V326" s="255"/>
      <c r="W326" s="255"/>
      <c r="X326" s="255"/>
      <c r="Y326" s="256">
        <v>277</v>
      </c>
      <c r="Z326" s="256"/>
      <c r="AA326" s="256"/>
      <c r="AB326" s="256"/>
      <c r="AC326" s="256"/>
      <c r="AD326" s="256"/>
      <c r="AE326" s="256"/>
      <c r="AF326" s="256"/>
      <c r="AG326" s="256"/>
      <c r="AH326" s="255">
        <v>1.2076083686823999E-3</v>
      </c>
      <c r="AI326" s="255"/>
      <c r="AJ326" s="255"/>
      <c r="AK326" s="255"/>
      <c r="AL326" s="255"/>
      <c r="AM326" s="255"/>
      <c r="AN326" s="255"/>
      <c r="AO326" s="255"/>
    </row>
    <row r="327" spans="2:44" s="56" customFormat="1" ht="10.7" customHeight="1" x14ac:dyDescent="0.15">
      <c r="B327" s="254" t="s">
        <v>1418</v>
      </c>
      <c r="C327" s="254"/>
      <c r="D327" s="272">
        <v>41866552.719999999</v>
      </c>
      <c r="E327" s="272"/>
      <c r="F327" s="272"/>
      <c r="G327" s="272"/>
      <c r="H327" s="272"/>
      <c r="I327" s="272"/>
      <c r="J327" s="272"/>
      <c r="K327" s="272"/>
      <c r="L327" s="272"/>
      <c r="M327" s="272"/>
      <c r="N327" s="272"/>
      <c r="O327" s="255">
        <v>2.8059559759835801E-3</v>
      </c>
      <c r="P327" s="255"/>
      <c r="Q327" s="255"/>
      <c r="R327" s="255"/>
      <c r="S327" s="255"/>
      <c r="T327" s="255"/>
      <c r="U327" s="255"/>
      <c r="V327" s="255"/>
      <c r="W327" s="255"/>
      <c r="X327" s="255"/>
      <c r="Y327" s="256">
        <v>293</v>
      </c>
      <c r="Z327" s="256"/>
      <c r="AA327" s="256"/>
      <c r="AB327" s="256"/>
      <c r="AC327" s="256"/>
      <c r="AD327" s="256"/>
      <c r="AE327" s="256"/>
      <c r="AF327" s="256"/>
      <c r="AG327" s="256"/>
      <c r="AH327" s="255">
        <v>1.2773619206640501E-3</v>
      </c>
      <c r="AI327" s="255"/>
      <c r="AJ327" s="255"/>
      <c r="AK327" s="255"/>
      <c r="AL327" s="255"/>
      <c r="AM327" s="255"/>
      <c r="AN327" s="255"/>
      <c r="AO327" s="255"/>
    </row>
    <row r="328" spans="2:44" s="56" customFormat="1" ht="10.7" customHeight="1" x14ac:dyDescent="0.15">
      <c r="B328" s="254" t="s">
        <v>1419</v>
      </c>
      <c r="C328" s="254"/>
      <c r="D328" s="272">
        <v>10308939.43</v>
      </c>
      <c r="E328" s="272"/>
      <c r="F328" s="272"/>
      <c r="G328" s="272"/>
      <c r="H328" s="272"/>
      <c r="I328" s="272"/>
      <c r="J328" s="272"/>
      <c r="K328" s="272"/>
      <c r="L328" s="272"/>
      <c r="M328" s="272"/>
      <c r="N328" s="272"/>
      <c r="O328" s="255">
        <v>6.9091979922777003E-4</v>
      </c>
      <c r="P328" s="255"/>
      <c r="Q328" s="255"/>
      <c r="R328" s="255"/>
      <c r="S328" s="255"/>
      <c r="T328" s="255"/>
      <c r="U328" s="255"/>
      <c r="V328" s="255"/>
      <c r="W328" s="255"/>
      <c r="X328" s="255"/>
      <c r="Y328" s="256">
        <v>83</v>
      </c>
      <c r="Z328" s="256"/>
      <c r="AA328" s="256"/>
      <c r="AB328" s="256"/>
      <c r="AC328" s="256"/>
      <c r="AD328" s="256"/>
      <c r="AE328" s="256"/>
      <c r="AF328" s="256"/>
      <c r="AG328" s="256"/>
      <c r="AH328" s="255">
        <v>3.6184655090483399E-4</v>
      </c>
      <c r="AI328" s="255"/>
      <c r="AJ328" s="255"/>
      <c r="AK328" s="255"/>
      <c r="AL328" s="255"/>
      <c r="AM328" s="255"/>
      <c r="AN328" s="255"/>
      <c r="AO328" s="255"/>
    </row>
    <row r="329" spans="2:44" s="56" customFormat="1" ht="10.7" customHeight="1" x14ac:dyDescent="0.15">
      <c r="B329" s="254" t="s">
        <v>1420</v>
      </c>
      <c r="C329" s="254"/>
      <c r="D329" s="272">
        <v>1769751.57</v>
      </c>
      <c r="E329" s="272"/>
      <c r="F329" s="272"/>
      <c r="G329" s="272"/>
      <c r="H329" s="272"/>
      <c r="I329" s="272"/>
      <c r="J329" s="272"/>
      <c r="K329" s="272"/>
      <c r="L329" s="272"/>
      <c r="M329" s="272"/>
      <c r="N329" s="272"/>
      <c r="O329" s="255">
        <v>1.18611270124363E-4</v>
      </c>
      <c r="P329" s="255"/>
      <c r="Q329" s="255"/>
      <c r="R329" s="255"/>
      <c r="S329" s="255"/>
      <c r="T329" s="255"/>
      <c r="U329" s="255"/>
      <c r="V329" s="255"/>
      <c r="W329" s="255"/>
      <c r="X329" s="255"/>
      <c r="Y329" s="256">
        <v>9</v>
      </c>
      <c r="Z329" s="256"/>
      <c r="AA329" s="256"/>
      <c r="AB329" s="256"/>
      <c r="AC329" s="256"/>
      <c r="AD329" s="256"/>
      <c r="AE329" s="256"/>
      <c r="AF329" s="256"/>
      <c r="AG329" s="256"/>
      <c r="AH329" s="255">
        <v>3.9236372989680803E-5</v>
      </c>
      <c r="AI329" s="255"/>
      <c r="AJ329" s="255"/>
      <c r="AK329" s="255"/>
      <c r="AL329" s="255"/>
      <c r="AM329" s="255"/>
      <c r="AN329" s="255"/>
      <c r="AO329" s="255"/>
    </row>
    <row r="330" spans="2:44" s="56" customFormat="1" ht="9.6" customHeight="1" x14ac:dyDescent="0.15">
      <c r="B330" s="277"/>
      <c r="C330" s="277"/>
      <c r="D330" s="274">
        <v>14920602132.870001</v>
      </c>
      <c r="E330" s="274"/>
      <c r="F330" s="274"/>
      <c r="G330" s="274"/>
      <c r="H330" s="274"/>
      <c r="I330" s="274"/>
      <c r="J330" s="274"/>
      <c r="K330" s="274"/>
      <c r="L330" s="274"/>
      <c r="M330" s="274"/>
      <c r="N330" s="274"/>
      <c r="O330" s="275">
        <v>1</v>
      </c>
      <c r="P330" s="275"/>
      <c r="Q330" s="275"/>
      <c r="R330" s="275"/>
      <c r="S330" s="275"/>
      <c r="T330" s="275"/>
      <c r="U330" s="275"/>
      <c r="V330" s="275"/>
      <c r="W330" s="275"/>
      <c r="X330" s="275"/>
      <c r="Y330" s="276">
        <v>229379</v>
      </c>
      <c r="Z330" s="276"/>
      <c r="AA330" s="276"/>
      <c r="AB330" s="276"/>
      <c r="AC330" s="276"/>
      <c r="AD330" s="276"/>
      <c r="AE330" s="276"/>
      <c r="AF330" s="276"/>
      <c r="AG330" s="276"/>
      <c r="AH330" s="275">
        <v>1</v>
      </c>
      <c r="AI330" s="275"/>
      <c r="AJ330" s="275"/>
      <c r="AK330" s="275"/>
      <c r="AL330" s="275"/>
      <c r="AM330" s="275"/>
      <c r="AN330" s="275"/>
      <c r="AO330" s="275"/>
    </row>
    <row r="331" spans="2:44" s="56" customFormat="1" ht="9" customHeight="1" x14ac:dyDescent="0.15"/>
    <row r="332" spans="2:44" s="56" customFormat="1" ht="19.149999999999999" customHeight="1" x14ac:dyDescent="0.15">
      <c r="B332" s="252" t="s">
        <v>1232</v>
      </c>
      <c r="C332" s="252"/>
      <c r="D332" s="252"/>
      <c r="E332" s="252"/>
      <c r="F332" s="252"/>
      <c r="G332" s="252"/>
      <c r="H332" s="252"/>
      <c r="I332" s="252"/>
      <c r="J332" s="252"/>
      <c r="K332" s="252"/>
      <c r="L332" s="252"/>
      <c r="M332" s="252"/>
      <c r="N332" s="252"/>
      <c r="O332" s="252"/>
      <c r="P332" s="252"/>
      <c r="Q332" s="252"/>
      <c r="R332" s="252"/>
      <c r="S332" s="252"/>
      <c r="T332" s="252"/>
      <c r="U332" s="252"/>
      <c r="V332" s="252"/>
      <c r="W332" s="252"/>
      <c r="X332" s="252"/>
      <c r="Y332" s="252"/>
      <c r="Z332" s="252"/>
      <c r="AA332" s="252"/>
      <c r="AB332" s="252"/>
      <c r="AC332" s="252"/>
      <c r="AD332" s="252"/>
      <c r="AE332" s="252"/>
      <c r="AF332" s="252"/>
      <c r="AG332" s="252"/>
      <c r="AH332" s="252"/>
      <c r="AI332" s="252"/>
      <c r="AJ332" s="252"/>
      <c r="AK332" s="252"/>
      <c r="AL332" s="252"/>
      <c r="AM332" s="252"/>
      <c r="AN332" s="252"/>
      <c r="AO332" s="252"/>
      <c r="AP332" s="252"/>
      <c r="AQ332" s="252"/>
      <c r="AR332" s="252"/>
    </row>
    <row r="333" spans="2:44" s="56" customFormat="1" ht="7.9" customHeight="1" x14ac:dyDescent="0.15"/>
    <row r="334" spans="2:44" s="56" customFormat="1" ht="12.2" customHeight="1" x14ac:dyDescent="0.15">
      <c r="B334" s="251" t="s">
        <v>1402</v>
      </c>
      <c r="C334" s="251"/>
      <c r="D334" s="251" t="s">
        <v>1399</v>
      </c>
      <c r="E334" s="251"/>
      <c r="F334" s="251"/>
      <c r="G334" s="251"/>
      <c r="H334" s="251"/>
      <c r="I334" s="251"/>
      <c r="J334" s="251"/>
      <c r="K334" s="251"/>
      <c r="L334" s="251"/>
      <c r="M334" s="251"/>
      <c r="N334" s="251"/>
      <c r="O334" s="251" t="s">
        <v>1400</v>
      </c>
      <c r="P334" s="251"/>
      <c r="Q334" s="251"/>
      <c r="R334" s="251"/>
      <c r="S334" s="251"/>
      <c r="T334" s="251"/>
      <c r="U334" s="251"/>
      <c r="V334" s="251"/>
      <c r="W334" s="251"/>
      <c r="X334" s="251"/>
      <c r="Y334" s="251" t="s">
        <v>1401</v>
      </c>
      <c r="Z334" s="251"/>
      <c r="AA334" s="251"/>
      <c r="AB334" s="251"/>
      <c r="AC334" s="251"/>
      <c r="AD334" s="251"/>
      <c r="AE334" s="251"/>
      <c r="AF334" s="251"/>
      <c r="AG334" s="251"/>
      <c r="AH334" s="251" t="s">
        <v>1400</v>
      </c>
      <c r="AI334" s="251"/>
      <c r="AJ334" s="251"/>
      <c r="AK334" s="251"/>
      <c r="AL334" s="251"/>
      <c r="AM334" s="251"/>
      <c r="AN334" s="251"/>
      <c r="AO334" s="251"/>
      <c r="AP334" s="251"/>
    </row>
    <row r="335" spans="2:44" s="56" customFormat="1" ht="10.7" customHeight="1" x14ac:dyDescent="0.15">
      <c r="B335" s="254" t="s">
        <v>1485</v>
      </c>
      <c r="C335" s="254"/>
      <c r="D335" s="272">
        <v>12716068995.7696</v>
      </c>
      <c r="E335" s="272"/>
      <c r="F335" s="272"/>
      <c r="G335" s="272"/>
      <c r="H335" s="272"/>
      <c r="I335" s="272"/>
      <c r="J335" s="272"/>
      <c r="K335" s="272"/>
      <c r="L335" s="272"/>
      <c r="M335" s="272"/>
      <c r="N335" s="272"/>
      <c r="O335" s="255">
        <v>0.85224905017449104</v>
      </c>
      <c r="P335" s="255"/>
      <c r="Q335" s="255"/>
      <c r="R335" s="255"/>
      <c r="S335" s="255"/>
      <c r="T335" s="255"/>
      <c r="U335" s="255"/>
      <c r="V335" s="255"/>
      <c r="W335" s="255"/>
      <c r="X335" s="255"/>
      <c r="Y335" s="256">
        <v>197542</v>
      </c>
      <c r="Z335" s="256"/>
      <c r="AA335" s="256"/>
      <c r="AB335" s="256"/>
      <c r="AC335" s="256"/>
      <c r="AD335" s="256"/>
      <c r="AE335" s="256"/>
      <c r="AF335" s="256"/>
      <c r="AG335" s="256"/>
      <c r="AH335" s="255">
        <v>0.86120351034750398</v>
      </c>
      <c r="AI335" s="255"/>
      <c r="AJ335" s="255"/>
      <c r="AK335" s="255"/>
      <c r="AL335" s="255"/>
      <c r="AM335" s="255"/>
      <c r="AN335" s="255"/>
      <c r="AO335" s="255"/>
      <c r="AP335" s="255"/>
    </row>
    <row r="336" spans="2:44" s="56" customFormat="1" ht="10.7" customHeight="1" x14ac:dyDescent="0.15">
      <c r="B336" s="254" t="s">
        <v>1518</v>
      </c>
      <c r="C336" s="254"/>
      <c r="D336" s="272">
        <v>926819786.950001</v>
      </c>
      <c r="E336" s="272"/>
      <c r="F336" s="272"/>
      <c r="G336" s="272"/>
      <c r="H336" s="272"/>
      <c r="I336" s="272"/>
      <c r="J336" s="272"/>
      <c r="K336" s="272"/>
      <c r="L336" s="272"/>
      <c r="M336" s="272"/>
      <c r="N336" s="272"/>
      <c r="O336" s="255">
        <v>6.2116781795839703E-2</v>
      </c>
      <c r="P336" s="255"/>
      <c r="Q336" s="255"/>
      <c r="R336" s="255"/>
      <c r="S336" s="255"/>
      <c r="T336" s="255"/>
      <c r="U336" s="255"/>
      <c r="V336" s="255"/>
      <c r="W336" s="255"/>
      <c r="X336" s="255"/>
      <c r="Y336" s="256">
        <v>17467</v>
      </c>
      <c r="Z336" s="256"/>
      <c r="AA336" s="256"/>
      <c r="AB336" s="256"/>
      <c r="AC336" s="256"/>
      <c r="AD336" s="256"/>
      <c r="AE336" s="256"/>
      <c r="AF336" s="256"/>
      <c r="AG336" s="256"/>
      <c r="AH336" s="255">
        <v>7.6149080778972797E-2</v>
      </c>
      <c r="AI336" s="255"/>
      <c r="AJ336" s="255"/>
      <c r="AK336" s="255"/>
      <c r="AL336" s="255"/>
      <c r="AM336" s="255"/>
      <c r="AN336" s="255"/>
      <c r="AO336" s="255"/>
      <c r="AP336" s="255"/>
    </row>
    <row r="337" spans="2:44" s="56" customFormat="1" ht="10.7" customHeight="1" x14ac:dyDescent="0.15">
      <c r="B337" s="254" t="s">
        <v>1404</v>
      </c>
      <c r="C337" s="254"/>
      <c r="D337" s="272">
        <v>357568213.94999897</v>
      </c>
      <c r="E337" s="272"/>
      <c r="F337" s="272"/>
      <c r="G337" s="272"/>
      <c r="H337" s="272"/>
      <c r="I337" s="272"/>
      <c r="J337" s="272"/>
      <c r="K337" s="272"/>
      <c r="L337" s="272"/>
      <c r="M337" s="272"/>
      <c r="N337" s="272"/>
      <c r="O337" s="255">
        <v>2.3964730830955398E-2</v>
      </c>
      <c r="P337" s="255"/>
      <c r="Q337" s="255"/>
      <c r="R337" s="255"/>
      <c r="S337" s="255"/>
      <c r="T337" s="255"/>
      <c r="U337" s="255"/>
      <c r="V337" s="255"/>
      <c r="W337" s="255"/>
      <c r="X337" s="255"/>
      <c r="Y337" s="256">
        <v>4594</v>
      </c>
      <c r="Z337" s="256"/>
      <c r="AA337" s="256"/>
      <c r="AB337" s="256"/>
      <c r="AC337" s="256"/>
      <c r="AD337" s="256"/>
      <c r="AE337" s="256"/>
      <c r="AF337" s="256"/>
      <c r="AG337" s="256"/>
      <c r="AH337" s="255">
        <v>2.0027988612732601E-2</v>
      </c>
      <c r="AI337" s="255"/>
      <c r="AJ337" s="255"/>
      <c r="AK337" s="255"/>
      <c r="AL337" s="255"/>
      <c r="AM337" s="255"/>
      <c r="AN337" s="255"/>
      <c r="AO337" s="255"/>
      <c r="AP337" s="255"/>
    </row>
    <row r="338" spans="2:44" s="56" customFormat="1" ht="10.7" customHeight="1" x14ac:dyDescent="0.15">
      <c r="B338" s="254" t="s">
        <v>1405</v>
      </c>
      <c r="C338" s="254"/>
      <c r="D338" s="272">
        <v>422274226.41000003</v>
      </c>
      <c r="E338" s="272"/>
      <c r="F338" s="272"/>
      <c r="G338" s="272"/>
      <c r="H338" s="272"/>
      <c r="I338" s="272"/>
      <c r="J338" s="272"/>
      <c r="K338" s="272"/>
      <c r="L338" s="272"/>
      <c r="M338" s="272"/>
      <c r="N338" s="272"/>
      <c r="O338" s="255">
        <v>2.8301419919223199E-2</v>
      </c>
      <c r="P338" s="255"/>
      <c r="Q338" s="255"/>
      <c r="R338" s="255"/>
      <c r="S338" s="255"/>
      <c r="T338" s="255"/>
      <c r="U338" s="255"/>
      <c r="V338" s="255"/>
      <c r="W338" s="255"/>
      <c r="X338" s="255"/>
      <c r="Y338" s="256">
        <v>4692</v>
      </c>
      <c r="Z338" s="256"/>
      <c r="AA338" s="256"/>
      <c r="AB338" s="256"/>
      <c r="AC338" s="256"/>
      <c r="AD338" s="256"/>
      <c r="AE338" s="256"/>
      <c r="AF338" s="256"/>
      <c r="AG338" s="256"/>
      <c r="AH338" s="255">
        <v>2.0455229118620299E-2</v>
      </c>
      <c r="AI338" s="255"/>
      <c r="AJ338" s="255"/>
      <c r="AK338" s="255"/>
      <c r="AL338" s="255"/>
      <c r="AM338" s="255"/>
      <c r="AN338" s="255"/>
      <c r="AO338" s="255"/>
      <c r="AP338" s="255"/>
    </row>
    <row r="339" spans="2:44" s="56" customFormat="1" ht="10.7" customHeight="1" x14ac:dyDescent="0.15">
      <c r="B339" s="254" t="s">
        <v>1406</v>
      </c>
      <c r="C339" s="254"/>
      <c r="D339" s="272">
        <v>134296184.40000001</v>
      </c>
      <c r="E339" s="272"/>
      <c r="F339" s="272"/>
      <c r="G339" s="272"/>
      <c r="H339" s="272"/>
      <c r="I339" s="272"/>
      <c r="J339" s="272"/>
      <c r="K339" s="272"/>
      <c r="L339" s="272"/>
      <c r="M339" s="272"/>
      <c r="N339" s="272"/>
      <c r="O339" s="255">
        <v>9.0007214993119995E-3</v>
      </c>
      <c r="P339" s="255"/>
      <c r="Q339" s="255"/>
      <c r="R339" s="255"/>
      <c r="S339" s="255"/>
      <c r="T339" s="255"/>
      <c r="U339" s="255"/>
      <c r="V339" s="255"/>
      <c r="W339" s="255"/>
      <c r="X339" s="255"/>
      <c r="Y339" s="256">
        <v>885</v>
      </c>
      <c r="Z339" s="256"/>
      <c r="AA339" s="256"/>
      <c r="AB339" s="256"/>
      <c r="AC339" s="256"/>
      <c r="AD339" s="256"/>
      <c r="AE339" s="256"/>
      <c r="AF339" s="256"/>
      <c r="AG339" s="256"/>
      <c r="AH339" s="255">
        <v>3.8582433439852798E-3</v>
      </c>
      <c r="AI339" s="255"/>
      <c r="AJ339" s="255"/>
      <c r="AK339" s="255"/>
      <c r="AL339" s="255"/>
      <c r="AM339" s="255"/>
      <c r="AN339" s="255"/>
      <c r="AO339" s="255"/>
      <c r="AP339" s="255"/>
    </row>
    <row r="340" spans="2:44" s="56" customFormat="1" ht="10.7" customHeight="1" x14ac:dyDescent="0.15">
      <c r="B340" s="254" t="s">
        <v>1407</v>
      </c>
      <c r="C340" s="254"/>
      <c r="D340" s="272">
        <v>163982657.74000001</v>
      </c>
      <c r="E340" s="272"/>
      <c r="F340" s="272"/>
      <c r="G340" s="272"/>
      <c r="H340" s="272"/>
      <c r="I340" s="272"/>
      <c r="J340" s="272"/>
      <c r="K340" s="272"/>
      <c r="L340" s="272"/>
      <c r="M340" s="272"/>
      <c r="N340" s="272"/>
      <c r="O340" s="255">
        <v>1.09903512123516E-2</v>
      </c>
      <c r="P340" s="255"/>
      <c r="Q340" s="255"/>
      <c r="R340" s="255"/>
      <c r="S340" s="255"/>
      <c r="T340" s="255"/>
      <c r="U340" s="255"/>
      <c r="V340" s="255"/>
      <c r="W340" s="255"/>
      <c r="X340" s="255"/>
      <c r="Y340" s="256">
        <v>2176</v>
      </c>
      <c r="Z340" s="256"/>
      <c r="AA340" s="256"/>
      <c r="AB340" s="256"/>
      <c r="AC340" s="256"/>
      <c r="AD340" s="256"/>
      <c r="AE340" s="256"/>
      <c r="AF340" s="256"/>
      <c r="AG340" s="256"/>
      <c r="AH340" s="255">
        <v>9.4864830695050497E-3</v>
      </c>
      <c r="AI340" s="255"/>
      <c r="AJ340" s="255"/>
      <c r="AK340" s="255"/>
      <c r="AL340" s="255"/>
      <c r="AM340" s="255"/>
      <c r="AN340" s="255"/>
      <c r="AO340" s="255"/>
      <c r="AP340" s="255"/>
    </row>
    <row r="341" spans="2:44" s="56" customFormat="1" ht="10.7" customHeight="1" x14ac:dyDescent="0.15">
      <c r="B341" s="254" t="s">
        <v>1408</v>
      </c>
      <c r="C341" s="254"/>
      <c r="D341" s="272">
        <v>176184281.09999901</v>
      </c>
      <c r="E341" s="272"/>
      <c r="F341" s="272"/>
      <c r="G341" s="272"/>
      <c r="H341" s="272"/>
      <c r="I341" s="272"/>
      <c r="J341" s="272"/>
      <c r="K341" s="272"/>
      <c r="L341" s="272"/>
      <c r="M341" s="272"/>
      <c r="N341" s="272"/>
      <c r="O341" s="255">
        <v>1.1808121383511099E-2</v>
      </c>
      <c r="P341" s="255"/>
      <c r="Q341" s="255"/>
      <c r="R341" s="255"/>
      <c r="S341" s="255"/>
      <c r="T341" s="255"/>
      <c r="U341" s="255"/>
      <c r="V341" s="255"/>
      <c r="W341" s="255"/>
      <c r="X341" s="255"/>
      <c r="Y341" s="256">
        <v>1861</v>
      </c>
      <c r="Z341" s="256"/>
      <c r="AA341" s="256"/>
      <c r="AB341" s="256"/>
      <c r="AC341" s="256"/>
      <c r="AD341" s="256"/>
      <c r="AE341" s="256"/>
      <c r="AF341" s="256"/>
      <c r="AG341" s="256"/>
      <c r="AH341" s="255">
        <v>8.1132100148662307E-3</v>
      </c>
      <c r="AI341" s="255"/>
      <c r="AJ341" s="255"/>
      <c r="AK341" s="255"/>
      <c r="AL341" s="255"/>
      <c r="AM341" s="255"/>
      <c r="AN341" s="255"/>
      <c r="AO341" s="255"/>
      <c r="AP341" s="255"/>
    </row>
    <row r="342" spans="2:44" s="56" customFormat="1" ht="10.7" customHeight="1" x14ac:dyDescent="0.15">
      <c r="B342" s="254" t="s">
        <v>1410</v>
      </c>
      <c r="C342" s="254"/>
      <c r="D342" s="272">
        <v>349999.49</v>
      </c>
      <c r="E342" s="272"/>
      <c r="F342" s="272"/>
      <c r="G342" s="272"/>
      <c r="H342" s="272"/>
      <c r="I342" s="272"/>
      <c r="J342" s="272"/>
      <c r="K342" s="272"/>
      <c r="L342" s="272"/>
      <c r="M342" s="272"/>
      <c r="N342" s="272"/>
      <c r="O342" s="255">
        <v>2.3457464174918401E-5</v>
      </c>
      <c r="P342" s="255"/>
      <c r="Q342" s="255"/>
      <c r="R342" s="255"/>
      <c r="S342" s="255"/>
      <c r="T342" s="255"/>
      <c r="U342" s="255"/>
      <c r="V342" s="255"/>
      <c r="W342" s="255"/>
      <c r="X342" s="255"/>
      <c r="Y342" s="256">
        <v>4</v>
      </c>
      <c r="Z342" s="256"/>
      <c r="AA342" s="256"/>
      <c r="AB342" s="256"/>
      <c r="AC342" s="256"/>
      <c r="AD342" s="256"/>
      <c r="AE342" s="256"/>
      <c r="AF342" s="256"/>
      <c r="AG342" s="256"/>
      <c r="AH342" s="255">
        <v>1.7438387995413699E-5</v>
      </c>
      <c r="AI342" s="255"/>
      <c r="AJ342" s="255"/>
      <c r="AK342" s="255"/>
      <c r="AL342" s="255"/>
      <c r="AM342" s="255"/>
      <c r="AN342" s="255"/>
      <c r="AO342" s="255"/>
      <c r="AP342" s="255"/>
    </row>
    <row r="343" spans="2:44" s="56" customFormat="1" ht="10.7" customHeight="1" x14ac:dyDescent="0.15">
      <c r="B343" s="254" t="s">
        <v>1409</v>
      </c>
      <c r="C343" s="254"/>
      <c r="D343" s="272">
        <v>23057787.059999999</v>
      </c>
      <c r="E343" s="272"/>
      <c r="F343" s="272"/>
      <c r="G343" s="272"/>
      <c r="H343" s="272"/>
      <c r="I343" s="272"/>
      <c r="J343" s="272"/>
      <c r="K343" s="272"/>
      <c r="L343" s="272"/>
      <c r="M343" s="272"/>
      <c r="N343" s="272"/>
      <c r="O343" s="255">
        <v>1.54536572014104E-3</v>
      </c>
      <c r="P343" s="255"/>
      <c r="Q343" s="255"/>
      <c r="R343" s="255"/>
      <c r="S343" s="255"/>
      <c r="T343" s="255"/>
      <c r="U343" s="255"/>
      <c r="V343" s="255"/>
      <c r="W343" s="255"/>
      <c r="X343" s="255"/>
      <c r="Y343" s="256">
        <v>158</v>
      </c>
      <c r="Z343" s="256"/>
      <c r="AA343" s="256"/>
      <c r="AB343" s="256"/>
      <c r="AC343" s="256"/>
      <c r="AD343" s="256"/>
      <c r="AE343" s="256"/>
      <c r="AF343" s="256"/>
      <c r="AG343" s="256"/>
      <c r="AH343" s="255">
        <v>6.8881632581884096E-4</v>
      </c>
      <c r="AI343" s="255"/>
      <c r="AJ343" s="255"/>
      <c r="AK343" s="255"/>
      <c r="AL343" s="255"/>
      <c r="AM343" s="255"/>
      <c r="AN343" s="255"/>
      <c r="AO343" s="255"/>
      <c r="AP343" s="255"/>
    </row>
    <row r="344" spans="2:44" s="56" customFormat="1" ht="9.6" customHeight="1" x14ac:dyDescent="0.15">
      <c r="B344" s="277"/>
      <c r="C344" s="277"/>
      <c r="D344" s="274">
        <v>14920602132.8696</v>
      </c>
      <c r="E344" s="274"/>
      <c r="F344" s="274"/>
      <c r="G344" s="274"/>
      <c r="H344" s="274"/>
      <c r="I344" s="274"/>
      <c r="J344" s="274"/>
      <c r="K344" s="274"/>
      <c r="L344" s="274"/>
      <c r="M344" s="274"/>
      <c r="N344" s="274"/>
      <c r="O344" s="275">
        <v>1</v>
      </c>
      <c r="P344" s="275"/>
      <c r="Q344" s="275"/>
      <c r="R344" s="275"/>
      <c r="S344" s="275"/>
      <c r="T344" s="275"/>
      <c r="U344" s="275"/>
      <c r="V344" s="275"/>
      <c r="W344" s="275"/>
      <c r="X344" s="275"/>
      <c r="Y344" s="276">
        <v>229379</v>
      </c>
      <c r="Z344" s="276"/>
      <c r="AA344" s="276"/>
      <c r="AB344" s="276"/>
      <c r="AC344" s="276"/>
      <c r="AD344" s="276"/>
      <c r="AE344" s="276"/>
      <c r="AF344" s="276"/>
      <c r="AG344" s="276"/>
      <c r="AH344" s="275">
        <v>1</v>
      </c>
      <c r="AI344" s="275"/>
      <c r="AJ344" s="275"/>
      <c r="AK344" s="275"/>
      <c r="AL344" s="275"/>
      <c r="AM344" s="275"/>
      <c r="AN344" s="275"/>
      <c r="AO344" s="275"/>
      <c r="AP344" s="275"/>
    </row>
    <row r="345" spans="2:44" s="56" customFormat="1" ht="11.65" customHeight="1" x14ac:dyDescent="0.15"/>
    <row r="346" spans="2:44" s="56" customFormat="1" ht="19.149999999999999" customHeight="1" x14ac:dyDescent="0.15">
      <c r="B346" s="252" t="s">
        <v>1233</v>
      </c>
      <c r="C346" s="252"/>
      <c r="D346" s="252"/>
      <c r="E346" s="252"/>
      <c r="F346" s="252"/>
      <c r="G346" s="252"/>
      <c r="H346" s="252"/>
      <c r="I346" s="252"/>
      <c r="J346" s="252"/>
      <c r="K346" s="252"/>
      <c r="L346" s="252"/>
      <c r="M346" s="252"/>
      <c r="N346" s="252"/>
      <c r="O346" s="252"/>
      <c r="P346" s="252"/>
      <c r="Q346" s="252"/>
      <c r="R346" s="252"/>
      <c r="S346" s="252"/>
      <c r="T346" s="252"/>
      <c r="U346" s="252"/>
      <c r="V346" s="252"/>
      <c r="W346" s="252"/>
      <c r="X346" s="252"/>
      <c r="Y346" s="252"/>
      <c r="Z346" s="252"/>
      <c r="AA346" s="252"/>
      <c r="AB346" s="252"/>
      <c r="AC346" s="252"/>
      <c r="AD346" s="252"/>
      <c r="AE346" s="252"/>
      <c r="AF346" s="252"/>
      <c r="AG346" s="252"/>
      <c r="AH346" s="252"/>
      <c r="AI346" s="252"/>
      <c r="AJ346" s="252"/>
      <c r="AK346" s="252"/>
      <c r="AL346" s="252"/>
      <c r="AM346" s="252"/>
      <c r="AN346" s="252"/>
      <c r="AO346" s="252"/>
      <c r="AP346" s="252"/>
      <c r="AQ346" s="252"/>
      <c r="AR346" s="252"/>
    </row>
    <row r="347" spans="2:44" s="56" customFormat="1" ht="9" customHeight="1" x14ac:dyDescent="0.15"/>
    <row r="348" spans="2:44" s="56" customFormat="1" ht="12.2" customHeight="1" x14ac:dyDescent="0.15">
      <c r="B348" s="251"/>
      <c r="C348" s="251"/>
      <c r="D348" s="251"/>
      <c r="E348" s="251" t="s">
        <v>1399</v>
      </c>
      <c r="F348" s="251"/>
      <c r="G348" s="251"/>
      <c r="H348" s="251"/>
      <c r="I348" s="251"/>
      <c r="J348" s="251"/>
      <c r="K348" s="251"/>
      <c r="L348" s="251"/>
      <c r="M348" s="251"/>
      <c r="N348" s="251"/>
      <c r="O348" s="251"/>
      <c r="P348" s="251" t="s">
        <v>1400</v>
      </c>
      <c r="Q348" s="251"/>
      <c r="R348" s="251"/>
      <c r="S348" s="251"/>
      <c r="T348" s="251"/>
      <c r="U348" s="251"/>
      <c r="V348" s="251"/>
      <c r="W348" s="251"/>
      <c r="X348" s="251"/>
      <c r="Y348" s="251"/>
      <c r="Z348" s="251" t="s">
        <v>1519</v>
      </c>
      <c r="AA348" s="251"/>
      <c r="AB348" s="251"/>
      <c r="AC348" s="251"/>
      <c r="AD348" s="251"/>
      <c r="AE348" s="251"/>
      <c r="AF348" s="251"/>
      <c r="AG348" s="251"/>
      <c r="AH348" s="251"/>
      <c r="AI348" s="251" t="s">
        <v>1400</v>
      </c>
      <c r="AJ348" s="251"/>
      <c r="AK348" s="251"/>
      <c r="AL348" s="251"/>
      <c r="AM348" s="251"/>
      <c r="AN348" s="251"/>
      <c r="AO348" s="251"/>
      <c r="AP348" s="251"/>
      <c r="AQ348" s="251"/>
    </row>
    <row r="349" spans="2:44" s="56" customFormat="1" ht="12.2" customHeight="1" x14ac:dyDescent="0.15">
      <c r="B349" s="254" t="s">
        <v>1237</v>
      </c>
      <c r="C349" s="254"/>
      <c r="D349" s="254"/>
      <c r="E349" s="272">
        <v>39664827883.950104</v>
      </c>
      <c r="F349" s="272"/>
      <c r="G349" s="272"/>
      <c r="H349" s="272"/>
      <c r="I349" s="272"/>
      <c r="J349" s="272"/>
      <c r="K349" s="272"/>
      <c r="L349" s="272"/>
      <c r="M349" s="272"/>
      <c r="N349" s="272"/>
      <c r="O349" s="272"/>
      <c r="P349" s="255">
        <v>0.81490744037311003</v>
      </c>
      <c r="Q349" s="255"/>
      <c r="R349" s="255"/>
      <c r="S349" s="255"/>
      <c r="T349" s="255"/>
      <c r="U349" s="255"/>
      <c r="V349" s="255"/>
      <c r="W349" s="255"/>
      <c r="X349" s="255"/>
      <c r="Y349" s="255"/>
      <c r="Z349" s="256">
        <v>104701</v>
      </c>
      <c r="AA349" s="256"/>
      <c r="AB349" s="256"/>
      <c r="AC349" s="256"/>
      <c r="AD349" s="256"/>
      <c r="AE349" s="256"/>
      <c r="AF349" s="256"/>
      <c r="AG349" s="256"/>
      <c r="AH349" s="256"/>
      <c r="AI349" s="255">
        <v>0.800123800207862</v>
      </c>
      <c r="AJ349" s="255"/>
      <c r="AK349" s="255"/>
      <c r="AL349" s="255"/>
      <c r="AM349" s="255"/>
      <c r="AN349" s="255"/>
      <c r="AO349" s="255"/>
      <c r="AP349" s="255"/>
      <c r="AQ349" s="255"/>
    </row>
    <row r="350" spans="2:44" s="56" customFormat="1" ht="12.2" customHeight="1" x14ac:dyDescent="0.15">
      <c r="B350" s="254" t="s">
        <v>1238</v>
      </c>
      <c r="C350" s="254"/>
      <c r="D350" s="254"/>
      <c r="E350" s="272">
        <v>9009200501.1500492</v>
      </c>
      <c r="F350" s="272"/>
      <c r="G350" s="272"/>
      <c r="H350" s="272"/>
      <c r="I350" s="272"/>
      <c r="J350" s="272"/>
      <c r="K350" s="272"/>
      <c r="L350" s="272"/>
      <c r="M350" s="272"/>
      <c r="N350" s="272"/>
      <c r="O350" s="272"/>
      <c r="P350" s="255">
        <v>0.185092559626889</v>
      </c>
      <c r="Q350" s="255"/>
      <c r="R350" s="255"/>
      <c r="S350" s="255"/>
      <c r="T350" s="255"/>
      <c r="U350" s="255"/>
      <c r="V350" s="255"/>
      <c r="W350" s="255"/>
      <c r="X350" s="255"/>
      <c r="Y350" s="255"/>
      <c r="Z350" s="256">
        <v>26155</v>
      </c>
      <c r="AA350" s="256"/>
      <c r="AB350" s="256"/>
      <c r="AC350" s="256"/>
      <c r="AD350" s="256"/>
      <c r="AE350" s="256"/>
      <c r="AF350" s="256"/>
      <c r="AG350" s="256"/>
      <c r="AH350" s="256"/>
      <c r="AI350" s="255">
        <v>0.199876199792138</v>
      </c>
      <c r="AJ350" s="255"/>
      <c r="AK350" s="255"/>
      <c r="AL350" s="255"/>
      <c r="AM350" s="255"/>
      <c r="AN350" s="255"/>
      <c r="AO350" s="255"/>
      <c r="AP350" s="255"/>
      <c r="AQ350" s="255"/>
    </row>
    <row r="351" spans="2:44" s="56" customFormat="1" ht="9.6" customHeight="1" x14ac:dyDescent="0.15">
      <c r="B351" s="277"/>
      <c r="C351" s="277"/>
      <c r="D351" s="277"/>
      <c r="E351" s="274">
        <v>48674028385.100098</v>
      </c>
      <c r="F351" s="274"/>
      <c r="G351" s="274"/>
      <c r="H351" s="274"/>
      <c r="I351" s="274"/>
      <c r="J351" s="274"/>
      <c r="K351" s="274"/>
      <c r="L351" s="274"/>
      <c r="M351" s="274"/>
      <c r="N351" s="274"/>
      <c r="O351" s="274"/>
      <c r="P351" s="275">
        <v>1</v>
      </c>
      <c r="Q351" s="275"/>
      <c r="R351" s="275"/>
      <c r="S351" s="275"/>
      <c r="T351" s="275"/>
      <c r="U351" s="275"/>
      <c r="V351" s="275"/>
      <c r="W351" s="275"/>
      <c r="X351" s="275"/>
      <c r="Y351" s="275"/>
      <c r="Z351" s="276">
        <v>130856</v>
      </c>
      <c r="AA351" s="276"/>
      <c r="AB351" s="276"/>
      <c r="AC351" s="276"/>
      <c r="AD351" s="276"/>
      <c r="AE351" s="276"/>
      <c r="AF351" s="276"/>
      <c r="AG351" s="276"/>
      <c r="AH351" s="276"/>
      <c r="AI351" s="275">
        <v>1</v>
      </c>
      <c r="AJ351" s="275"/>
      <c r="AK351" s="275"/>
      <c r="AL351" s="275"/>
      <c r="AM351" s="275"/>
      <c r="AN351" s="275"/>
      <c r="AO351" s="275"/>
      <c r="AP351" s="275"/>
      <c r="AQ351" s="275"/>
    </row>
    <row r="352" spans="2:44" s="56" customFormat="1" ht="9" customHeight="1" x14ac:dyDescent="0.15"/>
    <row r="353" spans="2:44" s="56" customFormat="1" ht="19.149999999999999" customHeight="1" x14ac:dyDescent="0.15">
      <c r="B353" s="252" t="s">
        <v>1234</v>
      </c>
      <c r="C353" s="252"/>
      <c r="D353" s="252"/>
      <c r="E353" s="252"/>
      <c r="F353" s="252"/>
      <c r="G353" s="252"/>
      <c r="H353" s="252"/>
      <c r="I353" s="252"/>
      <c r="J353" s="252"/>
      <c r="K353" s="252"/>
      <c r="L353" s="252"/>
      <c r="M353" s="252"/>
      <c r="N353" s="252"/>
      <c r="O353" s="252"/>
      <c r="P353" s="252"/>
      <c r="Q353" s="252"/>
      <c r="R353" s="252"/>
      <c r="S353" s="252"/>
      <c r="T353" s="252"/>
      <c r="U353" s="252"/>
      <c r="V353" s="252"/>
      <c r="W353" s="252"/>
      <c r="X353" s="252"/>
      <c r="Y353" s="252"/>
      <c r="Z353" s="252"/>
      <c r="AA353" s="252"/>
      <c r="AB353" s="252"/>
      <c r="AC353" s="252"/>
      <c r="AD353" s="252"/>
      <c r="AE353" s="252"/>
      <c r="AF353" s="252"/>
      <c r="AG353" s="252"/>
      <c r="AH353" s="252"/>
      <c r="AI353" s="252"/>
      <c r="AJ353" s="252"/>
      <c r="AK353" s="252"/>
      <c r="AL353" s="252"/>
      <c r="AM353" s="252"/>
      <c r="AN353" s="252"/>
      <c r="AO353" s="252"/>
      <c r="AP353" s="252"/>
      <c r="AQ353" s="252"/>
      <c r="AR353" s="252"/>
    </row>
    <row r="354" spans="2:44" s="56" customFormat="1" ht="9" customHeight="1" x14ac:dyDescent="0.15"/>
    <row r="355" spans="2:44" s="56" customFormat="1" ht="14.85" customHeight="1" x14ac:dyDescent="0.15">
      <c r="B355" s="273"/>
      <c r="C355" s="273"/>
      <c r="D355" s="273"/>
      <c r="E355" s="251" t="s">
        <v>1399</v>
      </c>
      <c r="F355" s="251"/>
      <c r="G355" s="251"/>
      <c r="H355" s="251"/>
      <c r="I355" s="251"/>
      <c r="J355" s="251"/>
      <c r="K355" s="251"/>
      <c r="L355" s="251"/>
      <c r="M355" s="251"/>
      <c r="N355" s="251"/>
      <c r="O355" s="251"/>
      <c r="P355" s="251" t="s">
        <v>1400</v>
      </c>
      <c r="Q355" s="251"/>
      <c r="R355" s="251"/>
      <c r="S355" s="251"/>
      <c r="T355" s="251"/>
      <c r="U355" s="251"/>
      <c r="V355" s="251"/>
      <c r="W355" s="251"/>
      <c r="X355" s="251"/>
      <c r="Y355" s="251"/>
      <c r="Z355" s="251" t="s">
        <v>1401</v>
      </c>
      <c r="AA355" s="251"/>
      <c r="AB355" s="251"/>
      <c r="AC355" s="251"/>
      <c r="AD355" s="251"/>
      <c r="AE355" s="251"/>
      <c r="AF355" s="251"/>
      <c r="AG355" s="251"/>
      <c r="AH355" s="251"/>
      <c r="AI355" s="251" t="s">
        <v>1400</v>
      </c>
      <c r="AJ355" s="251"/>
      <c r="AK355" s="251"/>
      <c r="AL355" s="251"/>
      <c r="AM355" s="251"/>
      <c r="AN355" s="251"/>
      <c r="AO355" s="251"/>
      <c r="AP355" s="251"/>
      <c r="AQ355" s="251"/>
    </row>
    <row r="356" spans="2:44" s="56" customFormat="1" ht="12.2" customHeight="1" x14ac:dyDescent="0.15">
      <c r="B356" s="271" t="s">
        <v>1520</v>
      </c>
      <c r="C356" s="271"/>
      <c r="D356" s="271"/>
      <c r="E356" s="272">
        <v>13639430625.4496</v>
      </c>
      <c r="F356" s="272"/>
      <c r="G356" s="272"/>
      <c r="H356" s="272"/>
      <c r="I356" s="272"/>
      <c r="J356" s="272"/>
      <c r="K356" s="272"/>
      <c r="L356" s="272"/>
      <c r="M356" s="272"/>
      <c r="N356" s="272"/>
      <c r="O356" s="272"/>
      <c r="P356" s="255">
        <v>0.91413406134611497</v>
      </c>
      <c r="Q356" s="255"/>
      <c r="R356" s="255"/>
      <c r="S356" s="255"/>
      <c r="T356" s="255"/>
      <c r="U356" s="255"/>
      <c r="V356" s="255"/>
      <c r="W356" s="255"/>
      <c r="X356" s="255"/>
      <c r="Y356" s="255"/>
      <c r="Z356" s="256">
        <v>212500</v>
      </c>
      <c r="AA356" s="256"/>
      <c r="AB356" s="256"/>
      <c r="AC356" s="256"/>
      <c r="AD356" s="256"/>
      <c r="AE356" s="256"/>
      <c r="AF356" s="256"/>
      <c r="AG356" s="256"/>
      <c r="AH356" s="256"/>
      <c r="AI356" s="255">
        <v>0.92641436225635299</v>
      </c>
      <c r="AJ356" s="255"/>
      <c r="AK356" s="255"/>
      <c r="AL356" s="255"/>
      <c r="AM356" s="255"/>
      <c r="AN356" s="255"/>
      <c r="AO356" s="255"/>
      <c r="AP356" s="255"/>
      <c r="AQ356" s="255"/>
    </row>
    <row r="357" spans="2:44" s="56" customFormat="1" ht="12.2" customHeight="1" x14ac:dyDescent="0.15">
      <c r="B357" s="271" t="s">
        <v>1521</v>
      </c>
      <c r="C357" s="271"/>
      <c r="D357" s="271"/>
      <c r="E357" s="272">
        <v>1280138116.23</v>
      </c>
      <c r="F357" s="272"/>
      <c r="G357" s="272"/>
      <c r="H357" s="272"/>
      <c r="I357" s="272"/>
      <c r="J357" s="272"/>
      <c r="K357" s="272"/>
      <c r="L357" s="272"/>
      <c r="M357" s="272"/>
      <c r="N357" s="272"/>
      <c r="O357" s="272"/>
      <c r="P357" s="255">
        <v>8.5796679304912193E-2</v>
      </c>
      <c r="Q357" s="255"/>
      <c r="R357" s="255"/>
      <c r="S357" s="255"/>
      <c r="T357" s="255"/>
      <c r="U357" s="255"/>
      <c r="V357" s="255"/>
      <c r="W357" s="255"/>
      <c r="X357" s="255"/>
      <c r="Y357" s="255"/>
      <c r="Z357" s="256">
        <v>16085</v>
      </c>
      <c r="AA357" s="256"/>
      <c r="AB357" s="256"/>
      <c r="AC357" s="256"/>
      <c r="AD357" s="256"/>
      <c r="AE357" s="256"/>
      <c r="AF357" s="256"/>
      <c r="AG357" s="256"/>
      <c r="AH357" s="256"/>
      <c r="AI357" s="255">
        <v>7.0124117726557397E-2</v>
      </c>
      <c r="AJ357" s="255"/>
      <c r="AK357" s="255"/>
      <c r="AL357" s="255"/>
      <c r="AM357" s="255"/>
      <c r="AN357" s="255"/>
      <c r="AO357" s="255"/>
      <c r="AP357" s="255"/>
      <c r="AQ357" s="255"/>
    </row>
    <row r="358" spans="2:44" s="56" customFormat="1" ht="12.2" customHeight="1" x14ac:dyDescent="0.15">
      <c r="B358" s="271" t="s">
        <v>1522</v>
      </c>
      <c r="C358" s="271"/>
      <c r="D358" s="271"/>
      <c r="E358" s="272">
        <v>1033391.19</v>
      </c>
      <c r="F358" s="272"/>
      <c r="G358" s="272"/>
      <c r="H358" s="272"/>
      <c r="I358" s="272"/>
      <c r="J358" s="272"/>
      <c r="K358" s="272"/>
      <c r="L358" s="272"/>
      <c r="M358" s="272"/>
      <c r="N358" s="272"/>
      <c r="O358" s="272"/>
      <c r="P358" s="255">
        <v>6.9259348972483705E-5</v>
      </c>
      <c r="Q358" s="255"/>
      <c r="R358" s="255"/>
      <c r="S358" s="255"/>
      <c r="T358" s="255"/>
      <c r="U358" s="255"/>
      <c r="V358" s="255"/>
      <c r="W358" s="255"/>
      <c r="X358" s="255"/>
      <c r="Y358" s="255"/>
      <c r="Z358" s="256">
        <v>17</v>
      </c>
      <c r="AA358" s="256"/>
      <c r="AB358" s="256"/>
      <c r="AC358" s="256"/>
      <c r="AD358" s="256"/>
      <c r="AE358" s="256"/>
      <c r="AF358" s="256"/>
      <c r="AG358" s="256"/>
      <c r="AH358" s="256"/>
      <c r="AI358" s="255">
        <v>7.4113148980508201E-5</v>
      </c>
      <c r="AJ358" s="255"/>
      <c r="AK358" s="255"/>
      <c r="AL358" s="255"/>
      <c r="AM358" s="255"/>
      <c r="AN358" s="255"/>
      <c r="AO358" s="255"/>
      <c r="AP358" s="255"/>
      <c r="AQ358" s="255"/>
    </row>
    <row r="359" spans="2:44" s="56" customFormat="1" ht="12.2" customHeight="1" x14ac:dyDescent="0.15">
      <c r="B359" s="271" t="s">
        <v>1238</v>
      </c>
      <c r="C359" s="271"/>
      <c r="D359" s="271"/>
      <c r="E359" s="272">
        <v>0</v>
      </c>
      <c r="F359" s="272"/>
      <c r="G359" s="272"/>
      <c r="H359" s="272"/>
      <c r="I359" s="272"/>
      <c r="J359" s="272"/>
      <c r="K359" s="272"/>
      <c r="L359" s="272"/>
      <c r="M359" s="272"/>
      <c r="N359" s="272"/>
      <c r="O359" s="272"/>
      <c r="P359" s="255">
        <v>0</v>
      </c>
      <c r="Q359" s="255"/>
      <c r="R359" s="255"/>
      <c r="S359" s="255"/>
      <c r="T359" s="255"/>
      <c r="U359" s="255"/>
      <c r="V359" s="255"/>
      <c r="W359" s="255"/>
      <c r="X359" s="255"/>
      <c r="Y359" s="255"/>
      <c r="Z359" s="256">
        <v>777</v>
      </c>
      <c r="AA359" s="256"/>
      <c r="AB359" s="256"/>
      <c r="AC359" s="256"/>
      <c r="AD359" s="256"/>
      <c r="AE359" s="256"/>
      <c r="AF359" s="256"/>
      <c r="AG359" s="256"/>
      <c r="AH359" s="256"/>
      <c r="AI359" s="255">
        <v>3.3874068681091101E-3</v>
      </c>
      <c r="AJ359" s="255"/>
      <c r="AK359" s="255"/>
      <c r="AL359" s="255"/>
      <c r="AM359" s="255"/>
      <c r="AN359" s="255"/>
      <c r="AO359" s="255"/>
      <c r="AP359" s="255"/>
      <c r="AQ359" s="255"/>
    </row>
    <row r="360" spans="2:44" s="56" customFormat="1" ht="13.35" customHeight="1" x14ac:dyDescent="0.15">
      <c r="B360" s="273"/>
      <c r="C360" s="273"/>
      <c r="D360" s="273"/>
      <c r="E360" s="274">
        <v>14920602132.8696</v>
      </c>
      <c r="F360" s="274"/>
      <c r="G360" s="274"/>
      <c r="H360" s="274"/>
      <c r="I360" s="274"/>
      <c r="J360" s="274"/>
      <c r="K360" s="274"/>
      <c r="L360" s="274"/>
      <c r="M360" s="274"/>
      <c r="N360" s="274"/>
      <c r="O360" s="274"/>
      <c r="P360" s="275">
        <v>1</v>
      </c>
      <c r="Q360" s="275"/>
      <c r="R360" s="275"/>
      <c r="S360" s="275"/>
      <c r="T360" s="275"/>
      <c r="U360" s="275"/>
      <c r="V360" s="275"/>
      <c r="W360" s="275"/>
      <c r="X360" s="275"/>
      <c r="Y360" s="275"/>
      <c r="Z360" s="276">
        <v>229379</v>
      </c>
      <c r="AA360" s="276"/>
      <c r="AB360" s="276"/>
      <c r="AC360" s="276"/>
      <c r="AD360" s="276"/>
      <c r="AE360" s="276"/>
      <c r="AF360" s="276"/>
      <c r="AG360" s="276"/>
      <c r="AH360" s="276"/>
      <c r="AI360" s="275">
        <v>1</v>
      </c>
      <c r="AJ360" s="275"/>
      <c r="AK360" s="275"/>
      <c r="AL360" s="275"/>
      <c r="AM360" s="275"/>
      <c r="AN360" s="275"/>
      <c r="AO360" s="275"/>
      <c r="AP360" s="275"/>
      <c r="AQ360" s="275"/>
    </row>
    <row r="361" spans="2:44" s="56" customFormat="1" ht="28.7" customHeight="1" x14ac:dyDescent="0.15"/>
  </sheetData>
  <mergeCells count="1464">
    <mergeCell ref="B15:J15"/>
    <mergeCell ref="K15:U15"/>
    <mergeCell ref="V15:AE15"/>
    <mergeCell ref="AF15:AN15"/>
    <mergeCell ref="B16:J16"/>
    <mergeCell ref="K16:U16"/>
    <mergeCell ref="V16:AE16"/>
    <mergeCell ref="AF16:AN16"/>
    <mergeCell ref="B13:J13"/>
    <mergeCell ref="K13:U13"/>
    <mergeCell ref="V13:AE13"/>
    <mergeCell ref="AF13:AN13"/>
    <mergeCell ref="B14:J14"/>
    <mergeCell ref="K14:U14"/>
    <mergeCell ref="V14:AE14"/>
    <mergeCell ref="AF14:AN14"/>
    <mergeCell ref="B1:L3"/>
    <mergeCell ref="M2:AR2"/>
    <mergeCell ref="B5:AR5"/>
    <mergeCell ref="B7:K9"/>
    <mergeCell ref="M8:V8"/>
    <mergeCell ref="B11:AR11"/>
    <mergeCell ref="B21:J21"/>
    <mergeCell ref="K21:U21"/>
    <mergeCell ref="V21:AE21"/>
    <mergeCell ref="AF21:AN21"/>
    <mergeCell ref="B22:J22"/>
    <mergeCell ref="K22:U22"/>
    <mergeCell ref="V22:AE22"/>
    <mergeCell ref="AF22:AN22"/>
    <mergeCell ref="B19:J19"/>
    <mergeCell ref="K19:U19"/>
    <mergeCell ref="V19:AE19"/>
    <mergeCell ref="AF19:AN19"/>
    <mergeCell ref="B20:J20"/>
    <mergeCell ref="K20:U20"/>
    <mergeCell ref="V20:AE20"/>
    <mergeCell ref="AF20:AN20"/>
    <mergeCell ref="B17:J17"/>
    <mergeCell ref="K17:U17"/>
    <mergeCell ref="V17:AE17"/>
    <mergeCell ref="AF17:AN17"/>
    <mergeCell ref="B18:J18"/>
    <mergeCell ref="K18:U18"/>
    <mergeCell ref="V18:AE18"/>
    <mergeCell ref="AF18:AN18"/>
    <mergeCell ref="B28:AR28"/>
    <mergeCell ref="B30:J30"/>
    <mergeCell ref="K30:U30"/>
    <mergeCell ref="V30:AE30"/>
    <mergeCell ref="AF30:AM30"/>
    <mergeCell ref="AN30:AO30"/>
    <mergeCell ref="B25:J25"/>
    <mergeCell ref="K25:U25"/>
    <mergeCell ref="V25:AE25"/>
    <mergeCell ref="AF25:AN25"/>
    <mergeCell ref="B26:J26"/>
    <mergeCell ref="K26:U26"/>
    <mergeCell ref="V26:AE26"/>
    <mergeCell ref="AF26:AN26"/>
    <mergeCell ref="B23:J23"/>
    <mergeCell ref="K23:U23"/>
    <mergeCell ref="V23:AE23"/>
    <mergeCell ref="AF23:AN23"/>
    <mergeCell ref="B24:J24"/>
    <mergeCell ref="K24:U24"/>
    <mergeCell ref="V24:AE24"/>
    <mergeCell ref="AF24:AN24"/>
    <mergeCell ref="B33:J33"/>
    <mergeCell ref="K33:U33"/>
    <mergeCell ref="V33:AE33"/>
    <mergeCell ref="AF33:AM33"/>
    <mergeCell ref="AN33:AO33"/>
    <mergeCell ref="B34:J34"/>
    <mergeCell ref="K34:U34"/>
    <mergeCell ref="V34:AE34"/>
    <mergeCell ref="AF34:AM34"/>
    <mergeCell ref="AN34:AO34"/>
    <mergeCell ref="B31:J31"/>
    <mergeCell ref="K31:U31"/>
    <mergeCell ref="V31:AE31"/>
    <mergeCell ref="AF31:AM31"/>
    <mergeCell ref="AN31:AO31"/>
    <mergeCell ref="B32:J32"/>
    <mergeCell ref="K32:U32"/>
    <mergeCell ref="V32:AE32"/>
    <mergeCell ref="AF32:AM32"/>
    <mergeCell ref="AN32:AO32"/>
    <mergeCell ref="B37:J37"/>
    <mergeCell ref="K37:U37"/>
    <mergeCell ref="V37:AE37"/>
    <mergeCell ref="AF37:AM37"/>
    <mergeCell ref="AN37:AO37"/>
    <mergeCell ref="B38:J38"/>
    <mergeCell ref="K38:U38"/>
    <mergeCell ref="V38:AE38"/>
    <mergeCell ref="AF38:AM38"/>
    <mergeCell ref="AN38:AO38"/>
    <mergeCell ref="B35:J35"/>
    <mergeCell ref="K35:U35"/>
    <mergeCell ref="V35:AE35"/>
    <mergeCell ref="AF35:AM35"/>
    <mergeCell ref="AN35:AO35"/>
    <mergeCell ref="B36:J36"/>
    <mergeCell ref="K36:U36"/>
    <mergeCell ref="V36:AE36"/>
    <mergeCell ref="AF36:AM36"/>
    <mergeCell ref="AN36:AO36"/>
    <mergeCell ref="B41:J41"/>
    <mergeCell ref="K41:U41"/>
    <mergeCell ref="V41:AE41"/>
    <mergeCell ref="AF41:AM41"/>
    <mergeCell ref="AN41:AO41"/>
    <mergeCell ref="B42:J42"/>
    <mergeCell ref="K42:U42"/>
    <mergeCell ref="V42:AE42"/>
    <mergeCell ref="AF42:AM42"/>
    <mergeCell ref="AN42:AO42"/>
    <mergeCell ref="B39:J39"/>
    <mergeCell ref="K39:U39"/>
    <mergeCell ref="V39:AE39"/>
    <mergeCell ref="AF39:AM39"/>
    <mergeCell ref="AN39:AO39"/>
    <mergeCell ref="B40:J40"/>
    <mergeCell ref="K40:U40"/>
    <mergeCell ref="V40:AE40"/>
    <mergeCell ref="AF40:AM40"/>
    <mergeCell ref="AN40:AO40"/>
    <mergeCell ref="B45:J45"/>
    <mergeCell ref="K45:U45"/>
    <mergeCell ref="V45:AE45"/>
    <mergeCell ref="AF45:AM45"/>
    <mergeCell ref="AN45:AO45"/>
    <mergeCell ref="B46:J46"/>
    <mergeCell ref="K46:U46"/>
    <mergeCell ref="V46:AE46"/>
    <mergeCell ref="AF46:AM46"/>
    <mergeCell ref="AN46:AO46"/>
    <mergeCell ref="B43:J43"/>
    <mergeCell ref="K43:U43"/>
    <mergeCell ref="V43:AE43"/>
    <mergeCell ref="AF43:AM43"/>
    <mergeCell ref="AN43:AO43"/>
    <mergeCell ref="B44:J44"/>
    <mergeCell ref="K44:U44"/>
    <mergeCell ref="V44:AE44"/>
    <mergeCell ref="AF44:AM44"/>
    <mergeCell ref="AN44:AO44"/>
    <mergeCell ref="B49:J49"/>
    <mergeCell ref="K49:U49"/>
    <mergeCell ref="V49:AE49"/>
    <mergeCell ref="AF49:AM49"/>
    <mergeCell ref="AN49:AO49"/>
    <mergeCell ref="B50:J50"/>
    <mergeCell ref="K50:U50"/>
    <mergeCell ref="V50:AE50"/>
    <mergeCell ref="AF50:AM50"/>
    <mergeCell ref="AN50:AO50"/>
    <mergeCell ref="B47:J47"/>
    <mergeCell ref="K47:U47"/>
    <mergeCell ref="V47:AE47"/>
    <mergeCell ref="AF47:AM47"/>
    <mergeCell ref="AN47:AO47"/>
    <mergeCell ref="B48:J48"/>
    <mergeCell ref="K48:U48"/>
    <mergeCell ref="V48:AE48"/>
    <mergeCell ref="AF48:AM48"/>
    <mergeCell ref="AN48:AO48"/>
    <mergeCell ref="B53:J53"/>
    <mergeCell ref="K53:U53"/>
    <mergeCell ref="V53:AE53"/>
    <mergeCell ref="AF53:AM53"/>
    <mergeCell ref="AN53:AO53"/>
    <mergeCell ref="B54:J54"/>
    <mergeCell ref="K54:U54"/>
    <mergeCell ref="V54:AE54"/>
    <mergeCell ref="AF54:AM54"/>
    <mergeCell ref="AN54:AO54"/>
    <mergeCell ref="B51:J51"/>
    <mergeCell ref="K51:U51"/>
    <mergeCell ref="V51:AE51"/>
    <mergeCell ref="AF51:AM51"/>
    <mergeCell ref="AN51:AO51"/>
    <mergeCell ref="B52:J52"/>
    <mergeCell ref="K52:U52"/>
    <mergeCell ref="V52:AE52"/>
    <mergeCell ref="AF52:AM52"/>
    <mergeCell ref="AN52:AO52"/>
    <mergeCell ref="B57:J57"/>
    <mergeCell ref="K57:U57"/>
    <mergeCell ref="V57:AE57"/>
    <mergeCell ref="AF57:AM57"/>
    <mergeCell ref="AN57:AO57"/>
    <mergeCell ref="B58:J58"/>
    <mergeCell ref="K58:U58"/>
    <mergeCell ref="V58:AE58"/>
    <mergeCell ref="AF58:AM58"/>
    <mergeCell ref="AN58:AO58"/>
    <mergeCell ref="B55:J55"/>
    <mergeCell ref="K55:U55"/>
    <mergeCell ref="V55:AE55"/>
    <mergeCell ref="AF55:AM55"/>
    <mergeCell ref="AN55:AO55"/>
    <mergeCell ref="B56:J56"/>
    <mergeCell ref="K56:U56"/>
    <mergeCell ref="V56:AE56"/>
    <mergeCell ref="AF56:AM56"/>
    <mergeCell ref="AN56:AO56"/>
    <mergeCell ref="B65:K65"/>
    <mergeCell ref="L65:U65"/>
    <mergeCell ref="V65:AE65"/>
    <mergeCell ref="AF65:AJ65"/>
    <mergeCell ref="AK65:AQ65"/>
    <mergeCell ref="B66:K66"/>
    <mergeCell ref="L66:U66"/>
    <mergeCell ref="V66:AE66"/>
    <mergeCell ref="AF66:AJ66"/>
    <mergeCell ref="AK66:AQ66"/>
    <mergeCell ref="B61:J61"/>
    <mergeCell ref="K61:U61"/>
    <mergeCell ref="V61:AE61"/>
    <mergeCell ref="AF61:AM61"/>
    <mergeCell ref="AN61:AO61"/>
    <mergeCell ref="B63:AR63"/>
    <mergeCell ref="B59:J59"/>
    <mergeCell ref="K59:U59"/>
    <mergeCell ref="V59:AE59"/>
    <mergeCell ref="AF59:AM59"/>
    <mergeCell ref="AN59:AO59"/>
    <mergeCell ref="B60:J60"/>
    <mergeCell ref="K60:U60"/>
    <mergeCell ref="V60:AE60"/>
    <mergeCell ref="AF60:AM60"/>
    <mergeCell ref="AN60:AO60"/>
    <mergeCell ref="B69:K69"/>
    <mergeCell ref="L69:U69"/>
    <mergeCell ref="V69:AE69"/>
    <mergeCell ref="AF69:AJ69"/>
    <mergeCell ref="AK69:AQ69"/>
    <mergeCell ref="B70:K70"/>
    <mergeCell ref="L70:U70"/>
    <mergeCell ref="V70:AE70"/>
    <mergeCell ref="AF70:AJ70"/>
    <mergeCell ref="AK70:AQ70"/>
    <mergeCell ref="B67:K67"/>
    <mergeCell ref="L67:U67"/>
    <mergeCell ref="V67:AE67"/>
    <mergeCell ref="AF67:AJ67"/>
    <mergeCell ref="AK67:AQ67"/>
    <mergeCell ref="B68:K68"/>
    <mergeCell ref="L68:U68"/>
    <mergeCell ref="V68:AE68"/>
    <mergeCell ref="AF68:AJ68"/>
    <mergeCell ref="AK68:AQ68"/>
    <mergeCell ref="B73:K73"/>
    <mergeCell ref="L73:U73"/>
    <mergeCell ref="V73:AE73"/>
    <mergeCell ref="AF73:AJ73"/>
    <mergeCell ref="AK73:AQ73"/>
    <mergeCell ref="B74:K74"/>
    <mergeCell ref="L74:U74"/>
    <mergeCell ref="V74:AE74"/>
    <mergeCell ref="AF74:AJ74"/>
    <mergeCell ref="AK74:AQ74"/>
    <mergeCell ref="B71:K71"/>
    <mergeCell ref="L71:U71"/>
    <mergeCell ref="V71:AE71"/>
    <mergeCell ref="AF71:AJ71"/>
    <mergeCell ref="AK71:AQ71"/>
    <mergeCell ref="B72:K72"/>
    <mergeCell ref="L72:U72"/>
    <mergeCell ref="V72:AE72"/>
    <mergeCell ref="AF72:AJ72"/>
    <mergeCell ref="AK72:AQ72"/>
    <mergeCell ref="B77:K77"/>
    <mergeCell ref="L77:U77"/>
    <mergeCell ref="V77:AE77"/>
    <mergeCell ref="AF77:AJ77"/>
    <mergeCell ref="AK77:AQ77"/>
    <mergeCell ref="B78:K78"/>
    <mergeCell ref="L78:U78"/>
    <mergeCell ref="V78:AE78"/>
    <mergeCell ref="AF78:AJ78"/>
    <mergeCell ref="AK78:AQ78"/>
    <mergeCell ref="B75:K75"/>
    <mergeCell ref="L75:U75"/>
    <mergeCell ref="V75:AE75"/>
    <mergeCell ref="AF75:AJ75"/>
    <mergeCell ref="AK75:AQ75"/>
    <mergeCell ref="B76:K76"/>
    <mergeCell ref="L76:U76"/>
    <mergeCell ref="V76:AE76"/>
    <mergeCell ref="AF76:AJ76"/>
    <mergeCell ref="AK76:AQ76"/>
    <mergeCell ref="B81:K81"/>
    <mergeCell ref="L81:U81"/>
    <mergeCell ref="V81:AE81"/>
    <mergeCell ref="AF81:AJ81"/>
    <mergeCell ref="AK81:AQ81"/>
    <mergeCell ref="B82:K82"/>
    <mergeCell ref="L82:U82"/>
    <mergeCell ref="V82:AE82"/>
    <mergeCell ref="AF82:AJ82"/>
    <mergeCell ref="AK82:AQ82"/>
    <mergeCell ref="B79:K79"/>
    <mergeCell ref="L79:U79"/>
    <mergeCell ref="V79:AE79"/>
    <mergeCell ref="AF79:AJ79"/>
    <mergeCell ref="AK79:AQ79"/>
    <mergeCell ref="B80:K80"/>
    <mergeCell ref="L80:U80"/>
    <mergeCell ref="V80:AE80"/>
    <mergeCell ref="AF80:AJ80"/>
    <mergeCell ref="AK80:AQ80"/>
    <mergeCell ref="B85:K85"/>
    <mergeCell ref="L85:U85"/>
    <mergeCell ref="V85:AE85"/>
    <mergeCell ref="AF85:AJ85"/>
    <mergeCell ref="AK85:AQ85"/>
    <mergeCell ref="B86:K86"/>
    <mergeCell ref="L86:U86"/>
    <mergeCell ref="V86:AE86"/>
    <mergeCell ref="AF86:AJ86"/>
    <mergeCell ref="AK86:AQ86"/>
    <mergeCell ref="B83:K83"/>
    <mergeCell ref="L83:U83"/>
    <mergeCell ref="V83:AE83"/>
    <mergeCell ref="AF83:AJ83"/>
    <mergeCell ref="AK83:AQ83"/>
    <mergeCell ref="B84:K84"/>
    <mergeCell ref="L84:U84"/>
    <mergeCell ref="V84:AE84"/>
    <mergeCell ref="AF84:AJ84"/>
    <mergeCell ref="AK84:AQ84"/>
    <mergeCell ref="B89:K89"/>
    <mergeCell ref="L89:U89"/>
    <mergeCell ref="V89:AE89"/>
    <mergeCell ref="AF89:AJ89"/>
    <mergeCell ref="AK89:AQ89"/>
    <mergeCell ref="B90:K90"/>
    <mergeCell ref="L90:U90"/>
    <mergeCell ref="V90:AE90"/>
    <mergeCell ref="AF90:AJ90"/>
    <mergeCell ref="AK90:AQ90"/>
    <mergeCell ref="B87:K87"/>
    <mergeCell ref="L87:U87"/>
    <mergeCell ref="V87:AE87"/>
    <mergeCell ref="AF87:AJ87"/>
    <mergeCell ref="AK87:AQ87"/>
    <mergeCell ref="B88:K88"/>
    <mergeCell ref="L88:U88"/>
    <mergeCell ref="V88:AE88"/>
    <mergeCell ref="AF88:AJ88"/>
    <mergeCell ref="AK88:AQ88"/>
    <mergeCell ref="B93:K93"/>
    <mergeCell ref="L93:U93"/>
    <mergeCell ref="V93:AE93"/>
    <mergeCell ref="AF93:AJ93"/>
    <mergeCell ref="AK93:AQ93"/>
    <mergeCell ref="B94:K94"/>
    <mergeCell ref="L94:U94"/>
    <mergeCell ref="V94:AE94"/>
    <mergeCell ref="AF94:AJ94"/>
    <mergeCell ref="AK94:AQ94"/>
    <mergeCell ref="B91:K91"/>
    <mergeCell ref="L91:U91"/>
    <mergeCell ref="V91:AE91"/>
    <mergeCell ref="AF91:AJ91"/>
    <mergeCell ref="AK91:AQ91"/>
    <mergeCell ref="B92:K92"/>
    <mergeCell ref="L92:U92"/>
    <mergeCell ref="V92:AE92"/>
    <mergeCell ref="AF92:AJ92"/>
    <mergeCell ref="AK92:AQ92"/>
    <mergeCell ref="B101:J101"/>
    <mergeCell ref="K101:U101"/>
    <mergeCell ref="V101:AE101"/>
    <mergeCell ref="AF101:AJ101"/>
    <mergeCell ref="AK101:AO101"/>
    <mergeCell ref="B102:J102"/>
    <mergeCell ref="K102:U102"/>
    <mergeCell ref="V102:AE102"/>
    <mergeCell ref="AF102:AJ102"/>
    <mergeCell ref="AK102:AO102"/>
    <mergeCell ref="B97:K97"/>
    <mergeCell ref="L97:U97"/>
    <mergeCell ref="V97:AE97"/>
    <mergeCell ref="AF97:AJ97"/>
    <mergeCell ref="AK97:AQ97"/>
    <mergeCell ref="B99:AR99"/>
    <mergeCell ref="B95:K95"/>
    <mergeCell ref="L95:U95"/>
    <mergeCell ref="V95:AE95"/>
    <mergeCell ref="AF95:AJ95"/>
    <mergeCell ref="AK95:AQ95"/>
    <mergeCell ref="B96:K96"/>
    <mergeCell ref="L96:U96"/>
    <mergeCell ref="V96:AE96"/>
    <mergeCell ref="AF96:AJ96"/>
    <mergeCell ref="AK96:AQ96"/>
    <mergeCell ref="B105:J105"/>
    <mergeCell ref="K105:U105"/>
    <mergeCell ref="V105:AE105"/>
    <mergeCell ref="AF105:AJ105"/>
    <mergeCell ref="AK105:AO105"/>
    <mergeCell ref="B106:J106"/>
    <mergeCell ref="K106:U106"/>
    <mergeCell ref="V106:AE106"/>
    <mergeCell ref="AF106:AJ106"/>
    <mergeCell ref="AK106:AO106"/>
    <mergeCell ref="B103:J103"/>
    <mergeCell ref="K103:U103"/>
    <mergeCell ref="V103:AE103"/>
    <mergeCell ref="AF103:AJ103"/>
    <mergeCell ref="AK103:AO103"/>
    <mergeCell ref="B104:J104"/>
    <mergeCell ref="K104:U104"/>
    <mergeCell ref="V104:AE104"/>
    <mergeCell ref="AF104:AJ104"/>
    <mergeCell ref="AK104:AO104"/>
    <mergeCell ref="B109:J109"/>
    <mergeCell ref="K109:U109"/>
    <mergeCell ref="V109:AE109"/>
    <mergeCell ref="AF109:AJ109"/>
    <mergeCell ref="AK109:AO109"/>
    <mergeCell ref="B110:J110"/>
    <mergeCell ref="K110:U110"/>
    <mergeCell ref="V110:AE110"/>
    <mergeCell ref="AF110:AJ110"/>
    <mergeCell ref="AK110:AO110"/>
    <mergeCell ref="B107:J107"/>
    <mergeCell ref="K107:U107"/>
    <mergeCell ref="V107:AE107"/>
    <mergeCell ref="AF107:AJ107"/>
    <mergeCell ref="AK107:AO107"/>
    <mergeCell ref="B108:J108"/>
    <mergeCell ref="K108:U108"/>
    <mergeCell ref="V108:AE108"/>
    <mergeCell ref="AF108:AJ108"/>
    <mergeCell ref="AK108:AO108"/>
    <mergeCell ref="B113:J113"/>
    <mergeCell ref="K113:U113"/>
    <mergeCell ref="V113:AE113"/>
    <mergeCell ref="AF113:AJ113"/>
    <mergeCell ref="AK113:AO113"/>
    <mergeCell ref="B114:J114"/>
    <mergeCell ref="K114:U114"/>
    <mergeCell ref="V114:AE114"/>
    <mergeCell ref="AF114:AJ114"/>
    <mergeCell ref="AK114:AO114"/>
    <mergeCell ref="B111:J111"/>
    <mergeCell ref="K111:U111"/>
    <mergeCell ref="V111:AE111"/>
    <mergeCell ref="AF111:AJ111"/>
    <mergeCell ref="AK111:AO111"/>
    <mergeCell ref="B112:J112"/>
    <mergeCell ref="K112:U112"/>
    <mergeCell ref="V112:AE112"/>
    <mergeCell ref="AF112:AJ112"/>
    <mergeCell ref="AK112:AO112"/>
    <mergeCell ref="B117:J117"/>
    <mergeCell ref="K117:U117"/>
    <mergeCell ref="V117:AE117"/>
    <mergeCell ref="AF117:AJ117"/>
    <mergeCell ref="AK117:AO117"/>
    <mergeCell ref="B118:J118"/>
    <mergeCell ref="K118:U118"/>
    <mergeCell ref="V118:AE118"/>
    <mergeCell ref="AF118:AJ118"/>
    <mergeCell ref="AK118:AO118"/>
    <mergeCell ref="B115:J115"/>
    <mergeCell ref="K115:U115"/>
    <mergeCell ref="V115:AE115"/>
    <mergeCell ref="AF115:AJ115"/>
    <mergeCell ref="AK115:AO115"/>
    <mergeCell ref="B116:J116"/>
    <mergeCell ref="K116:U116"/>
    <mergeCell ref="V116:AE116"/>
    <mergeCell ref="AF116:AJ116"/>
    <mergeCell ref="AK116:AO116"/>
    <mergeCell ref="B121:J121"/>
    <mergeCell ref="K121:U121"/>
    <mergeCell ref="V121:AE121"/>
    <mergeCell ref="AF121:AJ121"/>
    <mergeCell ref="AK121:AO121"/>
    <mergeCell ref="B122:J122"/>
    <mergeCell ref="K122:U122"/>
    <mergeCell ref="V122:AE122"/>
    <mergeCell ref="AF122:AJ122"/>
    <mergeCell ref="AK122:AO122"/>
    <mergeCell ref="B119:J119"/>
    <mergeCell ref="K119:U119"/>
    <mergeCell ref="V119:AE119"/>
    <mergeCell ref="AF119:AJ119"/>
    <mergeCell ref="AK119:AO119"/>
    <mergeCell ref="B120:J120"/>
    <mergeCell ref="K120:U120"/>
    <mergeCell ref="V120:AE120"/>
    <mergeCell ref="AF120:AJ120"/>
    <mergeCell ref="AK120:AO120"/>
    <mergeCell ref="B125:J125"/>
    <mergeCell ref="K125:U125"/>
    <mergeCell ref="V125:AE125"/>
    <mergeCell ref="AF125:AJ125"/>
    <mergeCell ref="AK125:AO125"/>
    <mergeCell ref="B126:J126"/>
    <mergeCell ref="K126:U126"/>
    <mergeCell ref="V126:AE126"/>
    <mergeCell ref="AF126:AJ126"/>
    <mergeCell ref="AK126:AO126"/>
    <mergeCell ref="B123:J123"/>
    <mergeCell ref="K123:U123"/>
    <mergeCell ref="V123:AE123"/>
    <mergeCell ref="AF123:AJ123"/>
    <mergeCell ref="AK123:AO123"/>
    <mergeCell ref="B124:J124"/>
    <mergeCell ref="K124:U124"/>
    <mergeCell ref="V124:AE124"/>
    <mergeCell ref="AF124:AJ124"/>
    <mergeCell ref="AK124:AO124"/>
    <mergeCell ref="B129:J129"/>
    <mergeCell ref="K129:U129"/>
    <mergeCell ref="V129:AE129"/>
    <mergeCell ref="AF129:AJ129"/>
    <mergeCell ref="AK129:AO129"/>
    <mergeCell ref="B130:J130"/>
    <mergeCell ref="K130:U130"/>
    <mergeCell ref="V130:AE130"/>
    <mergeCell ref="AF130:AJ130"/>
    <mergeCell ref="AK130:AO130"/>
    <mergeCell ref="B127:J127"/>
    <mergeCell ref="K127:U127"/>
    <mergeCell ref="V127:AE127"/>
    <mergeCell ref="AF127:AJ127"/>
    <mergeCell ref="AK127:AO127"/>
    <mergeCell ref="B128:J128"/>
    <mergeCell ref="K128:U128"/>
    <mergeCell ref="V128:AE128"/>
    <mergeCell ref="AF128:AJ128"/>
    <mergeCell ref="AK128:AO128"/>
    <mergeCell ref="B133:J133"/>
    <mergeCell ref="K133:U133"/>
    <mergeCell ref="V133:AE133"/>
    <mergeCell ref="AF133:AJ133"/>
    <mergeCell ref="AK133:AO133"/>
    <mergeCell ref="B134:J134"/>
    <mergeCell ref="K134:U134"/>
    <mergeCell ref="V134:AE134"/>
    <mergeCell ref="AF134:AJ134"/>
    <mergeCell ref="AK134:AO134"/>
    <mergeCell ref="B131:J131"/>
    <mergeCell ref="K131:U131"/>
    <mergeCell ref="V131:AE131"/>
    <mergeCell ref="AF131:AJ131"/>
    <mergeCell ref="AK131:AO131"/>
    <mergeCell ref="B132:J132"/>
    <mergeCell ref="K132:U132"/>
    <mergeCell ref="V132:AE132"/>
    <mergeCell ref="AF132:AJ132"/>
    <mergeCell ref="AK132:AO132"/>
    <mergeCell ref="B137:J137"/>
    <mergeCell ref="K137:U137"/>
    <mergeCell ref="V137:AE137"/>
    <mergeCell ref="AF137:AJ137"/>
    <mergeCell ref="AK137:AO137"/>
    <mergeCell ref="B138:J138"/>
    <mergeCell ref="K138:U138"/>
    <mergeCell ref="V138:AE138"/>
    <mergeCell ref="AF138:AJ138"/>
    <mergeCell ref="AK138:AO138"/>
    <mergeCell ref="B135:J135"/>
    <mergeCell ref="K135:U135"/>
    <mergeCell ref="V135:AE135"/>
    <mergeCell ref="AF135:AJ135"/>
    <mergeCell ref="AK135:AO135"/>
    <mergeCell ref="B136:J136"/>
    <mergeCell ref="K136:U136"/>
    <mergeCell ref="V136:AE136"/>
    <mergeCell ref="AF136:AJ136"/>
    <mergeCell ref="AK136:AO136"/>
    <mergeCell ref="B145:J145"/>
    <mergeCell ref="K145:S145"/>
    <mergeCell ref="T145:AD145"/>
    <mergeCell ref="AE145:AH145"/>
    <mergeCell ref="AI145:AP145"/>
    <mergeCell ref="B146:J146"/>
    <mergeCell ref="K146:S146"/>
    <mergeCell ref="T146:AD146"/>
    <mergeCell ref="AE146:AH146"/>
    <mergeCell ref="AI146:AP146"/>
    <mergeCell ref="B142:AR142"/>
    <mergeCell ref="B144:J144"/>
    <mergeCell ref="K144:S144"/>
    <mergeCell ref="T144:AD144"/>
    <mergeCell ref="AE144:AH144"/>
    <mergeCell ref="AI144:AP144"/>
    <mergeCell ref="B139:J139"/>
    <mergeCell ref="K139:U139"/>
    <mergeCell ref="V139:AE139"/>
    <mergeCell ref="AF139:AJ139"/>
    <mergeCell ref="AK139:AO139"/>
    <mergeCell ref="B140:J140"/>
    <mergeCell ref="K140:U140"/>
    <mergeCell ref="V140:AE140"/>
    <mergeCell ref="AF140:AJ140"/>
    <mergeCell ref="AK140:AO140"/>
    <mergeCell ref="B149:J149"/>
    <mergeCell ref="K149:S149"/>
    <mergeCell ref="T149:AD149"/>
    <mergeCell ref="AE149:AH149"/>
    <mergeCell ref="AI149:AP149"/>
    <mergeCell ref="B150:J150"/>
    <mergeCell ref="K150:S150"/>
    <mergeCell ref="T150:AD150"/>
    <mergeCell ref="AE150:AH150"/>
    <mergeCell ref="AI150:AP150"/>
    <mergeCell ref="B147:J147"/>
    <mergeCell ref="K147:S147"/>
    <mergeCell ref="T147:AD147"/>
    <mergeCell ref="AE147:AH147"/>
    <mergeCell ref="AI147:AP147"/>
    <mergeCell ref="B148:J148"/>
    <mergeCell ref="K148:S148"/>
    <mergeCell ref="T148:AD148"/>
    <mergeCell ref="AE148:AH148"/>
    <mergeCell ref="AI148:AP148"/>
    <mergeCell ref="B153:J153"/>
    <mergeCell ref="K153:S153"/>
    <mergeCell ref="T153:AD153"/>
    <mergeCell ref="AE153:AH153"/>
    <mergeCell ref="AI153:AP153"/>
    <mergeCell ref="B154:J154"/>
    <mergeCell ref="K154:S154"/>
    <mergeCell ref="T154:AD154"/>
    <mergeCell ref="AE154:AH154"/>
    <mergeCell ref="AI154:AP154"/>
    <mergeCell ref="B151:J151"/>
    <mergeCell ref="K151:S151"/>
    <mergeCell ref="T151:AD151"/>
    <mergeCell ref="AE151:AH151"/>
    <mergeCell ref="AI151:AP151"/>
    <mergeCell ref="B152:J152"/>
    <mergeCell ref="K152:S152"/>
    <mergeCell ref="T152:AD152"/>
    <mergeCell ref="AE152:AH152"/>
    <mergeCell ref="AI152:AP152"/>
    <mergeCell ref="B157:J157"/>
    <mergeCell ref="K157:S157"/>
    <mergeCell ref="T157:AD157"/>
    <mergeCell ref="AE157:AH157"/>
    <mergeCell ref="AI157:AP157"/>
    <mergeCell ref="B158:J158"/>
    <mergeCell ref="K158:S158"/>
    <mergeCell ref="T158:AD158"/>
    <mergeCell ref="AE158:AH158"/>
    <mergeCell ref="AI158:AP158"/>
    <mergeCell ref="B155:J155"/>
    <mergeCell ref="K155:S155"/>
    <mergeCell ref="T155:AD155"/>
    <mergeCell ref="AE155:AH155"/>
    <mergeCell ref="AI155:AP155"/>
    <mergeCell ref="B156:J156"/>
    <mergeCell ref="K156:S156"/>
    <mergeCell ref="T156:AD156"/>
    <mergeCell ref="AE156:AH156"/>
    <mergeCell ref="AI156:AP156"/>
    <mergeCell ref="B161:J161"/>
    <mergeCell ref="K161:S161"/>
    <mergeCell ref="T161:AD161"/>
    <mergeCell ref="AE161:AH161"/>
    <mergeCell ref="AI161:AP161"/>
    <mergeCell ref="B162:J162"/>
    <mergeCell ref="K162:S162"/>
    <mergeCell ref="T162:AD162"/>
    <mergeCell ref="AE162:AH162"/>
    <mergeCell ref="AI162:AP162"/>
    <mergeCell ref="B159:J159"/>
    <mergeCell ref="K159:S159"/>
    <mergeCell ref="T159:AD159"/>
    <mergeCell ref="AE159:AH159"/>
    <mergeCell ref="AI159:AP159"/>
    <mergeCell ref="B160:J160"/>
    <mergeCell ref="K160:S160"/>
    <mergeCell ref="T160:AD160"/>
    <mergeCell ref="AE160:AH160"/>
    <mergeCell ref="AI160:AP160"/>
    <mergeCell ref="B165:J165"/>
    <mergeCell ref="K165:S165"/>
    <mergeCell ref="T165:AD165"/>
    <mergeCell ref="AE165:AH165"/>
    <mergeCell ref="AI165:AP165"/>
    <mergeCell ref="B166:J166"/>
    <mergeCell ref="K166:S166"/>
    <mergeCell ref="T166:AD166"/>
    <mergeCell ref="AE166:AH166"/>
    <mergeCell ref="AI166:AP166"/>
    <mergeCell ref="B163:J163"/>
    <mergeCell ref="K163:S163"/>
    <mergeCell ref="T163:AD163"/>
    <mergeCell ref="AE163:AH163"/>
    <mergeCell ref="AI163:AP163"/>
    <mergeCell ref="B164:J164"/>
    <mergeCell ref="K164:S164"/>
    <mergeCell ref="T164:AD164"/>
    <mergeCell ref="AE164:AH164"/>
    <mergeCell ref="AI164:AP164"/>
    <mergeCell ref="B169:J169"/>
    <mergeCell ref="K169:S169"/>
    <mergeCell ref="T169:AD169"/>
    <mergeCell ref="AE169:AH169"/>
    <mergeCell ref="AI169:AP169"/>
    <mergeCell ref="B170:J170"/>
    <mergeCell ref="K170:S170"/>
    <mergeCell ref="T170:AD170"/>
    <mergeCell ref="AE170:AH170"/>
    <mergeCell ref="AI170:AP170"/>
    <mergeCell ref="B167:J167"/>
    <mergeCell ref="K167:S167"/>
    <mergeCell ref="T167:AD167"/>
    <mergeCell ref="AE167:AH167"/>
    <mergeCell ref="AI167:AP167"/>
    <mergeCell ref="B168:J168"/>
    <mergeCell ref="K168:S168"/>
    <mergeCell ref="T168:AD168"/>
    <mergeCell ref="AE168:AH168"/>
    <mergeCell ref="AI168:AP168"/>
    <mergeCell ref="B175:J175"/>
    <mergeCell ref="K175:S175"/>
    <mergeCell ref="T175:AD175"/>
    <mergeCell ref="AE175:AH175"/>
    <mergeCell ref="AI175:AP175"/>
    <mergeCell ref="B177:AR177"/>
    <mergeCell ref="B173:J173"/>
    <mergeCell ref="K173:S173"/>
    <mergeCell ref="T173:AD173"/>
    <mergeCell ref="AE173:AH173"/>
    <mergeCell ref="AI173:AP173"/>
    <mergeCell ref="B174:J174"/>
    <mergeCell ref="K174:S174"/>
    <mergeCell ref="T174:AD174"/>
    <mergeCell ref="AE174:AH174"/>
    <mergeCell ref="AI174:AP174"/>
    <mergeCell ref="B171:J171"/>
    <mergeCell ref="K171:S171"/>
    <mergeCell ref="T171:AD171"/>
    <mergeCell ref="AE171:AH171"/>
    <mergeCell ref="AI171:AP171"/>
    <mergeCell ref="B172:J172"/>
    <mergeCell ref="K172:S172"/>
    <mergeCell ref="T172:AD172"/>
    <mergeCell ref="AE172:AH172"/>
    <mergeCell ref="AI172:AP172"/>
    <mergeCell ref="B181:I181"/>
    <mergeCell ref="J181:T181"/>
    <mergeCell ref="U181:AD181"/>
    <mergeCell ref="AE181:AI181"/>
    <mergeCell ref="AJ181:AP181"/>
    <mergeCell ref="B182:I182"/>
    <mergeCell ref="J182:T182"/>
    <mergeCell ref="U182:AD182"/>
    <mergeCell ref="AE182:AI182"/>
    <mergeCell ref="AJ182:AP182"/>
    <mergeCell ref="B179:I179"/>
    <mergeCell ref="J179:T179"/>
    <mergeCell ref="U179:AD179"/>
    <mergeCell ref="AE179:AI179"/>
    <mergeCell ref="AJ179:AP179"/>
    <mergeCell ref="B180:I180"/>
    <mergeCell ref="J180:T180"/>
    <mergeCell ref="U180:AD180"/>
    <mergeCell ref="AE180:AI180"/>
    <mergeCell ref="AJ180:AP180"/>
    <mergeCell ref="B189:H189"/>
    <mergeCell ref="I189:S189"/>
    <mergeCell ref="T189:AC189"/>
    <mergeCell ref="AD189:AL189"/>
    <mergeCell ref="AM189:AP189"/>
    <mergeCell ref="B190:H190"/>
    <mergeCell ref="I190:S190"/>
    <mergeCell ref="T190:AC190"/>
    <mergeCell ref="AD190:AL190"/>
    <mergeCell ref="AM190:AP190"/>
    <mergeCell ref="B185:I185"/>
    <mergeCell ref="J185:T185"/>
    <mergeCell ref="U185:AD185"/>
    <mergeCell ref="AE185:AI185"/>
    <mergeCell ref="AJ185:AP185"/>
    <mergeCell ref="B187:AR187"/>
    <mergeCell ref="B183:I183"/>
    <mergeCell ref="J183:T183"/>
    <mergeCell ref="U183:AD183"/>
    <mergeCell ref="AE183:AI183"/>
    <mergeCell ref="AJ183:AP183"/>
    <mergeCell ref="B184:I184"/>
    <mergeCell ref="J184:T184"/>
    <mergeCell ref="U184:AD184"/>
    <mergeCell ref="AE184:AI184"/>
    <mergeCell ref="AJ184:AP184"/>
    <mergeCell ref="B193:H193"/>
    <mergeCell ref="I193:S193"/>
    <mergeCell ref="T193:AC193"/>
    <mergeCell ref="AD193:AL193"/>
    <mergeCell ref="AM193:AP193"/>
    <mergeCell ref="B194:H194"/>
    <mergeCell ref="I194:S194"/>
    <mergeCell ref="T194:AC194"/>
    <mergeCell ref="AD194:AL194"/>
    <mergeCell ref="AM194:AP194"/>
    <mergeCell ref="B191:H191"/>
    <mergeCell ref="I191:S191"/>
    <mergeCell ref="T191:AC191"/>
    <mergeCell ref="AD191:AL191"/>
    <mergeCell ref="AM191:AP191"/>
    <mergeCell ref="B192:H192"/>
    <mergeCell ref="I192:S192"/>
    <mergeCell ref="T192:AC192"/>
    <mergeCell ref="AD192:AL192"/>
    <mergeCell ref="AM192:AP192"/>
    <mergeCell ref="B197:H197"/>
    <mergeCell ref="I197:S197"/>
    <mergeCell ref="T197:AC197"/>
    <mergeCell ref="AD197:AL197"/>
    <mergeCell ref="AM197:AP197"/>
    <mergeCell ref="B198:H198"/>
    <mergeCell ref="I198:S198"/>
    <mergeCell ref="T198:AC198"/>
    <mergeCell ref="AD198:AL198"/>
    <mergeCell ref="AM198:AP198"/>
    <mergeCell ref="B195:H195"/>
    <mergeCell ref="I195:S195"/>
    <mergeCell ref="T195:AC195"/>
    <mergeCell ref="AD195:AL195"/>
    <mergeCell ref="AM195:AP195"/>
    <mergeCell ref="B196:H196"/>
    <mergeCell ref="I196:S196"/>
    <mergeCell ref="T196:AC196"/>
    <mergeCell ref="AD196:AL196"/>
    <mergeCell ref="AM196:AP196"/>
    <mergeCell ref="B201:H201"/>
    <mergeCell ref="I201:S201"/>
    <mergeCell ref="T201:AC201"/>
    <mergeCell ref="AD201:AL201"/>
    <mergeCell ref="AM201:AP201"/>
    <mergeCell ref="B202:H202"/>
    <mergeCell ref="I202:S202"/>
    <mergeCell ref="T202:AC202"/>
    <mergeCell ref="AD202:AL202"/>
    <mergeCell ref="AM202:AP202"/>
    <mergeCell ref="B199:H199"/>
    <mergeCell ref="I199:S199"/>
    <mergeCell ref="T199:AC199"/>
    <mergeCell ref="AD199:AL199"/>
    <mergeCell ref="AM199:AP199"/>
    <mergeCell ref="B200:H200"/>
    <mergeCell ref="I200:S200"/>
    <mergeCell ref="T200:AC200"/>
    <mergeCell ref="AD200:AL200"/>
    <mergeCell ref="AM200:AP200"/>
    <mergeCell ref="B205:H205"/>
    <mergeCell ref="I205:S205"/>
    <mergeCell ref="T205:AC205"/>
    <mergeCell ref="AD205:AL205"/>
    <mergeCell ref="AM205:AP205"/>
    <mergeCell ref="B206:H206"/>
    <mergeCell ref="I206:S206"/>
    <mergeCell ref="T206:AC206"/>
    <mergeCell ref="AD206:AL206"/>
    <mergeCell ref="AM206:AP206"/>
    <mergeCell ref="B203:H203"/>
    <mergeCell ref="I203:S203"/>
    <mergeCell ref="T203:AC203"/>
    <mergeCell ref="AD203:AL203"/>
    <mergeCell ref="AM203:AP203"/>
    <mergeCell ref="B204:H204"/>
    <mergeCell ref="I204:S204"/>
    <mergeCell ref="T204:AC204"/>
    <mergeCell ref="AD204:AL204"/>
    <mergeCell ref="AM204:AP204"/>
    <mergeCell ref="B213:G213"/>
    <mergeCell ref="H213:R213"/>
    <mergeCell ref="S213:AB213"/>
    <mergeCell ref="AC213:AJ213"/>
    <mergeCell ref="AK213:AP213"/>
    <mergeCell ref="B214:G214"/>
    <mergeCell ref="H214:R214"/>
    <mergeCell ref="S214:AB214"/>
    <mergeCell ref="AC214:AJ214"/>
    <mergeCell ref="AK214:AP214"/>
    <mergeCell ref="B210:AR210"/>
    <mergeCell ref="B212:G212"/>
    <mergeCell ref="H212:R212"/>
    <mergeCell ref="S212:AB212"/>
    <mergeCell ref="AC212:AJ212"/>
    <mergeCell ref="AK212:AP212"/>
    <mergeCell ref="B207:H207"/>
    <mergeCell ref="I207:S207"/>
    <mergeCell ref="T207:AC207"/>
    <mergeCell ref="AD207:AL207"/>
    <mergeCell ref="AM207:AP207"/>
    <mergeCell ref="B208:H208"/>
    <mergeCell ref="I208:S208"/>
    <mergeCell ref="T208:AC208"/>
    <mergeCell ref="AD208:AL208"/>
    <mergeCell ref="AM208:AP208"/>
    <mergeCell ref="B221:F221"/>
    <mergeCell ref="G221:Q221"/>
    <mergeCell ref="R221:AA221"/>
    <mergeCell ref="AB221:AJ221"/>
    <mergeCell ref="AK221:AP221"/>
    <mergeCell ref="B222:F222"/>
    <mergeCell ref="G222:Q222"/>
    <mergeCell ref="R222:AA222"/>
    <mergeCell ref="AB222:AJ222"/>
    <mergeCell ref="AK222:AP222"/>
    <mergeCell ref="B218:AR218"/>
    <mergeCell ref="B220:F220"/>
    <mergeCell ref="G220:Q220"/>
    <mergeCell ref="R220:AA220"/>
    <mergeCell ref="AB220:AJ220"/>
    <mergeCell ref="AK220:AP220"/>
    <mergeCell ref="B215:G215"/>
    <mergeCell ref="H215:R215"/>
    <mergeCell ref="S215:AB215"/>
    <mergeCell ref="AC215:AJ215"/>
    <mergeCell ref="AK215:AP215"/>
    <mergeCell ref="B216:G216"/>
    <mergeCell ref="H216:R216"/>
    <mergeCell ref="S216:AB216"/>
    <mergeCell ref="AC216:AJ216"/>
    <mergeCell ref="AK216:AP216"/>
    <mergeCell ref="B225:F225"/>
    <mergeCell ref="G225:Q225"/>
    <mergeCell ref="R225:AA225"/>
    <mergeCell ref="AB225:AJ225"/>
    <mergeCell ref="AK225:AP225"/>
    <mergeCell ref="B226:F226"/>
    <mergeCell ref="G226:Q226"/>
    <mergeCell ref="R226:AA226"/>
    <mergeCell ref="AB226:AJ226"/>
    <mergeCell ref="AK226:AP226"/>
    <mergeCell ref="B223:F223"/>
    <mergeCell ref="G223:Q223"/>
    <mergeCell ref="R223:AA223"/>
    <mergeCell ref="AB223:AJ223"/>
    <mergeCell ref="AK223:AP223"/>
    <mergeCell ref="B224:F224"/>
    <mergeCell ref="G224:Q224"/>
    <mergeCell ref="R224:AA224"/>
    <mergeCell ref="AB224:AJ224"/>
    <mergeCell ref="AK224:AP224"/>
    <mergeCell ref="B229:F229"/>
    <mergeCell ref="G229:Q229"/>
    <mergeCell ref="R229:AA229"/>
    <mergeCell ref="AB229:AJ229"/>
    <mergeCell ref="AK229:AP229"/>
    <mergeCell ref="B230:F230"/>
    <mergeCell ref="G230:Q230"/>
    <mergeCell ref="R230:AA230"/>
    <mergeCell ref="AB230:AJ230"/>
    <mergeCell ref="AK230:AP230"/>
    <mergeCell ref="B227:F227"/>
    <mergeCell ref="G227:Q227"/>
    <mergeCell ref="R227:AA227"/>
    <mergeCell ref="AB227:AJ227"/>
    <mergeCell ref="AK227:AP227"/>
    <mergeCell ref="B228:F228"/>
    <mergeCell ref="G228:Q228"/>
    <mergeCell ref="R228:AA228"/>
    <mergeCell ref="AB228:AJ228"/>
    <mergeCell ref="AK228:AP228"/>
    <mergeCell ref="B233:F233"/>
    <mergeCell ref="G233:Q233"/>
    <mergeCell ref="R233:AA233"/>
    <mergeCell ref="AB233:AJ233"/>
    <mergeCell ref="AK233:AP233"/>
    <mergeCell ref="B234:F234"/>
    <mergeCell ref="G234:Q234"/>
    <mergeCell ref="R234:AA234"/>
    <mergeCell ref="AB234:AJ234"/>
    <mergeCell ref="AK234:AP234"/>
    <mergeCell ref="B231:F231"/>
    <mergeCell ref="G231:Q231"/>
    <mergeCell ref="R231:AA231"/>
    <mergeCell ref="AB231:AJ231"/>
    <mergeCell ref="AK231:AP231"/>
    <mergeCell ref="B232:F232"/>
    <mergeCell ref="G232:Q232"/>
    <mergeCell ref="R232:AA232"/>
    <mergeCell ref="AB232:AJ232"/>
    <mergeCell ref="AK232:AP232"/>
    <mergeCell ref="B241:E241"/>
    <mergeCell ref="F241:P241"/>
    <mergeCell ref="Q241:Z241"/>
    <mergeCell ref="AA241:AI241"/>
    <mergeCell ref="AJ241:AP241"/>
    <mergeCell ref="B242:E242"/>
    <mergeCell ref="F242:P242"/>
    <mergeCell ref="Q242:Z242"/>
    <mergeCell ref="AA242:AI242"/>
    <mergeCell ref="AJ242:AP242"/>
    <mergeCell ref="B237:F237"/>
    <mergeCell ref="G237:Q237"/>
    <mergeCell ref="R237:AA237"/>
    <mergeCell ref="AB237:AJ237"/>
    <mergeCell ref="AK237:AP237"/>
    <mergeCell ref="B239:AR239"/>
    <mergeCell ref="B235:F235"/>
    <mergeCell ref="G235:Q235"/>
    <mergeCell ref="R235:AA235"/>
    <mergeCell ref="AB235:AJ235"/>
    <mergeCell ref="AK235:AP235"/>
    <mergeCell ref="B236:F236"/>
    <mergeCell ref="G236:Q236"/>
    <mergeCell ref="R236:AA236"/>
    <mergeCell ref="AB236:AJ236"/>
    <mergeCell ref="AK236:AP236"/>
    <mergeCell ref="B249:C249"/>
    <mergeCell ref="D249:N249"/>
    <mergeCell ref="O249:X249"/>
    <mergeCell ref="Y249:AG249"/>
    <mergeCell ref="AH249:AO249"/>
    <mergeCell ref="B250:C250"/>
    <mergeCell ref="D250:N250"/>
    <mergeCell ref="O250:X250"/>
    <mergeCell ref="Y250:AG250"/>
    <mergeCell ref="AH250:AO250"/>
    <mergeCell ref="B246:AR246"/>
    <mergeCell ref="B248:C248"/>
    <mergeCell ref="D248:N248"/>
    <mergeCell ref="O248:X248"/>
    <mergeCell ref="Y248:AG248"/>
    <mergeCell ref="AH248:AO248"/>
    <mergeCell ref="B243:E243"/>
    <mergeCell ref="F243:P243"/>
    <mergeCell ref="Q243:Z243"/>
    <mergeCell ref="AA243:AI243"/>
    <mergeCell ref="AJ243:AP243"/>
    <mergeCell ref="B244:E244"/>
    <mergeCell ref="F244:P244"/>
    <mergeCell ref="Q244:Z244"/>
    <mergeCell ref="AA244:AI244"/>
    <mergeCell ref="AJ244:AP244"/>
    <mergeCell ref="B254:AR254"/>
    <mergeCell ref="C256:M256"/>
    <mergeCell ref="N256:W256"/>
    <mergeCell ref="X256:AF256"/>
    <mergeCell ref="AG256:AO256"/>
    <mergeCell ref="C257:M257"/>
    <mergeCell ref="N257:W257"/>
    <mergeCell ref="X257:AF257"/>
    <mergeCell ref="AG257:AO257"/>
    <mergeCell ref="B251:C251"/>
    <mergeCell ref="D251:N251"/>
    <mergeCell ref="O251:X251"/>
    <mergeCell ref="Y251:AG251"/>
    <mergeCell ref="AH251:AO251"/>
    <mergeCell ref="B252:C252"/>
    <mergeCell ref="D252:N252"/>
    <mergeCell ref="O252:X252"/>
    <mergeCell ref="Y252:AG252"/>
    <mergeCell ref="AH252:AO252"/>
    <mergeCell ref="C262:M262"/>
    <mergeCell ref="N262:W262"/>
    <mergeCell ref="X262:AF262"/>
    <mergeCell ref="AG262:AO262"/>
    <mergeCell ref="C263:M263"/>
    <mergeCell ref="N263:W263"/>
    <mergeCell ref="X263:AF263"/>
    <mergeCell ref="AG263:AO263"/>
    <mergeCell ref="C260:M260"/>
    <mergeCell ref="N260:W260"/>
    <mergeCell ref="X260:AF260"/>
    <mergeCell ref="AG260:AO260"/>
    <mergeCell ref="C261:M261"/>
    <mergeCell ref="N261:W261"/>
    <mergeCell ref="X261:AF261"/>
    <mergeCell ref="AG261:AO261"/>
    <mergeCell ref="C258:M258"/>
    <mergeCell ref="N258:W258"/>
    <mergeCell ref="X258:AF258"/>
    <mergeCell ref="AG258:AO258"/>
    <mergeCell ref="C259:M259"/>
    <mergeCell ref="N259:W259"/>
    <mergeCell ref="X259:AF259"/>
    <mergeCell ref="AG259:AO259"/>
    <mergeCell ref="C268:M268"/>
    <mergeCell ref="N268:W268"/>
    <mergeCell ref="X268:AF268"/>
    <mergeCell ref="AG268:AO268"/>
    <mergeCell ref="C269:M269"/>
    <mergeCell ref="N269:W269"/>
    <mergeCell ref="X269:AF269"/>
    <mergeCell ref="AG269:AO269"/>
    <mergeCell ref="C266:M266"/>
    <mergeCell ref="N266:W266"/>
    <mergeCell ref="X266:AF266"/>
    <mergeCell ref="AG266:AO266"/>
    <mergeCell ref="C267:M267"/>
    <mergeCell ref="N267:W267"/>
    <mergeCell ref="X267:AF267"/>
    <mergeCell ref="AG267:AO267"/>
    <mergeCell ref="C264:M264"/>
    <mergeCell ref="N264:W264"/>
    <mergeCell ref="X264:AF264"/>
    <mergeCell ref="AG264:AO264"/>
    <mergeCell ref="C265:M265"/>
    <mergeCell ref="N265:W265"/>
    <mergeCell ref="X265:AF265"/>
    <mergeCell ref="AG265:AO265"/>
    <mergeCell ref="C277:M277"/>
    <mergeCell ref="N277:W277"/>
    <mergeCell ref="X277:AF277"/>
    <mergeCell ref="AG277:AO277"/>
    <mergeCell ref="C278:M278"/>
    <mergeCell ref="N278:W278"/>
    <mergeCell ref="X278:AF278"/>
    <mergeCell ref="AG278:AO278"/>
    <mergeCell ref="C275:M275"/>
    <mergeCell ref="N275:W275"/>
    <mergeCell ref="X275:AF275"/>
    <mergeCell ref="AG275:AO275"/>
    <mergeCell ref="C276:M276"/>
    <mergeCell ref="N276:W276"/>
    <mergeCell ref="X276:AF276"/>
    <mergeCell ref="AG276:AO276"/>
    <mergeCell ref="C270:M270"/>
    <mergeCell ref="N270:W270"/>
    <mergeCell ref="X270:AF270"/>
    <mergeCell ref="AG270:AO270"/>
    <mergeCell ref="B272:AR272"/>
    <mergeCell ref="C274:M274"/>
    <mergeCell ref="N274:W274"/>
    <mergeCell ref="X274:AF274"/>
    <mergeCell ref="AG274:AO274"/>
    <mergeCell ref="C283:M283"/>
    <mergeCell ref="N283:W283"/>
    <mergeCell ref="X283:AF283"/>
    <mergeCell ref="AG283:AO283"/>
    <mergeCell ref="C284:M284"/>
    <mergeCell ref="N284:W284"/>
    <mergeCell ref="X284:AF284"/>
    <mergeCell ref="AG284:AO284"/>
    <mergeCell ref="C281:M281"/>
    <mergeCell ref="N281:W281"/>
    <mergeCell ref="X281:AF281"/>
    <mergeCell ref="AG281:AO281"/>
    <mergeCell ref="C282:M282"/>
    <mergeCell ref="N282:W282"/>
    <mergeCell ref="X282:AF282"/>
    <mergeCell ref="AG282:AO282"/>
    <mergeCell ref="C279:M279"/>
    <mergeCell ref="N279:W279"/>
    <mergeCell ref="X279:AF279"/>
    <mergeCell ref="AG279:AO279"/>
    <mergeCell ref="C280:M280"/>
    <mergeCell ref="N280:W280"/>
    <mergeCell ref="X280:AF280"/>
    <mergeCell ref="AG280:AO280"/>
    <mergeCell ref="B290:AR290"/>
    <mergeCell ref="B292:C292"/>
    <mergeCell ref="D292:N292"/>
    <mergeCell ref="O292:X292"/>
    <mergeCell ref="Y292:AG292"/>
    <mergeCell ref="AH292:AO292"/>
    <mergeCell ref="C287:M287"/>
    <mergeCell ref="N287:W287"/>
    <mergeCell ref="X287:AF287"/>
    <mergeCell ref="AG287:AO287"/>
    <mergeCell ref="C288:M288"/>
    <mergeCell ref="N288:W288"/>
    <mergeCell ref="X288:AF288"/>
    <mergeCell ref="AG288:AO288"/>
    <mergeCell ref="C285:M285"/>
    <mergeCell ref="N285:W285"/>
    <mergeCell ref="X285:AF285"/>
    <mergeCell ref="AG285:AO285"/>
    <mergeCell ref="C286:M286"/>
    <mergeCell ref="N286:W286"/>
    <mergeCell ref="X286:AF286"/>
    <mergeCell ref="AG286:AO286"/>
    <mergeCell ref="B295:C295"/>
    <mergeCell ref="D295:N295"/>
    <mergeCell ref="O295:X295"/>
    <mergeCell ref="Y295:AG295"/>
    <mergeCell ref="AH295:AO295"/>
    <mergeCell ref="B296:C296"/>
    <mergeCell ref="D296:N296"/>
    <mergeCell ref="O296:X296"/>
    <mergeCell ref="Y296:AG296"/>
    <mergeCell ref="AH296:AO296"/>
    <mergeCell ref="B293:C293"/>
    <mergeCell ref="D293:N293"/>
    <mergeCell ref="O293:X293"/>
    <mergeCell ref="Y293:AG293"/>
    <mergeCell ref="AH293:AO293"/>
    <mergeCell ref="B294:C294"/>
    <mergeCell ref="D294:N294"/>
    <mergeCell ref="O294:X294"/>
    <mergeCell ref="Y294:AG294"/>
    <mergeCell ref="AH294:AO294"/>
    <mergeCell ref="B299:C299"/>
    <mergeCell ref="D299:N299"/>
    <mergeCell ref="O299:X299"/>
    <mergeCell ref="Y299:AG299"/>
    <mergeCell ref="AH299:AO299"/>
    <mergeCell ref="B300:C300"/>
    <mergeCell ref="D300:N300"/>
    <mergeCell ref="O300:X300"/>
    <mergeCell ref="Y300:AG300"/>
    <mergeCell ref="AH300:AO300"/>
    <mergeCell ref="B297:C297"/>
    <mergeCell ref="D297:N297"/>
    <mergeCell ref="O297:X297"/>
    <mergeCell ref="Y297:AG297"/>
    <mergeCell ref="AH297:AO297"/>
    <mergeCell ref="B298:C298"/>
    <mergeCell ref="D298:N298"/>
    <mergeCell ref="O298:X298"/>
    <mergeCell ref="Y298:AG298"/>
    <mergeCell ref="AH298:AO298"/>
    <mergeCell ref="B303:C303"/>
    <mergeCell ref="D303:N303"/>
    <mergeCell ref="O303:X303"/>
    <mergeCell ref="Y303:AG303"/>
    <mergeCell ref="AH303:AO303"/>
    <mergeCell ref="B304:C304"/>
    <mergeCell ref="D304:N304"/>
    <mergeCell ref="O304:X304"/>
    <mergeCell ref="Y304:AG304"/>
    <mergeCell ref="AH304:AO304"/>
    <mergeCell ref="B301:C301"/>
    <mergeCell ref="D301:N301"/>
    <mergeCell ref="O301:X301"/>
    <mergeCell ref="Y301:AG301"/>
    <mergeCell ref="AH301:AO301"/>
    <mergeCell ref="B302:C302"/>
    <mergeCell ref="D302:N302"/>
    <mergeCell ref="O302:X302"/>
    <mergeCell ref="Y302:AG302"/>
    <mergeCell ref="AH302:AO302"/>
    <mergeCell ref="B311:C311"/>
    <mergeCell ref="D311:N311"/>
    <mergeCell ref="O311:X311"/>
    <mergeCell ref="Y311:AG311"/>
    <mergeCell ref="AH311:AO311"/>
    <mergeCell ref="B312:C312"/>
    <mergeCell ref="D312:N312"/>
    <mergeCell ref="O312:X312"/>
    <mergeCell ref="Y312:AG312"/>
    <mergeCell ref="AH312:AO312"/>
    <mergeCell ref="B307:C307"/>
    <mergeCell ref="D307:N307"/>
    <mergeCell ref="O307:X307"/>
    <mergeCell ref="Y307:AG307"/>
    <mergeCell ref="AH307:AO307"/>
    <mergeCell ref="B309:AR309"/>
    <mergeCell ref="B305:C305"/>
    <mergeCell ref="D305:N305"/>
    <mergeCell ref="O305:X305"/>
    <mergeCell ref="Y305:AG305"/>
    <mergeCell ref="AH305:AO305"/>
    <mergeCell ref="B306:C306"/>
    <mergeCell ref="D306:N306"/>
    <mergeCell ref="O306:X306"/>
    <mergeCell ref="Y306:AG306"/>
    <mergeCell ref="AH306:AO306"/>
    <mergeCell ref="B315:C315"/>
    <mergeCell ref="D315:N315"/>
    <mergeCell ref="O315:X315"/>
    <mergeCell ref="Y315:AG315"/>
    <mergeCell ref="AH315:AO315"/>
    <mergeCell ref="B316:C316"/>
    <mergeCell ref="D316:N316"/>
    <mergeCell ref="O316:X316"/>
    <mergeCell ref="Y316:AG316"/>
    <mergeCell ref="AH316:AO316"/>
    <mergeCell ref="B313:C313"/>
    <mergeCell ref="D313:N313"/>
    <mergeCell ref="O313:X313"/>
    <mergeCell ref="Y313:AG313"/>
    <mergeCell ref="AH313:AO313"/>
    <mergeCell ref="B314:C314"/>
    <mergeCell ref="D314:N314"/>
    <mergeCell ref="O314:X314"/>
    <mergeCell ref="Y314:AG314"/>
    <mergeCell ref="AH314:AO314"/>
    <mergeCell ref="B319:C319"/>
    <mergeCell ref="D319:N319"/>
    <mergeCell ref="O319:X319"/>
    <mergeCell ref="Y319:AG319"/>
    <mergeCell ref="AH319:AO319"/>
    <mergeCell ref="B320:C320"/>
    <mergeCell ref="D320:N320"/>
    <mergeCell ref="O320:X320"/>
    <mergeCell ref="Y320:AG320"/>
    <mergeCell ref="AH320:AO320"/>
    <mergeCell ref="B317:C317"/>
    <mergeCell ref="D317:N317"/>
    <mergeCell ref="O317:X317"/>
    <mergeCell ref="Y317:AG317"/>
    <mergeCell ref="AH317:AO317"/>
    <mergeCell ref="B318:C318"/>
    <mergeCell ref="D318:N318"/>
    <mergeCell ref="O318:X318"/>
    <mergeCell ref="Y318:AG318"/>
    <mergeCell ref="AH318:AO318"/>
    <mergeCell ref="B323:C323"/>
    <mergeCell ref="D323:N323"/>
    <mergeCell ref="O323:X323"/>
    <mergeCell ref="Y323:AG323"/>
    <mergeCell ref="AH323:AO323"/>
    <mergeCell ref="B324:C324"/>
    <mergeCell ref="D324:N324"/>
    <mergeCell ref="O324:X324"/>
    <mergeCell ref="Y324:AG324"/>
    <mergeCell ref="AH324:AO324"/>
    <mergeCell ref="B321:C321"/>
    <mergeCell ref="D321:N321"/>
    <mergeCell ref="O321:X321"/>
    <mergeCell ref="Y321:AG321"/>
    <mergeCell ref="AH321:AO321"/>
    <mergeCell ref="B322:C322"/>
    <mergeCell ref="D322:N322"/>
    <mergeCell ref="O322:X322"/>
    <mergeCell ref="Y322:AG322"/>
    <mergeCell ref="AH322:AO322"/>
    <mergeCell ref="B327:C327"/>
    <mergeCell ref="D327:N327"/>
    <mergeCell ref="O327:X327"/>
    <mergeCell ref="Y327:AG327"/>
    <mergeCell ref="AH327:AO327"/>
    <mergeCell ref="B328:C328"/>
    <mergeCell ref="D328:N328"/>
    <mergeCell ref="O328:X328"/>
    <mergeCell ref="Y328:AG328"/>
    <mergeCell ref="AH328:AO328"/>
    <mergeCell ref="B325:C325"/>
    <mergeCell ref="D325:N325"/>
    <mergeCell ref="O325:X325"/>
    <mergeCell ref="Y325:AG325"/>
    <mergeCell ref="AH325:AO325"/>
    <mergeCell ref="B326:C326"/>
    <mergeCell ref="D326:N326"/>
    <mergeCell ref="O326:X326"/>
    <mergeCell ref="Y326:AG326"/>
    <mergeCell ref="AH326:AO326"/>
    <mergeCell ref="B335:C335"/>
    <mergeCell ref="D335:N335"/>
    <mergeCell ref="O335:X335"/>
    <mergeCell ref="Y335:AG335"/>
    <mergeCell ref="AH335:AP335"/>
    <mergeCell ref="B336:C336"/>
    <mergeCell ref="D336:N336"/>
    <mergeCell ref="O336:X336"/>
    <mergeCell ref="Y336:AG336"/>
    <mergeCell ref="AH336:AP336"/>
    <mergeCell ref="B332:AR332"/>
    <mergeCell ref="B334:C334"/>
    <mergeCell ref="D334:N334"/>
    <mergeCell ref="O334:X334"/>
    <mergeCell ref="Y334:AG334"/>
    <mergeCell ref="AH334:AP334"/>
    <mergeCell ref="B329:C329"/>
    <mergeCell ref="D329:N329"/>
    <mergeCell ref="O329:X329"/>
    <mergeCell ref="Y329:AG329"/>
    <mergeCell ref="AH329:AO329"/>
    <mergeCell ref="B330:C330"/>
    <mergeCell ref="D330:N330"/>
    <mergeCell ref="O330:X330"/>
    <mergeCell ref="Y330:AG330"/>
    <mergeCell ref="AH330:AO330"/>
    <mergeCell ref="B339:C339"/>
    <mergeCell ref="D339:N339"/>
    <mergeCell ref="O339:X339"/>
    <mergeCell ref="Y339:AG339"/>
    <mergeCell ref="AH339:AP339"/>
    <mergeCell ref="B340:C340"/>
    <mergeCell ref="D340:N340"/>
    <mergeCell ref="O340:X340"/>
    <mergeCell ref="Y340:AG340"/>
    <mergeCell ref="AH340:AP340"/>
    <mergeCell ref="B337:C337"/>
    <mergeCell ref="D337:N337"/>
    <mergeCell ref="O337:X337"/>
    <mergeCell ref="Y337:AG337"/>
    <mergeCell ref="AH337:AP337"/>
    <mergeCell ref="B338:C338"/>
    <mergeCell ref="D338:N338"/>
    <mergeCell ref="O338:X338"/>
    <mergeCell ref="Y338:AG338"/>
    <mergeCell ref="AH338:AP338"/>
    <mergeCell ref="B346:AR346"/>
    <mergeCell ref="B348:D348"/>
    <mergeCell ref="E348:O348"/>
    <mergeCell ref="P348:Y348"/>
    <mergeCell ref="Z348:AH348"/>
    <mergeCell ref="AI348:AQ348"/>
    <mergeCell ref="B343:C343"/>
    <mergeCell ref="D343:N343"/>
    <mergeCell ref="O343:X343"/>
    <mergeCell ref="Y343:AG343"/>
    <mergeCell ref="AH343:AP343"/>
    <mergeCell ref="B344:C344"/>
    <mergeCell ref="D344:N344"/>
    <mergeCell ref="O344:X344"/>
    <mergeCell ref="Y344:AG344"/>
    <mergeCell ref="AH344:AP344"/>
    <mergeCell ref="B341:C341"/>
    <mergeCell ref="D341:N341"/>
    <mergeCell ref="O341:X341"/>
    <mergeCell ref="Y341:AG341"/>
    <mergeCell ref="AH341:AP341"/>
    <mergeCell ref="B342:C342"/>
    <mergeCell ref="D342:N342"/>
    <mergeCell ref="O342:X342"/>
    <mergeCell ref="Y342:AG342"/>
    <mergeCell ref="AH342:AP342"/>
    <mergeCell ref="B355:D355"/>
    <mergeCell ref="E355:O355"/>
    <mergeCell ref="P355:Y355"/>
    <mergeCell ref="Z355:AH355"/>
    <mergeCell ref="AI355:AQ355"/>
    <mergeCell ref="B356:D356"/>
    <mergeCell ref="E356:O356"/>
    <mergeCell ref="P356:Y356"/>
    <mergeCell ref="Z356:AH356"/>
    <mergeCell ref="AI356:AQ356"/>
    <mergeCell ref="B351:D351"/>
    <mergeCell ref="E351:O351"/>
    <mergeCell ref="P351:Y351"/>
    <mergeCell ref="Z351:AH351"/>
    <mergeCell ref="AI351:AQ351"/>
    <mergeCell ref="B353:AR353"/>
    <mergeCell ref="B349:D349"/>
    <mergeCell ref="E349:O349"/>
    <mergeCell ref="P349:Y349"/>
    <mergeCell ref="Z349:AH349"/>
    <mergeCell ref="AI349:AQ349"/>
    <mergeCell ref="B350:D350"/>
    <mergeCell ref="E350:O350"/>
    <mergeCell ref="P350:Y350"/>
    <mergeCell ref="Z350:AH350"/>
    <mergeCell ref="AI350:AQ350"/>
    <mergeCell ref="B359:D359"/>
    <mergeCell ref="E359:O359"/>
    <mergeCell ref="P359:Y359"/>
    <mergeCell ref="Z359:AH359"/>
    <mergeCell ref="AI359:AQ359"/>
    <mergeCell ref="B360:D360"/>
    <mergeCell ref="E360:O360"/>
    <mergeCell ref="P360:Y360"/>
    <mergeCell ref="Z360:AH360"/>
    <mergeCell ref="AI360:AQ360"/>
    <mergeCell ref="B357:D357"/>
    <mergeCell ref="E357:O357"/>
    <mergeCell ref="P357:Y357"/>
    <mergeCell ref="Z357:AH357"/>
    <mergeCell ref="AI357:AQ357"/>
    <mergeCell ref="B358:D358"/>
    <mergeCell ref="E358:O358"/>
    <mergeCell ref="P358:Y358"/>
    <mergeCell ref="Z358:AH358"/>
    <mergeCell ref="AI358:AQ358"/>
  </mergeCells>
  <pageMargins left="0.25" right="0.25" top="0.75" bottom="0.75" header="0.3" footer="0.3"/>
  <pageSetup paperSize="9" fitToHeight="0" orientation="landscape" r:id="rId1"/>
  <headerFooter>
    <oddHeader>&amp;R&amp;G</oddHeader>
    <oddFooter>&amp;R&amp;1#&amp;"Calibri"&amp;10&amp;K0078D7Classification :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445E2-2205-4329-8792-F33E85FA4EBC}">
  <sheetPr>
    <pageSetUpPr fitToPage="1"/>
  </sheetPr>
  <dimension ref="B1:E46"/>
  <sheetViews>
    <sheetView zoomScaleNormal="100" workbookViewId="0">
      <selection activeCell="N13" sqref="N13"/>
    </sheetView>
  </sheetViews>
  <sheetFormatPr defaultRowHeight="12.75" x14ac:dyDescent="0.2"/>
  <cols>
    <col min="1" max="1" width="0.7109375" style="58" customWidth="1"/>
    <col min="2" max="2" width="21.85546875" style="58" customWidth="1"/>
    <col min="3" max="3" width="0.85546875" style="58" customWidth="1"/>
    <col min="4" max="4" width="14.5703125" style="58" customWidth="1"/>
    <col min="5" max="5" width="48.85546875" style="58" customWidth="1"/>
    <col min="6" max="6" width="0.28515625" style="58" customWidth="1"/>
    <col min="7" max="7" width="4.7109375" style="58" customWidth="1"/>
    <col min="8" max="16384" width="9.140625" style="58"/>
  </cols>
  <sheetData>
    <row r="1" spans="2:5" s="56" customFormat="1" ht="9" customHeight="1" x14ac:dyDescent="0.15">
      <c r="B1" s="248"/>
      <c r="C1" s="248"/>
    </row>
    <row r="2" spans="2:5" s="56" customFormat="1" ht="22.9" customHeight="1" x14ac:dyDescent="0.15">
      <c r="B2" s="248"/>
      <c r="C2" s="248"/>
      <c r="D2" s="249" t="s">
        <v>1214</v>
      </c>
      <c r="E2" s="249"/>
    </row>
    <row r="3" spans="2:5" s="56" customFormat="1" ht="6.4" customHeight="1" x14ac:dyDescent="0.15">
      <c r="B3" s="248"/>
      <c r="C3" s="248"/>
    </row>
    <row r="4" spans="2:5" s="56" customFormat="1" ht="9.6" customHeight="1" x14ac:dyDescent="0.15"/>
    <row r="5" spans="2:5" s="56" customFormat="1" ht="33" customHeight="1" x14ac:dyDescent="0.15">
      <c r="B5" s="250" t="s">
        <v>1215</v>
      </c>
      <c r="C5" s="250"/>
      <c r="D5" s="250"/>
      <c r="E5" s="250"/>
    </row>
    <row r="6" spans="2:5" s="56" customFormat="1" ht="6.95" customHeight="1" x14ac:dyDescent="0.15"/>
    <row r="7" spans="2:5" s="56" customFormat="1" ht="5.25" customHeight="1" x14ac:dyDescent="0.15">
      <c r="B7" s="279" t="s">
        <v>1216</v>
      </c>
    </row>
    <row r="8" spans="2:5" s="56" customFormat="1" ht="21.4" customHeight="1" x14ac:dyDescent="0.15">
      <c r="B8" s="279"/>
      <c r="D8" s="57">
        <v>45504</v>
      </c>
    </row>
    <row r="9" spans="2:5" s="56" customFormat="1" ht="2.65" customHeight="1" x14ac:dyDescent="0.15">
      <c r="B9" s="279"/>
    </row>
    <row r="10" spans="2:5" s="56" customFormat="1" ht="2.1" customHeight="1" x14ac:dyDescent="0.15"/>
    <row r="11" spans="2:5" s="56" customFormat="1" ht="19.149999999999999" customHeight="1" x14ac:dyDescent="0.15">
      <c r="B11" s="252" t="s">
        <v>1217</v>
      </c>
      <c r="C11" s="252"/>
      <c r="D11" s="252"/>
      <c r="E11" s="252"/>
    </row>
    <row r="12" spans="2:5" s="56" customFormat="1" ht="238.35" customHeight="1" x14ac:dyDescent="0.15"/>
    <row r="13" spans="2:5" s="56" customFormat="1" ht="19.149999999999999" customHeight="1" x14ac:dyDescent="0.15">
      <c r="B13" s="252" t="s">
        <v>1218</v>
      </c>
      <c r="C13" s="252"/>
      <c r="D13" s="252"/>
      <c r="E13" s="252"/>
    </row>
    <row r="14" spans="2:5" s="56" customFormat="1" ht="371.1" customHeight="1" x14ac:dyDescent="0.15"/>
    <row r="15" spans="2:5" s="56" customFormat="1" ht="19.149999999999999" customHeight="1" x14ac:dyDescent="0.15">
      <c r="B15" s="252" t="s">
        <v>1219</v>
      </c>
      <c r="C15" s="252"/>
      <c r="D15" s="252"/>
      <c r="E15" s="252"/>
    </row>
    <row r="16" spans="2:5" s="56" customFormat="1" ht="354.6" customHeight="1" x14ac:dyDescent="0.15"/>
    <row r="17" spans="2:5" s="56" customFormat="1" ht="19.149999999999999" customHeight="1" x14ac:dyDescent="0.15">
      <c r="B17" s="252" t="s">
        <v>1220</v>
      </c>
      <c r="C17" s="252"/>
      <c r="D17" s="252"/>
      <c r="E17" s="252"/>
    </row>
    <row r="18" spans="2:5" s="56" customFormat="1" ht="365.25" customHeight="1" x14ac:dyDescent="0.15"/>
    <row r="19" spans="2:5" s="56" customFormat="1" ht="19.149999999999999" customHeight="1" x14ac:dyDescent="0.15">
      <c r="B19" s="252" t="s">
        <v>1221</v>
      </c>
      <c r="C19" s="252"/>
      <c r="D19" s="252"/>
      <c r="E19" s="252"/>
    </row>
    <row r="20" spans="2:5" s="56" customFormat="1" ht="352.5" customHeight="1" x14ac:dyDescent="0.15"/>
    <row r="21" spans="2:5" s="56" customFormat="1" ht="19.149999999999999" customHeight="1" x14ac:dyDescent="0.15">
      <c r="B21" s="252" t="s">
        <v>1222</v>
      </c>
      <c r="C21" s="252"/>
      <c r="D21" s="252"/>
      <c r="E21" s="252"/>
    </row>
    <row r="22" spans="2:5" s="56" customFormat="1" ht="374.85" customHeight="1" x14ac:dyDescent="0.15"/>
    <row r="23" spans="2:5" s="56" customFormat="1" ht="19.7" customHeight="1" x14ac:dyDescent="0.15">
      <c r="B23" s="252" t="s">
        <v>1223</v>
      </c>
      <c r="C23" s="252"/>
      <c r="D23" s="252"/>
      <c r="E23" s="252"/>
    </row>
    <row r="24" spans="2:5" s="56" customFormat="1" ht="263.45" customHeight="1" x14ac:dyDescent="0.15"/>
    <row r="25" spans="2:5" s="56" customFormat="1" ht="19.149999999999999" customHeight="1" x14ac:dyDescent="0.15">
      <c r="B25" s="252" t="s">
        <v>1224</v>
      </c>
      <c r="C25" s="252"/>
      <c r="D25" s="252"/>
      <c r="E25" s="252"/>
    </row>
    <row r="26" spans="2:5" s="56" customFormat="1" ht="175.9" customHeight="1" x14ac:dyDescent="0.15"/>
    <row r="27" spans="2:5" s="56" customFormat="1" ht="19.149999999999999" customHeight="1" x14ac:dyDescent="0.15">
      <c r="B27" s="252" t="s">
        <v>1225</v>
      </c>
      <c r="C27" s="252"/>
      <c r="D27" s="252"/>
      <c r="E27" s="252"/>
    </row>
    <row r="28" spans="2:5" s="56" customFormat="1" ht="256.5" customHeight="1" x14ac:dyDescent="0.15"/>
    <row r="29" spans="2:5" s="56" customFormat="1" ht="19.149999999999999" customHeight="1" x14ac:dyDescent="0.15">
      <c r="B29" s="252" t="s">
        <v>1226</v>
      </c>
      <c r="C29" s="252"/>
      <c r="D29" s="252"/>
      <c r="E29" s="252"/>
    </row>
    <row r="30" spans="2:5" s="56" customFormat="1" ht="195.2" customHeight="1" x14ac:dyDescent="0.15"/>
    <row r="31" spans="2:5" s="56" customFormat="1" ht="19.149999999999999" customHeight="1" x14ac:dyDescent="0.15">
      <c r="B31" s="252" t="s">
        <v>1227</v>
      </c>
      <c r="C31" s="252"/>
      <c r="D31" s="252"/>
      <c r="E31" s="252"/>
    </row>
    <row r="32" spans="2:5" s="56" customFormat="1" ht="193.15" customHeight="1" x14ac:dyDescent="0.15"/>
    <row r="33" spans="2:5" s="56" customFormat="1" ht="19.149999999999999" customHeight="1" x14ac:dyDescent="0.15">
      <c r="B33" s="252" t="s">
        <v>1228</v>
      </c>
      <c r="C33" s="252"/>
      <c r="D33" s="252"/>
      <c r="E33" s="252"/>
    </row>
    <row r="34" spans="2:5" s="56" customFormat="1" ht="312.95" customHeight="1" x14ac:dyDescent="0.15"/>
    <row r="35" spans="2:5" s="56" customFormat="1" ht="19.149999999999999" customHeight="1" x14ac:dyDescent="0.15">
      <c r="B35" s="252" t="s">
        <v>1229</v>
      </c>
      <c r="C35" s="252"/>
      <c r="D35" s="252"/>
      <c r="E35" s="252"/>
    </row>
    <row r="36" spans="2:5" s="56" customFormat="1" ht="318.95" customHeight="1" x14ac:dyDescent="0.15"/>
    <row r="37" spans="2:5" s="56" customFormat="1" ht="19.149999999999999" customHeight="1" x14ac:dyDescent="0.15">
      <c r="B37" s="252" t="s">
        <v>1230</v>
      </c>
      <c r="C37" s="252"/>
      <c r="D37" s="252"/>
      <c r="E37" s="252"/>
    </row>
    <row r="38" spans="2:5" s="56" customFormat="1" ht="278.85000000000002" customHeight="1" x14ac:dyDescent="0.15"/>
    <row r="39" spans="2:5" s="56" customFormat="1" ht="19.149999999999999" customHeight="1" x14ac:dyDescent="0.15">
      <c r="B39" s="252" t="s">
        <v>1231</v>
      </c>
      <c r="C39" s="252"/>
      <c r="D39" s="252"/>
      <c r="E39" s="252"/>
    </row>
    <row r="40" spans="2:5" s="56" customFormat="1" ht="364.7" customHeight="1" x14ac:dyDescent="0.15"/>
    <row r="41" spans="2:5" s="56" customFormat="1" ht="19.149999999999999" customHeight="1" x14ac:dyDescent="0.15">
      <c r="B41" s="252" t="s">
        <v>1232</v>
      </c>
      <c r="C41" s="252"/>
      <c r="D41" s="252"/>
      <c r="E41" s="252"/>
    </row>
    <row r="42" spans="2:5" s="56" customFormat="1" ht="401.65" customHeight="1" x14ac:dyDescent="0.15"/>
    <row r="43" spans="2:5" s="56" customFormat="1" ht="19.149999999999999" customHeight="1" x14ac:dyDescent="0.15">
      <c r="B43" s="252" t="s">
        <v>1233</v>
      </c>
      <c r="C43" s="252"/>
      <c r="D43" s="252"/>
      <c r="E43" s="252"/>
    </row>
    <row r="44" spans="2:5" s="56" customFormat="1" ht="181.35" customHeight="1" x14ac:dyDescent="0.15"/>
    <row r="45" spans="2:5" s="56" customFormat="1" ht="19.149999999999999" customHeight="1" x14ac:dyDescent="0.15">
      <c r="B45" s="252" t="s">
        <v>1234</v>
      </c>
      <c r="C45" s="252"/>
      <c r="D45" s="252"/>
      <c r="E45" s="252"/>
    </row>
    <row r="46" spans="2:5" s="56" customFormat="1" ht="201.6" customHeight="1" x14ac:dyDescent="0.15"/>
  </sheetData>
  <mergeCells count="22">
    <mergeCell ref="B25:E25"/>
    <mergeCell ref="B1:C3"/>
    <mergeCell ref="D2:E2"/>
    <mergeCell ref="B5:E5"/>
    <mergeCell ref="B7:B9"/>
    <mergeCell ref="B11:E11"/>
    <mergeCell ref="B13:E13"/>
    <mergeCell ref="B15:E15"/>
    <mergeCell ref="B17:E17"/>
    <mergeCell ref="B19:E19"/>
    <mergeCell ref="B21:E21"/>
    <mergeCell ref="B23:E23"/>
    <mergeCell ref="B39:E39"/>
    <mergeCell ref="B41:E41"/>
    <mergeCell ref="B43:E43"/>
    <mergeCell ref="B45:E45"/>
    <mergeCell ref="B27:E27"/>
    <mergeCell ref="B29:E29"/>
    <mergeCell ref="B31:E31"/>
    <mergeCell ref="B33:E33"/>
    <mergeCell ref="B35:E35"/>
    <mergeCell ref="B37:E37"/>
  </mergeCells>
  <pageMargins left="0.25" right="0.25" top="0.75" bottom="0.75" header="0.3" footer="0.3"/>
  <pageSetup paperSize="9" fitToHeight="0" orientation="landscape" r:id="rId1"/>
  <headerFooter>
    <oddHeader>&amp;R&amp;G</oddHeader>
    <oddFooter>&amp;R&amp;1#&amp;"Calibri"&amp;10&amp;K0078D7Classification : Internal</oddFooter>
  </headerFooter>
  <rowBreaks count="15" manualBreakCount="15">
    <brk id="12" max="16383" man="1"/>
    <brk id="14" max="7" man="1"/>
    <brk id="16" max="7" man="1"/>
    <brk id="18" max="7" man="1"/>
    <brk id="20" max="7" man="1"/>
    <brk id="22" max="7" man="1"/>
    <brk id="24" max="7" man="1"/>
    <brk id="26" max="7" man="1"/>
    <brk id="28" max="7" man="1"/>
    <brk id="32" max="7" man="1"/>
    <brk id="34" max="7" man="1"/>
    <brk id="36" max="7" man="1"/>
    <brk id="38" max="7" man="1"/>
    <brk id="40" max="7" man="1"/>
    <brk id="42"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6D6C1-7358-4849-888F-AA0F0097344F}">
  <sheetPr>
    <pageSetUpPr fitToPage="1"/>
  </sheetPr>
  <dimension ref="B1:J19"/>
  <sheetViews>
    <sheetView view="pageBreakPreview" zoomScale="60" zoomScaleNormal="100" workbookViewId="0">
      <selection activeCell="M14" sqref="M14"/>
    </sheetView>
  </sheetViews>
  <sheetFormatPr defaultRowHeight="12.75" x14ac:dyDescent="0.2"/>
  <cols>
    <col min="1" max="1" width="0.7109375" style="58" customWidth="1"/>
    <col min="2" max="2" width="13.7109375" style="58" customWidth="1"/>
    <col min="3" max="3" width="6.7109375" style="58" customWidth="1"/>
    <col min="4" max="4" width="17.140625" style="58" customWidth="1"/>
    <col min="5" max="5" width="14.5703125" style="58" customWidth="1"/>
    <col min="6" max="6" width="21.28515625" style="58" customWidth="1"/>
    <col min="7" max="7" width="14.5703125" style="58" customWidth="1"/>
    <col min="8" max="9" width="0.28515625" style="58" customWidth="1"/>
    <col min="10" max="10" width="4.7109375" style="58" customWidth="1"/>
    <col min="11" max="16384" width="9.140625" style="58"/>
  </cols>
  <sheetData>
    <row r="1" spans="2:8" s="56" customFormat="1" ht="9" customHeight="1" x14ac:dyDescent="0.15">
      <c r="B1" s="248"/>
      <c r="C1" s="248"/>
    </row>
    <row r="2" spans="2:8" s="56" customFormat="1" ht="22.9" customHeight="1" x14ac:dyDescent="0.15">
      <c r="B2" s="248"/>
      <c r="C2" s="248"/>
      <c r="D2" s="249" t="s">
        <v>1214</v>
      </c>
      <c r="E2" s="249"/>
      <c r="F2" s="249"/>
      <c r="G2" s="249"/>
      <c r="H2" s="249"/>
    </row>
    <row r="3" spans="2:8" s="56" customFormat="1" ht="6.4" customHeight="1" x14ac:dyDescent="0.15">
      <c r="B3" s="248"/>
      <c r="C3" s="248"/>
    </row>
    <row r="4" spans="2:8" s="56" customFormat="1" ht="9" customHeight="1" x14ac:dyDescent="0.15"/>
    <row r="5" spans="2:8" s="56" customFormat="1" ht="33" customHeight="1" x14ac:dyDescent="0.15">
      <c r="B5" s="250" t="s">
        <v>1523</v>
      </c>
      <c r="C5" s="250"/>
      <c r="D5" s="250"/>
      <c r="E5" s="250"/>
      <c r="F5" s="250"/>
      <c r="G5" s="250"/>
      <c r="H5" s="250"/>
    </row>
    <row r="6" spans="2:8" s="56" customFormat="1" ht="14.45" customHeight="1" x14ac:dyDescent="0.15"/>
    <row r="7" spans="2:8" s="56" customFormat="1" ht="22.9" customHeight="1" x14ac:dyDescent="0.15">
      <c r="B7" s="90" t="s">
        <v>1216</v>
      </c>
      <c r="D7" s="57">
        <v>45504</v>
      </c>
    </row>
    <row r="8" spans="2:8" s="56" customFormat="1" ht="12.75" customHeight="1" x14ac:dyDescent="0.15"/>
    <row r="9" spans="2:8" s="56" customFormat="1" ht="19.149999999999999" customHeight="1" x14ac:dyDescent="0.15">
      <c r="B9" s="283" t="s">
        <v>1524</v>
      </c>
      <c r="C9" s="283"/>
      <c r="D9" s="283"/>
      <c r="E9" s="283"/>
      <c r="F9" s="283"/>
      <c r="G9" s="283"/>
    </row>
    <row r="10" spans="2:8" s="56" customFormat="1" ht="14.85" customHeight="1" x14ac:dyDescent="0.15"/>
    <row r="11" spans="2:8" s="56" customFormat="1" ht="14.85" customHeight="1" x14ac:dyDescent="0.15">
      <c r="B11" s="106"/>
      <c r="C11" s="284" t="s">
        <v>1399</v>
      </c>
      <c r="D11" s="284"/>
      <c r="E11" s="77" t="s">
        <v>1400</v>
      </c>
      <c r="F11" s="77" t="s">
        <v>1401</v>
      </c>
      <c r="G11" s="77" t="s">
        <v>1400</v>
      </c>
    </row>
    <row r="12" spans="2:8" s="56" customFormat="1" ht="14.85" customHeight="1" x14ac:dyDescent="0.15">
      <c r="B12" s="70" t="s">
        <v>1525</v>
      </c>
      <c r="C12" s="281">
        <v>14900678713.8897</v>
      </c>
      <c r="D12" s="281"/>
      <c r="E12" s="107">
        <v>0.99866470409151398</v>
      </c>
      <c r="F12" s="108">
        <v>229126</v>
      </c>
      <c r="G12" s="107">
        <v>0.99889702195928998</v>
      </c>
    </row>
    <row r="13" spans="2:8" s="56" customFormat="1" ht="2.65" customHeight="1" x14ac:dyDescent="0.15"/>
    <row r="14" spans="2:8" s="56" customFormat="1" ht="14.85" customHeight="1" x14ac:dyDescent="0.15">
      <c r="B14" s="70" t="s">
        <v>1526</v>
      </c>
      <c r="C14" s="281">
        <v>12208384.91</v>
      </c>
      <c r="D14" s="281"/>
      <c r="E14" s="107">
        <v>8.182233398681E-4</v>
      </c>
      <c r="F14" s="108">
        <v>159</v>
      </c>
      <c r="G14" s="107">
        <v>6.9317592281769496E-4</v>
      </c>
    </row>
    <row r="15" spans="2:8" s="56" customFormat="1" ht="16.5" customHeight="1" x14ac:dyDescent="0.15">
      <c r="B15" s="70" t="s">
        <v>1527</v>
      </c>
      <c r="C15" s="281">
        <v>4742149.21</v>
      </c>
      <c r="D15" s="281"/>
      <c r="E15" s="107">
        <v>3.1782559227640499E-4</v>
      </c>
      <c r="F15" s="108">
        <v>58</v>
      </c>
      <c r="G15" s="107">
        <v>2.5285662593349902E-4</v>
      </c>
    </row>
    <row r="16" spans="2:8" s="56" customFormat="1" ht="17.649999999999999" customHeight="1" x14ac:dyDescent="0.15">
      <c r="B16" s="70" t="s">
        <v>1528</v>
      </c>
      <c r="C16" s="281">
        <v>1412117.04</v>
      </c>
      <c r="D16" s="281"/>
      <c r="E16" s="107">
        <v>9.4642094697312105E-5</v>
      </c>
      <c r="F16" s="108">
        <v>18</v>
      </c>
      <c r="G16" s="107">
        <v>7.8472745979361701E-5</v>
      </c>
    </row>
    <row r="17" spans="2:10" s="56" customFormat="1" ht="17.649999999999999" customHeight="1" x14ac:dyDescent="0.15">
      <c r="B17" s="70" t="s">
        <v>1529</v>
      </c>
      <c r="C17" s="281">
        <v>1560767.82</v>
      </c>
      <c r="D17" s="281"/>
      <c r="E17" s="107">
        <v>1.0460488163286899E-4</v>
      </c>
      <c r="F17" s="108">
        <v>18</v>
      </c>
      <c r="G17" s="107">
        <v>7.8472745979361701E-5</v>
      </c>
    </row>
    <row r="18" spans="2:10" s="56" customFormat="1" ht="16.5" customHeight="1" x14ac:dyDescent="0.15">
      <c r="B18" s="76" t="s">
        <v>204</v>
      </c>
      <c r="C18" s="282">
        <v>14920602132.869801</v>
      </c>
      <c r="D18" s="282"/>
      <c r="E18" s="109">
        <v>1</v>
      </c>
      <c r="F18" s="110">
        <v>229379</v>
      </c>
      <c r="G18" s="109">
        <v>1</v>
      </c>
    </row>
    <row r="19" spans="2:10" x14ac:dyDescent="0.2">
      <c r="B19" s="56"/>
      <c r="C19" s="56"/>
      <c r="D19" s="56"/>
      <c r="E19" s="56"/>
      <c r="F19" s="56"/>
      <c r="G19" s="56"/>
      <c r="H19" s="56"/>
      <c r="I19" s="56"/>
      <c r="J19" s="56"/>
    </row>
  </sheetData>
  <mergeCells count="11">
    <mergeCell ref="C12:D12"/>
    <mergeCell ref="B1:C3"/>
    <mergeCell ref="D2:H2"/>
    <mergeCell ref="B5:H5"/>
    <mergeCell ref="B9:G9"/>
    <mergeCell ref="C11:D11"/>
    <mergeCell ref="C14:D14"/>
    <mergeCell ref="C15:D15"/>
    <mergeCell ref="C16:D16"/>
    <mergeCell ref="C17:D17"/>
    <mergeCell ref="C18:D18"/>
  </mergeCells>
  <pageMargins left="0.25" right="0.25" top="0.75" bottom="0.75" header="0.3" footer="0.3"/>
  <pageSetup paperSize="9" fitToHeight="0" orientation="landscape" r:id="rId1"/>
  <headerFooter>
    <oddHeader>&amp;R&amp;G</oddHeader>
    <oddFooter>&amp;R&amp;1#&amp;"Calibri"&amp;10&amp;K0078D7Classification : Internal</oddFooter>
  </headerFooter>
  <rowBreaks count="1" manualBreakCount="1">
    <brk id="18"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27380-CB3B-4461-B55E-88C880376461}">
  <sheetPr>
    <pageSetUpPr fitToPage="1"/>
  </sheetPr>
  <dimension ref="B1:L371"/>
  <sheetViews>
    <sheetView workbookViewId="0">
      <selection activeCell="A2" sqref="A2"/>
    </sheetView>
  </sheetViews>
  <sheetFormatPr defaultRowHeight="12.75" x14ac:dyDescent="0.2"/>
  <cols>
    <col min="1" max="1" width="0.42578125" style="58" customWidth="1"/>
    <col min="2" max="2" width="0.5703125" style="58" customWidth="1"/>
    <col min="3" max="3" width="9.28515625" style="58" customWidth="1"/>
    <col min="4" max="4" width="5.28515625" style="58" customWidth="1"/>
    <col min="5" max="5" width="0.7109375" style="58" customWidth="1"/>
    <col min="6" max="6" width="6.28515625" style="58" customWidth="1"/>
    <col min="7" max="7" width="5.42578125" style="58" customWidth="1"/>
    <col min="8" max="8" width="11.85546875" style="58" customWidth="1"/>
    <col min="9" max="9" width="3.140625" style="58" customWidth="1"/>
    <col min="10" max="10" width="12.28515625" style="58" customWidth="1"/>
    <col min="11" max="11" width="12" style="58" customWidth="1"/>
    <col min="12" max="12" width="12.28515625" style="58" customWidth="1"/>
    <col min="13" max="13" width="6.28515625" style="58" customWidth="1"/>
    <col min="14" max="14" width="4.7109375" style="58" customWidth="1"/>
    <col min="15" max="16384" width="9.140625" style="58"/>
  </cols>
  <sheetData>
    <row r="1" spans="2:12" s="56" customFormat="1" ht="9" customHeight="1" x14ac:dyDescent="0.15">
      <c r="B1" s="248"/>
      <c r="C1" s="248"/>
      <c r="D1" s="248"/>
      <c r="E1" s="248"/>
      <c r="F1" s="248"/>
    </row>
    <row r="2" spans="2:12" s="56" customFormat="1" ht="22.9" customHeight="1" x14ac:dyDescent="0.15">
      <c r="B2" s="248"/>
      <c r="C2" s="248"/>
      <c r="D2" s="248"/>
      <c r="E2" s="248"/>
      <c r="F2" s="248"/>
      <c r="H2" s="249" t="s">
        <v>1214</v>
      </c>
      <c r="I2" s="249"/>
      <c r="J2" s="249"/>
      <c r="K2" s="249"/>
      <c r="L2" s="249"/>
    </row>
    <row r="3" spans="2:12" s="56" customFormat="1" ht="5.85" customHeight="1" x14ac:dyDescent="0.15">
      <c r="B3" s="248"/>
      <c r="C3" s="248"/>
      <c r="D3" s="248"/>
      <c r="E3" s="248"/>
      <c r="F3" s="248"/>
    </row>
    <row r="4" spans="2:12" s="56" customFormat="1" ht="2.1" customHeight="1" x14ac:dyDescent="0.15"/>
    <row r="5" spans="2:12" s="56" customFormat="1" ht="31.9" customHeight="1" x14ac:dyDescent="0.15">
      <c r="B5" s="250" t="s">
        <v>1530</v>
      </c>
      <c r="C5" s="250"/>
      <c r="D5" s="250"/>
      <c r="E5" s="250"/>
      <c r="F5" s="250"/>
      <c r="G5" s="250"/>
      <c r="H5" s="250"/>
      <c r="I5" s="250"/>
      <c r="J5" s="250"/>
      <c r="K5" s="250"/>
      <c r="L5" s="250"/>
    </row>
    <row r="6" spans="2:12" s="56" customFormat="1" ht="2.1" customHeight="1" x14ac:dyDescent="0.15"/>
    <row r="7" spans="2:12" s="56" customFormat="1" ht="2.1" customHeight="1" x14ac:dyDescent="0.15">
      <c r="B7" s="279" t="s">
        <v>1216</v>
      </c>
      <c r="C7" s="279"/>
      <c r="D7" s="279"/>
    </row>
    <row r="8" spans="2:12" s="56" customFormat="1" ht="20.25" customHeight="1" x14ac:dyDescent="0.15">
      <c r="B8" s="279"/>
      <c r="C8" s="279"/>
      <c r="D8" s="279"/>
      <c r="G8" s="289">
        <v>45474</v>
      </c>
      <c r="H8" s="289"/>
    </row>
    <row r="9" spans="2:12" s="56" customFormat="1" ht="5.25" customHeight="1" x14ac:dyDescent="0.15"/>
    <row r="10" spans="2:12" s="56" customFormat="1" ht="17.649999999999999" customHeight="1" x14ac:dyDescent="0.15">
      <c r="B10" s="290" t="s">
        <v>1531</v>
      </c>
      <c r="C10" s="290"/>
      <c r="D10" s="290"/>
      <c r="E10" s="290"/>
      <c r="F10" s="291" t="s">
        <v>1532</v>
      </c>
      <c r="G10" s="291"/>
      <c r="H10" s="292" t="s">
        <v>1533</v>
      </c>
      <c r="I10" s="292"/>
      <c r="J10" s="292"/>
      <c r="K10" s="292"/>
      <c r="L10" s="292"/>
    </row>
    <row r="11" spans="2:12" s="56" customFormat="1" ht="27.2" customHeight="1" x14ac:dyDescent="0.15">
      <c r="B11" s="111" t="s">
        <v>1534</v>
      </c>
      <c r="C11" s="77" t="s">
        <v>1535</v>
      </c>
      <c r="D11" s="77" t="s">
        <v>1536</v>
      </c>
      <c r="E11" s="111" t="s">
        <v>1537</v>
      </c>
      <c r="F11" s="288" t="s">
        <v>1538</v>
      </c>
      <c r="G11" s="288"/>
      <c r="H11" s="284" t="s">
        <v>1539</v>
      </c>
      <c r="I11" s="284"/>
      <c r="J11" s="77" t="s">
        <v>1540</v>
      </c>
      <c r="K11" s="77" t="s">
        <v>1541</v>
      </c>
      <c r="L11" s="77" t="s">
        <v>1542</v>
      </c>
    </row>
    <row r="12" spans="2:12" s="56" customFormat="1" ht="12.75" customHeight="1" x14ac:dyDescent="0.15">
      <c r="B12" s="112">
        <v>45474</v>
      </c>
      <c r="C12" s="113">
        <v>45505</v>
      </c>
      <c r="D12" s="63">
        <v>1</v>
      </c>
      <c r="E12" s="114">
        <v>31</v>
      </c>
      <c r="F12" s="285">
        <v>11500000000</v>
      </c>
      <c r="G12" s="285"/>
      <c r="H12" s="256">
        <v>14820752539.3134</v>
      </c>
      <c r="I12" s="256"/>
      <c r="J12" s="63">
        <v>14795615446.242599</v>
      </c>
      <c r="K12" s="63">
        <v>14757987151.157301</v>
      </c>
      <c r="L12" s="63">
        <v>14695479032.972601</v>
      </c>
    </row>
    <row r="13" spans="2:12" s="56" customFormat="1" ht="12.75" customHeight="1" x14ac:dyDescent="0.15">
      <c r="B13" s="112">
        <v>45474</v>
      </c>
      <c r="C13" s="113">
        <v>45536</v>
      </c>
      <c r="D13" s="63">
        <v>2</v>
      </c>
      <c r="E13" s="114">
        <v>62</v>
      </c>
      <c r="F13" s="285">
        <v>11500000000</v>
      </c>
      <c r="G13" s="285"/>
      <c r="H13" s="256">
        <v>14719005585.033001</v>
      </c>
      <c r="I13" s="256"/>
      <c r="J13" s="63">
        <v>14669118881.2973</v>
      </c>
      <c r="K13" s="63">
        <v>14594600583.055</v>
      </c>
      <c r="L13" s="63">
        <v>14471230233.813801</v>
      </c>
    </row>
    <row r="14" spans="2:12" s="56" customFormat="1" ht="12.75" customHeight="1" x14ac:dyDescent="0.15">
      <c r="B14" s="112">
        <v>45474</v>
      </c>
      <c r="C14" s="113">
        <v>45566</v>
      </c>
      <c r="D14" s="63">
        <v>3</v>
      </c>
      <c r="E14" s="114">
        <v>92</v>
      </c>
      <c r="F14" s="285">
        <v>11500000000</v>
      </c>
      <c r="G14" s="285"/>
      <c r="H14" s="256">
        <v>14610612827.997299</v>
      </c>
      <c r="I14" s="256"/>
      <c r="J14" s="63">
        <v>14537192817.9028</v>
      </c>
      <c r="K14" s="63">
        <v>14427746529.8587</v>
      </c>
      <c r="L14" s="63">
        <v>14247144415.257799</v>
      </c>
    </row>
    <row r="15" spans="2:12" s="56" customFormat="1" ht="12.75" customHeight="1" x14ac:dyDescent="0.15">
      <c r="B15" s="112">
        <v>45474</v>
      </c>
      <c r="C15" s="113">
        <v>45597</v>
      </c>
      <c r="D15" s="63">
        <v>4</v>
      </c>
      <c r="E15" s="114">
        <v>123</v>
      </c>
      <c r="F15" s="285">
        <v>11500000000</v>
      </c>
      <c r="G15" s="285"/>
      <c r="H15" s="256">
        <v>14500343553.070499</v>
      </c>
      <c r="I15" s="256"/>
      <c r="J15" s="63">
        <v>14403007588.9963</v>
      </c>
      <c r="K15" s="63">
        <v>14258217505.113199</v>
      </c>
      <c r="L15" s="63">
        <v>14020102141.648199</v>
      </c>
    </row>
    <row r="16" spans="2:12" s="56" customFormat="1" ht="12.75" customHeight="1" x14ac:dyDescent="0.15">
      <c r="B16" s="112">
        <v>45474</v>
      </c>
      <c r="C16" s="113">
        <v>45627</v>
      </c>
      <c r="D16" s="63">
        <v>5</v>
      </c>
      <c r="E16" s="114">
        <v>153</v>
      </c>
      <c r="F16" s="285">
        <v>11500000000</v>
      </c>
      <c r="G16" s="285"/>
      <c r="H16" s="256">
        <v>14391400891.374399</v>
      </c>
      <c r="I16" s="256"/>
      <c r="J16" s="63">
        <v>14271332646.358</v>
      </c>
      <c r="K16" s="63">
        <v>14093093795.5805</v>
      </c>
      <c r="L16" s="63">
        <v>13800930473.3041</v>
      </c>
    </row>
    <row r="17" spans="2:12" s="56" customFormat="1" ht="12.75" customHeight="1" x14ac:dyDescent="0.15">
      <c r="B17" s="112">
        <v>45474</v>
      </c>
      <c r="C17" s="113">
        <v>45658</v>
      </c>
      <c r="D17" s="63">
        <v>6</v>
      </c>
      <c r="E17" s="114">
        <v>184</v>
      </c>
      <c r="F17" s="285">
        <v>11500000000</v>
      </c>
      <c r="G17" s="285"/>
      <c r="H17" s="256">
        <v>14287706681.025499</v>
      </c>
      <c r="I17" s="256"/>
      <c r="J17" s="63">
        <v>14144472731.941</v>
      </c>
      <c r="K17" s="63">
        <v>13932295235.2616</v>
      </c>
      <c r="L17" s="63">
        <v>13585677909.752701</v>
      </c>
    </row>
    <row r="18" spans="2:12" s="56" customFormat="1" ht="12.75" customHeight="1" x14ac:dyDescent="0.15">
      <c r="B18" s="112">
        <v>45474</v>
      </c>
      <c r="C18" s="113">
        <v>45689</v>
      </c>
      <c r="D18" s="63">
        <v>7</v>
      </c>
      <c r="E18" s="114">
        <v>215</v>
      </c>
      <c r="F18" s="285">
        <v>11500000000</v>
      </c>
      <c r="G18" s="285"/>
      <c r="H18" s="256">
        <v>14182693190.6206</v>
      </c>
      <c r="I18" s="256"/>
      <c r="J18" s="63">
        <v>14016698252.1201</v>
      </c>
      <c r="K18" s="63">
        <v>13771324854.7323</v>
      </c>
      <c r="L18" s="63">
        <v>13371834347.6236</v>
      </c>
    </row>
    <row r="19" spans="2:12" s="56" customFormat="1" ht="12.75" customHeight="1" x14ac:dyDescent="0.15">
      <c r="B19" s="112">
        <v>45474</v>
      </c>
      <c r="C19" s="113">
        <v>45717</v>
      </c>
      <c r="D19" s="63">
        <v>8</v>
      </c>
      <c r="E19" s="114">
        <v>243</v>
      </c>
      <c r="F19" s="285">
        <v>11500000000</v>
      </c>
      <c r="G19" s="285"/>
      <c r="H19" s="256">
        <v>14080587875.246201</v>
      </c>
      <c r="I19" s="256"/>
      <c r="J19" s="63">
        <v>13894468110.0133</v>
      </c>
      <c r="K19" s="63">
        <v>13619872483.501101</v>
      </c>
      <c r="L19" s="63">
        <v>13174171644.1546</v>
      </c>
    </row>
    <row r="20" spans="2:12" s="56" customFormat="1" ht="12.75" customHeight="1" x14ac:dyDescent="0.15">
      <c r="B20" s="112">
        <v>45474</v>
      </c>
      <c r="C20" s="113">
        <v>45748</v>
      </c>
      <c r="D20" s="63">
        <v>9</v>
      </c>
      <c r="E20" s="114">
        <v>274</v>
      </c>
      <c r="F20" s="285">
        <v>11500000000</v>
      </c>
      <c r="G20" s="285"/>
      <c r="H20" s="256">
        <v>13980515998.9785</v>
      </c>
      <c r="I20" s="256"/>
      <c r="J20" s="63">
        <v>13772320441.6255</v>
      </c>
      <c r="K20" s="63">
        <v>13465805181.527201</v>
      </c>
      <c r="L20" s="63">
        <v>12969977495.373699</v>
      </c>
    </row>
    <row r="21" spans="2:12" s="56" customFormat="1" ht="12.75" customHeight="1" x14ac:dyDescent="0.15">
      <c r="B21" s="112">
        <v>45474</v>
      </c>
      <c r="C21" s="113">
        <v>45778</v>
      </c>
      <c r="D21" s="63">
        <v>10</v>
      </c>
      <c r="E21" s="114">
        <v>304</v>
      </c>
      <c r="F21" s="285">
        <v>11500000000</v>
      </c>
      <c r="G21" s="285"/>
      <c r="H21" s="256">
        <v>13878771024.4937</v>
      </c>
      <c r="I21" s="256"/>
      <c r="J21" s="63">
        <v>13649649173.231501</v>
      </c>
      <c r="K21" s="63">
        <v>13313016323.960699</v>
      </c>
      <c r="L21" s="63">
        <v>12770251297.483999</v>
      </c>
    </row>
    <row r="22" spans="2:12" s="56" customFormat="1" ht="12.75" customHeight="1" x14ac:dyDescent="0.15">
      <c r="B22" s="112">
        <v>45474</v>
      </c>
      <c r="C22" s="113">
        <v>45809</v>
      </c>
      <c r="D22" s="63">
        <v>11</v>
      </c>
      <c r="E22" s="114">
        <v>335</v>
      </c>
      <c r="F22" s="285">
        <v>11500000000</v>
      </c>
      <c r="G22" s="285"/>
      <c r="H22" s="256">
        <v>13772756989.375601</v>
      </c>
      <c r="I22" s="256"/>
      <c r="J22" s="63">
        <v>13522411326.729401</v>
      </c>
      <c r="K22" s="63">
        <v>13155374336.802799</v>
      </c>
      <c r="L22" s="63">
        <v>12565587799.754299</v>
      </c>
    </row>
    <row r="23" spans="2:12" s="56" customFormat="1" ht="12.75" customHeight="1" x14ac:dyDescent="0.15">
      <c r="B23" s="112">
        <v>45474</v>
      </c>
      <c r="C23" s="113">
        <v>45839</v>
      </c>
      <c r="D23" s="63">
        <v>12</v>
      </c>
      <c r="E23" s="114">
        <v>365</v>
      </c>
      <c r="F23" s="285">
        <v>11500000000</v>
      </c>
      <c r="G23" s="285"/>
      <c r="H23" s="256">
        <v>13668770982.723301</v>
      </c>
      <c r="I23" s="256"/>
      <c r="J23" s="63">
        <v>13398287262.650499</v>
      </c>
      <c r="K23" s="63">
        <v>13002537664.5986</v>
      </c>
      <c r="L23" s="63">
        <v>12368692782.892799</v>
      </c>
    </row>
    <row r="24" spans="2:12" s="56" customFormat="1" ht="12.75" customHeight="1" x14ac:dyDescent="0.15">
      <c r="B24" s="112">
        <v>45474</v>
      </c>
      <c r="C24" s="113">
        <v>45870</v>
      </c>
      <c r="D24" s="63">
        <v>13</v>
      </c>
      <c r="E24" s="114">
        <v>396</v>
      </c>
      <c r="F24" s="285">
        <v>11500000000</v>
      </c>
      <c r="G24" s="285"/>
      <c r="H24" s="256">
        <v>13569962109.227501</v>
      </c>
      <c r="I24" s="256"/>
      <c r="J24" s="63">
        <v>13278873447.2694</v>
      </c>
      <c r="K24" s="63">
        <v>12853877608.5226</v>
      </c>
      <c r="L24" s="63">
        <v>12175490382.4888</v>
      </c>
    </row>
    <row r="25" spans="2:12" s="56" customFormat="1" ht="12.75" customHeight="1" x14ac:dyDescent="0.15">
      <c r="B25" s="112">
        <v>45474</v>
      </c>
      <c r="C25" s="113">
        <v>45901</v>
      </c>
      <c r="D25" s="63">
        <v>14</v>
      </c>
      <c r="E25" s="114">
        <v>427</v>
      </c>
      <c r="F25" s="285">
        <v>11500000000</v>
      </c>
      <c r="G25" s="285"/>
      <c r="H25" s="256">
        <v>13462087746.060699</v>
      </c>
      <c r="I25" s="256"/>
      <c r="J25" s="63">
        <v>13150970178.48</v>
      </c>
      <c r="K25" s="63">
        <v>12697692754.100599</v>
      </c>
      <c r="L25" s="63">
        <v>11976605250.9877</v>
      </c>
    </row>
    <row r="26" spans="2:12" s="56" customFormat="1" ht="12.75" customHeight="1" x14ac:dyDescent="0.15">
      <c r="B26" s="112">
        <v>45474</v>
      </c>
      <c r="C26" s="113">
        <v>45931</v>
      </c>
      <c r="D26" s="63">
        <v>15</v>
      </c>
      <c r="E26" s="114">
        <v>457</v>
      </c>
      <c r="F26" s="285">
        <v>11500000000</v>
      </c>
      <c r="G26" s="285"/>
      <c r="H26" s="256">
        <v>13363675722.6556</v>
      </c>
      <c r="I26" s="256"/>
      <c r="J26" s="63">
        <v>13033404228.962799</v>
      </c>
      <c r="K26" s="63">
        <v>12553205939.990801</v>
      </c>
      <c r="L26" s="63">
        <v>11791787883.855301</v>
      </c>
    </row>
    <row r="27" spans="2:12" s="56" customFormat="1" ht="12.75" customHeight="1" x14ac:dyDescent="0.15">
      <c r="B27" s="112">
        <v>45474</v>
      </c>
      <c r="C27" s="113">
        <v>45962</v>
      </c>
      <c r="D27" s="63">
        <v>16</v>
      </c>
      <c r="E27" s="114">
        <v>488</v>
      </c>
      <c r="F27" s="285">
        <v>11500000000</v>
      </c>
      <c r="G27" s="285"/>
      <c r="H27" s="256">
        <v>13265560781.024</v>
      </c>
      <c r="I27" s="256"/>
      <c r="J27" s="63">
        <v>12915770791.2836</v>
      </c>
      <c r="K27" s="63">
        <v>12408269305.9252</v>
      </c>
      <c r="L27" s="63">
        <v>11606274422.4293</v>
      </c>
    </row>
    <row r="28" spans="2:12" s="56" customFormat="1" ht="12.75" customHeight="1" x14ac:dyDescent="0.15">
      <c r="B28" s="112">
        <v>45474</v>
      </c>
      <c r="C28" s="113">
        <v>45992</v>
      </c>
      <c r="D28" s="63">
        <v>17</v>
      </c>
      <c r="E28" s="114">
        <v>518</v>
      </c>
      <c r="F28" s="285">
        <v>11500000000</v>
      </c>
      <c r="G28" s="285"/>
      <c r="H28" s="256">
        <v>13156485488.695499</v>
      </c>
      <c r="I28" s="256"/>
      <c r="J28" s="63">
        <v>12788545907.745199</v>
      </c>
      <c r="K28" s="63">
        <v>12255804245.359501</v>
      </c>
      <c r="L28" s="63">
        <v>11416671981.7101</v>
      </c>
    </row>
    <row r="29" spans="2:12" s="56" customFormat="1" ht="12.75" customHeight="1" x14ac:dyDescent="0.15">
      <c r="B29" s="112">
        <v>45474</v>
      </c>
      <c r="C29" s="113">
        <v>46023</v>
      </c>
      <c r="D29" s="63">
        <v>18</v>
      </c>
      <c r="E29" s="114">
        <v>549</v>
      </c>
      <c r="F29" s="285">
        <v>11500000000</v>
      </c>
      <c r="G29" s="285"/>
      <c r="H29" s="256">
        <v>13057631159.708799</v>
      </c>
      <c r="I29" s="256"/>
      <c r="J29" s="63">
        <v>12670928833.8587</v>
      </c>
      <c r="K29" s="63">
        <v>12112204461.670401</v>
      </c>
      <c r="L29" s="63">
        <v>11235114961.660999</v>
      </c>
    </row>
    <row r="30" spans="2:12" s="56" customFormat="1" ht="12.75" customHeight="1" x14ac:dyDescent="0.15">
      <c r="B30" s="112">
        <v>45474</v>
      </c>
      <c r="C30" s="113">
        <v>46054</v>
      </c>
      <c r="D30" s="63">
        <v>19</v>
      </c>
      <c r="E30" s="114">
        <v>580</v>
      </c>
      <c r="F30" s="285">
        <v>9000000000</v>
      </c>
      <c r="G30" s="285"/>
      <c r="H30" s="256">
        <v>12959431663.0261</v>
      </c>
      <c r="I30" s="256"/>
      <c r="J30" s="63">
        <v>12554308307.7705</v>
      </c>
      <c r="K30" s="63">
        <v>11970205998.6947</v>
      </c>
      <c r="L30" s="63">
        <v>11056370186.013</v>
      </c>
    </row>
    <row r="31" spans="2:12" s="56" customFormat="1" ht="12.75" customHeight="1" x14ac:dyDescent="0.15">
      <c r="B31" s="112">
        <v>45474</v>
      </c>
      <c r="C31" s="113">
        <v>46082</v>
      </c>
      <c r="D31" s="63">
        <v>20</v>
      </c>
      <c r="E31" s="114">
        <v>608</v>
      </c>
      <c r="F31" s="285">
        <v>9000000000</v>
      </c>
      <c r="G31" s="285"/>
      <c r="H31" s="256">
        <v>12856177825.7187</v>
      </c>
      <c r="I31" s="256"/>
      <c r="J31" s="63">
        <v>12435201524.555799</v>
      </c>
      <c r="K31" s="63">
        <v>11829401667.818701</v>
      </c>
      <c r="L31" s="63">
        <v>10884506337.6964</v>
      </c>
    </row>
    <row r="32" spans="2:12" s="56" customFormat="1" ht="12.75" customHeight="1" x14ac:dyDescent="0.15">
      <c r="B32" s="112">
        <v>45474</v>
      </c>
      <c r="C32" s="113">
        <v>46113</v>
      </c>
      <c r="D32" s="63">
        <v>21</v>
      </c>
      <c r="E32" s="114">
        <v>639</v>
      </c>
      <c r="F32" s="285">
        <v>9000000000</v>
      </c>
      <c r="G32" s="285"/>
      <c r="H32" s="256">
        <v>12756801209.640301</v>
      </c>
      <c r="I32" s="256"/>
      <c r="J32" s="63">
        <v>12318151010.5299</v>
      </c>
      <c r="K32" s="63">
        <v>11688252027.014799</v>
      </c>
      <c r="L32" s="63">
        <v>10709079561.0285</v>
      </c>
    </row>
    <row r="33" spans="2:12" s="56" customFormat="1" ht="12.75" customHeight="1" x14ac:dyDescent="0.15">
      <c r="B33" s="112">
        <v>45474</v>
      </c>
      <c r="C33" s="113">
        <v>46143</v>
      </c>
      <c r="D33" s="63">
        <v>22</v>
      </c>
      <c r="E33" s="114">
        <v>669</v>
      </c>
      <c r="F33" s="285">
        <v>9000000000</v>
      </c>
      <c r="G33" s="285"/>
      <c r="H33" s="256">
        <v>12656000389.505501</v>
      </c>
      <c r="I33" s="256"/>
      <c r="J33" s="63">
        <v>12200756954.820499</v>
      </c>
      <c r="K33" s="63">
        <v>11548367257.807301</v>
      </c>
      <c r="L33" s="63">
        <v>10537540281.735901</v>
      </c>
    </row>
    <row r="34" spans="2:12" s="56" customFormat="1" ht="12.75" customHeight="1" x14ac:dyDescent="0.15">
      <c r="B34" s="112">
        <v>45474</v>
      </c>
      <c r="C34" s="113">
        <v>46174</v>
      </c>
      <c r="D34" s="63">
        <v>23</v>
      </c>
      <c r="E34" s="114">
        <v>700</v>
      </c>
      <c r="F34" s="285">
        <v>9000000000</v>
      </c>
      <c r="G34" s="285"/>
      <c r="H34" s="256">
        <v>12556303219.826401</v>
      </c>
      <c r="I34" s="256"/>
      <c r="J34" s="63">
        <v>12084115572.9748</v>
      </c>
      <c r="K34" s="63">
        <v>11408873742.7024</v>
      </c>
      <c r="L34" s="63">
        <v>10366163504.563299</v>
      </c>
    </row>
    <row r="35" spans="2:12" s="56" customFormat="1" ht="12.75" customHeight="1" x14ac:dyDescent="0.15">
      <c r="B35" s="112">
        <v>45474</v>
      </c>
      <c r="C35" s="113">
        <v>46204</v>
      </c>
      <c r="D35" s="63">
        <v>24</v>
      </c>
      <c r="E35" s="114">
        <v>730</v>
      </c>
      <c r="F35" s="285">
        <v>9000000000</v>
      </c>
      <c r="G35" s="285"/>
      <c r="H35" s="256">
        <v>12458173270.991301</v>
      </c>
      <c r="I35" s="256"/>
      <c r="J35" s="63">
        <v>11969995926.060301</v>
      </c>
      <c r="K35" s="63">
        <v>11273315815.126101</v>
      </c>
      <c r="L35" s="63">
        <v>10201006816.541401</v>
      </c>
    </row>
    <row r="36" spans="2:12" s="56" customFormat="1" ht="12.75" customHeight="1" x14ac:dyDescent="0.15">
      <c r="B36" s="112">
        <v>45474</v>
      </c>
      <c r="C36" s="113">
        <v>46235</v>
      </c>
      <c r="D36" s="63">
        <v>25</v>
      </c>
      <c r="E36" s="114">
        <v>761</v>
      </c>
      <c r="F36" s="285">
        <v>9000000000</v>
      </c>
      <c r="G36" s="285"/>
      <c r="H36" s="256">
        <v>12359714776.222099</v>
      </c>
      <c r="I36" s="256"/>
      <c r="J36" s="63">
        <v>11855254007.9727</v>
      </c>
      <c r="K36" s="63">
        <v>11136856595.213301</v>
      </c>
      <c r="L36" s="63">
        <v>10034843670.2514</v>
      </c>
    </row>
    <row r="37" spans="2:12" s="56" customFormat="1" ht="12.75" customHeight="1" x14ac:dyDescent="0.15">
      <c r="B37" s="112">
        <v>45474</v>
      </c>
      <c r="C37" s="113">
        <v>46266</v>
      </c>
      <c r="D37" s="63">
        <v>26</v>
      </c>
      <c r="E37" s="114">
        <v>792</v>
      </c>
      <c r="F37" s="285">
        <v>9000000000</v>
      </c>
      <c r="G37" s="285"/>
      <c r="H37" s="256">
        <v>12257858685.671</v>
      </c>
      <c r="I37" s="256"/>
      <c r="J37" s="63">
        <v>11737613481.9536</v>
      </c>
      <c r="K37" s="63">
        <v>10998302513.611</v>
      </c>
      <c r="L37" s="63">
        <v>9868025526.1858196</v>
      </c>
    </row>
    <row r="38" spans="2:12" s="56" customFormat="1" ht="12.75" customHeight="1" x14ac:dyDescent="0.15">
      <c r="B38" s="112">
        <v>45474</v>
      </c>
      <c r="C38" s="113">
        <v>46296</v>
      </c>
      <c r="D38" s="63">
        <v>27</v>
      </c>
      <c r="E38" s="114">
        <v>822</v>
      </c>
      <c r="F38" s="285">
        <v>9000000000</v>
      </c>
      <c r="G38" s="285"/>
      <c r="H38" s="256">
        <v>12158681890.729</v>
      </c>
      <c r="I38" s="256"/>
      <c r="J38" s="63">
        <v>11623535606.662201</v>
      </c>
      <c r="K38" s="63">
        <v>10864603323.8533</v>
      </c>
      <c r="L38" s="63">
        <v>9708107152.4374504</v>
      </c>
    </row>
    <row r="39" spans="2:12" s="56" customFormat="1" ht="12.75" customHeight="1" x14ac:dyDescent="0.15">
      <c r="B39" s="112">
        <v>45474</v>
      </c>
      <c r="C39" s="113">
        <v>46327</v>
      </c>
      <c r="D39" s="63">
        <v>28</v>
      </c>
      <c r="E39" s="114">
        <v>853</v>
      </c>
      <c r="F39" s="285">
        <v>9000000000</v>
      </c>
      <c r="G39" s="285"/>
      <c r="H39" s="256">
        <v>12058819706.6672</v>
      </c>
      <c r="I39" s="256"/>
      <c r="J39" s="63">
        <v>11508516250.3496</v>
      </c>
      <c r="K39" s="63">
        <v>10729736390.801701</v>
      </c>
      <c r="L39" s="63">
        <v>9546987602.0589695</v>
      </c>
    </row>
    <row r="40" spans="2:12" s="56" customFormat="1" ht="12.75" customHeight="1" x14ac:dyDescent="0.15">
      <c r="B40" s="112">
        <v>45474</v>
      </c>
      <c r="C40" s="113">
        <v>46357</v>
      </c>
      <c r="D40" s="63">
        <v>29</v>
      </c>
      <c r="E40" s="114">
        <v>883</v>
      </c>
      <c r="F40" s="285">
        <v>9000000000</v>
      </c>
      <c r="G40" s="285"/>
      <c r="H40" s="256">
        <v>11956478446.432699</v>
      </c>
      <c r="I40" s="256"/>
      <c r="J40" s="63">
        <v>11392115487.0459</v>
      </c>
      <c r="K40" s="63">
        <v>10595070802.816299</v>
      </c>
      <c r="L40" s="63">
        <v>9388522534.4451294</v>
      </c>
    </row>
    <row r="41" spans="2:12" s="56" customFormat="1" ht="12.75" customHeight="1" x14ac:dyDescent="0.15">
      <c r="B41" s="112">
        <v>45474</v>
      </c>
      <c r="C41" s="113">
        <v>46388</v>
      </c>
      <c r="D41" s="63">
        <v>30</v>
      </c>
      <c r="E41" s="114">
        <v>914</v>
      </c>
      <c r="F41" s="285">
        <v>9000000000</v>
      </c>
      <c r="G41" s="285"/>
      <c r="H41" s="256">
        <v>11854180497.9592</v>
      </c>
      <c r="I41" s="256"/>
      <c r="J41" s="63">
        <v>11275489593.008301</v>
      </c>
      <c r="K41" s="63">
        <v>10459934997.9189</v>
      </c>
      <c r="L41" s="63">
        <v>9229517443.8812599</v>
      </c>
    </row>
    <row r="42" spans="2:12" s="56" customFormat="1" ht="12.75" customHeight="1" x14ac:dyDescent="0.15">
      <c r="B42" s="112">
        <v>45474</v>
      </c>
      <c r="C42" s="113">
        <v>46419</v>
      </c>
      <c r="D42" s="63">
        <v>31</v>
      </c>
      <c r="E42" s="114">
        <v>945</v>
      </c>
      <c r="F42" s="285">
        <v>9000000000</v>
      </c>
      <c r="G42" s="285"/>
      <c r="H42" s="256">
        <v>11758541026.886</v>
      </c>
      <c r="I42" s="256"/>
      <c r="J42" s="63">
        <v>11165549225.469299</v>
      </c>
      <c r="K42" s="63">
        <v>10331604211.961901</v>
      </c>
      <c r="L42" s="63">
        <v>9077669973.2035408</v>
      </c>
    </row>
    <row r="43" spans="2:12" s="56" customFormat="1" ht="12.75" customHeight="1" x14ac:dyDescent="0.15">
      <c r="B43" s="112">
        <v>45474</v>
      </c>
      <c r="C43" s="113">
        <v>46447</v>
      </c>
      <c r="D43" s="63">
        <v>32</v>
      </c>
      <c r="E43" s="114">
        <v>973</v>
      </c>
      <c r="F43" s="285">
        <v>9000000000</v>
      </c>
      <c r="G43" s="285"/>
      <c r="H43" s="256">
        <v>11660294715.2463</v>
      </c>
      <c r="I43" s="256"/>
      <c r="J43" s="63">
        <v>11055294144.130699</v>
      </c>
      <c r="K43" s="63">
        <v>10206082824.941999</v>
      </c>
      <c r="L43" s="63">
        <v>8933069822.2967606</v>
      </c>
    </row>
    <row r="44" spans="2:12" s="56" customFormat="1" ht="12.75" customHeight="1" x14ac:dyDescent="0.15">
      <c r="B44" s="112">
        <v>45474</v>
      </c>
      <c r="C44" s="113">
        <v>46478</v>
      </c>
      <c r="D44" s="63">
        <v>33</v>
      </c>
      <c r="E44" s="114">
        <v>1004</v>
      </c>
      <c r="F44" s="285">
        <v>9000000000</v>
      </c>
      <c r="G44" s="285"/>
      <c r="H44" s="256">
        <v>11563571145.110701</v>
      </c>
      <c r="I44" s="256"/>
      <c r="J44" s="63">
        <v>10944994069.206699</v>
      </c>
      <c r="K44" s="63">
        <v>10078558238.209299</v>
      </c>
      <c r="L44" s="63">
        <v>8784087826.46241</v>
      </c>
    </row>
    <row r="45" spans="2:12" s="56" customFormat="1" ht="12.75" customHeight="1" x14ac:dyDescent="0.15">
      <c r="B45" s="112">
        <v>45474</v>
      </c>
      <c r="C45" s="113">
        <v>46508</v>
      </c>
      <c r="D45" s="63">
        <v>34</v>
      </c>
      <c r="E45" s="114">
        <v>1034</v>
      </c>
      <c r="F45" s="285">
        <v>6500000000</v>
      </c>
      <c r="G45" s="285"/>
      <c r="H45" s="256">
        <v>11457933463.606199</v>
      </c>
      <c r="I45" s="256"/>
      <c r="J45" s="63">
        <v>10827206258.347799</v>
      </c>
      <c r="K45" s="63">
        <v>9945555759.5006905</v>
      </c>
      <c r="L45" s="63">
        <v>8632635417.5051899</v>
      </c>
    </row>
    <row r="46" spans="2:12" s="56" customFormat="1" ht="12.75" customHeight="1" x14ac:dyDescent="0.15">
      <c r="B46" s="112">
        <v>45474</v>
      </c>
      <c r="C46" s="113">
        <v>46539</v>
      </c>
      <c r="D46" s="63">
        <v>35</v>
      </c>
      <c r="E46" s="114">
        <v>1065</v>
      </c>
      <c r="F46" s="285">
        <v>6500000000</v>
      </c>
      <c r="G46" s="285"/>
      <c r="H46" s="256">
        <v>11363424436.930901</v>
      </c>
      <c r="I46" s="256"/>
      <c r="J46" s="63">
        <v>10719687416.882299</v>
      </c>
      <c r="K46" s="63">
        <v>9821749670.0507202</v>
      </c>
      <c r="L46" s="63">
        <v>8489064309.7594099</v>
      </c>
    </row>
    <row r="47" spans="2:12" s="56" customFormat="1" ht="12.75" customHeight="1" x14ac:dyDescent="0.15">
      <c r="B47" s="112">
        <v>45474</v>
      </c>
      <c r="C47" s="113">
        <v>46569</v>
      </c>
      <c r="D47" s="63">
        <v>36</v>
      </c>
      <c r="E47" s="114">
        <v>1095</v>
      </c>
      <c r="F47" s="285">
        <v>6500000000</v>
      </c>
      <c r="G47" s="285"/>
      <c r="H47" s="256">
        <v>11266863210.930201</v>
      </c>
      <c r="I47" s="256"/>
      <c r="J47" s="63">
        <v>10611150525.001301</v>
      </c>
      <c r="K47" s="63">
        <v>9698375206.3689308</v>
      </c>
      <c r="L47" s="63">
        <v>8348068962.07094</v>
      </c>
    </row>
    <row r="48" spans="2:12" s="56" customFormat="1" ht="12.75" customHeight="1" x14ac:dyDescent="0.15">
      <c r="B48" s="112">
        <v>45474</v>
      </c>
      <c r="C48" s="113">
        <v>46600</v>
      </c>
      <c r="D48" s="63">
        <v>37</v>
      </c>
      <c r="E48" s="114">
        <v>1126</v>
      </c>
      <c r="F48" s="285">
        <v>6500000000</v>
      </c>
      <c r="G48" s="285"/>
      <c r="H48" s="256">
        <v>11175463368.755699</v>
      </c>
      <c r="I48" s="256"/>
      <c r="J48" s="63">
        <v>10507218703.914499</v>
      </c>
      <c r="K48" s="63">
        <v>9578960260.1642208</v>
      </c>
      <c r="L48" s="63">
        <v>8210356921.9108295</v>
      </c>
    </row>
    <row r="49" spans="2:12" s="56" customFormat="1" ht="12.75" customHeight="1" x14ac:dyDescent="0.15">
      <c r="B49" s="112">
        <v>45474</v>
      </c>
      <c r="C49" s="113">
        <v>46631</v>
      </c>
      <c r="D49" s="63">
        <v>38</v>
      </c>
      <c r="E49" s="114">
        <v>1157</v>
      </c>
      <c r="F49" s="285">
        <v>6500000000</v>
      </c>
      <c r="G49" s="285"/>
      <c r="H49" s="256">
        <v>11082242884.758499</v>
      </c>
      <c r="I49" s="256"/>
      <c r="J49" s="63">
        <v>10401900038.229</v>
      </c>
      <c r="K49" s="63">
        <v>9458828870.8352509</v>
      </c>
      <c r="L49" s="63">
        <v>8073050210.1519899</v>
      </c>
    </row>
    <row r="50" spans="2:12" s="56" customFormat="1" ht="12.75" customHeight="1" x14ac:dyDescent="0.15">
      <c r="B50" s="112">
        <v>45474</v>
      </c>
      <c r="C50" s="113">
        <v>46661</v>
      </c>
      <c r="D50" s="63">
        <v>39</v>
      </c>
      <c r="E50" s="114">
        <v>1187</v>
      </c>
      <c r="F50" s="285">
        <v>6500000000</v>
      </c>
      <c r="G50" s="285"/>
      <c r="H50" s="256">
        <v>10983913366.7391</v>
      </c>
      <c r="I50" s="256"/>
      <c r="J50" s="63">
        <v>10292684744.710199</v>
      </c>
      <c r="K50" s="63">
        <v>9336479127.0610199</v>
      </c>
      <c r="L50" s="63">
        <v>7935960533.9059896</v>
      </c>
    </row>
    <row r="51" spans="2:12" s="56" customFormat="1" ht="12.75" customHeight="1" x14ac:dyDescent="0.15">
      <c r="B51" s="112">
        <v>45474</v>
      </c>
      <c r="C51" s="113">
        <v>46692</v>
      </c>
      <c r="D51" s="63">
        <v>40</v>
      </c>
      <c r="E51" s="114">
        <v>1218</v>
      </c>
      <c r="F51" s="285">
        <v>6500000000</v>
      </c>
      <c r="G51" s="285"/>
      <c r="H51" s="256">
        <v>10890725687.4881</v>
      </c>
      <c r="I51" s="256"/>
      <c r="J51" s="63">
        <v>10188052410.796301</v>
      </c>
      <c r="K51" s="63">
        <v>9218064083.95648</v>
      </c>
      <c r="L51" s="63">
        <v>7802121539.0761099</v>
      </c>
    </row>
    <row r="52" spans="2:12" s="56" customFormat="1" ht="12.75" customHeight="1" x14ac:dyDescent="0.15">
      <c r="B52" s="112">
        <v>45474</v>
      </c>
      <c r="C52" s="113">
        <v>46722</v>
      </c>
      <c r="D52" s="63">
        <v>41</v>
      </c>
      <c r="E52" s="114">
        <v>1248</v>
      </c>
      <c r="F52" s="285">
        <v>5000000000</v>
      </c>
      <c r="G52" s="285"/>
      <c r="H52" s="256">
        <v>10796372789.690399</v>
      </c>
      <c r="I52" s="256"/>
      <c r="J52" s="63">
        <v>10083209333.601101</v>
      </c>
      <c r="K52" s="63">
        <v>9100748302.9758797</v>
      </c>
      <c r="L52" s="63">
        <v>7671250686.2555399</v>
      </c>
    </row>
    <row r="53" spans="2:12" s="56" customFormat="1" ht="12.75" customHeight="1" x14ac:dyDescent="0.15">
      <c r="B53" s="112">
        <v>45474</v>
      </c>
      <c r="C53" s="113">
        <v>46753</v>
      </c>
      <c r="D53" s="63">
        <v>42</v>
      </c>
      <c r="E53" s="114">
        <v>1279</v>
      </c>
      <c r="F53" s="285">
        <v>5000000000</v>
      </c>
      <c r="G53" s="285"/>
      <c r="H53" s="256">
        <v>10703445627.7966</v>
      </c>
      <c r="I53" s="256"/>
      <c r="J53" s="63">
        <v>9979465884.2817802</v>
      </c>
      <c r="K53" s="63">
        <v>8984206190.5497894</v>
      </c>
      <c r="L53" s="63">
        <v>7540938552.1129704</v>
      </c>
    </row>
    <row r="54" spans="2:12" s="56" customFormat="1" ht="12.75" customHeight="1" x14ac:dyDescent="0.15">
      <c r="B54" s="112">
        <v>45474</v>
      </c>
      <c r="C54" s="113">
        <v>46784</v>
      </c>
      <c r="D54" s="63">
        <v>43</v>
      </c>
      <c r="E54" s="114">
        <v>1310</v>
      </c>
      <c r="F54" s="285">
        <v>5000000000</v>
      </c>
      <c r="G54" s="285"/>
      <c r="H54" s="256">
        <v>10612784508.6791</v>
      </c>
      <c r="I54" s="256"/>
      <c r="J54" s="63">
        <v>9878154526.57271</v>
      </c>
      <c r="K54" s="63">
        <v>8870381965.4132099</v>
      </c>
      <c r="L54" s="63">
        <v>7413864292.6633701</v>
      </c>
    </row>
    <row r="55" spans="2:12" s="56" customFormat="1" ht="12.75" customHeight="1" x14ac:dyDescent="0.15">
      <c r="B55" s="112">
        <v>45474</v>
      </c>
      <c r="C55" s="113">
        <v>46813</v>
      </c>
      <c r="D55" s="63">
        <v>44</v>
      </c>
      <c r="E55" s="114">
        <v>1339</v>
      </c>
      <c r="F55" s="285">
        <v>5000000000</v>
      </c>
      <c r="G55" s="285"/>
      <c r="H55" s="256">
        <v>10522707170.117599</v>
      </c>
      <c r="I55" s="256"/>
      <c r="J55" s="63">
        <v>9778771456.7002106</v>
      </c>
      <c r="K55" s="63">
        <v>8760244822.0738602</v>
      </c>
      <c r="L55" s="63">
        <v>7292796613.0615702</v>
      </c>
    </row>
    <row r="56" spans="2:12" s="56" customFormat="1" ht="12.75" customHeight="1" x14ac:dyDescent="0.15">
      <c r="B56" s="112">
        <v>45474</v>
      </c>
      <c r="C56" s="113">
        <v>46844</v>
      </c>
      <c r="D56" s="63">
        <v>45</v>
      </c>
      <c r="E56" s="114">
        <v>1370</v>
      </c>
      <c r="F56" s="285">
        <v>5000000000</v>
      </c>
      <c r="G56" s="285"/>
      <c r="H56" s="256">
        <v>10430842219.565001</v>
      </c>
      <c r="I56" s="256"/>
      <c r="J56" s="63">
        <v>9676960460.5691299</v>
      </c>
      <c r="K56" s="63">
        <v>8646990996.7412205</v>
      </c>
      <c r="L56" s="63">
        <v>7168024558.8508997</v>
      </c>
    </row>
    <row r="57" spans="2:12" s="56" customFormat="1" ht="12.75" customHeight="1" x14ac:dyDescent="0.15">
      <c r="B57" s="112">
        <v>45474</v>
      </c>
      <c r="C57" s="113">
        <v>46874</v>
      </c>
      <c r="D57" s="63">
        <v>46</v>
      </c>
      <c r="E57" s="114">
        <v>1400</v>
      </c>
      <c r="F57" s="285">
        <v>5000000000</v>
      </c>
      <c r="G57" s="285"/>
      <c r="H57" s="256">
        <v>10340002315.634899</v>
      </c>
      <c r="I57" s="256"/>
      <c r="J57" s="63">
        <v>9576940446.0141201</v>
      </c>
      <c r="K57" s="63">
        <v>8536554047.37111</v>
      </c>
      <c r="L57" s="63">
        <v>7047468698.2965097</v>
      </c>
    </row>
    <row r="58" spans="2:12" s="56" customFormat="1" ht="12.75" customHeight="1" x14ac:dyDescent="0.15">
      <c r="B58" s="112">
        <v>45474</v>
      </c>
      <c r="C58" s="113">
        <v>46905</v>
      </c>
      <c r="D58" s="63">
        <v>47</v>
      </c>
      <c r="E58" s="114">
        <v>1431</v>
      </c>
      <c r="F58" s="285">
        <v>5000000000</v>
      </c>
      <c r="G58" s="285"/>
      <c r="H58" s="256">
        <v>10251200226.177999</v>
      </c>
      <c r="I58" s="256"/>
      <c r="J58" s="63">
        <v>9478587990.7929993</v>
      </c>
      <c r="K58" s="63">
        <v>8427398808.5530396</v>
      </c>
      <c r="L58" s="63">
        <v>6927885915.0311298</v>
      </c>
    </row>
    <row r="59" spans="2:12" s="56" customFormat="1" ht="12.75" customHeight="1" x14ac:dyDescent="0.15">
      <c r="B59" s="112">
        <v>45474</v>
      </c>
      <c r="C59" s="113">
        <v>46935</v>
      </c>
      <c r="D59" s="63">
        <v>48</v>
      </c>
      <c r="E59" s="114">
        <v>1461</v>
      </c>
      <c r="F59" s="285">
        <v>5000000000</v>
      </c>
      <c r="G59" s="285"/>
      <c r="H59" s="256">
        <v>10162897307.2185</v>
      </c>
      <c r="I59" s="256"/>
      <c r="J59" s="63">
        <v>9381516082.01651</v>
      </c>
      <c r="K59" s="63">
        <v>8320562652.3230104</v>
      </c>
      <c r="L59" s="63">
        <v>6812020706.5923996</v>
      </c>
    </row>
    <row r="60" spans="2:12" s="56" customFormat="1" ht="12.75" customHeight="1" x14ac:dyDescent="0.15">
      <c r="B60" s="112">
        <v>45474</v>
      </c>
      <c r="C60" s="113">
        <v>46966</v>
      </c>
      <c r="D60" s="63">
        <v>49</v>
      </c>
      <c r="E60" s="114">
        <v>1492</v>
      </c>
      <c r="F60" s="285">
        <v>5000000000</v>
      </c>
      <c r="G60" s="285"/>
      <c r="H60" s="256">
        <v>10075202627.1208</v>
      </c>
      <c r="I60" s="256"/>
      <c r="J60" s="63">
        <v>9284789422.0645294</v>
      </c>
      <c r="K60" s="63">
        <v>8213832060.3757401</v>
      </c>
      <c r="L60" s="63">
        <v>6696158160.04004</v>
      </c>
    </row>
    <row r="61" spans="2:12" s="56" customFormat="1" ht="12.75" customHeight="1" x14ac:dyDescent="0.15">
      <c r="B61" s="112">
        <v>45474</v>
      </c>
      <c r="C61" s="113">
        <v>46997</v>
      </c>
      <c r="D61" s="63">
        <v>50</v>
      </c>
      <c r="E61" s="114">
        <v>1523</v>
      </c>
      <c r="F61" s="285">
        <v>5000000000</v>
      </c>
      <c r="G61" s="285"/>
      <c r="H61" s="256">
        <v>9985160867.5145702</v>
      </c>
      <c r="I61" s="256"/>
      <c r="J61" s="63">
        <v>9186204606.3184395</v>
      </c>
      <c r="K61" s="63">
        <v>8105950882.0582399</v>
      </c>
      <c r="L61" s="63">
        <v>6580220869.9316597</v>
      </c>
    </row>
    <row r="62" spans="2:12" s="56" customFormat="1" ht="12.75" customHeight="1" x14ac:dyDescent="0.15">
      <c r="B62" s="112">
        <v>45474</v>
      </c>
      <c r="C62" s="113">
        <v>47027</v>
      </c>
      <c r="D62" s="63">
        <v>51</v>
      </c>
      <c r="E62" s="114">
        <v>1553</v>
      </c>
      <c r="F62" s="285">
        <v>5000000000</v>
      </c>
      <c r="G62" s="285"/>
      <c r="H62" s="256">
        <v>9896814397.9479408</v>
      </c>
      <c r="I62" s="256"/>
      <c r="J62" s="63">
        <v>9089982233.1332092</v>
      </c>
      <c r="K62" s="63">
        <v>8001301861.6852798</v>
      </c>
      <c r="L62" s="63">
        <v>6468643874.1987305</v>
      </c>
    </row>
    <row r="63" spans="2:12" s="56" customFormat="1" ht="12.75" customHeight="1" x14ac:dyDescent="0.15">
      <c r="B63" s="112">
        <v>45474</v>
      </c>
      <c r="C63" s="113">
        <v>47058</v>
      </c>
      <c r="D63" s="63">
        <v>52</v>
      </c>
      <c r="E63" s="114">
        <v>1584</v>
      </c>
      <c r="F63" s="285">
        <v>5000000000</v>
      </c>
      <c r="G63" s="285"/>
      <c r="H63" s="256">
        <v>9811197323.4841099</v>
      </c>
      <c r="I63" s="256"/>
      <c r="J63" s="63">
        <v>8996061133.9209194</v>
      </c>
      <c r="K63" s="63">
        <v>7898490711.3175097</v>
      </c>
      <c r="L63" s="63">
        <v>6358480126.5734301</v>
      </c>
    </row>
    <row r="64" spans="2:12" s="56" customFormat="1" ht="12.75" customHeight="1" x14ac:dyDescent="0.15">
      <c r="B64" s="112">
        <v>45474</v>
      </c>
      <c r="C64" s="113">
        <v>47088</v>
      </c>
      <c r="D64" s="63">
        <v>53</v>
      </c>
      <c r="E64" s="114">
        <v>1614</v>
      </c>
      <c r="F64" s="285">
        <v>5000000000</v>
      </c>
      <c r="G64" s="285"/>
      <c r="H64" s="256">
        <v>9725175334.5416107</v>
      </c>
      <c r="I64" s="256"/>
      <c r="J64" s="63">
        <v>8902549313.5863094</v>
      </c>
      <c r="K64" s="63">
        <v>7797149637.8787298</v>
      </c>
      <c r="L64" s="63">
        <v>6251167830.6089602</v>
      </c>
    </row>
    <row r="65" spans="2:12" s="56" customFormat="1" ht="12.75" customHeight="1" x14ac:dyDescent="0.15">
      <c r="B65" s="112">
        <v>45474</v>
      </c>
      <c r="C65" s="113">
        <v>47119</v>
      </c>
      <c r="D65" s="63">
        <v>54</v>
      </c>
      <c r="E65" s="114">
        <v>1645</v>
      </c>
      <c r="F65" s="285">
        <v>5000000000</v>
      </c>
      <c r="G65" s="285"/>
      <c r="H65" s="256">
        <v>9640294586.3591309</v>
      </c>
      <c r="I65" s="256"/>
      <c r="J65" s="63">
        <v>8809880800.1378803</v>
      </c>
      <c r="K65" s="63">
        <v>7696364118.6919003</v>
      </c>
      <c r="L65" s="63">
        <v>6144230724.7163696</v>
      </c>
    </row>
    <row r="66" spans="2:12" s="56" customFormat="1" ht="12.75" customHeight="1" x14ac:dyDescent="0.15">
      <c r="B66" s="112">
        <v>45474</v>
      </c>
      <c r="C66" s="113">
        <v>47150</v>
      </c>
      <c r="D66" s="63">
        <v>55</v>
      </c>
      <c r="E66" s="114">
        <v>1676</v>
      </c>
      <c r="F66" s="285">
        <v>2500000000</v>
      </c>
      <c r="G66" s="285"/>
      <c r="H66" s="256">
        <v>9552347094.1600895</v>
      </c>
      <c r="I66" s="256"/>
      <c r="J66" s="63">
        <v>8714703200.6417007</v>
      </c>
      <c r="K66" s="63">
        <v>7593854427.1222</v>
      </c>
      <c r="L66" s="63">
        <v>6036716720.9252996</v>
      </c>
    </row>
    <row r="67" spans="2:12" s="56" customFormat="1" ht="12.75" customHeight="1" x14ac:dyDescent="0.15">
      <c r="B67" s="112">
        <v>45474</v>
      </c>
      <c r="C67" s="113">
        <v>47178</v>
      </c>
      <c r="D67" s="63">
        <v>56</v>
      </c>
      <c r="E67" s="114">
        <v>1704</v>
      </c>
      <c r="F67" s="285">
        <v>2500000000</v>
      </c>
      <c r="G67" s="285"/>
      <c r="H67" s="256">
        <v>9466359814.03372</v>
      </c>
      <c r="I67" s="256"/>
      <c r="J67" s="63">
        <v>8623024838.5566597</v>
      </c>
      <c r="K67" s="63">
        <v>7496704974.9402304</v>
      </c>
      <c r="L67" s="63">
        <v>5936684376.3501501</v>
      </c>
    </row>
    <row r="68" spans="2:12" s="56" customFormat="1" ht="12.75" customHeight="1" x14ac:dyDescent="0.15">
      <c r="B68" s="112">
        <v>45474</v>
      </c>
      <c r="C68" s="113">
        <v>47209</v>
      </c>
      <c r="D68" s="63">
        <v>57</v>
      </c>
      <c r="E68" s="114">
        <v>1735</v>
      </c>
      <c r="F68" s="285">
        <v>2500000000</v>
      </c>
      <c r="G68" s="285"/>
      <c r="H68" s="256">
        <v>9382870702.1978397</v>
      </c>
      <c r="I68" s="256"/>
      <c r="J68" s="63">
        <v>8532477268.9999905</v>
      </c>
      <c r="K68" s="63">
        <v>7399119061.3810501</v>
      </c>
      <c r="L68" s="63">
        <v>5834587746.9012003</v>
      </c>
    </row>
    <row r="69" spans="2:12" s="56" customFormat="1" ht="12.75" customHeight="1" x14ac:dyDescent="0.15">
      <c r="B69" s="112">
        <v>45474</v>
      </c>
      <c r="C69" s="113">
        <v>47239</v>
      </c>
      <c r="D69" s="63">
        <v>58</v>
      </c>
      <c r="E69" s="114">
        <v>1765</v>
      </c>
      <c r="F69" s="285">
        <v>2500000000</v>
      </c>
      <c r="G69" s="285"/>
      <c r="H69" s="256">
        <v>9295322389.2624207</v>
      </c>
      <c r="I69" s="256"/>
      <c r="J69" s="63">
        <v>8438989093.8342505</v>
      </c>
      <c r="K69" s="63">
        <v>7300037123.77106</v>
      </c>
      <c r="L69" s="63">
        <v>5732859681.5379496</v>
      </c>
    </row>
    <row r="70" spans="2:12" s="56" customFormat="1" ht="12.75" customHeight="1" x14ac:dyDescent="0.15">
      <c r="B70" s="112">
        <v>45474</v>
      </c>
      <c r="C70" s="113">
        <v>47270</v>
      </c>
      <c r="D70" s="63">
        <v>59</v>
      </c>
      <c r="E70" s="114">
        <v>1796</v>
      </c>
      <c r="F70" s="285">
        <v>2500000000</v>
      </c>
      <c r="G70" s="285"/>
      <c r="H70" s="256">
        <v>9208997822.8738499</v>
      </c>
      <c r="I70" s="256"/>
      <c r="J70" s="63">
        <v>8346436968.6377096</v>
      </c>
      <c r="K70" s="63">
        <v>7201614233.3861704</v>
      </c>
      <c r="L70" s="63">
        <v>5631611885.7107201</v>
      </c>
    </row>
    <row r="71" spans="2:12" s="56" customFormat="1" ht="12.75" customHeight="1" x14ac:dyDescent="0.15">
      <c r="B71" s="112">
        <v>45474</v>
      </c>
      <c r="C71" s="113">
        <v>47300</v>
      </c>
      <c r="D71" s="63">
        <v>60</v>
      </c>
      <c r="E71" s="114">
        <v>1826</v>
      </c>
      <c r="F71" s="285">
        <v>2500000000</v>
      </c>
      <c r="G71" s="285"/>
      <c r="H71" s="256">
        <v>9124950438.1711407</v>
      </c>
      <c r="I71" s="256"/>
      <c r="J71" s="63">
        <v>8256687018.2632799</v>
      </c>
      <c r="K71" s="63">
        <v>7106640156.9970503</v>
      </c>
      <c r="L71" s="63">
        <v>5534562191.8182201</v>
      </c>
    </row>
    <row r="72" spans="2:12" s="56" customFormat="1" ht="12.75" customHeight="1" x14ac:dyDescent="0.15">
      <c r="B72" s="112">
        <v>45474</v>
      </c>
      <c r="C72" s="113">
        <v>47331</v>
      </c>
      <c r="D72" s="63">
        <v>61</v>
      </c>
      <c r="E72" s="114">
        <v>1857</v>
      </c>
      <c r="F72" s="285">
        <v>2500000000</v>
      </c>
      <c r="G72" s="285"/>
      <c r="H72" s="256">
        <v>9042561595.9675598</v>
      </c>
      <c r="I72" s="256"/>
      <c r="J72" s="63">
        <v>8168260183.5492296</v>
      </c>
      <c r="K72" s="63">
        <v>7012649921.4195995</v>
      </c>
      <c r="L72" s="63">
        <v>5438231923.7390699</v>
      </c>
    </row>
    <row r="73" spans="2:12" s="56" customFormat="1" ht="12.75" customHeight="1" x14ac:dyDescent="0.15">
      <c r="B73" s="112">
        <v>45474</v>
      </c>
      <c r="C73" s="113">
        <v>47362</v>
      </c>
      <c r="D73" s="63">
        <v>62</v>
      </c>
      <c r="E73" s="114">
        <v>1888</v>
      </c>
      <c r="F73" s="285">
        <v>2500000000</v>
      </c>
      <c r="G73" s="285"/>
      <c r="H73" s="256">
        <v>8955810230.6038609</v>
      </c>
      <c r="I73" s="256"/>
      <c r="J73" s="63">
        <v>8076175515.45259</v>
      </c>
      <c r="K73" s="63">
        <v>6915959441.5143499</v>
      </c>
      <c r="L73" s="63">
        <v>5340533248.7211103</v>
      </c>
    </row>
    <row r="74" spans="2:12" s="56" customFormat="1" ht="12.75" customHeight="1" x14ac:dyDescent="0.15">
      <c r="B74" s="112">
        <v>45474</v>
      </c>
      <c r="C74" s="113">
        <v>47392</v>
      </c>
      <c r="D74" s="63">
        <v>63</v>
      </c>
      <c r="E74" s="114">
        <v>1918</v>
      </c>
      <c r="F74" s="285">
        <v>2500000000</v>
      </c>
      <c r="G74" s="285"/>
      <c r="H74" s="256">
        <v>8873538067.2656403</v>
      </c>
      <c r="I74" s="256"/>
      <c r="J74" s="63">
        <v>7988849566.78267</v>
      </c>
      <c r="K74" s="63">
        <v>6824340685.9025497</v>
      </c>
      <c r="L74" s="63">
        <v>5248182981.3239098</v>
      </c>
    </row>
    <row r="75" spans="2:12" s="56" customFormat="1" ht="12.75" customHeight="1" x14ac:dyDescent="0.15">
      <c r="B75" s="112">
        <v>45474</v>
      </c>
      <c r="C75" s="113">
        <v>47423</v>
      </c>
      <c r="D75" s="63">
        <v>64</v>
      </c>
      <c r="E75" s="114">
        <v>1949</v>
      </c>
      <c r="F75" s="285">
        <v>2500000000</v>
      </c>
      <c r="G75" s="285"/>
      <c r="H75" s="256">
        <v>8788723315.0783806</v>
      </c>
      <c r="I75" s="256"/>
      <c r="J75" s="63">
        <v>7899070644.41325</v>
      </c>
      <c r="K75" s="63">
        <v>6730487889.0449495</v>
      </c>
      <c r="L75" s="63">
        <v>5154083327.7437696</v>
      </c>
    </row>
    <row r="76" spans="2:12" s="56" customFormat="1" ht="12.75" customHeight="1" x14ac:dyDescent="0.15">
      <c r="B76" s="112">
        <v>45474</v>
      </c>
      <c r="C76" s="113">
        <v>47453</v>
      </c>
      <c r="D76" s="63">
        <v>65</v>
      </c>
      <c r="E76" s="114">
        <v>1979</v>
      </c>
      <c r="F76" s="285">
        <v>2500000000</v>
      </c>
      <c r="G76" s="285"/>
      <c r="H76" s="256">
        <v>8705894981.9939995</v>
      </c>
      <c r="I76" s="256"/>
      <c r="J76" s="63">
        <v>7811783346.6802397</v>
      </c>
      <c r="K76" s="63">
        <v>6639731330.9298601</v>
      </c>
      <c r="L76" s="63">
        <v>5063740932.2739801</v>
      </c>
    </row>
    <row r="77" spans="2:12" s="56" customFormat="1" ht="12.75" customHeight="1" x14ac:dyDescent="0.15">
      <c r="B77" s="112">
        <v>45474</v>
      </c>
      <c r="C77" s="113">
        <v>47484</v>
      </c>
      <c r="D77" s="63">
        <v>66</v>
      </c>
      <c r="E77" s="114">
        <v>2010</v>
      </c>
      <c r="F77" s="285">
        <v>2500000000</v>
      </c>
      <c r="G77" s="285"/>
      <c r="H77" s="256">
        <v>8625987935.7786007</v>
      </c>
      <c r="I77" s="256"/>
      <c r="J77" s="63">
        <v>7726955149.6080503</v>
      </c>
      <c r="K77" s="63">
        <v>6550927617.0644703</v>
      </c>
      <c r="L77" s="63">
        <v>4974854602.7688999</v>
      </c>
    </row>
    <row r="78" spans="2:12" s="56" customFormat="1" ht="12.75" customHeight="1" x14ac:dyDescent="0.15">
      <c r="B78" s="112">
        <v>45474</v>
      </c>
      <c r="C78" s="113">
        <v>47515</v>
      </c>
      <c r="D78" s="63">
        <v>67</v>
      </c>
      <c r="E78" s="114">
        <v>2041</v>
      </c>
      <c r="F78" s="285">
        <v>2500000000</v>
      </c>
      <c r="G78" s="285"/>
      <c r="H78" s="256">
        <v>8546390090.6646299</v>
      </c>
      <c r="I78" s="256"/>
      <c r="J78" s="63">
        <v>7642668735.6695995</v>
      </c>
      <c r="K78" s="63">
        <v>6462990806.9879999</v>
      </c>
      <c r="L78" s="63">
        <v>4887285943.57582</v>
      </c>
    </row>
    <row r="79" spans="2:12" s="56" customFormat="1" ht="12.75" customHeight="1" x14ac:dyDescent="0.15">
      <c r="B79" s="112">
        <v>45474</v>
      </c>
      <c r="C79" s="113">
        <v>47543</v>
      </c>
      <c r="D79" s="63">
        <v>68</v>
      </c>
      <c r="E79" s="114">
        <v>2069</v>
      </c>
      <c r="F79" s="285">
        <v>2500000000</v>
      </c>
      <c r="G79" s="285"/>
      <c r="H79" s="256">
        <v>8465821471.9130096</v>
      </c>
      <c r="I79" s="256"/>
      <c r="J79" s="63">
        <v>7559021017.4766197</v>
      </c>
      <c r="K79" s="63">
        <v>6377569077.6726904</v>
      </c>
      <c r="L79" s="63">
        <v>4804236668.4513302</v>
      </c>
    </row>
    <row r="80" spans="2:12" s="56" customFormat="1" ht="12.75" customHeight="1" x14ac:dyDescent="0.15">
      <c r="B80" s="112">
        <v>45474</v>
      </c>
      <c r="C80" s="113">
        <v>47574</v>
      </c>
      <c r="D80" s="63">
        <v>69</v>
      </c>
      <c r="E80" s="114">
        <v>2100</v>
      </c>
      <c r="F80" s="285">
        <v>2500000000</v>
      </c>
      <c r="G80" s="285"/>
      <c r="H80" s="256">
        <v>8387125331.61905</v>
      </c>
      <c r="I80" s="256"/>
      <c r="J80" s="63">
        <v>7476052783.9855299</v>
      </c>
      <c r="K80" s="63">
        <v>6291527081.2420797</v>
      </c>
      <c r="L80" s="63">
        <v>4719347014.3006001</v>
      </c>
    </row>
    <row r="81" spans="2:12" s="56" customFormat="1" ht="12.75" customHeight="1" x14ac:dyDescent="0.15">
      <c r="B81" s="112">
        <v>45474</v>
      </c>
      <c r="C81" s="113">
        <v>47604</v>
      </c>
      <c r="D81" s="63">
        <v>70</v>
      </c>
      <c r="E81" s="114">
        <v>2130</v>
      </c>
      <c r="F81" s="285">
        <v>0</v>
      </c>
      <c r="G81" s="285"/>
      <c r="H81" s="256">
        <v>8305942336.4804802</v>
      </c>
      <c r="I81" s="256"/>
      <c r="J81" s="63">
        <v>7391536030.4082699</v>
      </c>
      <c r="K81" s="63">
        <v>6205091312.4855404</v>
      </c>
      <c r="L81" s="63">
        <v>4635430801.4768696</v>
      </c>
    </row>
    <row r="82" spans="2:12" s="56" customFormat="1" ht="11.1" customHeight="1" x14ac:dyDescent="0.15">
      <c r="B82" s="112">
        <v>45474</v>
      </c>
      <c r="C82" s="113">
        <v>47635</v>
      </c>
      <c r="D82" s="63">
        <v>71</v>
      </c>
      <c r="E82" s="114">
        <v>2161</v>
      </c>
      <c r="F82" s="285"/>
      <c r="G82" s="285"/>
      <c r="H82" s="256">
        <v>8227808148.6235304</v>
      </c>
      <c r="I82" s="256"/>
      <c r="J82" s="63">
        <v>7309585023.3129902</v>
      </c>
      <c r="K82" s="63">
        <v>6120688726.04632</v>
      </c>
      <c r="L82" s="63">
        <v>4553012456.9349298</v>
      </c>
    </row>
    <row r="83" spans="2:12" s="56" customFormat="1" ht="11.1" customHeight="1" x14ac:dyDescent="0.15">
      <c r="B83" s="112">
        <v>45474</v>
      </c>
      <c r="C83" s="113">
        <v>47665</v>
      </c>
      <c r="D83" s="63">
        <v>72</v>
      </c>
      <c r="E83" s="114">
        <v>2191</v>
      </c>
      <c r="F83" s="285"/>
      <c r="G83" s="285"/>
      <c r="H83" s="256">
        <v>8149162091.9222202</v>
      </c>
      <c r="I83" s="256"/>
      <c r="J83" s="63">
        <v>7227832544.6975698</v>
      </c>
      <c r="K83" s="63">
        <v>6037337034.26612</v>
      </c>
      <c r="L83" s="63">
        <v>4472599896.7445097</v>
      </c>
    </row>
    <row r="84" spans="2:12" s="56" customFormat="1" ht="11.1" customHeight="1" x14ac:dyDescent="0.15">
      <c r="B84" s="112">
        <v>45474</v>
      </c>
      <c r="C84" s="113">
        <v>47696</v>
      </c>
      <c r="D84" s="63">
        <v>73</v>
      </c>
      <c r="E84" s="114">
        <v>2222</v>
      </c>
      <c r="F84" s="285"/>
      <c r="G84" s="285"/>
      <c r="H84" s="256">
        <v>8071200845.3434095</v>
      </c>
      <c r="I84" s="256"/>
      <c r="J84" s="63">
        <v>7146543795.5550203</v>
      </c>
      <c r="K84" s="63">
        <v>5954255838.4236298</v>
      </c>
      <c r="L84" s="63">
        <v>4392368205.13447</v>
      </c>
    </row>
    <row r="85" spans="2:12" s="56" customFormat="1" ht="11.1" customHeight="1" x14ac:dyDescent="0.15">
      <c r="B85" s="112">
        <v>45474</v>
      </c>
      <c r="C85" s="113">
        <v>47727</v>
      </c>
      <c r="D85" s="63">
        <v>74</v>
      </c>
      <c r="E85" s="114">
        <v>2253</v>
      </c>
      <c r="F85" s="285"/>
      <c r="G85" s="285"/>
      <c r="H85" s="256">
        <v>7994829261.4845104</v>
      </c>
      <c r="I85" s="256"/>
      <c r="J85" s="63">
        <v>7066915157.4735804</v>
      </c>
      <c r="K85" s="63">
        <v>5872937808.9951296</v>
      </c>
      <c r="L85" s="63">
        <v>4314031078.9546604</v>
      </c>
    </row>
    <row r="86" spans="2:12" s="56" customFormat="1" ht="11.1" customHeight="1" x14ac:dyDescent="0.15">
      <c r="B86" s="112">
        <v>45474</v>
      </c>
      <c r="C86" s="113">
        <v>47757</v>
      </c>
      <c r="D86" s="63">
        <v>75</v>
      </c>
      <c r="E86" s="114">
        <v>2283</v>
      </c>
      <c r="F86" s="285"/>
      <c r="G86" s="285"/>
      <c r="H86" s="256">
        <v>7918641799.1740398</v>
      </c>
      <c r="I86" s="256"/>
      <c r="J86" s="63">
        <v>6988081195.3376799</v>
      </c>
      <c r="K86" s="63">
        <v>5793129466.2083797</v>
      </c>
      <c r="L86" s="63">
        <v>4237963240.1005502</v>
      </c>
    </row>
    <row r="87" spans="2:12" s="56" customFormat="1" ht="11.1" customHeight="1" x14ac:dyDescent="0.15">
      <c r="B87" s="112">
        <v>45474</v>
      </c>
      <c r="C87" s="113">
        <v>47788</v>
      </c>
      <c r="D87" s="63">
        <v>76</v>
      </c>
      <c r="E87" s="114">
        <v>2314</v>
      </c>
      <c r="F87" s="285"/>
      <c r="G87" s="285"/>
      <c r="H87" s="256">
        <v>7842854962.9644804</v>
      </c>
      <c r="I87" s="256"/>
      <c r="J87" s="63">
        <v>6909461594.5399704</v>
      </c>
      <c r="K87" s="63">
        <v>5713386337.7892799</v>
      </c>
      <c r="L87" s="63">
        <v>4161924164.26262</v>
      </c>
    </row>
    <row r="88" spans="2:12" s="56" customFormat="1" ht="11.1" customHeight="1" x14ac:dyDescent="0.15">
      <c r="B88" s="112">
        <v>45474</v>
      </c>
      <c r="C88" s="113">
        <v>47818</v>
      </c>
      <c r="D88" s="63">
        <v>77</v>
      </c>
      <c r="E88" s="114">
        <v>2344</v>
      </c>
      <c r="F88" s="285"/>
      <c r="G88" s="285"/>
      <c r="H88" s="256">
        <v>7765978561.5853901</v>
      </c>
      <c r="I88" s="256"/>
      <c r="J88" s="63">
        <v>6830504332.8586798</v>
      </c>
      <c r="K88" s="63">
        <v>5634195639.9585695</v>
      </c>
      <c r="L88" s="63">
        <v>4087413521.2718902</v>
      </c>
    </row>
    <row r="89" spans="2:12" s="56" customFormat="1" ht="11.1" customHeight="1" x14ac:dyDescent="0.15">
      <c r="B89" s="112">
        <v>45474</v>
      </c>
      <c r="C89" s="113">
        <v>47849</v>
      </c>
      <c r="D89" s="63">
        <v>78</v>
      </c>
      <c r="E89" s="114">
        <v>2375</v>
      </c>
      <c r="F89" s="285"/>
      <c r="G89" s="285"/>
      <c r="H89" s="256">
        <v>7689447124.2405996</v>
      </c>
      <c r="I89" s="256"/>
      <c r="J89" s="63">
        <v>6751720845.5825996</v>
      </c>
      <c r="K89" s="63">
        <v>5555046807.6543398</v>
      </c>
      <c r="L89" s="63">
        <v>4012924568.7163401</v>
      </c>
    </row>
    <row r="90" spans="2:12" s="56" customFormat="1" ht="11.1" customHeight="1" x14ac:dyDescent="0.15">
      <c r="B90" s="112">
        <v>45474</v>
      </c>
      <c r="C90" s="113">
        <v>47880</v>
      </c>
      <c r="D90" s="63">
        <v>79</v>
      </c>
      <c r="E90" s="114">
        <v>2406</v>
      </c>
      <c r="F90" s="285"/>
      <c r="G90" s="285"/>
      <c r="H90" s="256">
        <v>7614091041.4994402</v>
      </c>
      <c r="I90" s="256"/>
      <c r="J90" s="63">
        <v>6674215224.4707098</v>
      </c>
      <c r="K90" s="63">
        <v>5477312820.9783297</v>
      </c>
      <c r="L90" s="63">
        <v>3940011036.1640902</v>
      </c>
    </row>
    <row r="91" spans="2:12" s="56" customFormat="1" ht="11.1" customHeight="1" x14ac:dyDescent="0.15">
      <c r="B91" s="112">
        <v>45474</v>
      </c>
      <c r="C91" s="113">
        <v>47908</v>
      </c>
      <c r="D91" s="63">
        <v>80</v>
      </c>
      <c r="E91" s="114">
        <v>2434</v>
      </c>
      <c r="F91" s="285"/>
      <c r="G91" s="285"/>
      <c r="H91" s="256">
        <v>7537622499.0166502</v>
      </c>
      <c r="I91" s="256"/>
      <c r="J91" s="63">
        <v>6597063253.6827602</v>
      </c>
      <c r="K91" s="63">
        <v>5401558726.2915201</v>
      </c>
      <c r="L91" s="63">
        <v>3870650928.2340899</v>
      </c>
    </row>
    <row r="92" spans="2:12" s="56" customFormat="1" ht="11.1" customHeight="1" x14ac:dyDescent="0.15">
      <c r="B92" s="112">
        <v>45474</v>
      </c>
      <c r="C92" s="113">
        <v>47939</v>
      </c>
      <c r="D92" s="63">
        <v>81</v>
      </c>
      <c r="E92" s="114">
        <v>2465</v>
      </c>
      <c r="F92" s="285"/>
      <c r="G92" s="285"/>
      <c r="H92" s="256">
        <v>7462674877.6816196</v>
      </c>
      <c r="I92" s="256"/>
      <c r="J92" s="63">
        <v>6520389890.1676197</v>
      </c>
      <c r="K92" s="63">
        <v>5325202316.0631905</v>
      </c>
      <c r="L92" s="63">
        <v>3799772857.7831702</v>
      </c>
    </row>
    <row r="93" spans="2:12" s="56" customFormat="1" ht="11.1" customHeight="1" x14ac:dyDescent="0.15">
      <c r="B93" s="112">
        <v>45474</v>
      </c>
      <c r="C93" s="113">
        <v>47969</v>
      </c>
      <c r="D93" s="63">
        <v>82</v>
      </c>
      <c r="E93" s="114">
        <v>2495</v>
      </c>
      <c r="F93" s="285"/>
      <c r="G93" s="285"/>
      <c r="H93" s="256">
        <v>7385094919.9440498</v>
      </c>
      <c r="I93" s="256"/>
      <c r="J93" s="63">
        <v>6442014322.0805902</v>
      </c>
      <c r="K93" s="63">
        <v>5248243785.1985998</v>
      </c>
      <c r="L93" s="63">
        <v>3729508554.2103701</v>
      </c>
    </row>
    <row r="94" spans="2:12" s="56" customFormat="1" ht="11.1" customHeight="1" x14ac:dyDescent="0.15">
      <c r="B94" s="112">
        <v>45474</v>
      </c>
      <c r="C94" s="113">
        <v>48000</v>
      </c>
      <c r="D94" s="63">
        <v>83</v>
      </c>
      <c r="E94" s="114">
        <v>2526</v>
      </c>
      <c r="F94" s="285"/>
      <c r="G94" s="285"/>
      <c r="H94" s="256">
        <v>7309801364.7776003</v>
      </c>
      <c r="I94" s="256"/>
      <c r="J94" s="63">
        <v>6365521057.0830803</v>
      </c>
      <c r="K94" s="63">
        <v>5172736621.5563498</v>
      </c>
      <c r="L94" s="63">
        <v>3660282396.33079</v>
      </c>
    </row>
    <row r="95" spans="2:12" s="56" customFormat="1" ht="11.1" customHeight="1" x14ac:dyDescent="0.15">
      <c r="B95" s="112">
        <v>45474</v>
      </c>
      <c r="C95" s="113">
        <v>48030</v>
      </c>
      <c r="D95" s="63">
        <v>84</v>
      </c>
      <c r="E95" s="114">
        <v>2556</v>
      </c>
      <c r="F95" s="285"/>
      <c r="G95" s="285"/>
      <c r="H95" s="256">
        <v>7235186307.76124</v>
      </c>
      <c r="I95" s="256"/>
      <c r="J95" s="63">
        <v>6290203017.3958797</v>
      </c>
      <c r="K95" s="63">
        <v>5098950981.6648598</v>
      </c>
      <c r="L95" s="63">
        <v>3593280721.8968201</v>
      </c>
    </row>
    <row r="96" spans="2:12" s="56" customFormat="1" ht="11.1" customHeight="1" x14ac:dyDescent="0.15">
      <c r="B96" s="112">
        <v>45474</v>
      </c>
      <c r="C96" s="113">
        <v>48061</v>
      </c>
      <c r="D96" s="63">
        <v>85</v>
      </c>
      <c r="E96" s="114">
        <v>2587</v>
      </c>
      <c r="F96" s="285"/>
      <c r="G96" s="285"/>
      <c r="H96" s="256">
        <v>7160487916.3343801</v>
      </c>
      <c r="I96" s="256"/>
      <c r="J96" s="63">
        <v>6214702434.2842598</v>
      </c>
      <c r="K96" s="63">
        <v>5024936827.5391102</v>
      </c>
      <c r="L96" s="63">
        <v>3526123639.8105998</v>
      </c>
    </row>
    <row r="97" spans="2:12" s="56" customFormat="1" ht="11.1" customHeight="1" x14ac:dyDescent="0.15">
      <c r="B97" s="112">
        <v>45474</v>
      </c>
      <c r="C97" s="113">
        <v>48092</v>
      </c>
      <c r="D97" s="63">
        <v>86</v>
      </c>
      <c r="E97" s="114">
        <v>2618</v>
      </c>
      <c r="F97" s="285"/>
      <c r="G97" s="285"/>
      <c r="H97" s="256">
        <v>7085839294.9518204</v>
      </c>
      <c r="I97" s="256"/>
      <c r="J97" s="63">
        <v>6139482988.4619503</v>
      </c>
      <c r="K97" s="63">
        <v>4951492897.60044</v>
      </c>
      <c r="L97" s="63">
        <v>3459869434.2576499</v>
      </c>
    </row>
    <row r="98" spans="2:12" s="56" customFormat="1" ht="11.1" customHeight="1" x14ac:dyDescent="0.15">
      <c r="B98" s="112">
        <v>45474</v>
      </c>
      <c r="C98" s="113">
        <v>48122</v>
      </c>
      <c r="D98" s="63">
        <v>87</v>
      </c>
      <c r="E98" s="114">
        <v>2648</v>
      </c>
      <c r="F98" s="285"/>
      <c r="G98" s="285"/>
      <c r="H98" s="256">
        <v>7009596851.3992796</v>
      </c>
      <c r="I98" s="256"/>
      <c r="J98" s="63">
        <v>6063454221.7010899</v>
      </c>
      <c r="K98" s="63">
        <v>4878139666.1233902</v>
      </c>
      <c r="L98" s="63">
        <v>3394641087.9731102</v>
      </c>
    </row>
    <row r="99" spans="2:12" s="56" customFormat="1" ht="11.1" customHeight="1" x14ac:dyDescent="0.15">
      <c r="B99" s="112">
        <v>45474</v>
      </c>
      <c r="C99" s="113">
        <v>48153</v>
      </c>
      <c r="D99" s="63">
        <v>88</v>
      </c>
      <c r="E99" s="114">
        <v>2679</v>
      </c>
      <c r="F99" s="285"/>
      <c r="G99" s="285"/>
      <c r="H99" s="256">
        <v>6934722183.3531704</v>
      </c>
      <c r="I99" s="256"/>
      <c r="J99" s="63">
        <v>5988511784.7499504</v>
      </c>
      <c r="K99" s="63">
        <v>4805594576.6623402</v>
      </c>
      <c r="L99" s="63">
        <v>3329993466.8406</v>
      </c>
    </row>
    <row r="100" spans="2:12" s="56" customFormat="1" ht="11.1" customHeight="1" x14ac:dyDescent="0.15">
      <c r="B100" s="112">
        <v>45474</v>
      </c>
      <c r="C100" s="113">
        <v>48183</v>
      </c>
      <c r="D100" s="63">
        <v>89</v>
      </c>
      <c r="E100" s="114">
        <v>2709</v>
      </c>
      <c r="F100" s="285"/>
      <c r="G100" s="285"/>
      <c r="H100" s="256">
        <v>6861270006.10501</v>
      </c>
      <c r="I100" s="256"/>
      <c r="J100" s="63">
        <v>5915356343.4869699</v>
      </c>
      <c r="K100" s="63">
        <v>4735206241.5483503</v>
      </c>
      <c r="L100" s="63">
        <v>3267768149.9808898</v>
      </c>
    </row>
    <row r="101" spans="2:12" s="56" customFormat="1" ht="11.1" customHeight="1" x14ac:dyDescent="0.15">
      <c r="B101" s="112">
        <v>45474</v>
      </c>
      <c r="C101" s="113">
        <v>48214</v>
      </c>
      <c r="D101" s="63">
        <v>90</v>
      </c>
      <c r="E101" s="114">
        <v>2740</v>
      </c>
      <c r="F101" s="285"/>
      <c r="G101" s="285"/>
      <c r="H101" s="256">
        <v>6784141045.0436897</v>
      </c>
      <c r="I101" s="256"/>
      <c r="J101" s="63">
        <v>5838940493.9560099</v>
      </c>
      <c r="K101" s="63">
        <v>4662148790.6184597</v>
      </c>
      <c r="L101" s="63">
        <v>3203723931.7184401</v>
      </c>
    </row>
    <row r="102" spans="2:12" s="56" customFormat="1" ht="11.1" customHeight="1" x14ac:dyDescent="0.15">
      <c r="B102" s="112">
        <v>45474</v>
      </c>
      <c r="C102" s="113">
        <v>48245</v>
      </c>
      <c r="D102" s="63">
        <v>91</v>
      </c>
      <c r="E102" s="114">
        <v>2771</v>
      </c>
      <c r="F102" s="285"/>
      <c r="G102" s="285"/>
      <c r="H102" s="256">
        <v>6712160465.2256002</v>
      </c>
      <c r="I102" s="256"/>
      <c r="J102" s="63">
        <v>5767190409.2920303</v>
      </c>
      <c r="K102" s="63">
        <v>4593148255.9492502</v>
      </c>
      <c r="L102" s="63">
        <v>3142939628.3340101</v>
      </c>
    </row>
    <row r="103" spans="2:12" s="56" customFormat="1" ht="11.1" customHeight="1" x14ac:dyDescent="0.15">
      <c r="B103" s="112">
        <v>45474</v>
      </c>
      <c r="C103" s="113">
        <v>48274</v>
      </c>
      <c r="D103" s="63">
        <v>92</v>
      </c>
      <c r="E103" s="114">
        <v>2800</v>
      </c>
      <c r="F103" s="285"/>
      <c r="G103" s="285"/>
      <c r="H103" s="256">
        <v>6638752523.82026</v>
      </c>
      <c r="I103" s="256"/>
      <c r="J103" s="63">
        <v>5695066256.7244596</v>
      </c>
      <c r="K103" s="63">
        <v>4524914694.5100803</v>
      </c>
      <c r="L103" s="63">
        <v>3083979756.9555702</v>
      </c>
    </row>
    <row r="104" spans="2:12" s="56" customFormat="1" ht="11.1" customHeight="1" x14ac:dyDescent="0.15">
      <c r="B104" s="112">
        <v>45474</v>
      </c>
      <c r="C104" s="113">
        <v>48305</v>
      </c>
      <c r="D104" s="63">
        <v>93</v>
      </c>
      <c r="E104" s="114">
        <v>2831</v>
      </c>
      <c r="F104" s="285"/>
      <c r="G104" s="285"/>
      <c r="H104" s="256">
        <v>6567322533.3200102</v>
      </c>
      <c r="I104" s="256"/>
      <c r="J104" s="63">
        <v>5624234581.3189001</v>
      </c>
      <c r="K104" s="63">
        <v>4457271970.415</v>
      </c>
      <c r="L104" s="63">
        <v>3025010430.63658</v>
      </c>
    </row>
    <row r="105" spans="2:12" s="56" customFormat="1" ht="11.1" customHeight="1" x14ac:dyDescent="0.15">
      <c r="B105" s="112">
        <v>45474</v>
      </c>
      <c r="C105" s="113">
        <v>48335</v>
      </c>
      <c r="D105" s="63">
        <v>94</v>
      </c>
      <c r="E105" s="114">
        <v>2861</v>
      </c>
      <c r="F105" s="285"/>
      <c r="G105" s="285"/>
      <c r="H105" s="256">
        <v>6494237770.0687103</v>
      </c>
      <c r="I105" s="256"/>
      <c r="J105" s="63">
        <v>5552516095.18507</v>
      </c>
      <c r="K105" s="63">
        <v>4389603579.9784002</v>
      </c>
      <c r="L105" s="63">
        <v>2966874166.06036</v>
      </c>
    </row>
    <row r="106" spans="2:12" s="56" customFormat="1" ht="11.1" customHeight="1" x14ac:dyDescent="0.15">
      <c r="B106" s="112">
        <v>45474</v>
      </c>
      <c r="C106" s="113">
        <v>48366</v>
      </c>
      <c r="D106" s="63">
        <v>95</v>
      </c>
      <c r="E106" s="114">
        <v>2892</v>
      </c>
      <c r="F106" s="285"/>
      <c r="G106" s="285"/>
      <c r="H106" s="256">
        <v>6419250575.2231503</v>
      </c>
      <c r="I106" s="256"/>
      <c r="J106" s="63">
        <v>5479093966.9060497</v>
      </c>
      <c r="K106" s="63">
        <v>4320542851.1506395</v>
      </c>
      <c r="L106" s="63">
        <v>2907828320.5332298</v>
      </c>
    </row>
    <row r="107" spans="2:12" s="56" customFormat="1" ht="11.1" customHeight="1" x14ac:dyDescent="0.15">
      <c r="B107" s="112">
        <v>45474</v>
      </c>
      <c r="C107" s="113">
        <v>48396</v>
      </c>
      <c r="D107" s="63">
        <v>96</v>
      </c>
      <c r="E107" s="114">
        <v>2922</v>
      </c>
      <c r="F107" s="285"/>
      <c r="G107" s="285"/>
      <c r="H107" s="256">
        <v>6348487577.9641199</v>
      </c>
      <c r="I107" s="256"/>
      <c r="J107" s="63">
        <v>5409800560.0114298</v>
      </c>
      <c r="K107" s="63">
        <v>4255401966.7330599</v>
      </c>
      <c r="L107" s="63">
        <v>2852246911.9236598</v>
      </c>
    </row>
    <row r="108" spans="2:12" s="56" customFormat="1" ht="11.1" customHeight="1" x14ac:dyDescent="0.15">
      <c r="B108" s="112">
        <v>45474</v>
      </c>
      <c r="C108" s="113">
        <v>48427</v>
      </c>
      <c r="D108" s="63">
        <v>97</v>
      </c>
      <c r="E108" s="114">
        <v>2953</v>
      </c>
      <c r="F108" s="285"/>
      <c r="G108" s="285"/>
      <c r="H108" s="256">
        <v>6277993905.9400997</v>
      </c>
      <c r="I108" s="256"/>
      <c r="J108" s="63">
        <v>5340656540.2841196</v>
      </c>
      <c r="K108" s="63">
        <v>4190328565.7315102</v>
      </c>
      <c r="L108" s="63">
        <v>2796734409.4029298</v>
      </c>
    </row>
    <row r="109" spans="2:12" s="56" customFormat="1" ht="11.1" customHeight="1" x14ac:dyDescent="0.15">
      <c r="B109" s="112">
        <v>45474</v>
      </c>
      <c r="C109" s="113">
        <v>48458</v>
      </c>
      <c r="D109" s="63">
        <v>98</v>
      </c>
      <c r="E109" s="114">
        <v>2984</v>
      </c>
      <c r="F109" s="285"/>
      <c r="G109" s="285"/>
      <c r="H109" s="256">
        <v>6206827244.0397196</v>
      </c>
      <c r="I109" s="256"/>
      <c r="J109" s="63">
        <v>5271159967.1643896</v>
      </c>
      <c r="K109" s="63">
        <v>4125282718.1733298</v>
      </c>
      <c r="L109" s="63">
        <v>2741659301.42133</v>
      </c>
    </row>
    <row r="110" spans="2:12" s="56" customFormat="1" ht="11.1" customHeight="1" x14ac:dyDescent="0.15">
      <c r="B110" s="112">
        <v>45474</v>
      </c>
      <c r="C110" s="113">
        <v>48488</v>
      </c>
      <c r="D110" s="63">
        <v>99</v>
      </c>
      <c r="E110" s="114">
        <v>3014</v>
      </c>
      <c r="F110" s="285"/>
      <c r="G110" s="285"/>
      <c r="H110" s="256">
        <v>6136648968.69314</v>
      </c>
      <c r="I110" s="256"/>
      <c r="J110" s="63">
        <v>5203006640.0468397</v>
      </c>
      <c r="K110" s="63">
        <v>4061922833.7676401</v>
      </c>
      <c r="L110" s="63">
        <v>2688484394.2634702</v>
      </c>
    </row>
    <row r="111" spans="2:12" s="56" customFormat="1" ht="11.1" customHeight="1" x14ac:dyDescent="0.15">
      <c r="B111" s="112">
        <v>45474</v>
      </c>
      <c r="C111" s="113">
        <v>48519</v>
      </c>
      <c r="D111" s="63">
        <v>100</v>
      </c>
      <c r="E111" s="114">
        <v>3045</v>
      </c>
      <c r="F111" s="285"/>
      <c r="G111" s="285"/>
      <c r="H111" s="256">
        <v>6067859720.8124399</v>
      </c>
      <c r="I111" s="256"/>
      <c r="J111" s="63">
        <v>5135957365.7665901</v>
      </c>
      <c r="K111" s="63">
        <v>3999381113.0864801</v>
      </c>
      <c r="L111" s="63">
        <v>2635877737.8675599</v>
      </c>
    </row>
    <row r="112" spans="2:12" s="56" customFormat="1" ht="11.1" customHeight="1" x14ac:dyDescent="0.15">
      <c r="B112" s="112">
        <v>45474</v>
      </c>
      <c r="C112" s="113">
        <v>48549</v>
      </c>
      <c r="D112" s="63">
        <v>101</v>
      </c>
      <c r="E112" s="114">
        <v>3075</v>
      </c>
      <c r="F112" s="285"/>
      <c r="G112" s="285"/>
      <c r="H112" s="256">
        <v>5998313480.1869297</v>
      </c>
      <c r="I112" s="256"/>
      <c r="J112" s="63">
        <v>5068758468.3079596</v>
      </c>
      <c r="K112" s="63">
        <v>3937338430.7297301</v>
      </c>
      <c r="L112" s="63">
        <v>2584349821.6638298</v>
      </c>
    </row>
    <row r="113" spans="2:12" s="56" customFormat="1" ht="11.1" customHeight="1" x14ac:dyDescent="0.15">
      <c r="B113" s="112">
        <v>45474</v>
      </c>
      <c r="C113" s="113">
        <v>48580</v>
      </c>
      <c r="D113" s="63">
        <v>102</v>
      </c>
      <c r="E113" s="114">
        <v>3106</v>
      </c>
      <c r="F113" s="285"/>
      <c r="G113" s="285"/>
      <c r="H113" s="256">
        <v>5929834375.1753702</v>
      </c>
      <c r="I113" s="256"/>
      <c r="J113" s="63">
        <v>5002392685.9313097</v>
      </c>
      <c r="K113" s="63">
        <v>3875904094.0550098</v>
      </c>
      <c r="L113" s="63">
        <v>2533250844.4805698</v>
      </c>
    </row>
    <row r="114" spans="2:12" s="56" customFormat="1" ht="11.1" customHeight="1" x14ac:dyDescent="0.15">
      <c r="B114" s="112">
        <v>45474</v>
      </c>
      <c r="C114" s="113">
        <v>48611</v>
      </c>
      <c r="D114" s="63">
        <v>103</v>
      </c>
      <c r="E114" s="114">
        <v>3137</v>
      </c>
      <c r="F114" s="285"/>
      <c r="G114" s="285"/>
      <c r="H114" s="256">
        <v>5860897150.6904497</v>
      </c>
      <c r="I114" s="256"/>
      <c r="J114" s="63">
        <v>4935851632.0764704</v>
      </c>
      <c r="K114" s="63">
        <v>3814621314.6800799</v>
      </c>
      <c r="L114" s="63">
        <v>2482637005.2300601</v>
      </c>
    </row>
    <row r="115" spans="2:12" s="56" customFormat="1" ht="11.1" customHeight="1" x14ac:dyDescent="0.15">
      <c r="B115" s="112">
        <v>45474</v>
      </c>
      <c r="C115" s="113">
        <v>48639</v>
      </c>
      <c r="D115" s="63">
        <v>104</v>
      </c>
      <c r="E115" s="114">
        <v>3165</v>
      </c>
      <c r="F115" s="285"/>
      <c r="G115" s="285"/>
      <c r="H115" s="256">
        <v>5793146977.3671398</v>
      </c>
      <c r="I115" s="256"/>
      <c r="J115" s="63">
        <v>4871320077.3854799</v>
      </c>
      <c r="K115" s="63">
        <v>3756099748.88064</v>
      </c>
      <c r="L115" s="63">
        <v>2435195999.96663</v>
      </c>
    </row>
    <row r="116" spans="2:12" s="56" customFormat="1" ht="11.1" customHeight="1" x14ac:dyDescent="0.15">
      <c r="B116" s="112">
        <v>45474</v>
      </c>
      <c r="C116" s="113">
        <v>48670</v>
      </c>
      <c r="D116" s="63">
        <v>105</v>
      </c>
      <c r="E116" s="114">
        <v>3196</v>
      </c>
      <c r="F116" s="285"/>
      <c r="G116" s="285"/>
      <c r="H116" s="256">
        <v>5724982036.5909204</v>
      </c>
      <c r="I116" s="256"/>
      <c r="J116" s="63">
        <v>4805836889.9478302</v>
      </c>
      <c r="K116" s="63">
        <v>3696183893.8699799</v>
      </c>
      <c r="L116" s="63">
        <v>2386200841.1662698</v>
      </c>
    </row>
    <row r="117" spans="2:12" s="56" customFormat="1" ht="11.1" customHeight="1" x14ac:dyDescent="0.15">
      <c r="B117" s="112">
        <v>45474</v>
      </c>
      <c r="C117" s="113">
        <v>48700</v>
      </c>
      <c r="D117" s="63">
        <v>106</v>
      </c>
      <c r="E117" s="114">
        <v>3226</v>
      </c>
      <c r="F117" s="285"/>
      <c r="G117" s="285"/>
      <c r="H117" s="256">
        <v>5658540233.0885201</v>
      </c>
      <c r="I117" s="256"/>
      <c r="J117" s="63">
        <v>4742265524.7665901</v>
      </c>
      <c r="K117" s="63">
        <v>3638314001.5496101</v>
      </c>
      <c r="L117" s="63">
        <v>2339212550.6342001</v>
      </c>
    </row>
    <row r="118" spans="2:12" s="56" customFormat="1" ht="11.1" customHeight="1" x14ac:dyDescent="0.15">
      <c r="B118" s="112">
        <v>45474</v>
      </c>
      <c r="C118" s="113">
        <v>48731</v>
      </c>
      <c r="D118" s="63">
        <v>107</v>
      </c>
      <c r="E118" s="114">
        <v>3257</v>
      </c>
      <c r="F118" s="285"/>
      <c r="G118" s="285"/>
      <c r="H118" s="256">
        <v>5591139020.5735197</v>
      </c>
      <c r="I118" s="256"/>
      <c r="J118" s="63">
        <v>4677831012.1913099</v>
      </c>
      <c r="K118" s="63">
        <v>3579751934.3988299</v>
      </c>
      <c r="L118" s="63">
        <v>2291812372.53018</v>
      </c>
    </row>
    <row r="119" spans="2:12" s="56" customFormat="1" ht="11.1" customHeight="1" x14ac:dyDescent="0.15">
      <c r="B119" s="112">
        <v>45474</v>
      </c>
      <c r="C119" s="113">
        <v>48761</v>
      </c>
      <c r="D119" s="63">
        <v>108</v>
      </c>
      <c r="E119" s="114">
        <v>3287</v>
      </c>
      <c r="F119" s="285"/>
      <c r="G119" s="285"/>
      <c r="H119" s="256">
        <v>5524938899.0141697</v>
      </c>
      <c r="I119" s="256"/>
      <c r="J119" s="63">
        <v>4614857314.26651</v>
      </c>
      <c r="K119" s="63">
        <v>3522868632.69169</v>
      </c>
      <c r="L119" s="63">
        <v>2246149502.97609</v>
      </c>
    </row>
    <row r="120" spans="2:12" s="56" customFormat="1" ht="11.1" customHeight="1" x14ac:dyDescent="0.15">
      <c r="B120" s="112">
        <v>45474</v>
      </c>
      <c r="C120" s="113">
        <v>48792</v>
      </c>
      <c r="D120" s="63">
        <v>109</v>
      </c>
      <c r="E120" s="114">
        <v>3318</v>
      </c>
      <c r="F120" s="285"/>
      <c r="G120" s="285"/>
      <c r="H120" s="256">
        <v>5459479188.0497999</v>
      </c>
      <c r="I120" s="256"/>
      <c r="J120" s="63">
        <v>4552445885.3781404</v>
      </c>
      <c r="K120" s="63">
        <v>3466387068.9474902</v>
      </c>
      <c r="L120" s="63">
        <v>2200776227.3797302</v>
      </c>
    </row>
    <row r="121" spans="2:12" s="56" customFormat="1" ht="11.1" customHeight="1" x14ac:dyDescent="0.15">
      <c r="B121" s="112">
        <v>45474</v>
      </c>
      <c r="C121" s="113">
        <v>48823</v>
      </c>
      <c r="D121" s="63">
        <v>110</v>
      </c>
      <c r="E121" s="114">
        <v>3349</v>
      </c>
      <c r="F121" s="285"/>
      <c r="G121" s="285"/>
      <c r="H121" s="256">
        <v>5394173616.6725302</v>
      </c>
      <c r="I121" s="256"/>
      <c r="J121" s="63">
        <v>4490361202.8529301</v>
      </c>
      <c r="K121" s="63">
        <v>3410418171.1883101</v>
      </c>
      <c r="L121" s="63">
        <v>2156071125.4670601</v>
      </c>
    </row>
    <row r="122" spans="2:12" s="56" customFormat="1" ht="11.1" customHeight="1" x14ac:dyDescent="0.15">
      <c r="B122" s="112">
        <v>45474</v>
      </c>
      <c r="C122" s="113">
        <v>48853</v>
      </c>
      <c r="D122" s="63">
        <v>111</v>
      </c>
      <c r="E122" s="114">
        <v>3379</v>
      </c>
      <c r="F122" s="285"/>
      <c r="G122" s="285"/>
      <c r="H122" s="256">
        <v>5328298781.6938801</v>
      </c>
      <c r="I122" s="256"/>
      <c r="J122" s="63">
        <v>4428243424.5022402</v>
      </c>
      <c r="K122" s="63">
        <v>3354962038.4330201</v>
      </c>
      <c r="L122" s="63">
        <v>2112317240.6884799</v>
      </c>
    </row>
    <row r="123" spans="2:12" s="56" customFormat="1" ht="11.1" customHeight="1" x14ac:dyDescent="0.15">
      <c r="B123" s="112">
        <v>45474</v>
      </c>
      <c r="C123" s="113">
        <v>48884</v>
      </c>
      <c r="D123" s="63">
        <v>112</v>
      </c>
      <c r="E123" s="114">
        <v>3410</v>
      </c>
      <c r="F123" s="285"/>
      <c r="G123" s="285"/>
      <c r="H123" s="256">
        <v>5262139152.6305704</v>
      </c>
      <c r="I123" s="256"/>
      <c r="J123" s="63">
        <v>4365842097.45117</v>
      </c>
      <c r="K123" s="63">
        <v>3299272910.3583999</v>
      </c>
      <c r="L123" s="63">
        <v>2068456509.3624699</v>
      </c>
    </row>
    <row r="124" spans="2:12" s="56" customFormat="1" ht="11.1" customHeight="1" x14ac:dyDescent="0.15">
      <c r="B124" s="112">
        <v>45474</v>
      </c>
      <c r="C124" s="113">
        <v>48914</v>
      </c>
      <c r="D124" s="63">
        <v>113</v>
      </c>
      <c r="E124" s="114">
        <v>3440</v>
      </c>
      <c r="F124" s="285"/>
      <c r="G124" s="285"/>
      <c r="H124" s="256">
        <v>5197171218.62922</v>
      </c>
      <c r="I124" s="256"/>
      <c r="J124" s="63">
        <v>4304862465.1899595</v>
      </c>
      <c r="K124" s="63">
        <v>3245183544.3697901</v>
      </c>
      <c r="L124" s="63">
        <v>2026205553.77876</v>
      </c>
    </row>
    <row r="125" spans="2:12" s="56" customFormat="1" ht="11.1" customHeight="1" x14ac:dyDescent="0.15">
      <c r="B125" s="112">
        <v>45474</v>
      </c>
      <c r="C125" s="113">
        <v>48945</v>
      </c>
      <c r="D125" s="63">
        <v>114</v>
      </c>
      <c r="E125" s="114">
        <v>3471</v>
      </c>
      <c r="F125" s="285"/>
      <c r="G125" s="285"/>
      <c r="H125" s="256">
        <v>5133262847.3549299</v>
      </c>
      <c r="I125" s="256"/>
      <c r="J125" s="63">
        <v>4244715019.0436001</v>
      </c>
      <c r="K125" s="63">
        <v>3191704052.88729</v>
      </c>
      <c r="L125" s="63">
        <v>1984373738.8986101</v>
      </c>
    </row>
    <row r="126" spans="2:12" s="56" customFormat="1" ht="11.1" customHeight="1" x14ac:dyDescent="0.15">
      <c r="B126" s="112">
        <v>45474</v>
      </c>
      <c r="C126" s="113">
        <v>48976</v>
      </c>
      <c r="D126" s="63">
        <v>115</v>
      </c>
      <c r="E126" s="114">
        <v>3502</v>
      </c>
      <c r="F126" s="285"/>
      <c r="G126" s="285"/>
      <c r="H126" s="256">
        <v>5069598255.61555</v>
      </c>
      <c r="I126" s="256"/>
      <c r="J126" s="63">
        <v>4184960458.62814</v>
      </c>
      <c r="K126" s="63">
        <v>3138770259.5865002</v>
      </c>
      <c r="L126" s="63">
        <v>1943197774.4335301</v>
      </c>
    </row>
    <row r="127" spans="2:12" s="56" customFormat="1" ht="11.1" customHeight="1" x14ac:dyDescent="0.15">
      <c r="B127" s="112">
        <v>45474</v>
      </c>
      <c r="C127" s="113">
        <v>49004</v>
      </c>
      <c r="D127" s="63">
        <v>116</v>
      </c>
      <c r="E127" s="114">
        <v>3530</v>
      </c>
      <c r="F127" s="285"/>
      <c r="G127" s="285"/>
      <c r="H127" s="256">
        <v>5005875465.0265198</v>
      </c>
      <c r="I127" s="256"/>
      <c r="J127" s="63">
        <v>4126026171.6740298</v>
      </c>
      <c r="K127" s="63">
        <v>3087459465.4669099</v>
      </c>
      <c r="L127" s="63">
        <v>1904117529.6127999</v>
      </c>
    </row>
    <row r="128" spans="2:12" s="56" customFormat="1" ht="11.1" customHeight="1" x14ac:dyDescent="0.15">
      <c r="B128" s="112">
        <v>45474</v>
      </c>
      <c r="C128" s="113">
        <v>49035</v>
      </c>
      <c r="D128" s="63">
        <v>117</v>
      </c>
      <c r="E128" s="114">
        <v>3561</v>
      </c>
      <c r="F128" s="285"/>
      <c r="G128" s="285"/>
      <c r="H128" s="256">
        <v>4942944698.7926702</v>
      </c>
      <c r="I128" s="256"/>
      <c r="J128" s="63">
        <v>4067246255.2460899</v>
      </c>
      <c r="K128" s="63">
        <v>3035734924.6079402</v>
      </c>
      <c r="L128" s="63">
        <v>1864287781.6029201</v>
      </c>
    </row>
    <row r="129" spans="2:12" s="56" customFormat="1" ht="11.1" customHeight="1" x14ac:dyDescent="0.15">
      <c r="B129" s="112">
        <v>45474</v>
      </c>
      <c r="C129" s="113">
        <v>49065</v>
      </c>
      <c r="D129" s="63">
        <v>118</v>
      </c>
      <c r="E129" s="114">
        <v>3591</v>
      </c>
      <c r="F129" s="285"/>
      <c r="G129" s="285"/>
      <c r="H129" s="256">
        <v>4880136545.46416</v>
      </c>
      <c r="I129" s="256"/>
      <c r="J129" s="63">
        <v>4008974098.77601</v>
      </c>
      <c r="K129" s="63">
        <v>2984876705.51966</v>
      </c>
      <c r="L129" s="63">
        <v>1825540979.62304</v>
      </c>
    </row>
    <row r="130" spans="2:12" s="56" customFormat="1" ht="11.1" customHeight="1" x14ac:dyDescent="0.15">
      <c r="B130" s="112">
        <v>45474</v>
      </c>
      <c r="C130" s="113">
        <v>49096</v>
      </c>
      <c r="D130" s="63">
        <v>119</v>
      </c>
      <c r="E130" s="114">
        <v>3622</v>
      </c>
      <c r="F130" s="285"/>
      <c r="G130" s="285"/>
      <c r="H130" s="256">
        <v>4817712942.4307499</v>
      </c>
      <c r="I130" s="256"/>
      <c r="J130" s="63">
        <v>3950981310.07163</v>
      </c>
      <c r="K130" s="63">
        <v>2934216902.3802199</v>
      </c>
      <c r="L130" s="63">
        <v>1786956677.74525</v>
      </c>
    </row>
    <row r="131" spans="2:12" s="56" customFormat="1" ht="11.1" customHeight="1" x14ac:dyDescent="0.15">
      <c r="B131" s="112">
        <v>45474</v>
      </c>
      <c r="C131" s="113">
        <v>49126</v>
      </c>
      <c r="D131" s="63">
        <v>120</v>
      </c>
      <c r="E131" s="114">
        <v>3652</v>
      </c>
      <c r="F131" s="285"/>
      <c r="G131" s="285"/>
      <c r="H131" s="256">
        <v>4755984687.7600203</v>
      </c>
      <c r="I131" s="256"/>
      <c r="J131" s="63">
        <v>3893956214.8122501</v>
      </c>
      <c r="K131" s="63">
        <v>2884749258.2293401</v>
      </c>
      <c r="L131" s="63">
        <v>1749628978.22088</v>
      </c>
    </row>
    <row r="132" spans="2:12" s="56" customFormat="1" ht="11.1" customHeight="1" x14ac:dyDescent="0.15">
      <c r="B132" s="112">
        <v>45474</v>
      </c>
      <c r="C132" s="113">
        <v>49157</v>
      </c>
      <c r="D132" s="63">
        <v>121</v>
      </c>
      <c r="E132" s="114">
        <v>3683</v>
      </c>
      <c r="F132" s="285"/>
      <c r="G132" s="285"/>
      <c r="H132" s="256">
        <v>4694752941.2090702</v>
      </c>
      <c r="I132" s="256"/>
      <c r="J132" s="63">
        <v>3837303394.8446102</v>
      </c>
      <c r="K132" s="63">
        <v>2835549527.0048699</v>
      </c>
      <c r="L132" s="63">
        <v>1712504611.2327099</v>
      </c>
    </row>
    <row r="133" spans="2:12" s="56" customFormat="1" ht="11.1" customHeight="1" x14ac:dyDescent="0.15">
      <c r="B133" s="112">
        <v>45474</v>
      </c>
      <c r="C133" s="113">
        <v>49188</v>
      </c>
      <c r="D133" s="63">
        <v>122</v>
      </c>
      <c r="E133" s="114">
        <v>3714</v>
      </c>
      <c r="F133" s="285"/>
      <c r="G133" s="285"/>
      <c r="H133" s="256">
        <v>4633410412.4048204</v>
      </c>
      <c r="I133" s="256"/>
      <c r="J133" s="63">
        <v>3780741152.6038499</v>
      </c>
      <c r="K133" s="63">
        <v>2786648149.18751</v>
      </c>
      <c r="L133" s="63">
        <v>1675842764.69068</v>
      </c>
    </row>
    <row r="134" spans="2:12" s="56" customFormat="1" ht="11.1" customHeight="1" x14ac:dyDescent="0.15">
      <c r="B134" s="112">
        <v>45474</v>
      </c>
      <c r="C134" s="113">
        <v>49218</v>
      </c>
      <c r="D134" s="63">
        <v>123</v>
      </c>
      <c r="E134" s="114">
        <v>3744</v>
      </c>
      <c r="F134" s="285"/>
      <c r="G134" s="285"/>
      <c r="H134" s="256">
        <v>4573313553.3109398</v>
      </c>
      <c r="I134" s="256"/>
      <c r="J134" s="63">
        <v>3725578450.5804901</v>
      </c>
      <c r="K134" s="63">
        <v>2739231091.6149902</v>
      </c>
      <c r="L134" s="63">
        <v>1640574239.1010499</v>
      </c>
    </row>
    <row r="135" spans="2:12" s="56" customFormat="1" ht="11.1" customHeight="1" x14ac:dyDescent="0.15">
      <c r="B135" s="112">
        <v>45474</v>
      </c>
      <c r="C135" s="113">
        <v>49249</v>
      </c>
      <c r="D135" s="63">
        <v>124</v>
      </c>
      <c r="E135" s="114">
        <v>3775</v>
      </c>
      <c r="F135" s="285"/>
      <c r="G135" s="285"/>
      <c r="H135" s="256">
        <v>4513367632.9944096</v>
      </c>
      <c r="I135" s="256"/>
      <c r="J135" s="63">
        <v>3670508412.2946401</v>
      </c>
      <c r="K135" s="63">
        <v>2691877399.4245801</v>
      </c>
      <c r="L135" s="63">
        <v>1605384668.4969499</v>
      </c>
    </row>
    <row r="136" spans="2:12" s="56" customFormat="1" ht="11.1" customHeight="1" x14ac:dyDescent="0.15">
      <c r="B136" s="112">
        <v>45474</v>
      </c>
      <c r="C136" s="113">
        <v>49279</v>
      </c>
      <c r="D136" s="63">
        <v>125</v>
      </c>
      <c r="E136" s="114">
        <v>3805</v>
      </c>
      <c r="F136" s="285"/>
      <c r="G136" s="285"/>
      <c r="H136" s="256">
        <v>4454345496.6674604</v>
      </c>
      <c r="I136" s="256"/>
      <c r="J136" s="63">
        <v>3616562490.26403</v>
      </c>
      <c r="K136" s="63">
        <v>2645786483.2318602</v>
      </c>
      <c r="L136" s="63">
        <v>1571428812.5054801</v>
      </c>
    </row>
    <row r="137" spans="2:12" s="56" customFormat="1" ht="11.1" customHeight="1" x14ac:dyDescent="0.15">
      <c r="B137" s="112">
        <v>45474</v>
      </c>
      <c r="C137" s="113">
        <v>49310</v>
      </c>
      <c r="D137" s="63">
        <v>126</v>
      </c>
      <c r="E137" s="114">
        <v>3836</v>
      </c>
      <c r="F137" s="285"/>
      <c r="G137" s="285"/>
      <c r="H137" s="256">
        <v>4395394910.9441605</v>
      </c>
      <c r="I137" s="256"/>
      <c r="J137" s="63">
        <v>3562646680.77525</v>
      </c>
      <c r="K137" s="63">
        <v>2599714561.4755201</v>
      </c>
      <c r="L137" s="63">
        <v>1537525065.82919</v>
      </c>
    </row>
    <row r="138" spans="2:12" s="56" customFormat="1" ht="11.1" customHeight="1" x14ac:dyDescent="0.15">
      <c r="B138" s="112">
        <v>45474</v>
      </c>
      <c r="C138" s="113">
        <v>49341</v>
      </c>
      <c r="D138" s="63">
        <v>127</v>
      </c>
      <c r="E138" s="114">
        <v>3867</v>
      </c>
      <c r="F138" s="285"/>
      <c r="G138" s="285"/>
      <c r="H138" s="256">
        <v>4337767355.0307598</v>
      </c>
      <c r="I138" s="256"/>
      <c r="J138" s="63">
        <v>3509973908.8001399</v>
      </c>
      <c r="K138" s="63">
        <v>2554764623.3246198</v>
      </c>
      <c r="L138" s="63">
        <v>1504541083.4553101</v>
      </c>
    </row>
    <row r="139" spans="2:12" s="56" customFormat="1" ht="11.1" customHeight="1" x14ac:dyDescent="0.15">
      <c r="B139" s="112">
        <v>45474</v>
      </c>
      <c r="C139" s="113">
        <v>49369</v>
      </c>
      <c r="D139" s="63">
        <v>128</v>
      </c>
      <c r="E139" s="114">
        <v>3895</v>
      </c>
      <c r="F139" s="285"/>
      <c r="G139" s="285"/>
      <c r="H139" s="256">
        <v>4280513526.7515101</v>
      </c>
      <c r="I139" s="256"/>
      <c r="J139" s="63">
        <v>3458339530.8575602</v>
      </c>
      <c r="K139" s="63">
        <v>2511399194.53722</v>
      </c>
      <c r="L139" s="63">
        <v>1473343187.5982001</v>
      </c>
    </row>
    <row r="140" spans="2:12" s="56" customFormat="1" ht="11.1" customHeight="1" x14ac:dyDescent="0.15">
      <c r="B140" s="112">
        <v>45474</v>
      </c>
      <c r="C140" s="113">
        <v>49400</v>
      </c>
      <c r="D140" s="63">
        <v>129</v>
      </c>
      <c r="E140" s="114">
        <v>3926</v>
      </c>
      <c r="F140" s="285"/>
      <c r="G140" s="285"/>
      <c r="H140" s="256">
        <v>4223639563.9095802</v>
      </c>
      <c r="I140" s="256"/>
      <c r="J140" s="63">
        <v>3406601894.2783799</v>
      </c>
      <c r="K140" s="63">
        <v>2467536571.7838001</v>
      </c>
      <c r="L140" s="63">
        <v>1441479221.1861</v>
      </c>
    </row>
    <row r="141" spans="2:12" s="56" customFormat="1" ht="11.1" customHeight="1" x14ac:dyDescent="0.15">
      <c r="B141" s="112">
        <v>45474</v>
      </c>
      <c r="C141" s="113">
        <v>49430</v>
      </c>
      <c r="D141" s="63">
        <v>130</v>
      </c>
      <c r="E141" s="114">
        <v>3956</v>
      </c>
      <c r="F141" s="285"/>
      <c r="G141" s="285"/>
      <c r="H141" s="256">
        <v>4167215391.48173</v>
      </c>
      <c r="I141" s="256"/>
      <c r="J141" s="63">
        <v>3355575718.10114</v>
      </c>
      <c r="K141" s="63">
        <v>2424593993.4310899</v>
      </c>
      <c r="L141" s="63">
        <v>1410587063.75541</v>
      </c>
    </row>
    <row r="142" spans="2:12" s="56" customFormat="1" ht="11.1" customHeight="1" x14ac:dyDescent="0.15">
      <c r="B142" s="112">
        <v>45474</v>
      </c>
      <c r="C142" s="113">
        <v>49461</v>
      </c>
      <c r="D142" s="63">
        <v>131</v>
      </c>
      <c r="E142" s="114">
        <v>3987</v>
      </c>
      <c r="F142" s="285"/>
      <c r="G142" s="285"/>
      <c r="H142" s="256">
        <v>4111011984.6363802</v>
      </c>
      <c r="I142" s="256"/>
      <c r="J142" s="63">
        <v>3304704383.32447</v>
      </c>
      <c r="K142" s="63">
        <v>2381763805.6529498</v>
      </c>
      <c r="L142" s="63">
        <v>1379800133.32007</v>
      </c>
    </row>
    <row r="143" spans="2:12" s="56" customFormat="1" ht="11.1" customHeight="1" x14ac:dyDescent="0.15">
      <c r="B143" s="112">
        <v>45474</v>
      </c>
      <c r="C143" s="113">
        <v>49491</v>
      </c>
      <c r="D143" s="63">
        <v>132</v>
      </c>
      <c r="E143" s="114">
        <v>4017</v>
      </c>
      <c r="F143" s="285"/>
      <c r="G143" s="285"/>
      <c r="H143" s="256">
        <v>4055084546.8432498</v>
      </c>
      <c r="I143" s="256"/>
      <c r="J143" s="63">
        <v>3254395625.7492499</v>
      </c>
      <c r="K143" s="63">
        <v>2339732402.4933701</v>
      </c>
      <c r="L143" s="63">
        <v>1349894302.5973201</v>
      </c>
    </row>
    <row r="144" spans="2:12" s="56" customFormat="1" ht="11.1" customHeight="1" x14ac:dyDescent="0.15">
      <c r="B144" s="112">
        <v>45474</v>
      </c>
      <c r="C144" s="113">
        <v>49522</v>
      </c>
      <c r="D144" s="63">
        <v>133</v>
      </c>
      <c r="E144" s="114">
        <v>4048</v>
      </c>
      <c r="F144" s="285"/>
      <c r="G144" s="285"/>
      <c r="H144" s="256">
        <v>3999526393.5984502</v>
      </c>
      <c r="I144" s="256"/>
      <c r="J144" s="63">
        <v>3204363529.5897799</v>
      </c>
      <c r="K144" s="63">
        <v>2297903121.6286998</v>
      </c>
      <c r="L144" s="63">
        <v>1320145833.79549</v>
      </c>
    </row>
    <row r="145" spans="2:12" s="56" customFormat="1" ht="11.1" customHeight="1" x14ac:dyDescent="0.15">
      <c r="B145" s="112">
        <v>45474</v>
      </c>
      <c r="C145" s="113">
        <v>49553</v>
      </c>
      <c r="D145" s="63">
        <v>134</v>
      </c>
      <c r="E145" s="114">
        <v>4079</v>
      </c>
      <c r="F145" s="285"/>
      <c r="G145" s="285"/>
      <c r="H145" s="256">
        <v>3944203231.6181002</v>
      </c>
      <c r="I145" s="256"/>
      <c r="J145" s="63">
        <v>3154679740.2212601</v>
      </c>
      <c r="K145" s="63">
        <v>2256520609.99825</v>
      </c>
      <c r="L145" s="63">
        <v>1290880731.94607</v>
      </c>
    </row>
    <row r="146" spans="2:12" s="56" customFormat="1" ht="11.1" customHeight="1" x14ac:dyDescent="0.15">
      <c r="B146" s="112">
        <v>45474</v>
      </c>
      <c r="C146" s="113">
        <v>49583</v>
      </c>
      <c r="D146" s="63">
        <v>135</v>
      </c>
      <c r="E146" s="114">
        <v>4109</v>
      </c>
      <c r="F146" s="285"/>
      <c r="G146" s="285"/>
      <c r="H146" s="256">
        <v>3888924061.9609399</v>
      </c>
      <c r="I146" s="256"/>
      <c r="J146" s="63">
        <v>3105360434.5668402</v>
      </c>
      <c r="K146" s="63">
        <v>2215775777.7622499</v>
      </c>
      <c r="L146" s="63">
        <v>1262375937.86957</v>
      </c>
    </row>
    <row r="147" spans="2:12" s="56" customFormat="1" ht="11.1" customHeight="1" x14ac:dyDescent="0.15">
      <c r="B147" s="112">
        <v>45474</v>
      </c>
      <c r="C147" s="113">
        <v>49614</v>
      </c>
      <c r="D147" s="63">
        <v>136</v>
      </c>
      <c r="E147" s="114">
        <v>4140</v>
      </c>
      <c r="F147" s="285"/>
      <c r="G147" s="285"/>
      <c r="H147" s="256">
        <v>3833645603.9216199</v>
      </c>
      <c r="I147" s="256"/>
      <c r="J147" s="63">
        <v>3056027754.79671</v>
      </c>
      <c r="K147" s="63">
        <v>2175029652.7474899</v>
      </c>
      <c r="L147" s="63">
        <v>1233913452.7130201</v>
      </c>
    </row>
    <row r="148" spans="2:12" s="56" customFormat="1" ht="11.1" customHeight="1" x14ac:dyDescent="0.15">
      <c r="B148" s="112">
        <v>45474</v>
      </c>
      <c r="C148" s="113">
        <v>49644</v>
      </c>
      <c r="D148" s="63">
        <v>137</v>
      </c>
      <c r="E148" s="114">
        <v>4170</v>
      </c>
      <c r="F148" s="285"/>
      <c r="G148" s="285"/>
      <c r="H148" s="256">
        <v>3779500086.08219</v>
      </c>
      <c r="I148" s="256"/>
      <c r="J148" s="63">
        <v>3007919792.88131</v>
      </c>
      <c r="K148" s="63">
        <v>2135521296.4779799</v>
      </c>
      <c r="L148" s="63">
        <v>1206533840.00705</v>
      </c>
    </row>
    <row r="149" spans="2:12" s="56" customFormat="1" ht="11.1" customHeight="1" x14ac:dyDescent="0.15">
      <c r="B149" s="112">
        <v>45474</v>
      </c>
      <c r="C149" s="113">
        <v>49675</v>
      </c>
      <c r="D149" s="63">
        <v>138</v>
      </c>
      <c r="E149" s="114">
        <v>4201</v>
      </c>
      <c r="F149" s="285"/>
      <c r="G149" s="285"/>
      <c r="H149" s="256">
        <v>3725125514.76752</v>
      </c>
      <c r="I149" s="256"/>
      <c r="J149" s="63">
        <v>2959617464.87498</v>
      </c>
      <c r="K149" s="63">
        <v>2095884421.68536</v>
      </c>
      <c r="L149" s="63">
        <v>1179124191.4181399</v>
      </c>
    </row>
    <row r="150" spans="2:12" s="56" customFormat="1" ht="11.1" customHeight="1" x14ac:dyDescent="0.15">
      <c r="B150" s="112">
        <v>45474</v>
      </c>
      <c r="C150" s="113">
        <v>49706</v>
      </c>
      <c r="D150" s="63">
        <v>139</v>
      </c>
      <c r="E150" s="114">
        <v>4232</v>
      </c>
      <c r="F150" s="285"/>
      <c r="G150" s="285"/>
      <c r="H150" s="256">
        <v>3671540640.2294998</v>
      </c>
      <c r="I150" s="256"/>
      <c r="J150" s="63">
        <v>2912096683.7884998</v>
      </c>
      <c r="K150" s="63">
        <v>2056987397.1795499</v>
      </c>
      <c r="L150" s="63">
        <v>1152339557.0058801</v>
      </c>
    </row>
    <row r="151" spans="2:12" s="56" customFormat="1" ht="11.1" customHeight="1" x14ac:dyDescent="0.15">
      <c r="B151" s="112">
        <v>45474</v>
      </c>
      <c r="C151" s="113">
        <v>49735</v>
      </c>
      <c r="D151" s="63">
        <v>140</v>
      </c>
      <c r="E151" s="114">
        <v>4261</v>
      </c>
      <c r="F151" s="285"/>
      <c r="G151" s="285"/>
      <c r="H151" s="256">
        <v>3617435833.09828</v>
      </c>
      <c r="I151" s="256"/>
      <c r="J151" s="63">
        <v>2864630607.9356499</v>
      </c>
      <c r="K151" s="63">
        <v>2018644815.71808</v>
      </c>
      <c r="L151" s="63">
        <v>1126378358.5569201</v>
      </c>
    </row>
    <row r="152" spans="2:12" s="56" customFormat="1" ht="11.1" customHeight="1" x14ac:dyDescent="0.15">
      <c r="B152" s="112">
        <v>45474</v>
      </c>
      <c r="C152" s="113">
        <v>49766</v>
      </c>
      <c r="D152" s="63">
        <v>141</v>
      </c>
      <c r="E152" s="114">
        <v>4292</v>
      </c>
      <c r="F152" s="285"/>
      <c r="G152" s="285"/>
      <c r="H152" s="256">
        <v>3564360070.8726702</v>
      </c>
      <c r="I152" s="256"/>
      <c r="J152" s="63">
        <v>2817812819.9903498</v>
      </c>
      <c r="K152" s="63">
        <v>1980603382.24719</v>
      </c>
      <c r="L152" s="63">
        <v>1100470798.4633801</v>
      </c>
    </row>
    <row r="153" spans="2:12" s="56" customFormat="1" ht="11.1" customHeight="1" x14ac:dyDescent="0.15">
      <c r="B153" s="112">
        <v>45474</v>
      </c>
      <c r="C153" s="113">
        <v>49796</v>
      </c>
      <c r="D153" s="63">
        <v>142</v>
      </c>
      <c r="E153" s="114">
        <v>4322</v>
      </c>
      <c r="F153" s="285"/>
      <c r="G153" s="285"/>
      <c r="H153" s="256">
        <v>3510543023.8256202</v>
      </c>
      <c r="I153" s="256"/>
      <c r="J153" s="63">
        <v>2770712289.8274698</v>
      </c>
      <c r="K153" s="63">
        <v>1942703730.16558</v>
      </c>
      <c r="L153" s="63">
        <v>1074988118.07357</v>
      </c>
    </row>
    <row r="154" spans="2:12" s="56" customFormat="1" ht="11.1" customHeight="1" x14ac:dyDescent="0.15">
      <c r="B154" s="112">
        <v>45474</v>
      </c>
      <c r="C154" s="113">
        <v>49827</v>
      </c>
      <c r="D154" s="63">
        <v>143</v>
      </c>
      <c r="E154" s="114">
        <v>4353</v>
      </c>
      <c r="F154" s="285"/>
      <c r="G154" s="285"/>
      <c r="H154" s="256">
        <v>3457154098.1682401</v>
      </c>
      <c r="I154" s="256"/>
      <c r="J154" s="63">
        <v>2723946968.91644</v>
      </c>
      <c r="K154" s="63">
        <v>1905056603.8194201</v>
      </c>
      <c r="L154" s="63">
        <v>1049691290.13214</v>
      </c>
    </row>
    <row r="155" spans="2:12" s="56" customFormat="1" ht="11.1" customHeight="1" x14ac:dyDescent="0.15">
      <c r="B155" s="112">
        <v>45474</v>
      </c>
      <c r="C155" s="113">
        <v>49857</v>
      </c>
      <c r="D155" s="63">
        <v>144</v>
      </c>
      <c r="E155" s="114">
        <v>4383</v>
      </c>
      <c r="F155" s="285"/>
      <c r="G155" s="285"/>
      <c r="H155" s="256">
        <v>3404972406.6413898</v>
      </c>
      <c r="I155" s="256"/>
      <c r="J155" s="63">
        <v>2678428560.9959998</v>
      </c>
      <c r="K155" s="63">
        <v>1868611729.06267</v>
      </c>
      <c r="L155" s="63">
        <v>1025389494.20328</v>
      </c>
    </row>
    <row r="156" spans="2:12" s="56" customFormat="1" ht="11.1" customHeight="1" x14ac:dyDescent="0.15">
      <c r="B156" s="112">
        <v>45474</v>
      </c>
      <c r="C156" s="113">
        <v>49888</v>
      </c>
      <c r="D156" s="63">
        <v>145</v>
      </c>
      <c r="E156" s="114">
        <v>4414</v>
      </c>
      <c r="F156" s="285"/>
      <c r="G156" s="285"/>
      <c r="H156" s="256">
        <v>3353503206.4511099</v>
      </c>
      <c r="I156" s="256"/>
      <c r="J156" s="63">
        <v>2633467575.8125601</v>
      </c>
      <c r="K156" s="63">
        <v>1832572105.17977</v>
      </c>
      <c r="L156" s="63">
        <v>1001353647.5204999</v>
      </c>
    </row>
    <row r="157" spans="2:12" s="56" customFormat="1" ht="11.1" customHeight="1" x14ac:dyDescent="0.15">
      <c r="B157" s="112">
        <v>45474</v>
      </c>
      <c r="C157" s="113">
        <v>49919</v>
      </c>
      <c r="D157" s="63">
        <v>146</v>
      </c>
      <c r="E157" s="114">
        <v>4445</v>
      </c>
      <c r="F157" s="285"/>
      <c r="G157" s="285"/>
      <c r="H157" s="256">
        <v>3302060168.2895598</v>
      </c>
      <c r="I157" s="256"/>
      <c r="J157" s="63">
        <v>2588671909.89361</v>
      </c>
      <c r="K157" s="63">
        <v>1796818457.13305</v>
      </c>
      <c r="L157" s="63">
        <v>977658616.32721102</v>
      </c>
    </row>
    <row r="158" spans="2:12" s="56" customFormat="1" ht="11.1" customHeight="1" x14ac:dyDescent="0.15">
      <c r="B158" s="112">
        <v>45474</v>
      </c>
      <c r="C158" s="113">
        <v>49949</v>
      </c>
      <c r="D158" s="63">
        <v>147</v>
      </c>
      <c r="E158" s="114">
        <v>4475</v>
      </c>
      <c r="F158" s="285"/>
      <c r="G158" s="285"/>
      <c r="H158" s="256">
        <v>3250992267.3593898</v>
      </c>
      <c r="I158" s="256"/>
      <c r="J158" s="63">
        <v>2544453541.08988</v>
      </c>
      <c r="K158" s="63">
        <v>1761779214.14851</v>
      </c>
      <c r="L158" s="63">
        <v>954664113.27871799</v>
      </c>
    </row>
    <row r="159" spans="2:12" s="56" customFormat="1" ht="11.1" customHeight="1" x14ac:dyDescent="0.15">
      <c r="B159" s="112">
        <v>45474</v>
      </c>
      <c r="C159" s="113">
        <v>49980</v>
      </c>
      <c r="D159" s="63">
        <v>148</v>
      </c>
      <c r="E159" s="114">
        <v>4506</v>
      </c>
      <c r="F159" s="285"/>
      <c r="G159" s="285"/>
      <c r="H159" s="256">
        <v>3200686907.86518</v>
      </c>
      <c r="I159" s="256"/>
      <c r="J159" s="63">
        <v>2500832251.4510298</v>
      </c>
      <c r="K159" s="63">
        <v>1727172086.6352301</v>
      </c>
      <c r="L159" s="63">
        <v>931947281.30854905</v>
      </c>
    </row>
    <row r="160" spans="2:12" s="56" customFormat="1" ht="11.1" customHeight="1" x14ac:dyDescent="0.15">
      <c r="B160" s="112">
        <v>45474</v>
      </c>
      <c r="C160" s="113">
        <v>50010</v>
      </c>
      <c r="D160" s="63">
        <v>149</v>
      </c>
      <c r="E160" s="114">
        <v>4536</v>
      </c>
      <c r="F160" s="285"/>
      <c r="G160" s="285"/>
      <c r="H160" s="256">
        <v>3150584194.23982</v>
      </c>
      <c r="I160" s="256"/>
      <c r="J160" s="63">
        <v>2457644252.6536999</v>
      </c>
      <c r="K160" s="63">
        <v>1693167153.46997</v>
      </c>
      <c r="L160" s="63">
        <v>909853884.08478498</v>
      </c>
    </row>
    <row r="161" spans="2:12" s="56" customFormat="1" ht="11.1" customHeight="1" x14ac:dyDescent="0.15">
      <c r="B161" s="112">
        <v>45474</v>
      </c>
      <c r="C161" s="113">
        <v>50041</v>
      </c>
      <c r="D161" s="63">
        <v>150</v>
      </c>
      <c r="E161" s="114">
        <v>4567</v>
      </c>
      <c r="F161" s="285"/>
      <c r="G161" s="285"/>
      <c r="H161" s="256">
        <v>3101277465.1031399</v>
      </c>
      <c r="I161" s="256"/>
      <c r="J161" s="63">
        <v>2415078940.8415999</v>
      </c>
      <c r="K161" s="63">
        <v>1659610753.74278</v>
      </c>
      <c r="L161" s="63">
        <v>888044396.82478905</v>
      </c>
    </row>
    <row r="162" spans="2:12" s="56" customFormat="1" ht="11.1" customHeight="1" x14ac:dyDescent="0.15">
      <c r="B162" s="112">
        <v>45474</v>
      </c>
      <c r="C162" s="113">
        <v>50072</v>
      </c>
      <c r="D162" s="63">
        <v>151</v>
      </c>
      <c r="E162" s="114">
        <v>4598</v>
      </c>
      <c r="F162" s="285"/>
      <c r="G162" s="285"/>
      <c r="H162" s="256">
        <v>3051622711.8579998</v>
      </c>
      <c r="I162" s="256"/>
      <c r="J162" s="63">
        <v>2372380387.5250802</v>
      </c>
      <c r="K162" s="63">
        <v>1626122755.48437</v>
      </c>
      <c r="L162" s="63">
        <v>866439783.11012495</v>
      </c>
    </row>
    <row r="163" spans="2:12" s="56" customFormat="1" ht="11.1" customHeight="1" x14ac:dyDescent="0.15">
      <c r="B163" s="112">
        <v>45474</v>
      </c>
      <c r="C163" s="113">
        <v>50100</v>
      </c>
      <c r="D163" s="63">
        <v>152</v>
      </c>
      <c r="E163" s="114">
        <v>4626</v>
      </c>
      <c r="F163" s="285"/>
      <c r="G163" s="285"/>
      <c r="H163" s="256">
        <v>3002777986.5974598</v>
      </c>
      <c r="I163" s="256"/>
      <c r="J163" s="63">
        <v>2330831254.4351602</v>
      </c>
      <c r="K163" s="63">
        <v>1593972965.5499599</v>
      </c>
      <c r="L163" s="63">
        <v>846059721.96754599</v>
      </c>
    </row>
    <row r="164" spans="2:12" s="56" customFormat="1" ht="11.1" customHeight="1" x14ac:dyDescent="0.15">
      <c r="B164" s="112">
        <v>45474</v>
      </c>
      <c r="C164" s="113">
        <v>50131</v>
      </c>
      <c r="D164" s="63">
        <v>153</v>
      </c>
      <c r="E164" s="114">
        <v>4657</v>
      </c>
      <c r="F164" s="285"/>
      <c r="G164" s="285"/>
      <c r="H164" s="256">
        <v>2954287950.2643099</v>
      </c>
      <c r="I164" s="256"/>
      <c r="J164" s="63">
        <v>2289302653.9430399</v>
      </c>
      <c r="K164" s="63">
        <v>1561591451.69786</v>
      </c>
      <c r="L164" s="63">
        <v>825361318.82074594</v>
      </c>
    </row>
    <row r="165" spans="2:12" s="56" customFormat="1" ht="11.1" customHeight="1" x14ac:dyDescent="0.15">
      <c r="B165" s="112">
        <v>45474</v>
      </c>
      <c r="C165" s="113">
        <v>50161</v>
      </c>
      <c r="D165" s="63">
        <v>154</v>
      </c>
      <c r="E165" s="114">
        <v>4687</v>
      </c>
      <c r="F165" s="285"/>
      <c r="G165" s="285"/>
      <c r="H165" s="256">
        <v>2906306088.8824902</v>
      </c>
      <c r="I165" s="256"/>
      <c r="J165" s="63">
        <v>2248424457.7593899</v>
      </c>
      <c r="K165" s="63">
        <v>1529932531.57038</v>
      </c>
      <c r="L165" s="63">
        <v>805313633.07597303</v>
      </c>
    </row>
    <row r="166" spans="2:12" s="56" customFormat="1" ht="11.1" customHeight="1" x14ac:dyDescent="0.15">
      <c r="B166" s="112">
        <v>45474</v>
      </c>
      <c r="C166" s="113">
        <v>50192</v>
      </c>
      <c r="D166" s="63">
        <v>155</v>
      </c>
      <c r="E166" s="114">
        <v>4718</v>
      </c>
      <c r="F166" s="285"/>
      <c r="G166" s="285"/>
      <c r="H166" s="256">
        <v>2858398780.0560002</v>
      </c>
      <c r="I166" s="256"/>
      <c r="J166" s="63">
        <v>2207610982.3005199</v>
      </c>
      <c r="K166" s="63">
        <v>1498340840.4823799</v>
      </c>
      <c r="L166" s="63">
        <v>785344142.42564094</v>
      </c>
    </row>
    <row r="167" spans="2:12" s="56" customFormat="1" ht="11.1" customHeight="1" x14ac:dyDescent="0.15">
      <c r="B167" s="112">
        <v>45474</v>
      </c>
      <c r="C167" s="113">
        <v>50222</v>
      </c>
      <c r="D167" s="63">
        <v>156</v>
      </c>
      <c r="E167" s="114">
        <v>4748</v>
      </c>
      <c r="F167" s="285"/>
      <c r="G167" s="285"/>
      <c r="H167" s="256">
        <v>2810933720.61272</v>
      </c>
      <c r="I167" s="256"/>
      <c r="J167" s="63">
        <v>2167389144.64083</v>
      </c>
      <c r="K167" s="63">
        <v>1467421009.07881</v>
      </c>
      <c r="L167" s="63">
        <v>765984898.58117998</v>
      </c>
    </row>
    <row r="168" spans="2:12" s="56" customFormat="1" ht="11.1" customHeight="1" x14ac:dyDescent="0.15">
      <c r="B168" s="112">
        <v>45474</v>
      </c>
      <c r="C168" s="113">
        <v>50253</v>
      </c>
      <c r="D168" s="63">
        <v>157</v>
      </c>
      <c r="E168" s="114">
        <v>4779</v>
      </c>
      <c r="F168" s="285"/>
      <c r="G168" s="285"/>
      <c r="H168" s="256">
        <v>2763195241.9534998</v>
      </c>
      <c r="I168" s="256"/>
      <c r="J168" s="63">
        <v>2126966451.6257801</v>
      </c>
      <c r="K168" s="63">
        <v>1436390656.5894899</v>
      </c>
      <c r="L168" s="63">
        <v>746611484.53063703</v>
      </c>
    </row>
    <row r="169" spans="2:12" s="56" customFormat="1" ht="11.1" customHeight="1" x14ac:dyDescent="0.15">
      <c r="B169" s="112">
        <v>45474</v>
      </c>
      <c r="C169" s="113">
        <v>50284</v>
      </c>
      <c r="D169" s="63">
        <v>158</v>
      </c>
      <c r="E169" s="114">
        <v>4810</v>
      </c>
      <c r="F169" s="285"/>
      <c r="G169" s="285"/>
      <c r="H169" s="256">
        <v>2716333620.2421799</v>
      </c>
      <c r="I169" s="256"/>
      <c r="J169" s="63">
        <v>2087348458.3861499</v>
      </c>
      <c r="K169" s="63">
        <v>1406050696.8129201</v>
      </c>
      <c r="L169" s="63">
        <v>727745777.23595905</v>
      </c>
    </row>
    <row r="170" spans="2:12" s="56" customFormat="1" ht="11.1" customHeight="1" x14ac:dyDescent="0.15">
      <c r="B170" s="112">
        <v>45474</v>
      </c>
      <c r="C170" s="113">
        <v>50314</v>
      </c>
      <c r="D170" s="63">
        <v>159</v>
      </c>
      <c r="E170" s="114">
        <v>4840</v>
      </c>
      <c r="F170" s="285"/>
      <c r="G170" s="285"/>
      <c r="H170" s="256">
        <v>2669563955.76373</v>
      </c>
      <c r="I170" s="256"/>
      <c r="J170" s="63">
        <v>2048041425.37673</v>
      </c>
      <c r="K170" s="63">
        <v>1376177739.4062099</v>
      </c>
      <c r="L170" s="63">
        <v>709364296.91681802</v>
      </c>
    </row>
    <row r="171" spans="2:12" s="56" customFormat="1" ht="11.1" customHeight="1" x14ac:dyDescent="0.15">
      <c r="B171" s="112">
        <v>45474</v>
      </c>
      <c r="C171" s="113">
        <v>50345</v>
      </c>
      <c r="D171" s="63">
        <v>160</v>
      </c>
      <c r="E171" s="114">
        <v>4871</v>
      </c>
      <c r="F171" s="285"/>
      <c r="G171" s="285"/>
      <c r="H171" s="256">
        <v>2622995612.5292501</v>
      </c>
      <c r="I171" s="256"/>
      <c r="J171" s="63">
        <v>2008901995.2844701</v>
      </c>
      <c r="K171" s="63">
        <v>1346445052.25281</v>
      </c>
      <c r="L171" s="63">
        <v>691098661.66590595</v>
      </c>
    </row>
    <row r="172" spans="2:12" s="56" customFormat="1" ht="11.1" customHeight="1" x14ac:dyDescent="0.15">
      <c r="B172" s="112">
        <v>45474</v>
      </c>
      <c r="C172" s="113">
        <v>50375</v>
      </c>
      <c r="D172" s="63">
        <v>161</v>
      </c>
      <c r="E172" s="114">
        <v>4901</v>
      </c>
      <c r="F172" s="285"/>
      <c r="G172" s="285"/>
      <c r="H172" s="256">
        <v>2576794463.6496</v>
      </c>
      <c r="I172" s="256"/>
      <c r="J172" s="63">
        <v>1970278077.0729699</v>
      </c>
      <c r="K172" s="63">
        <v>1317307538.07885</v>
      </c>
      <c r="L172" s="63">
        <v>673371416.934443</v>
      </c>
    </row>
    <row r="173" spans="2:12" s="56" customFormat="1" ht="11.1" customHeight="1" x14ac:dyDescent="0.15">
      <c r="B173" s="112">
        <v>45474</v>
      </c>
      <c r="C173" s="113">
        <v>50406</v>
      </c>
      <c r="D173" s="63">
        <v>162</v>
      </c>
      <c r="E173" s="114">
        <v>4932</v>
      </c>
      <c r="F173" s="285"/>
      <c r="G173" s="285"/>
      <c r="H173" s="256">
        <v>2530558883.4500098</v>
      </c>
      <c r="I173" s="256"/>
      <c r="J173" s="63">
        <v>1931643480.9596701</v>
      </c>
      <c r="K173" s="63">
        <v>1288192355.4128799</v>
      </c>
      <c r="L173" s="63">
        <v>655699477.77081299</v>
      </c>
    </row>
    <row r="174" spans="2:12" s="56" customFormat="1" ht="11.1" customHeight="1" x14ac:dyDescent="0.15">
      <c r="B174" s="112">
        <v>45474</v>
      </c>
      <c r="C174" s="113">
        <v>50437</v>
      </c>
      <c r="D174" s="63">
        <v>163</v>
      </c>
      <c r="E174" s="114">
        <v>4963</v>
      </c>
      <c r="F174" s="285"/>
      <c r="G174" s="285"/>
      <c r="H174" s="256">
        <v>2485192589.1600699</v>
      </c>
      <c r="I174" s="256"/>
      <c r="J174" s="63">
        <v>1893796695.1063001</v>
      </c>
      <c r="K174" s="63">
        <v>1259740790.41435</v>
      </c>
      <c r="L174" s="63">
        <v>638501514.62985599</v>
      </c>
    </row>
    <row r="175" spans="2:12" s="56" customFormat="1" ht="11.1" customHeight="1" x14ac:dyDescent="0.15">
      <c r="B175" s="112">
        <v>45474</v>
      </c>
      <c r="C175" s="113">
        <v>50465</v>
      </c>
      <c r="D175" s="63">
        <v>164</v>
      </c>
      <c r="E175" s="114">
        <v>4991</v>
      </c>
      <c r="F175" s="285"/>
      <c r="G175" s="285"/>
      <c r="H175" s="256">
        <v>2440451726.4846301</v>
      </c>
      <c r="I175" s="256"/>
      <c r="J175" s="63">
        <v>1856853535.6912601</v>
      </c>
      <c r="K175" s="63">
        <v>1232328813.02174</v>
      </c>
      <c r="L175" s="63">
        <v>622217689.47546303</v>
      </c>
    </row>
    <row r="176" spans="2:12" s="56" customFormat="1" ht="11.1" customHeight="1" x14ac:dyDescent="0.15">
      <c r="B176" s="112">
        <v>45474</v>
      </c>
      <c r="C176" s="113">
        <v>50496</v>
      </c>
      <c r="D176" s="63">
        <v>165</v>
      </c>
      <c r="E176" s="114">
        <v>5022</v>
      </c>
      <c r="F176" s="285"/>
      <c r="G176" s="285"/>
      <c r="H176" s="256">
        <v>2396048324.9528399</v>
      </c>
      <c r="I176" s="256"/>
      <c r="J176" s="63">
        <v>1819976496.3626499</v>
      </c>
      <c r="K176" s="63">
        <v>1204782987.14098</v>
      </c>
      <c r="L176" s="63">
        <v>605732947.45290506</v>
      </c>
    </row>
    <row r="177" spans="2:12" s="56" customFormat="1" ht="11.1" customHeight="1" x14ac:dyDescent="0.15">
      <c r="B177" s="112">
        <v>45474</v>
      </c>
      <c r="C177" s="113">
        <v>50526</v>
      </c>
      <c r="D177" s="63">
        <v>166</v>
      </c>
      <c r="E177" s="114">
        <v>5052</v>
      </c>
      <c r="F177" s="285"/>
      <c r="G177" s="285"/>
      <c r="H177" s="256">
        <v>2351855801.29321</v>
      </c>
      <c r="I177" s="256"/>
      <c r="J177" s="63">
        <v>1783476771.4446499</v>
      </c>
      <c r="K177" s="63">
        <v>1177715175.96439</v>
      </c>
      <c r="L177" s="63">
        <v>589696737.99156594</v>
      </c>
    </row>
    <row r="178" spans="2:12" s="56" customFormat="1" ht="11.1" customHeight="1" x14ac:dyDescent="0.15">
      <c r="B178" s="112">
        <v>45474</v>
      </c>
      <c r="C178" s="113">
        <v>50557</v>
      </c>
      <c r="D178" s="63">
        <v>167</v>
      </c>
      <c r="E178" s="114">
        <v>5083</v>
      </c>
      <c r="F178" s="285"/>
      <c r="G178" s="285"/>
      <c r="H178" s="256">
        <v>2307525012.9309502</v>
      </c>
      <c r="I178" s="256"/>
      <c r="J178" s="63">
        <v>1746891627.28807</v>
      </c>
      <c r="K178" s="63">
        <v>1150622521.17014</v>
      </c>
      <c r="L178" s="63">
        <v>573690877.22745097</v>
      </c>
    </row>
    <row r="179" spans="2:12" s="56" customFormat="1" ht="11.1" customHeight="1" x14ac:dyDescent="0.15">
      <c r="B179" s="112">
        <v>45474</v>
      </c>
      <c r="C179" s="113">
        <v>50587</v>
      </c>
      <c r="D179" s="63">
        <v>168</v>
      </c>
      <c r="E179" s="114">
        <v>5113</v>
      </c>
      <c r="F179" s="285"/>
      <c r="G179" s="285"/>
      <c r="H179" s="256">
        <v>2263602750.5740099</v>
      </c>
      <c r="I179" s="256"/>
      <c r="J179" s="63">
        <v>1710827881.20804</v>
      </c>
      <c r="K179" s="63">
        <v>1124094941.7028601</v>
      </c>
      <c r="L179" s="63">
        <v>558166992.39801204</v>
      </c>
    </row>
    <row r="180" spans="2:12" s="56" customFormat="1" ht="11.1" customHeight="1" x14ac:dyDescent="0.15">
      <c r="B180" s="112">
        <v>45474</v>
      </c>
      <c r="C180" s="113">
        <v>50618</v>
      </c>
      <c r="D180" s="63">
        <v>169</v>
      </c>
      <c r="E180" s="114">
        <v>5144</v>
      </c>
      <c r="F180" s="285"/>
      <c r="G180" s="285"/>
      <c r="H180" s="256">
        <v>2220846935.9576802</v>
      </c>
      <c r="I180" s="256"/>
      <c r="J180" s="63">
        <v>1675666212.2316401</v>
      </c>
      <c r="K180" s="63">
        <v>1098192010.55283</v>
      </c>
      <c r="L180" s="63">
        <v>542995282.48885405</v>
      </c>
    </row>
    <row r="181" spans="2:12" s="56" customFormat="1" ht="11.1" customHeight="1" x14ac:dyDescent="0.15">
      <c r="B181" s="112">
        <v>45474</v>
      </c>
      <c r="C181" s="113">
        <v>50649</v>
      </c>
      <c r="D181" s="63">
        <v>170</v>
      </c>
      <c r="E181" s="114">
        <v>5175</v>
      </c>
      <c r="F181" s="285"/>
      <c r="G181" s="285"/>
      <c r="H181" s="256">
        <v>2178079651.37919</v>
      </c>
      <c r="I181" s="256"/>
      <c r="J181" s="63">
        <v>1640610255.75806</v>
      </c>
      <c r="K181" s="63">
        <v>1072482667.12107</v>
      </c>
      <c r="L181" s="63">
        <v>528037393.08429199</v>
      </c>
    </row>
    <row r="182" spans="2:12" s="56" customFormat="1" ht="11.1" customHeight="1" x14ac:dyDescent="0.15">
      <c r="B182" s="112">
        <v>45474</v>
      </c>
      <c r="C182" s="113">
        <v>50679</v>
      </c>
      <c r="D182" s="63">
        <v>171</v>
      </c>
      <c r="E182" s="114">
        <v>5205</v>
      </c>
      <c r="F182" s="285"/>
      <c r="G182" s="285"/>
      <c r="H182" s="256">
        <v>2136175720.68362</v>
      </c>
      <c r="I182" s="256"/>
      <c r="J182" s="63">
        <v>1606405563.06195</v>
      </c>
      <c r="K182" s="63">
        <v>1047538097.86098</v>
      </c>
      <c r="L182" s="63">
        <v>513641737.52323598</v>
      </c>
    </row>
    <row r="183" spans="2:12" s="56" customFormat="1" ht="11.1" customHeight="1" x14ac:dyDescent="0.15">
      <c r="B183" s="112">
        <v>45474</v>
      </c>
      <c r="C183" s="113">
        <v>50710</v>
      </c>
      <c r="D183" s="63">
        <v>172</v>
      </c>
      <c r="E183" s="114">
        <v>5236</v>
      </c>
      <c r="F183" s="285"/>
      <c r="G183" s="285"/>
      <c r="H183" s="256">
        <v>2094710541.1958899</v>
      </c>
      <c r="I183" s="256"/>
      <c r="J183" s="63">
        <v>1572552024.5025799</v>
      </c>
      <c r="K183" s="63">
        <v>1022854222.27828</v>
      </c>
      <c r="L183" s="63">
        <v>499414148.07937402</v>
      </c>
    </row>
    <row r="184" spans="2:12" s="56" customFormat="1" ht="11.1" customHeight="1" x14ac:dyDescent="0.15">
      <c r="B184" s="112">
        <v>45474</v>
      </c>
      <c r="C184" s="113">
        <v>50740</v>
      </c>
      <c r="D184" s="63">
        <v>173</v>
      </c>
      <c r="E184" s="114">
        <v>5266</v>
      </c>
      <c r="F184" s="285"/>
      <c r="G184" s="285"/>
      <c r="H184" s="256">
        <v>2053361647.2804899</v>
      </c>
      <c r="I184" s="256"/>
      <c r="J184" s="63">
        <v>1538980121.46803</v>
      </c>
      <c r="K184" s="63">
        <v>998553866.66637802</v>
      </c>
      <c r="L184" s="63">
        <v>485550807.14298898</v>
      </c>
    </row>
    <row r="185" spans="2:12" s="56" customFormat="1" ht="11.1" customHeight="1" x14ac:dyDescent="0.15">
      <c r="B185" s="112">
        <v>45474</v>
      </c>
      <c r="C185" s="113">
        <v>50771</v>
      </c>
      <c r="D185" s="63">
        <v>174</v>
      </c>
      <c r="E185" s="114">
        <v>5297</v>
      </c>
      <c r="F185" s="285"/>
      <c r="G185" s="285"/>
      <c r="H185" s="256">
        <v>2012140801.59129</v>
      </c>
      <c r="I185" s="256"/>
      <c r="J185" s="63">
        <v>1505527562.94892</v>
      </c>
      <c r="K185" s="63">
        <v>974364138.33557403</v>
      </c>
      <c r="L185" s="63">
        <v>471781702.79213703</v>
      </c>
    </row>
    <row r="186" spans="2:12" s="56" customFormat="1" ht="11.1" customHeight="1" x14ac:dyDescent="0.15">
      <c r="B186" s="112">
        <v>45474</v>
      </c>
      <c r="C186" s="113">
        <v>50802</v>
      </c>
      <c r="D186" s="63">
        <v>175</v>
      </c>
      <c r="E186" s="114">
        <v>5328</v>
      </c>
      <c r="F186" s="285"/>
      <c r="G186" s="285"/>
      <c r="H186" s="256">
        <v>1971438473.19715</v>
      </c>
      <c r="I186" s="256"/>
      <c r="J186" s="63">
        <v>1472571361.23821</v>
      </c>
      <c r="K186" s="63">
        <v>950611411.14515805</v>
      </c>
      <c r="L186" s="63">
        <v>458331224.36873502</v>
      </c>
    </row>
    <row r="187" spans="2:12" s="56" customFormat="1" ht="11.1" customHeight="1" x14ac:dyDescent="0.15">
      <c r="B187" s="112">
        <v>45474</v>
      </c>
      <c r="C187" s="113">
        <v>50830</v>
      </c>
      <c r="D187" s="63">
        <v>176</v>
      </c>
      <c r="E187" s="114">
        <v>5356</v>
      </c>
      <c r="F187" s="285"/>
      <c r="G187" s="285"/>
      <c r="H187" s="256">
        <v>1930971090.1261599</v>
      </c>
      <c r="I187" s="256"/>
      <c r="J187" s="63">
        <v>1440134375.77087</v>
      </c>
      <c r="K187" s="63">
        <v>927536067.88123202</v>
      </c>
      <c r="L187" s="63">
        <v>445494390.06467903</v>
      </c>
    </row>
    <row r="188" spans="2:12" s="56" customFormat="1" ht="11.1" customHeight="1" x14ac:dyDescent="0.15">
      <c r="B188" s="112">
        <v>45474</v>
      </c>
      <c r="C188" s="113">
        <v>50861</v>
      </c>
      <c r="D188" s="63">
        <v>177</v>
      </c>
      <c r="E188" s="114">
        <v>5387</v>
      </c>
      <c r="F188" s="285"/>
      <c r="G188" s="285"/>
      <c r="H188" s="256">
        <v>1890870201.4279499</v>
      </c>
      <c r="I188" s="256"/>
      <c r="J188" s="63">
        <v>1407834948.8556499</v>
      </c>
      <c r="K188" s="63">
        <v>904427219.75466704</v>
      </c>
      <c r="L188" s="63">
        <v>432555339.22035903</v>
      </c>
    </row>
    <row r="189" spans="2:12" s="56" customFormat="1" ht="11.1" customHeight="1" x14ac:dyDescent="0.15">
      <c r="B189" s="112">
        <v>45474</v>
      </c>
      <c r="C189" s="113">
        <v>50891</v>
      </c>
      <c r="D189" s="63">
        <v>178</v>
      </c>
      <c r="E189" s="114">
        <v>5417</v>
      </c>
      <c r="F189" s="285"/>
      <c r="G189" s="285"/>
      <c r="H189" s="256">
        <v>1850524299.90342</v>
      </c>
      <c r="I189" s="256"/>
      <c r="J189" s="63">
        <v>1375534150.45204</v>
      </c>
      <c r="K189" s="63">
        <v>881501441.245543</v>
      </c>
      <c r="L189" s="63">
        <v>419862572.89792502</v>
      </c>
    </row>
    <row r="190" spans="2:12" s="56" customFormat="1" ht="11.1" customHeight="1" x14ac:dyDescent="0.15">
      <c r="B190" s="112">
        <v>45474</v>
      </c>
      <c r="C190" s="113">
        <v>50922</v>
      </c>
      <c r="D190" s="63">
        <v>179</v>
      </c>
      <c r="E190" s="114">
        <v>5448</v>
      </c>
      <c r="F190" s="285"/>
      <c r="G190" s="285"/>
      <c r="H190" s="256">
        <v>1811129654.1668799</v>
      </c>
      <c r="I190" s="256"/>
      <c r="J190" s="63">
        <v>1343967928.9179599</v>
      </c>
      <c r="K190" s="63">
        <v>859082055.82570899</v>
      </c>
      <c r="L190" s="63">
        <v>407451014.43168497</v>
      </c>
    </row>
    <row r="191" spans="2:12" s="56" customFormat="1" ht="11.1" customHeight="1" x14ac:dyDescent="0.15">
      <c r="B191" s="112">
        <v>45474</v>
      </c>
      <c r="C191" s="113">
        <v>50952</v>
      </c>
      <c r="D191" s="63">
        <v>180</v>
      </c>
      <c r="E191" s="114">
        <v>5478</v>
      </c>
      <c r="F191" s="285"/>
      <c r="G191" s="285"/>
      <c r="H191" s="256">
        <v>1771414238.4897599</v>
      </c>
      <c r="I191" s="256"/>
      <c r="J191" s="63">
        <v>1312339060.48439</v>
      </c>
      <c r="K191" s="63">
        <v>836799795.03791904</v>
      </c>
      <c r="L191" s="63">
        <v>395255939.018911</v>
      </c>
    </row>
    <row r="192" spans="2:12" s="56" customFormat="1" ht="11.1" customHeight="1" x14ac:dyDescent="0.15">
      <c r="B192" s="112">
        <v>45474</v>
      </c>
      <c r="C192" s="113">
        <v>50983</v>
      </c>
      <c r="D192" s="63">
        <v>181</v>
      </c>
      <c r="E192" s="114">
        <v>5509</v>
      </c>
      <c r="F192" s="285"/>
      <c r="G192" s="285"/>
      <c r="H192" s="256">
        <v>1732290182.7187901</v>
      </c>
      <c r="I192" s="256"/>
      <c r="J192" s="63">
        <v>1281177630.9677801</v>
      </c>
      <c r="K192" s="63">
        <v>814852401.92669702</v>
      </c>
      <c r="L192" s="63">
        <v>383259041.14448297</v>
      </c>
    </row>
    <row r="193" spans="2:12" s="56" customFormat="1" ht="11.1" customHeight="1" x14ac:dyDescent="0.15">
      <c r="B193" s="112">
        <v>45474</v>
      </c>
      <c r="C193" s="113">
        <v>51014</v>
      </c>
      <c r="D193" s="63">
        <v>182</v>
      </c>
      <c r="E193" s="114">
        <v>5540</v>
      </c>
      <c r="F193" s="285"/>
      <c r="G193" s="285"/>
      <c r="H193" s="256">
        <v>1693310626.9107299</v>
      </c>
      <c r="I193" s="256"/>
      <c r="J193" s="63">
        <v>1250224819.3648</v>
      </c>
      <c r="K193" s="63">
        <v>793143577.31999004</v>
      </c>
      <c r="L193" s="63">
        <v>371468412.68635201</v>
      </c>
    </row>
    <row r="194" spans="2:12" s="56" customFormat="1" ht="11.1" customHeight="1" x14ac:dyDescent="0.15">
      <c r="B194" s="112">
        <v>45474</v>
      </c>
      <c r="C194" s="113">
        <v>51044</v>
      </c>
      <c r="D194" s="63">
        <v>183</v>
      </c>
      <c r="E194" s="114">
        <v>5570</v>
      </c>
      <c r="F194" s="285"/>
      <c r="G194" s="285"/>
      <c r="H194" s="256">
        <v>1655993903.08885</v>
      </c>
      <c r="I194" s="256"/>
      <c r="J194" s="63">
        <v>1220665797.94276</v>
      </c>
      <c r="K194" s="63">
        <v>772485327.10627902</v>
      </c>
      <c r="L194" s="63">
        <v>360310070.58007097</v>
      </c>
    </row>
    <row r="195" spans="2:12" s="56" customFormat="1" ht="11.1" customHeight="1" x14ac:dyDescent="0.15">
      <c r="B195" s="112">
        <v>45474</v>
      </c>
      <c r="C195" s="113">
        <v>51075</v>
      </c>
      <c r="D195" s="63">
        <v>184</v>
      </c>
      <c r="E195" s="114">
        <v>5601</v>
      </c>
      <c r="F195" s="285"/>
      <c r="G195" s="285"/>
      <c r="H195" s="256">
        <v>1619652617.67521</v>
      </c>
      <c r="I195" s="256"/>
      <c r="J195" s="63">
        <v>1191853013.7291701</v>
      </c>
      <c r="K195" s="63">
        <v>752333247.31508601</v>
      </c>
      <c r="L195" s="63">
        <v>349424245.416879</v>
      </c>
    </row>
    <row r="196" spans="2:12" s="56" customFormat="1" ht="11.1" customHeight="1" x14ac:dyDescent="0.15">
      <c r="B196" s="112">
        <v>45474</v>
      </c>
      <c r="C196" s="113">
        <v>51105</v>
      </c>
      <c r="D196" s="63">
        <v>185</v>
      </c>
      <c r="E196" s="114">
        <v>5631</v>
      </c>
      <c r="F196" s="285"/>
      <c r="G196" s="285"/>
      <c r="H196" s="256">
        <v>1583813461.91714</v>
      </c>
      <c r="I196" s="256"/>
      <c r="J196" s="63">
        <v>1163567043.9659801</v>
      </c>
      <c r="K196" s="63">
        <v>732670549.82407701</v>
      </c>
      <c r="L196" s="63">
        <v>338896902.84616399</v>
      </c>
    </row>
    <row r="197" spans="2:12" s="56" customFormat="1" ht="11.1" customHeight="1" x14ac:dyDescent="0.15">
      <c r="B197" s="112">
        <v>45474</v>
      </c>
      <c r="C197" s="113">
        <v>51136</v>
      </c>
      <c r="D197" s="63">
        <v>186</v>
      </c>
      <c r="E197" s="114">
        <v>5662</v>
      </c>
      <c r="F197" s="285"/>
      <c r="G197" s="285"/>
      <c r="H197" s="256">
        <v>1549577802.5977199</v>
      </c>
      <c r="I197" s="256"/>
      <c r="J197" s="63">
        <v>1136484580.5011401</v>
      </c>
      <c r="K197" s="63">
        <v>713797403.15658402</v>
      </c>
      <c r="L197" s="63">
        <v>328768687.54290903</v>
      </c>
    </row>
    <row r="198" spans="2:12" s="56" customFormat="1" ht="11.1" customHeight="1" x14ac:dyDescent="0.15">
      <c r="B198" s="112">
        <v>45474</v>
      </c>
      <c r="C198" s="113">
        <v>51167</v>
      </c>
      <c r="D198" s="63">
        <v>187</v>
      </c>
      <c r="E198" s="114">
        <v>5693</v>
      </c>
      <c r="F198" s="285"/>
      <c r="G198" s="285"/>
      <c r="H198" s="256">
        <v>1516008919.7333701</v>
      </c>
      <c r="I198" s="256"/>
      <c r="J198" s="63">
        <v>1109978832.41833</v>
      </c>
      <c r="K198" s="63">
        <v>695376813.48111296</v>
      </c>
      <c r="L198" s="63">
        <v>318927750.32823998</v>
      </c>
    </row>
    <row r="199" spans="2:12" s="56" customFormat="1" ht="11.1" customHeight="1" x14ac:dyDescent="0.15">
      <c r="B199" s="112">
        <v>45474</v>
      </c>
      <c r="C199" s="113">
        <v>51196</v>
      </c>
      <c r="D199" s="63">
        <v>188</v>
      </c>
      <c r="E199" s="114">
        <v>5722</v>
      </c>
      <c r="F199" s="285"/>
      <c r="G199" s="285"/>
      <c r="H199" s="256">
        <v>1482759719.91908</v>
      </c>
      <c r="I199" s="256"/>
      <c r="J199" s="63">
        <v>1083912092.6965499</v>
      </c>
      <c r="K199" s="63">
        <v>677430914.97368395</v>
      </c>
      <c r="L199" s="63">
        <v>309465801.75208801</v>
      </c>
    </row>
    <row r="200" spans="2:12" s="56" customFormat="1" ht="11.1" customHeight="1" x14ac:dyDescent="0.15">
      <c r="B200" s="112">
        <v>45474</v>
      </c>
      <c r="C200" s="113">
        <v>51227</v>
      </c>
      <c r="D200" s="63">
        <v>189</v>
      </c>
      <c r="E200" s="114">
        <v>5753</v>
      </c>
      <c r="F200" s="285"/>
      <c r="G200" s="285"/>
      <c r="H200" s="256">
        <v>1450439359.42207</v>
      </c>
      <c r="I200" s="256"/>
      <c r="J200" s="63">
        <v>1058487265.11462</v>
      </c>
      <c r="K200" s="63">
        <v>659858295.25673997</v>
      </c>
      <c r="L200" s="63">
        <v>300161475.45070398</v>
      </c>
    </row>
    <row r="201" spans="2:12" s="56" customFormat="1" ht="11.1" customHeight="1" x14ac:dyDescent="0.15">
      <c r="B201" s="112">
        <v>45474</v>
      </c>
      <c r="C201" s="113">
        <v>51257</v>
      </c>
      <c r="D201" s="63">
        <v>190</v>
      </c>
      <c r="E201" s="114">
        <v>5783</v>
      </c>
      <c r="F201" s="285"/>
      <c r="G201" s="285"/>
      <c r="H201" s="256">
        <v>1418407003.8745899</v>
      </c>
      <c r="I201" s="256"/>
      <c r="J201" s="63">
        <v>1033411971.73441</v>
      </c>
      <c r="K201" s="63">
        <v>642640806.673473</v>
      </c>
      <c r="L201" s="63">
        <v>291131134.88651103</v>
      </c>
    </row>
    <row r="202" spans="2:12" s="56" customFormat="1" ht="11.1" customHeight="1" x14ac:dyDescent="0.15">
      <c r="B202" s="112">
        <v>45474</v>
      </c>
      <c r="C202" s="113">
        <v>51288</v>
      </c>
      <c r="D202" s="63">
        <v>191</v>
      </c>
      <c r="E202" s="114">
        <v>5814</v>
      </c>
      <c r="F202" s="285"/>
      <c r="G202" s="285"/>
      <c r="H202" s="256">
        <v>1386889725.13621</v>
      </c>
      <c r="I202" s="256"/>
      <c r="J202" s="63">
        <v>1008735560.39815</v>
      </c>
      <c r="K202" s="63">
        <v>625700114.75731206</v>
      </c>
      <c r="L202" s="63">
        <v>282256016.78337801</v>
      </c>
    </row>
    <row r="203" spans="2:12" s="56" customFormat="1" ht="11.1" customHeight="1" x14ac:dyDescent="0.15">
      <c r="B203" s="112">
        <v>45474</v>
      </c>
      <c r="C203" s="113">
        <v>51318</v>
      </c>
      <c r="D203" s="63">
        <v>192</v>
      </c>
      <c r="E203" s="114">
        <v>5844</v>
      </c>
      <c r="F203" s="285"/>
      <c r="G203" s="285"/>
      <c r="H203" s="256">
        <v>1356070921.5164599</v>
      </c>
      <c r="I203" s="256"/>
      <c r="J203" s="63">
        <v>984700966.42424297</v>
      </c>
      <c r="K203" s="63">
        <v>609288575.65184605</v>
      </c>
      <c r="L203" s="63">
        <v>273726026.012842</v>
      </c>
    </row>
    <row r="204" spans="2:12" s="56" customFormat="1" ht="11.1" customHeight="1" x14ac:dyDescent="0.15">
      <c r="B204" s="112">
        <v>45474</v>
      </c>
      <c r="C204" s="113">
        <v>51349</v>
      </c>
      <c r="D204" s="63">
        <v>193</v>
      </c>
      <c r="E204" s="114">
        <v>5875</v>
      </c>
      <c r="F204" s="285"/>
      <c r="G204" s="285"/>
      <c r="H204" s="256">
        <v>1325757648.5039101</v>
      </c>
      <c r="I204" s="256"/>
      <c r="J204" s="63">
        <v>961056413.13826096</v>
      </c>
      <c r="K204" s="63">
        <v>593146053.11036098</v>
      </c>
      <c r="L204" s="63">
        <v>265345252.49645099</v>
      </c>
    </row>
    <row r="205" spans="2:12" s="56" customFormat="1" ht="11.1" customHeight="1" x14ac:dyDescent="0.15">
      <c r="B205" s="112">
        <v>45474</v>
      </c>
      <c r="C205" s="113">
        <v>51380</v>
      </c>
      <c r="D205" s="63">
        <v>194</v>
      </c>
      <c r="E205" s="114">
        <v>5906</v>
      </c>
      <c r="F205" s="285"/>
      <c r="G205" s="285"/>
      <c r="H205" s="256">
        <v>1295563304.1945</v>
      </c>
      <c r="I205" s="256"/>
      <c r="J205" s="63">
        <v>937575299.53156102</v>
      </c>
      <c r="K205" s="63">
        <v>577182312.64476299</v>
      </c>
      <c r="L205" s="63">
        <v>257110202.48521301</v>
      </c>
    </row>
    <row r="206" spans="2:12" s="56" customFormat="1" ht="11.1" customHeight="1" x14ac:dyDescent="0.15">
      <c r="B206" s="112">
        <v>45474</v>
      </c>
      <c r="C206" s="113">
        <v>51410</v>
      </c>
      <c r="D206" s="63">
        <v>195</v>
      </c>
      <c r="E206" s="114">
        <v>5936</v>
      </c>
      <c r="F206" s="285"/>
      <c r="G206" s="285"/>
      <c r="H206" s="256">
        <v>1266113443.97543</v>
      </c>
      <c r="I206" s="256"/>
      <c r="J206" s="63">
        <v>914759017.80245602</v>
      </c>
      <c r="K206" s="63">
        <v>561750313.50532699</v>
      </c>
      <c r="L206" s="63">
        <v>249210136.658171</v>
      </c>
    </row>
    <row r="207" spans="2:12" s="56" customFormat="1" ht="11.1" customHeight="1" x14ac:dyDescent="0.15">
      <c r="B207" s="112">
        <v>45474</v>
      </c>
      <c r="C207" s="113">
        <v>51441</v>
      </c>
      <c r="D207" s="63">
        <v>196</v>
      </c>
      <c r="E207" s="114">
        <v>5967</v>
      </c>
      <c r="F207" s="285"/>
      <c r="G207" s="285"/>
      <c r="H207" s="256">
        <v>1237085464.3219399</v>
      </c>
      <c r="I207" s="256"/>
      <c r="J207" s="63">
        <v>892270556.64741194</v>
      </c>
      <c r="K207" s="63">
        <v>546546703.39353395</v>
      </c>
      <c r="L207" s="63">
        <v>241438363.39820701</v>
      </c>
    </row>
    <row r="208" spans="2:12" s="56" customFormat="1" ht="11.1" customHeight="1" x14ac:dyDescent="0.15">
      <c r="B208" s="112">
        <v>45474</v>
      </c>
      <c r="C208" s="113">
        <v>51471</v>
      </c>
      <c r="D208" s="63">
        <v>197</v>
      </c>
      <c r="E208" s="114">
        <v>5997</v>
      </c>
      <c r="F208" s="285"/>
      <c r="G208" s="285"/>
      <c r="H208" s="256">
        <v>1208441849.26581</v>
      </c>
      <c r="I208" s="256"/>
      <c r="J208" s="63">
        <v>870180156.49786496</v>
      </c>
      <c r="K208" s="63">
        <v>531703671.99906301</v>
      </c>
      <c r="L208" s="63">
        <v>233918592.710924</v>
      </c>
    </row>
    <row r="209" spans="2:12" s="56" customFormat="1" ht="11.1" customHeight="1" x14ac:dyDescent="0.15">
      <c r="B209" s="112">
        <v>45474</v>
      </c>
      <c r="C209" s="113">
        <v>51502</v>
      </c>
      <c r="D209" s="63">
        <v>198</v>
      </c>
      <c r="E209" s="114">
        <v>6028</v>
      </c>
      <c r="F209" s="285"/>
      <c r="G209" s="285"/>
      <c r="H209" s="256">
        <v>1180188394.1668301</v>
      </c>
      <c r="I209" s="256"/>
      <c r="J209" s="63">
        <v>848393899.944121</v>
      </c>
      <c r="K209" s="63">
        <v>517073301.748483</v>
      </c>
      <c r="L209" s="63">
        <v>226518572.83607599</v>
      </c>
    </row>
    <row r="210" spans="2:12" s="56" customFormat="1" ht="11.1" customHeight="1" x14ac:dyDescent="0.15">
      <c r="B210" s="112">
        <v>45474</v>
      </c>
      <c r="C210" s="113">
        <v>51533</v>
      </c>
      <c r="D210" s="63">
        <v>199</v>
      </c>
      <c r="E210" s="114">
        <v>6059</v>
      </c>
      <c r="F210" s="285"/>
      <c r="G210" s="285"/>
      <c r="H210" s="256">
        <v>1152016392.51193</v>
      </c>
      <c r="I210" s="256"/>
      <c r="J210" s="63">
        <v>826737496.94295704</v>
      </c>
      <c r="K210" s="63">
        <v>502592849.55761802</v>
      </c>
      <c r="L210" s="63">
        <v>219242440.402594</v>
      </c>
    </row>
    <row r="211" spans="2:12" s="56" customFormat="1" ht="11.1" customHeight="1" x14ac:dyDescent="0.15">
      <c r="B211" s="112">
        <v>45474</v>
      </c>
      <c r="C211" s="113">
        <v>51561</v>
      </c>
      <c r="D211" s="63">
        <v>200</v>
      </c>
      <c r="E211" s="114">
        <v>6087</v>
      </c>
      <c r="F211" s="285"/>
      <c r="G211" s="285"/>
      <c r="H211" s="256">
        <v>1123979258.12444</v>
      </c>
      <c r="I211" s="256"/>
      <c r="J211" s="63">
        <v>805381031.17014503</v>
      </c>
      <c r="K211" s="63">
        <v>488484944.18939</v>
      </c>
      <c r="L211" s="63">
        <v>212272881.82517201</v>
      </c>
    </row>
    <row r="212" spans="2:12" s="56" customFormat="1" ht="11.1" customHeight="1" x14ac:dyDescent="0.15">
      <c r="B212" s="112">
        <v>45474</v>
      </c>
      <c r="C212" s="113">
        <v>51592</v>
      </c>
      <c r="D212" s="63">
        <v>201</v>
      </c>
      <c r="E212" s="114">
        <v>6118</v>
      </c>
      <c r="F212" s="285"/>
      <c r="G212" s="285"/>
      <c r="H212" s="256">
        <v>1096519224.4212201</v>
      </c>
      <c r="I212" s="256"/>
      <c r="J212" s="63">
        <v>784372084.77675605</v>
      </c>
      <c r="K212" s="63">
        <v>474532550.31424397</v>
      </c>
      <c r="L212" s="63">
        <v>205336408.14019099</v>
      </c>
    </row>
    <row r="213" spans="2:12" s="56" customFormat="1" ht="11.1" customHeight="1" x14ac:dyDescent="0.15">
      <c r="B213" s="112">
        <v>45474</v>
      </c>
      <c r="C213" s="113">
        <v>51622</v>
      </c>
      <c r="D213" s="63">
        <v>202</v>
      </c>
      <c r="E213" s="114">
        <v>6148</v>
      </c>
      <c r="F213" s="285"/>
      <c r="G213" s="285"/>
      <c r="H213" s="256">
        <v>1069322275.28387</v>
      </c>
      <c r="I213" s="256"/>
      <c r="J213" s="63">
        <v>763661775.71782506</v>
      </c>
      <c r="K213" s="63">
        <v>460866031.45515698</v>
      </c>
      <c r="L213" s="63">
        <v>198605254.99974799</v>
      </c>
    </row>
    <row r="214" spans="2:12" s="56" customFormat="1" ht="11.1" customHeight="1" x14ac:dyDescent="0.15">
      <c r="B214" s="112">
        <v>45474</v>
      </c>
      <c r="C214" s="113">
        <v>51653</v>
      </c>
      <c r="D214" s="63">
        <v>203</v>
      </c>
      <c r="E214" s="114">
        <v>6179</v>
      </c>
      <c r="F214" s="285"/>
      <c r="G214" s="285"/>
      <c r="H214" s="256">
        <v>1042601423.23286</v>
      </c>
      <c r="I214" s="256"/>
      <c r="J214" s="63">
        <v>743316086.47001302</v>
      </c>
      <c r="K214" s="63">
        <v>447446660.21119702</v>
      </c>
      <c r="L214" s="63">
        <v>192005613.80984399</v>
      </c>
    </row>
    <row r="215" spans="2:12" s="56" customFormat="1" ht="11.1" customHeight="1" x14ac:dyDescent="0.15">
      <c r="B215" s="112">
        <v>45474</v>
      </c>
      <c r="C215" s="113">
        <v>51683</v>
      </c>
      <c r="D215" s="63">
        <v>204</v>
      </c>
      <c r="E215" s="114">
        <v>6209</v>
      </c>
      <c r="F215" s="285"/>
      <c r="G215" s="285"/>
      <c r="H215" s="256">
        <v>1016510619.60304</v>
      </c>
      <c r="I215" s="256"/>
      <c r="J215" s="63">
        <v>723525261.27155697</v>
      </c>
      <c r="K215" s="63">
        <v>434461407.84704202</v>
      </c>
      <c r="L215" s="63">
        <v>185669233.49220601</v>
      </c>
    </row>
    <row r="216" spans="2:12" s="56" customFormat="1" ht="11.1" customHeight="1" x14ac:dyDescent="0.15">
      <c r="B216" s="112">
        <v>45474</v>
      </c>
      <c r="C216" s="113">
        <v>51714</v>
      </c>
      <c r="D216" s="63">
        <v>205</v>
      </c>
      <c r="E216" s="114">
        <v>6240</v>
      </c>
      <c r="F216" s="285"/>
      <c r="G216" s="285"/>
      <c r="H216" s="256">
        <v>990892177.63378596</v>
      </c>
      <c r="I216" s="256"/>
      <c r="J216" s="63">
        <v>704094509.40560997</v>
      </c>
      <c r="K216" s="63">
        <v>421718406.63945901</v>
      </c>
      <c r="L216" s="63">
        <v>179460104.319051</v>
      </c>
    </row>
    <row r="217" spans="2:12" s="56" customFormat="1" ht="11.1" customHeight="1" x14ac:dyDescent="0.15">
      <c r="B217" s="112">
        <v>45474</v>
      </c>
      <c r="C217" s="113">
        <v>51745</v>
      </c>
      <c r="D217" s="63">
        <v>206</v>
      </c>
      <c r="E217" s="114">
        <v>6271</v>
      </c>
      <c r="F217" s="285"/>
      <c r="G217" s="285"/>
      <c r="H217" s="256">
        <v>965816943.93470705</v>
      </c>
      <c r="I217" s="256"/>
      <c r="J217" s="63">
        <v>685112918.97206402</v>
      </c>
      <c r="K217" s="63">
        <v>409305753.21989101</v>
      </c>
      <c r="L217" s="63">
        <v>173440224.74368301</v>
      </c>
    </row>
    <row r="218" spans="2:12" s="56" customFormat="1" ht="11.1" customHeight="1" x14ac:dyDescent="0.15">
      <c r="B218" s="112">
        <v>45474</v>
      </c>
      <c r="C218" s="113">
        <v>51775</v>
      </c>
      <c r="D218" s="63">
        <v>207</v>
      </c>
      <c r="E218" s="114">
        <v>6301</v>
      </c>
      <c r="F218" s="285"/>
      <c r="G218" s="285"/>
      <c r="H218" s="256">
        <v>941036976.86252606</v>
      </c>
      <c r="I218" s="256"/>
      <c r="J218" s="63">
        <v>666439279.08319497</v>
      </c>
      <c r="K218" s="63">
        <v>397169641.99066901</v>
      </c>
      <c r="L218" s="63">
        <v>167607754.35046101</v>
      </c>
    </row>
    <row r="219" spans="2:12" s="56" customFormat="1" ht="11.1" customHeight="1" x14ac:dyDescent="0.15">
      <c r="B219" s="112">
        <v>45474</v>
      </c>
      <c r="C219" s="113">
        <v>51806</v>
      </c>
      <c r="D219" s="63">
        <v>208</v>
      </c>
      <c r="E219" s="114">
        <v>6332</v>
      </c>
      <c r="F219" s="285"/>
      <c r="G219" s="285"/>
      <c r="H219" s="256">
        <v>916559119.17233706</v>
      </c>
      <c r="I219" s="256"/>
      <c r="J219" s="63">
        <v>648003212.45091903</v>
      </c>
      <c r="K219" s="63">
        <v>385200383.87326902</v>
      </c>
      <c r="L219" s="63">
        <v>161868146.11455801</v>
      </c>
    </row>
    <row r="220" spans="2:12" s="56" customFormat="1" ht="11.1" customHeight="1" x14ac:dyDescent="0.15">
      <c r="B220" s="112">
        <v>45474</v>
      </c>
      <c r="C220" s="113">
        <v>51836</v>
      </c>
      <c r="D220" s="63">
        <v>209</v>
      </c>
      <c r="E220" s="114">
        <v>6362</v>
      </c>
      <c r="F220" s="285"/>
      <c r="G220" s="285"/>
      <c r="H220" s="256">
        <v>892749454.52768803</v>
      </c>
      <c r="I220" s="256"/>
      <c r="J220" s="63">
        <v>630133879.07590997</v>
      </c>
      <c r="K220" s="63">
        <v>373656162.92367297</v>
      </c>
      <c r="L220" s="63">
        <v>156373412.82158199</v>
      </c>
    </row>
    <row r="221" spans="2:12" s="56" customFormat="1" ht="11.1" customHeight="1" x14ac:dyDescent="0.15">
      <c r="B221" s="112">
        <v>45474</v>
      </c>
      <c r="C221" s="113">
        <v>51867</v>
      </c>
      <c r="D221" s="63">
        <v>210</v>
      </c>
      <c r="E221" s="114">
        <v>6393</v>
      </c>
      <c r="F221" s="285"/>
      <c r="G221" s="285"/>
      <c r="H221" s="256">
        <v>869589137.68763006</v>
      </c>
      <c r="I221" s="256"/>
      <c r="J221" s="63">
        <v>612745487.72821903</v>
      </c>
      <c r="K221" s="63">
        <v>362421150.208637</v>
      </c>
      <c r="L221" s="63">
        <v>151029198.92801699</v>
      </c>
    </row>
    <row r="222" spans="2:12" s="56" customFormat="1" ht="11.1" customHeight="1" x14ac:dyDescent="0.15">
      <c r="B222" s="112">
        <v>45474</v>
      </c>
      <c r="C222" s="113">
        <v>51898</v>
      </c>
      <c r="D222" s="63">
        <v>211</v>
      </c>
      <c r="E222" s="114">
        <v>6424</v>
      </c>
      <c r="F222" s="285"/>
      <c r="G222" s="285"/>
      <c r="H222" s="256">
        <v>846901940.94460297</v>
      </c>
      <c r="I222" s="256"/>
      <c r="J222" s="63">
        <v>595747080.622419</v>
      </c>
      <c r="K222" s="63">
        <v>351470944.34320301</v>
      </c>
      <c r="L222" s="63">
        <v>145845633.87999699</v>
      </c>
    </row>
    <row r="223" spans="2:12" s="56" customFormat="1" ht="11.1" customHeight="1" x14ac:dyDescent="0.15">
      <c r="B223" s="112">
        <v>45474</v>
      </c>
      <c r="C223" s="113">
        <v>51926</v>
      </c>
      <c r="D223" s="63">
        <v>212</v>
      </c>
      <c r="E223" s="114">
        <v>6452</v>
      </c>
      <c r="F223" s="285"/>
      <c r="G223" s="285"/>
      <c r="H223" s="256">
        <v>824442224.32180297</v>
      </c>
      <c r="I223" s="256"/>
      <c r="J223" s="63">
        <v>579059437.30660403</v>
      </c>
      <c r="K223" s="63">
        <v>340840948.79772401</v>
      </c>
      <c r="L223" s="63">
        <v>140893442.619418</v>
      </c>
    </row>
    <row r="224" spans="2:12" s="56" customFormat="1" ht="11.1" customHeight="1" x14ac:dyDescent="0.15">
      <c r="B224" s="112">
        <v>45474</v>
      </c>
      <c r="C224" s="113">
        <v>51957</v>
      </c>
      <c r="D224" s="63">
        <v>213</v>
      </c>
      <c r="E224" s="114">
        <v>6483</v>
      </c>
      <c r="F224" s="285"/>
      <c r="G224" s="285"/>
      <c r="H224" s="256">
        <v>802029226.21512103</v>
      </c>
      <c r="I224" s="256"/>
      <c r="J224" s="63">
        <v>562361901.99020696</v>
      </c>
      <c r="K224" s="63">
        <v>330170757.09266597</v>
      </c>
      <c r="L224" s="63">
        <v>135904626.22674301</v>
      </c>
    </row>
    <row r="225" spans="2:12" s="56" customFormat="1" ht="11.1" customHeight="1" x14ac:dyDescent="0.15">
      <c r="B225" s="112">
        <v>45474</v>
      </c>
      <c r="C225" s="113">
        <v>51987</v>
      </c>
      <c r="D225" s="63">
        <v>214</v>
      </c>
      <c r="E225" s="114">
        <v>6513</v>
      </c>
      <c r="F225" s="285"/>
      <c r="G225" s="285"/>
      <c r="H225" s="256">
        <v>780142451.83477795</v>
      </c>
      <c r="I225" s="256"/>
      <c r="J225" s="63">
        <v>546117593.68977404</v>
      </c>
      <c r="K225" s="63">
        <v>319844325.23000699</v>
      </c>
      <c r="L225" s="63">
        <v>131114392.812932</v>
      </c>
    </row>
    <row r="226" spans="2:12" s="56" customFormat="1" ht="11.1" customHeight="1" x14ac:dyDescent="0.15">
      <c r="B226" s="112">
        <v>45474</v>
      </c>
      <c r="C226" s="113">
        <v>52018</v>
      </c>
      <c r="D226" s="63">
        <v>215</v>
      </c>
      <c r="E226" s="114">
        <v>6544</v>
      </c>
      <c r="F226" s="285"/>
      <c r="G226" s="285"/>
      <c r="H226" s="256">
        <v>758597711.82347298</v>
      </c>
      <c r="I226" s="256"/>
      <c r="J226" s="63">
        <v>530135105.98807001</v>
      </c>
      <c r="K226" s="63">
        <v>309694247.97863603</v>
      </c>
      <c r="L226" s="63">
        <v>126415834.853128</v>
      </c>
    </row>
    <row r="227" spans="2:12" s="56" customFormat="1" ht="11.1" customHeight="1" x14ac:dyDescent="0.15">
      <c r="B227" s="112">
        <v>45474</v>
      </c>
      <c r="C227" s="113">
        <v>52048</v>
      </c>
      <c r="D227" s="63">
        <v>216</v>
      </c>
      <c r="E227" s="114">
        <v>6574</v>
      </c>
      <c r="F227" s="285"/>
      <c r="G227" s="285"/>
      <c r="H227" s="256">
        <v>737484077.05214906</v>
      </c>
      <c r="I227" s="256"/>
      <c r="J227" s="63">
        <v>514534197.32947302</v>
      </c>
      <c r="K227" s="63">
        <v>299840702.281039</v>
      </c>
      <c r="L227" s="63">
        <v>121891945.209589</v>
      </c>
    </row>
    <row r="228" spans="2:12" s="56" customFormat="1" ht="11.1" customHeight="1" x14ac:dyDescent="0.15">
      <c r="B228" s="112">
        <v>45474</v>
      </c>
      <c r="C228" s="113">
        <v>52079</v>
      </c>
      <c r="D228" s="63">
        <v>217</v>
      </c>
      <c r="E228" s="114">
        <v>6605</v>
      </c>
      <c r="F228" s="285"/>
      <c r="G228" s="285"/>
      <c r="H228" s="256">
        <v>716464144.39816594</v>
      </c>
      <c r="I228" s="256"/>
      <c r="J228" s="63">
        <v>499021016.43900102</v>
      </c>
      <c r="K228" s="63">
        <v>290060954.198627</v>
      </c>
      <c r="L228" s="63">
        <v>117416819.474811</v>
      </c>
    </row>
    <row r="229" spans="2:12" s="56" customFormat="1" ht="11.1" customHeight="1" x14ac:dyDescent="0.15">
      <c r="B229" s="112">
        <v>45474</v>
      </c>
      <c r="C229" s="113">
        <v>52110</v>
      </c>
      <c r="D229" s="63">
        <v>218</v>
      </c>
      <c r="E229" s="114">
        <v>6636</v>
      </c>
      <c r="F229" s="285"/>
      <c r="G229" s="285"/>
      <c r="H229" s="256">
        <v>695915420.00355399</v>
      </c>
      <c r="I229" s="256"/>
      <c r="J229" s="63">
        <v>483886620.77306002</v>
      </c>
      <c r="K229" s="63">
        <v>280548623.35573602</v>
      </c>
      <c r="L229" s="63">
        <v>113085208.34246901</v>
      </c>
    </row>
    <row r="230" spans="2:12" s="56" customFormat="1" ht="11.1" customHeight="1" x14ac:dyDescent="0.15">
      <c r="B230" s="112">
        <v>45474</v>
      </c>
      <c r="C230" s="113">
        <v>52140</v>
      </c>
      <c r="D230" s="63">
        <v>219</v>
      </c>
      <c r="E230" s="114">
        <v>6666</v>
      </c>
      <c r="F230" s="285"/>
      <c r="G230" s="285"/>
      <c r="H230" s="256">
        <v>675332979.57154405</v>
      </c>
      <c r="I230" s="256"/>
      <c r="J230" s="63">
        <v>468804394.22501999</v>
      </c>
      <c r="K230" s="63">
        <v>271135240.89130998</v>
      </c>
      <c r="L230" s="63">
        <v>108842801.813646</v>
      </c>
    </row>
    <row r="231" spans="2:12" s="56" customFormat="1" ht="11.1" customHeight="1" x14ac:dyDescent="0.15">
      <c r="B231" s="112">
        <v>45474</v>
      </c>
      <c r="C231" s="113">
        <v>52171</v>
      </c>
      <c r="D231" s="63">
        <v>220</v>
      </c>
      <c r="E231" s="114">
        <v>6697</v>
      </c>
      <c r="F231" s="285"/>
      <c r="G231" s="285"/>
      <c r="H231" s="256">
        <v>655326023.29279399</v>
      </c>
      <c r="I231" s="256"/>
      <c r="J231" s="63">
        <v>454144342.52174598</v>
      </c>
      <c r="K231" s="63">
        <v>261988540.96948999</v>
      </c>
      <c r="L231" s="63">
        <v>104725552.396869</v>
      </c>
    </row>
    <row r="232" spans="2:12" s="56" customFormat="1" ht="11.1" customHeight="1" x14ac:dyDescent="0.15">
      <c r="B232" s="112">
        <v>45474</v>
      </c>
      <c r="C232" s="113">
        <v>52201</v>
      </c>
      <c r="D232" s="63">
        <v>221</v>
      </c>
      <c r="E232" s="114">
        <v>6727</v>
      </c>
      <c r="F232" s="285"/>
      <c r="G232" s="285"/>
      <c r="H232" s="256">
        <v>635527921.91850996</v>
      </c>
      <c r="I232" s="256"/>
      <c r="J232" s="63">
        <v>439701240.06666601</v>
      </c>
      <c r="K232" s="63">
        <v>253032231.552625</v>
      </c>
      <c r="L232" s="63">
        <v>100730802.213743</v>
      </c>
    </row>
    <row r="233" spans="2:12" s="56" customFormat="1" ht="11.1" customHeight="1" x14ac:dyDescent="0.15">
      <c r="B233" s="112">
        <v>45474</v>
      </c>
      <c r="C233" s="113">
        <v>52232</v>
      </c>
      <c r="D233" s="63">
        <v>222</v>
      </c>
      <c r="E233" s="114">
        <v>6758</v>
      </c>
      <c r="F233" s="285"/>
      <c r="G233" s="285"/>
      <c r="H233" s="256">
        <v>615874101.83349895</v>
      </c>
      <c r="I233" s="256"/>
      <c r="J233" s="63">
        <v>425380693.92291301</v>
      </c>
      <c r="K233" s="63">
        <v>244168718.293639</v>
      </c>
      <c r="L233" s="63">
        <v>96790579.4997091</v>
      </c>
    </row>
    <row r="234" spans="2:12" s="56" customFormat="1" ht="11.1" customHeight="1" x14ac:dyDescent="0.15">
      <c r="B234" s="112">
        <v>45474</v>
      </c>
      <c r="C234" s="113">
        <v>52263</v>
      </c>
      <c r="D234" s="63">
        <v>223</v>
      </c>
      <c r="E234" s="114">
        <v>6789</v>
      </c>
      <c r="F234" s="285"/>
      <c r="G234" s="285"/>
      <c r="H234" s="256">
        <v>596357015.55818498</v>
      </c>
      <c r="I234" s="256"/>
      <c r="J234" s="63">
        <v>411201741.392362</v>
      </c>
      <c r="K234" s="63">
        <v>235429720.02729201</v>
      </c>
      <c r="L234" s="63">
        <v>92931077.424337104</v>
      </c>
    </row>
    <row r="235" spans="2:12" s="56" customFormat="1" ht="11.1" customHeight="1" x14ac:dyDescent="0.15">
      <c r="B235" s="112">
        <v>45474</v>
      </c>
      <c r="C235" s="113">
        <v>52291</v>
      </c>
      <c r="D235" s="63">
        <v>224</v>
      </c>
      <c r="E235" s="114">
        <v>6817</v>
      </c>
      <c r="F235" s="285"/>
      <c r="G235" s="285"/>
      <c r="H235" s="256">
        <v>577193816.703269</v>
      </c>
      <c r="I235" s="256"/>
      <c r="J235" s="63">
        <v>397378536.07224202</v>
      </c>
      <c r="K235" s="63">
        <v>226992685.349278</v>
      </c>
      <c r="L235" s="63">
        <v>89257878.455722004</v>
      </c>
    </row>
    <row r="236" spans="2:12" s="56" customFormat="1" ht="11.1" customHeight="1" x14ac:dyDescent="0.15">
      <c r="B236" s="112">
        <v>45474</v>
      </c>
      <c r="C236" s="113">
        <v>52322</v>
      </c>
      <c r="D236" s="63">
        <v>225</v>
      </c>
      <c r="E236" s="114">
        <v>6848</v>
      </c>
      <c r="F236" s="285"/>
      <c r="G236" s="285"/>
      <c r="H236" s="256">
        <v>558204032.37450802</v>
      </c>
      <c r="I236" s="256"/>
      <c r="J236" s="63">
        <v>383652898.82273</v>
      </c>
      <c r="K236" s="63">
        <v>218594904.400157</v>
      </c>
      <c r="L236" s="63">
        <v>85591640.611100703</v>
      </c>
    </row>
    <row r="237" spans="2:12" s="56" customFormat="1" ht="11.1" customHeight="1" x14ac:dyDescent="0.15">
      <c r="B237" s="112">
        <v>45474</v>
      </c>
      <c r="C237" s="113">
        <v>52352</v>
      </c>
      <c r="D237" s="63">
        <v>226</v>
      </c>
      <c r="E237" s="114">
        <v>6878</v>
      </c>
      <c r="F237" s="285"/>
      <c r="G237" s="285"/>
      <c r="H237" s="256">
        <v>539435911.67609298</v>
      </c>
      <c r="I237" s="256"/>
      <c r="J237" s="63">
        <v>370145036.60490698</v>
      </c>
      <c r="K237" s="63">
        <v>210379417.10268599</v>
      </c>
      <c r="L237" s="63">
        <v>82037165.765912399</v>
      </c>
    </row>
    <row r="238" spans="2:12" s="56" customFormat="1" ht="11.1" customHeight="1" x14ac:dyDescent="0.15">
      <c r="B238" s="112">
        <v>45474</v>
      </c>
      <c r="C238" s="113">
        <v>52383</v>
      </c>
      <c r="D238" s="63">
        <v>227</v>
      </c>
      <c r="E238" s="114">
        <v>6909</v>
      </c>
      <c r="F238" s="285"/>
      <c r="G238" s="285"/>
      <c r="H238" s="256">
        <v>520877840.079422</v>
      </c>
      <c r="I238" s="256"/>
      <c r="J238" s="63">
        <v>356804838.83326697</v>
      </c>
      <c r="K238" s="63">
        <v>202281490.78359401</v>
      </c>
      <c r="L238" s="63">
        <v>78545293.275648907</v>
      </c>
    </row>
    <row r="239" spans="2:12" s="56" customFormat="1" ht="11.1" customHeight="1" x14ac:dyDescent="0.15">
      <c r="B239" s="112">
        <v>45474</v>
      </c>
      <c r="C239" s="113">
        <v>52413</v>
      </c>
      <c r="D239" s="63">
        <v>228</v>
      </c>
      <c r="E239" s="114">
        <v>6939</v>
      </c>
      <c r="F239" s="285"/>
      <c r="G239" s="285"/>
      <c r="H239" s="256">
        <v>502620873.08977699</v>
      </c>
      <c r="I239" s="256"/>
      <c r="J239" s="63">
        <v>343733558.88643098</v>
      </c>
      <c r="K239" s="63">
        <v>194391428.89564201</v>
      </c>
      <c r="L239" s="63">
        <v>75172192.206815898</v>
      </c>
    </row>
    <row r="240" spans="2:12" s="56" customFormat="1" ht="11.1" customHeight="1" x14ac:dyDescent="0.15">
      <c r="B240" s="112">
        <v>45474</v>
      </c>
      <c r="C240" s="113">
        <v>52444</v>
      </c>
      <c r="D240" s="63">
        <v>229</v>
      </c>
      <c r="E240" s="114">
        <v>6970</v>
      </c>
      <c r="F240" s="285"/>
      <c r="G240" s="285"/>
      <c r="H240" s="256">
        <v>484625116.30960101</v>
      </c>
      <c r="I240" s="256"/>
      <c r="J240" s="63">
        <v>330864453.90879202</v>
      </c>
      <c r="K240" s="63">
        <v>186637703.52259699</v>
      </c>
      <c r="L240" s="63">
        <v>71868090.340275198</v>
      </c>
    </row>
    <row r="241" spans="2:12" s="56" customFormat="1" ht="11.1" customHeight="1" x14ac:dyDescent="0.15">
      <c r="B241" s="112">
        <v>45474</v>
      </c>
      <c r="C241" s="113">
        <v>52475</v>
      </c>
      <c r="D241" s="63">
        <v>230</v>
      </c>
      <c r="E241" s="114">
        <v>7001</v>
      </c>
      <c r="F241" s="285"/>
      <c r="G241" s="285"/>
      <c r="H241" s="256">
        <v>466951419.31531101</v>
      </c>
      <c r="I241" s="256"/>
      <c r="J241" s="63">
        <v>318257518.55532497</v>
      </c>
      <c r="K241" s="63">
        <v>179069670.935729</v>
      </c>
      <c r="L241" s="63">
        <v>68661830.614705294</v>
      </c>
    </row>
    <row r="242" spans="2:12" s="56" customFormat="1" ht="11.1" customHeight="1" x14ac:dyDescent="0.15">
      <c r="B242" s="112">
        <v>45474</v>
      </c>
      <c r="C242" s="113">
        <v>52505</v>
      </c>
      <c r="D242" s="63">
        <v>231</v>
      </c>
      <c r="E242" s="114">
        <v>7031</v>
      </c>
      <c r="F242" s="285"/>
      <c r="G242" s="285"/>
      <c r="H242" s="256">
        <v>449237883.963458</v>
      </c>
      <c r="I242" s="256"/>
      <c r="J242" s="63">
        <v>305682027.88277</v>
      </c>
      <c r="K242" s="63">
        <v>171570665.70183301</v>
      </c>
      <c r="L242" s="63">
        <v>65516767.5813618</v>
      </c>
    </row>
    <row r="243" spans="2:12" s="56" customFormat="1" ht="11.1" customHeight="1" x14ac:dyDescent="0.15">
      <c r="B243" s="112">
        <v>45474</v>
      </c>
      <c r="C243" s="113">
        <v>52536</v>
      </c>
      <c r="D243" s="63">
        <v>232</v>
      </c>
      <c r="E243" s="114">
        <v>7062</v>
      </c>
      <c r="F243" s="285"/>
      <c r="G243" s="285"/>
      <c r="H243" s="256">
        <v>432074618.90233099</v>
      </c>
      <c r="I243" s="256"/>
      <c r="J243" s="63">
        <v>293504704.94062102</v>
      </c>
      <c r="K243" s="63">
        <v>164316921.93744099</v>
      </c>
      <c r="L243" s="63">
        <v>62481052.4779502</v>
      </c>
    </row>
    <row r="244" spans="2:12" s="56" customFormat="1" ht="11.1" customHeight="1" x14ac:dyDescent="0.15">
      <c r="B244" s="112">
        <v>45474</v>
      </c>
      <c r="C244" s="113">
        <v>52566</v>
      </c>
      <c r="D244" s="63">
        <v>233</v>
      </c>
      <c r="E244" s="114">
        <v>7092</v>
      </c>
      <c r="F244" s="285"/>
      <c r="G244" s="285"/>
      <c r="H244" s="256">
        <v>415330620.67231601</v>
      </c>
      <c r="I244" s="256"/>
      <c r="J244" s="63">
        <v>281667554.64094597</v>
      </c>
      <c r="K244" s="63">
        <v>157301844.13618699</v>
      </c>
      <c r="L244" s="63">
        <v>59568401.100020699</v>
      </c>
    </row>
    <row r="245" spans="2:12" s="56" customFormat="1" ht="11.1" customHeight="1" x14ac:dyDescent="0.15">
      <c r="B245" s="112">
        <v>45474</v>
      </c>
      <c r="C245" s="113">
        <v>52597</v>
      </c>
      <c r="D245" s="63">
        <v>234</v>
      </c>
      <c r="E245" s="114">
        <v>7123</v>
      </c>
      <c r="F245" s="285"/>
      <c r="G245" s="285"/>
      <c r="H245" s="256">
        <v>398814864.36096102</v>
      </c>
      <c r="I245" s="256"/>
      <c r="J245" s="63">
        <v>270008221.36475497</v>
      </c>
      <c r="K245" s="63">
        <v>150407007.85582399</v>
      </c>
      <c r="L245" s="63">
        <v>56716160.163410202</v>
      </c>
    </row>
    <row r="246" spans="2:12" s="56" customFormat="1" ht="11.1" customHeight="1" x14ac:dyDescent="0.15">
      <c r="B246" s="112">
        <v>45474</v>
      </c>
      <c r="C246" s="113">
        <v>52628</v>
      </c>
      <c r="D246" s="63">
        <v>235</v>
      </c>
      <c r="E246" s="114">
        <v>7154</v>
      </c>
      <c r="F246" s="285"/>
      <c r="G246" s="285"/>
      <c r="H246" s="256">
        <v>382494675.47932202</v>
      </c>
      <c r="I246" s="256"/>
      <c r="J246" s="63">
        <v>258519807.76871401</v>
      </c>
      <c r="K246" s="63">
        <v>143641192.12920099</v>
      </c>
      <c r="L246" s="63">
        <v>53935457.760893501</v>
      </c>
    </row>
    <row r="247" spans="2:12" s="56" customFormat="1" ht="11.1" customHeight="1" x14ac:dyDescent="0.15">
      <c r="B247" s="112">
        <v>45474</v>
      </c>
      <c r="C247" s="113">
        <v>52657</v>
      </c>
      <c r="D247" s="63">
        <v>236</v>
      </c>
      <c r="E247" s="114">
        <v>7183</v>
      </c>
      <c r="F247" s="285"/>
      <c r="G247" s="285"/>
      <c r="H247" s="256">
        <v>366378947.35054302</v>
      </c>
      <c r="I247" s="256"/>
      <c r="J247" s="63">
        <v>247234618.948246</v>
      </c>
      <c r="K247" s="63">
        <v>137043960.449072</v>
      </c>
      <c r="L247" s="63">
        <v>51254360.1693931</v>
      </c>
    </row>
    <row r="248" spans="2:12" s="56" customFormat="1" ht="11.1" customHeight="1" x14ac:dyDescent="0.15">
      <c r="B248" s="112">
        <v>45474</v>
      </c>
      <c r="C248" s="113">
        <v>52688</v>
      </c>
      <c r="D248" s="63">
        <v>237</v>
      </c>
      <c r="E248" s="114">
        <v>7214</v>
      </c>
      <c r="F248" s="285"/>
      <c r="G248" s="285"/>
      <c r="H248" s="256">
        <v>350481592.891343</v>
      </c>
      <c r="I248" s="256"/>
      <c r="J248" s="63">
        <v>236105859.44848201</v>
      </c>
      <c r="K248" s="63">
        <v>130542364.94495399</v>
      </c>
      <c r="L248" s="63">
        <v>48615976.269218899</v>
      </c>
    </row>
    <row r="249" spans="2:12" s="56" customFormat="1" ht="11.1" customHeight="1" x14ac:dyDescent="0.15">
      <c r="B249" s="112">
        <v>45474</v>
      </c>
      <c r="C249" s="113">
        <v>52718</v>
      </c>
      <c r="D249" s="63">
        <v>238</v>
      </c>
      <c r="E249" s="114">
        <v>7244</v>
      </c>
      <c r="F249" s="285"/>
      <c r="G249" s="285"/>
      <c r="H249" s="256">
        <v>334777580.364218</v>
      </c>
      <c r="I249" s="256"/>
      <c r="J249" s="63">
        <v>225156494.08850899</v>
      </c>
      <c r="K249" s="63">
        <v>124182087.50383499</v>
      </c>
      <c r="L249" s="63">
        <v>46057734.7834858</v>
      </c>
    </row>
    <row r="250" spans="2:12" s="56" customFormat="1" ht="11.1" customHeight="1" x14ac:dyDescent="0.15">
      <c r="B250" s="112">
        <v>45474</v>
      </c>
      <c r="C250" s="113">
        <v>52749</v>
      </c>
      <c r="D250" s="63">
        <v>239</v>
      </c>
      <c r="E250" s="114">
        <v>7275</v>
      </c>
      <c r="F250" s="285"/>
      <c r="G250" s="285"/>
      <c r="H250" s="256">
        <v>319268543.45796198</v>
      </c>
      <c r="I250" s="256"/>
      <c r="J250" s="63">
        <v>214361615.57023099</v>
      </c>
      <c r="K250" s="63">
        <v>117927636.040051</v>
      </c>
      <c r="L250" s="63">
        <v>43552774.931014501</v>
      </c>
    </row>
    <row r="251" spans="2:12" s="56" customFormat="1" ht="11.1" customHeight="1" x14ac:dyDescent="0.15">
      <c r="B251" s="112">
        <v>45474</v>
      </c>
      <c r="C251" s="113">
        <v>52779</v>
      </c>
      <c r="D251" s="63">
        <v>240</v>
      </c>
      <c r="E251" s="114">
        <v>7305</v>
      </c>
      <c r="F251" s="285"/>
      <c r="G251" s="285"/>
      <c r="H251" s="256">
        <v>304074491.53618997</v>
      </c>
      <c r="I251" s="256"/>
      <c r="J251" s="63">
        <v>203824994.90139401</v>
      </c>
      <c r="K251" s="63">
        <v>111855096.995882</v>
      </c>
      <c r="L251" s="63">
        <v>41140740.117364302</v>
      </c>
    </row>
    <row r="252" spans="2:12" s="56" customFormat="1" ht="11.1" customHeight="1" x14ac:dyDescent="0.15">
      <c r="B252" s="112">
        <v>45474</v>
      </c>
      <c r="C252" s="113">
        <v>52810</v>
      </c>
      <c r="D252" s="63">
        <v>241</v>
      </c>
      <c r="E252" s="114">
        <v>7336</v>
      </c>
      <c r="F252" s="285"/>
      <c r="G252" s="285"/>
      <c r="H252" s="256">
        <v>289224857.490417</v>
      </c>
      <c r="I252" s="256"/>
      <c r="J252" s="63">
        <v>193542276.811389</v>
      </c>
      <c r="K252" s="63">
        <v>105942026.79386</v>
      </c>
      <c r="L252" s="63">
        <v>38800848.099272497</v>
      </c>
    </row>
    <row r="253" spans="2:12" s="56" customFormat="1" ht="11.1" customHeight="1" x14ac:dyDescent="0.15">
      <c r="B253" s="112">
        <v>45474</v>
      </c>
      <c r="C253" s="113">
        <v>52841</v>
      </c>
      <c r="D253" s="63">
        <v>242</v>
      </c>
      <c r="E253" s="114">
        <v>7367</v>
      </c>
      <c r="F253" s="285"/>
      <c r="G253" s="285"/>
      <c r="H253" s="256">
        <v>274741711.25532502</v>
      </c>
      <c r="I253" s="256"/>
      <c r="J253" s="63">
        <v>183538681.70879999</v>
      </c>
      <c r="K253" s="63">
        <v>100210708.437774</v>
      </c>
      <c r="L253" s="63">
        <v>36546323.410094202</v>
      </c>
    </row>
    <row r="254" spans="2:12" s="56" customFormat="1" ht="11.1" customHeight="1" x14ac:dyDescent="0.15">
      <c r="B254" s="112">
        <v>45474</v>
      </c>
      <c r="C254" s="113">
        <v>52871</v>
      </c>
      <c r="D254" s="63">
        <v>243</v>
      </c>
      <c r="E254" s="114">
        <v>7397</v>
      </c>
      <c r="F254" s="285"/>
      <c r="G254" s="285"/>
      <c r="H254" s="256">
        <v>260651798.88264</v>
      </c>
      <c r="I254" s="256"/>
      <c r="J254" s="63">
        <v>173840233.22184101</v>
      </c>
      <c r="K254" s="63">
        <v>94681817.857734695</v>
      </c>
      <c r="L254" s="63">
        <v>34388420.753195897</v>
      </c>
    </row>
    <row r="255" spans="2:12" s="56" customFormat="1" ht="11.1" customHeight="1" x14ac:dyDescent="0.15">
      <c r="B255" s="112">
        <v>45474</v>
      </c>
      <c r="C255" s="113">
        <v>52902</v>
      </c>
      <c r="D255" s="63">
        <v>244</v>
      </c>
      <c r="E255" s="114">
        <v>7428</v>
      </c>
      <c r="F255" s="285"/>
      <c r="G255" s="285"/>
      <c r="H255" s="256">
        <v>247117530.21821201</v>
      </c>
      <c r="I255" s="256"/>
      <c r="J255" s="63">
        <v>164534093.681941</v>
      </c>
      <c r="K255" s="63">
        <v>89385338.232259899</v>
      </c>
      <c r="L255" s="63">
        <v>32327234.352876302</v>
      </c>
    </row>
    <row r="256" spans="2:12" s="56" customFormat="1" ht="11.1" customHeight="1" x14ac:dyDescent="0.15">
      <c r="B256" s="112">
        <v>45474</v>
      </c>
      <c r="C256" s="113">
        <v>52932</v>
      </c>
      <c r="D256" s="63">
        <v>245</v>
      </c>
      <c r="E256" s="114">
        <v>7458</v>
      </c>
      <c r="F256" s="285"/>
      <c r="G256" s="285"/>
      <c r="H256" s="256">
        <v>234355036.58320299</v>
      </c>
      <c r="I256" s="256"/>
      <c r="J256" s="63">
        <v>155780538.34044001</v>
      </c>
      <c r="K256" s="63">
        <v>84421555.938399598</v>
      </c>
      <c r="L256" s="63">
        <v>30406868.743281201</v>
      </c>
    </row>
    <row r="257" spans="2:12" s="56" customFormat="1" ht="11.1" customHeight="1" x14ac:dyDescent="0.15">
      <c r="B257" s="112">
        <v>45474</v>
      </c>
      <c r="C257" s="113">
        <v>52963</v>
      </c>
      <c r="D257" s="63">
        <v>246</v>
      </c>
      <c r="E257" s="114">
        <v>7489</v>
      </c>
      <c r="F257" s="285"/>
      <c r="G257" s="285"/>
      <c r="H257" s="256">
        <v>223429879.05225599</v>
      </c>
      <c r="I257" s="256"/>
      <c r="J257" s="63">
        <v>148266466.76539499</v>
      </c>
      <c r="K257" s="63">
        <v>80145138.373265699</v>
      </c>
      <c r="L257" s="63">
        <v>28744327.3325857</v>
      </c>
    </row>
    <row r="258" spans="2:12" s="56" customFormat="1" ht="11.1" customHeight="1" x14ac:dyDescent="0.15">
      <c r="B258" s="112">
        <v>45474</v>
      </c>
      <c r="C258" s="113">
        <v>52994</v>
      </c>
      <c r="D258" s="63">
        <v>247</v>
      </c>
      <c r="E258" s="114">
        <v>7520</v>
      </c>
      <c r="F258" s="285"/>
      <c r="G258" s="285"/>
      <c r="H258" s="256">
        <v>212745183.27484101</v>
      </c>
      <c r="I258" s="256"/>
      <c r="J258" s="63">
        <v>140936733.96081799</v>
      </c>
      <c r="K258" s="63">
        <v>75989316.932281107</v>
      </c>
      <c r="L258" s="63">
        <v>27138392.980013698</v>
      </c>
    </row>
    <row r="259" spans="2:12" s="56" customFormat="1" ht="11.1" customHeight="1" x14ac:dyDescent="0.15">
      <c r="B259" s="112">
        <v>45474</v>
      </c>
      <c r="C259" s="113">
        <v>53022</v>
      </c>
      <c r="D259" s="63">
        <v>248</v>
      </c>
      <c r="E259" s="114">
        <v>7548</v>
      </c>
      <c r="F259" s="285"/>
      <c r="G259" s="285"/>
      <c r="H259" s="256">
        <v>202337090.07018301</v>
      </c>
      <c r="I259" s="256"/>
      <c r="J259" s="63">
        <v>133836351.794833</v>
      </c>
      <c r="K259" s="63">
        <v>71995200.181068897</v>
      </c>
      <c r="L259" s="63">
        <v>25613571.583885498</v>
      </c>
    </row>
    <row r="260" spans="2:12" s="56" customFormat="1" ht="11.1" customHeight="1" x14ac:dyDescent="0.15">
      <c r="B260" s="112">
        <v>45474</v>
      </c>
      <c r="C260" s="113">
        <v>53053</v>
      </c>
      <c r="D260" s="63">
        <v>249</v>
      </c>
      <c r="E260" s="114">
        <v>7579</v>
      </c>
      <c r="F260" s="285"/>
      <c r="G260" s="285"/>
      <c r="H260" s="256">
        <v>192195566.05461001</v>
      </c>
      <c r="I260" s="256"/>
      <c r="J260" s="63">
        <v>126912597.63446701</v>
      </c>
      <c r="K260" s="63">
        <v>68097047.099868402</v>
      </c>
      <c r="L260" s="63">
        <v>24124120.945013501</v>
      </c>
    </row>
    <row r="261" spans="2:12" s="56" customFormat="1" ht="11.1" customHeight="1" x14ac:dyDescent="0.15">
      <c r="B261" s="112">
        <v>45474</v>
      </c>
      <c r="C261" s="113">
        <v>53083</v>
      </c>
      <c r="D261" s="63">
        <v>250</v>
      </c>
      <c r="E261" s="114">
        <v>7609</v>
      </c>
      <c r="F261" s="285"/>
      <c r="G261" s="285"/>
      <c r="H261" s="256">
        <v>182221342.616557</v>
      </c>
      <c r="I261" s="256"/>
      <c r="J261" s="63">
        <v>120128809.070862</v>
      </c>
      <c r="K261" s="63">
        <v>64298447.300253101</v>
      </c>
      <c r="L261" s="63">
        <v>22685052.3689069</v>
      </c>
    </row>
    <row r="262" spans="2:12" s="56" customFormat="1" ht="11.1" customHeight="1" x14ac:dyDescent="0.15">
      <c r="B262" s="112">
        <v>45474</v>
      </c>
      <c r="C262" s="113">
        <v>53114</v>
      </c>
      <c r="D262" s="63">
        <v>251</v>
      </c>
      <c r="E262" s="114">
        <v>7640</v>
      </c>
      <c r="F262" s="285"/>
      <c r="G262" s="285"/>
      <c r="H262" s="256">
        <v>172694449.638832</v>
      </c>
      <c r="I262" s="256"/>
      <c r="J262" s="63">
        <v>113655141.787516</v>
      </c>
      <c r="K262" s="63">
        <v>60678731.743390299</v>
      </c>
      <c r="L262" s="63">
        <v>21317310.701976899</v>
      </c>
    </row>
    <row r="263" spans="2:12" s="56" customFormat="1" ht="11.1" customHeight="1" x14ac:dyDescent="0.15">
      <c r="B263" s="112">
        <v>45474</v>
      </c>
      <c r="C263" s="113">
        <v>53144</v>
      </c>
      <c r="D263" s="63">
        <v>252</v>
      </c>
      <c r="E263" s="114">
        <v>7670</v>
      </c>
      <c r="F263" s="285"/>
      <c r="G263" s="285"/>
      <c r="H263" s="256">
        <v>163694754.72288799</v>
      </c>
      <c r="I263" s="256"/>
      <c r="J263" s="63">
        <v>107555353.582388</v>
      </c>
      <c r="K263" s="63">
        <v>57280817.364856802</v>
      </c>
      <c r="L263" s="63">
        <v>20041084.082368199</v>
      </c>
    </row>
    <row r="264" spans="2:12" s="56" customFormat="1" ht="11.1" customHeight="1" x14ac:dyDescent="0.15">
      <c r="B264" s="112">
        <v>45474</v>
      </c>
      <c r="C264" s="113">
        <v>53175</v>
      </c>
      <c r="D264" s="63">
        <v>253</v>
      </c>
      <c r="E264" s="114">
        <v>7701</v>
      </c>
      <c r="F264" s="285"/>
      <c r="G264" s="285"/>
      <c r="H264" s="256">
        <v>155063300.988161</v>
      </c>
      <c r="I264" s="256"/>
      <c r="J264" s="63">
        <v>101711269.00855801</v>
      </c>
      <c r="K264" s="63">
        <v>54030668.370939001</v>
      </c>
      <c r="L264" s="63">
        <v>18823872.089805301</v>
      </c>
    </row>
    <row r="265" spans="2:12" s="56" customFormat="1" ht="11.1" customHeight="1" x14ac:dyDescent="0.15">
      <c r="B265" s="112">
        <v>45474</v>
      </c>
      <c r="C265" s="113">
        <v>53206</v>
      </c>
      <c r="D265" s="63">
        <v>254</v>
      </c>
      <c r="E265" s="114">
        <v>7732</v>
      </c>
      <c r="F265" s="285"/>
      <c r="G265" s="285"/>
      <c r="H265" s="256">
        <v>146799747.89049599</v>
      </c>
      <c r="I265" s="256"/>
      <c r="J265" s="63">
        <v>96127608.223257899</v>
      </c>
      <c r="K265" s="63">
        <v>50934669.977168299</v>
      </c>
      <c r="L265" s="63">
        <v>17670089.097597901</v>
      </c>
    </row>
    <row r="266" spans="2:12" s="56" customFormat="1" ht="11.1" customHeight="1" x14ac:dyDescent="0.15">
      <c r="B266" s="112">
        <v>45474</v>
      </c>
      <c r="C266" s="113">
        <v>53236</v>
      </c>
      <c r="D266" s="63">
        <v>255</v>
      </c>
      <c r="E266" s="114">
        <v>7762</v>
      </c>
      <c r="F266" s="285"/>
      <c r="G266" s="285"/>
      <c r="H266" s="256">
        <v>138907379.22267401</v>
      </c>
      <c r="I266" s="256"/>
      <c r="J266" s="63">
        <v>90810215.189045593</v>
      </c>
      <c r="K266" s="63">
        <v>47998739.4506329</v>
      </c>
      <c r="L266" s="63">
        <v>16583307.6696689</v>
      </c>
    </row>
    <row r="267" spans="2:12" s="56" customFormat="1" ht="11.1" customHeight="1" x14ac:dyDescent="0.15">
      <c r="B267" s="112">
        <v>45474</v>
      </c>
      <c r="C267" s="113">
        <v>53267</v>
      </c>
      <c r="D267" s="63">
        <v>256</v>
      </c>
      <c r="E267" s="114">
        <v>7793</v>
      </c>
      <c r="F267" s="285"/>
      <c r="G267" s="285"/>
      <c r="H267" s="256">
        <v>131431910.14865801</v>
      </c>
      <c r="I267" s="256"/>
      <c r="J267" s="63">
        <v>85777421.301236704</v>
      </c>
      <c r="K267" s="63">
        <v>45223295.4156982</v>
      </c>
      <c r="L267" s="63">
        <v>15558228.7284813</v>
      </c>
    </row>
    <row r="268" spans="2:12" s="56" customFormat="1" ht="11.1" customHeight="1" x14ac:dyDescent="0.15">
      <c r="B268" s="112">
        <v>45474</v>
      </c>
      <c r="C268" s="113">
        <v>53297</v>
      </c>
      <c r="D268" s="63">
        <v>257</v>
      </c>
      <c r="E268" s="114">
        <v>7823</v>
      </c>
      <c r="F268" s="285"/>
      <c r="G268" s="285"/>
      <c r="H268" s="256">
        <v>124262280.68289299</v>
      </c>
      <c r="I268" s="256"/>
      <c r="J268" s="63">
        <v>80965135.495650604</v>
      </c>
      <c r="K268" s="63">
        <v>42581115.492544703</v>
      </c>
      <c r="L268" s="63">
        <v>14589186.082803801</v>
      </c>
    </row>
    <row r="269" spans="2:12" s="56" customFormat="1" ht="11.1" customHeight="1" x14ac:dyDescent="0.15">
      <c r="B269" s="112">
        <v>45474</v>
      </c>
      <c r="C269" s="113">
        <v>53328</v>
      </c>
      <c r="D269" s="63">
        <v>258</v>
      </c>
      <c r="E269" s="114">
        <v>7854</v>
      </c>
      <c r="F269" s="285"/>
      <c r="G269" s="285"/>
      <c r="H269" s="256">
        <v>117413928.29403099</v>
      </c>
      <c r="I269" s="256"/>
      <c r="J269" s="63">
        <v>76373223.995643407</v>
      </c>
      <c r="K269" s="63">
        <v>40063990.521570303</v>
      </c>
      <c r="L269" s="63">
        <v>13668625.771860501</v>
      </c>
    </row>
    <row r="270" spans="2:12" s="56" customFormat="1" ht="11.1" customHeight="1" x14ac:dyDescent="0.15">
      <c r="B270" s="112">
        <v>45474</v>
      </c>
      <c r="C270" s="113">
        <v>53359</v>
      </c>
      <c r="D270" s="63">
        <v>259</v>
      </c>
      <c r="E270" s="114">
        <v>7885</v>
      </c>
      <c r="F270" s="285"/>
      <c r="G270" s="285"/>
      <c r="H270" s="256">
        <v>110907843.296497</v>
      </c>
      <c r="I270" s="256"/>
      <c r="J270" s="63">
        <v>72018910.143813893</v>
      </c>
      <c r="K270" s="63">
        <v>37683715.6526592</v>
      </c>
      <c r="L270" s="63">
        <v>12802093.2577668</v>
      </c>
    </row>
    <row r="271" spans="2:12" s="56" customFormat="1" ht="11.1" customHeight="1" x14ac:dyDescent="0.15">
      <c r="B271" s="112">
        <v>45474</v>
      </c>
      <c r="C271" s="113">
        <v>53387</v>
      </c>
      <c r="D271" s="63">
        <v>260</v>
      </c>
      <c r="E271" s="114">
        <v>7913</v>
      </c>
      <c r="F271" s="285"/>
      <c r="G271" s="285"/>
      <c r="H271" s="256">
        <v>104639253.108771</v>
      </c>
      <c r="I271" s="256"/>
      <c r="J271" s="63">
        <v>67844248.923586905</v>
      </c>
      <c r="K271" s="63">
        <v>35417779.370670401</v>
      </c>
      <c r="L271" s="63">
        <v>11986257.6242497</v>
      </c>
    </row>
    <row r="272" spans="2:12" s="56" customFormat="1" ht="11.1" customHeight="1" x14ac:dyDescent="0.15">
      <c r="B272" s="112">
        <v>45474</v>
      </c>
      <c r="C272" s="113">
        <v>53418</v>
      </c>
      <c r="D272" s="63">
        <v>261</v>
      </c>
      <c r="E272" s="114">
        <v>7944</v>
      </c>
      <c r="F272" s="285"/>
      <c r="G272" s="285"/>
      <c r="H272" s="256">
        <v>98647225.152158007</v>
      </c>
      <c r="I272" s="256"/>
      <c r="J272" s="63">
        <v>63850758.448073797</v>
      </c>
      <c r="K272" s="63">
        <v>33248223.2924354</v>
      </c>
      <c r="L272" s="63">
        <v>11204367.413952</v>
      </c>
    </row>
    <row r="273" spans="2:12" s="56" customFormat="1" ht="11.1" customHeight="1" x14ac:dyDescent="0.15">
      <c r="B273" s="112">
        <v>45474</v>
      </c>
      <c r="C273" s="113">
        <v>53448</v>
      </c>
      <c r="D273" s="63">
        <v>262</v>
      </c>
      <c r="E273" s="114">
        <v>7974</v>
      </c>
      <c r="F273" s="285"/>
      <c r="G273" s="285"/>
      <c r="H273" s="256">
        <v>92927767.906588003</v>
      </c>
      <c r="I273" s="256"/>
      <c r="J273" s="63">
        <v>60050033.349282697</v>
      </c>
      <c r="K273" s="63">
        <v>31192156.590900101</v>
      </c>
      <c r="L273" s="63">
        <v>10468401.8395897</v>
      </c>
    </row>
    <row r="274" spans="2:12" s="56" customFormat="1" ht="11.1" customHeight="1" x14ac:dyDescent="0.15">
      <c r="B274" s="112">
        <v>45474</v>
      </c>
      <c r="C274" s="113">
        <v>53479</v>
      </c>
      <c r="D274" s="63">
        <v>263</v>
      </c>
      <c r="E274" s="114">
        <v>8005</v>
      </c>
      <c r="F274" s="285"/>
      <c r="G274" s="285"/>
      <c r="H274" s="256">
        <v>87451978.778986007</v>
      </c>
      <c r="I274" s="256"/>
      <c r="J274" s="63">
        <v>56415724.1412865</v>
      </c>
      <c r="K274" s="63">
        <v>29229838.069731899</v>
      </c>
      <c r="L274" s="63">
        <v>9768278.0168929603</v>
      </c>
    </row>
    <row r="275" spans="2:12" s="56" customFormat="1" ht="11.1" customHeight="1" x14ac:dyDescent="0.15">
      <c r="B275" s="112">
        <v>45474</v>
      </c>
      <c r="C275" s="113">
        <v>53509</v>
      </c>
      <c r="D275" s="63">
        <v>264</v>
      </c>
      <c r="E275" s="114">
        <v>8035</v>
      </c>
      <c r="F275" s="285"/>
      <c r="G275" s="285"/>
      <c r="H275" s="256">
        <v>82304441.935471997</v>
      </c>
      <c r="I275" s="256"/>
      <c r="J275" s="63">
        <v>53007870.948348999</v>
      </c>
      <c r="K275" s="63">
        <v>27396581.2003114</v>
      </c>
      <c r="L275" s="63">
        <v>9118093.8213719409</v>
      </c>
    </row>
    <row r="276" spans="2:12" s="56" customFormat="1" ht="11.1" customHeight="1" x14ac:dyDescent="0.15">
      <c r="B276" s="112">
        <v>45474</v>
      </c>
      <c r="C276" s="113">
        <v>53540</v>
      </c>
      <c r="D276" s="63">
        <v>265</v>
      </c>
      <c r="E276" s="114">
        <v>8066</v>
      </c>
      <c r="F276" s="285"/>
      <c r="G276" s="285"/>
      <c r="H276" s="256">
        <v>77439373.448971003</v>
      </c>
      <c r="I276" s="256"/>
      <c r="J276" s="63">
        <v>49789950.697897799</v>
      </c>
      <c r="K276" s="63">
        <v>25667986.299222499</v>
      </c>
      <c r="L276" s="63">
        <v>8506601.8082030509</v>
      </c>
    </row>
    <row r="277" spans="2:12" s="56" customFormat="1" ht="11.1" customHeight="1" x14ac:dyDescent="0.15">
      <c r="B277" s="112">
        <v>45474</v>
      </c>
      <c r="C277" s="113">
        <v>53571</v>
      </c>
      <c r="D277" s="63">
        <v>266</v>
      </c>
      <c r="E277" s="114">
        <v>8097</v>
      </c>
      <c r="F277" s="285"/>
      <c r="G277" s="285"/>
      <c r="H277" s="256">
        <v>72952922.903844997</v>
      </c>
      <c r="I277" s="256"/>
      <c r="J277" s="63">
        <v>46825814.640551902</v>
      </c>
      <c r="K277" s="63">
        <v>24078506.0199553</v>
      </c>
      <c r="L277" s="63">
        <v>7946034.7852791799</v>
      </c>
    </row>
    <row r="278" spans="2:12" s="56" customFormat="1" ht="11.1" customHeight="1" x14ac:dyDescent="0.15">
      <c r="B278" s="112">
        <v>45474</v>
      </c>
      <c r="C278" s="113">
        <v>53601</v>
      </c>
      <c r="D278" s="63">
        <v>267</v>
      </c>
      <c r="E278" s="114">
        <v>8127</v>
      </c>
      <c r="F278" s="285"/>
      <c r="G278" s="285"/>
      <c r="H278" s="256">
        <v>68760776.056775004</v>
      </c>
      <c r="I278" s="256"/>
      <c r="J278" s="63">
        <v>44062585.2712861</v>
      </c>
      <c r="K278" s="63">
        <v>22601847.356487699</v>
      </c>
      <c r="L278" s="63">
        <v>7428154.8024760904</v>
      </c>
    </row>
    <row r="279" spans="2:12" s="56" customFormat="1" ht="11.1" customHeight="1" x14ac:dyDescent="0.15">
      <c r="B279" s="112">
        <v>45474</v>
      </c>
      <c r="C279" s="113">
        <v>53632</v>
      </c>
      <c r="D279" s="63">
        <v>268</v>
      </c>
      <c r="E279" s="114">
        <v>8158</v>
      </c>
      <c r="F279" s="285"/>
      <c r="G279" s="285"/>
      <c r="H279" s="256">
        <v>64829522.487043999</v>
      </c>
      <c r="I279" s="256"/>
      <c r="J279" s="63">
        <v>41472938.428527199</v>
      </c>
      <c r="K279" s="63">
        <v>21219388.419007901</v>
      </c>
      <c r="L279" s="63">
        <v>6944268.2758081099</v>
      </c>
    </row>
    <row r="280" spans="2:12" s="56" customFormat="1" ht="11.1" customHeight="1" x14ac:dyDescent="0.15">
      <c r="B280" s="112">
        <v>45474</v>
      </c>
      <c r="C280" s="113">
        <v>53662</v>
      </c>
      <c r="D280" s="63">
        <v>269</v>
      </c>
      <c r="E280" s="114">
        <v>8188</v>
      </c>
      <c r="F280" s="285"/>
      <c r="G280" s="285"/>
      <c r="H280" s="256">
        <v>61065964.313121997</v>
      </c>
      <c r="I280" s="256"/>
      <c r="J280" s="63">
        <v>39001181.539993897</v>
      </c>
      <c r="K280" s="63">
        <v>19905614.4089237</v>
      </c>
      <c r="L280" s="63">
        <v>6487618.4233117802</v>
      </c>
    </row>
    <row r="281" spans="2:12" s="56" customFormat="1" ht="11.1" customHeight="1" x14ac:dyDescent="0.15">
      <c r="B281" s="112">
        <v>45474</v>
      </c>
      <c r="C281" s="113">
        <v>53693</v>
      </c>
      <c r="D281" s="63">
        <v>270</v>
      </c>
      <c r="E281" s="114">
        <v>8219</v>
      </c>
      <c r="F281" s="285"/>
      <c r="G281" s="285"/>
      <c r="H281" s="256">
        <v>57499615.467322998</v>
      </c>
      <c r="I281" s="256"/>
      <c r="J281" s="63">
        <v>36661165.196700998</v>
      </c>
      <c r="K281" s="63">
        <v>18663718.684961401</v>
      </c>
      <c r="L281" s="63">
        <v>6057096.7496531801</v>
      </c>
    </row>
    <row r="282" spans="2:12" s="56" customFormat="1" ht="11.1" customHeight="1" x14ac:dyDescent="0.15">
      <c r="B282" s="112">
        <v>45474</v>
      </c>
      <c r="C282" s="113">
        <v>53724</v>
      </c>
      <c r="D282" s="63">
        <v>271</v>
      </c>
      <c r="E282" s="114">
        <v>8250</v>
      </c>
      <c r="F282" s="285"/>
      <c r="G282" s="285"/>
      <c r="H282" s="256">
        <v>54267547.396953002</v>
      </c>
      <c r="I282" s="256"/>
      <c r="J282" s="63">
        <v>34541746.845293798</v>
      </c>
      <c r="K282" s="63">
        <v>17540028.941655401</v>
      </c>
      <c r="L282" s="63">
        <v>5668305.5923381699</v>
      </c>
    </row>
    <row r="283" spans="2:12" s="56" customFormat="1" ht="11.1" customHeight="1" x14ac:dyDescent="0.15">
      <c r="B283" s="112">
        <v>45474</v>
      </c>
      <c r="C283" s="113">
        <v>53752</v>
      </c>
      <c r="D283" s="63">
        <v>272</v>
      </c>
      <c r="E283" s="114">
        <v>8278</v>
      </c>
      <c r="F283" s="285"/>
      <c r="G283" s="285"/>
      <c r="H283" s="256">
        <v>51221950.755208001</v>
      </c>
      <c r="I283" s="256"/>
      <c r="J283" s="63">
        <v>32553248.9887123</v>
      </c>
      <c r="K283" s="63">
        <v>16492309.064127401</v>
      </c>
      <c r="L283" s="63">
        <v>5309326.4166460903</v>
      </c>
    </row>
    <row r="284" spans="2:12" s="56" customFormat="1" ht="11.1" customHeight="1" x14ac:dyDescent="0.15">
      <c r="B284" s="112">
        <v>45474</v>
      </c>
      <c r="C284" s="113">
        <v>53783</v>
      </c>
      <c r="D284" s="63">
        <v>273</v>
      </c>
      <c r="E284" s="114">
        <v>8309</v>
      </c>
      <c r="F284" s="285"/>
      <c r="G284" s="285"/>
      <c r="H284" s="256">
        <v>48330246.147491999</v>
      </c>
      <c r="I284" s="256"/>
      <c r="J284" s="63">
        <v>30663379.060230698</v>
      </c>
      <c r="K284" s="63">
        <v>15495344.264147799</v>
      </c>
      <c r="L284" s="63">
        <v>4967247.62486412</v>
      </c>
    </row>
    <row r="285" spans="2:12" s="56" customFormat="1" ht="11.1" customHeight="1" x14ac:dyDescent="0.15">
      <c r="B285" s="112">
        <v>45474</v>
      </c>
      <c r="C285" s="113">
        <v>53813</v>
      </c>
      <c r="D285" s="63">
        <v>274</v>
      </c>
      <c r="E285" s="114">
        <v>8339</v>
      </c>
      <c r="F285" s="285"/>
      <c r="G285" s="285"/>
      <c r="H285" s="256">
        <v>45552176.443480998</v>
      </c>
      <c r="I285" s="256"/>
      <c r="J285" s="63">
        <v>28853380.1125753</v>
      </c>
      <c r="K285" s="63">
        <v>14544797.6016411</v>
      </c>
      <c r="L285" s="63">
        <v>4643424.05522794</v>
      </c>
    </row>
    <row r="286" spans="2:12" s="56" customFormat="1" ht="11.1" customHeight="1" x14ac:dyDescent="0.15">
      <c r="B286" s="112">
        <v>45474</v>
      </c>
      <c r="C286" s="113">
        <v>53844</v>
      </c>
      <c r="D286" s="63">
        <v>275</v>
      </c>
      <c r="E286" s="114">
        <v>8370</v>
      </c>
      <c r="F286" s="285"/>
      <c r="G286" s="285"/>
      <c r="H286" s="256">
        <v>42898329.958053999</v>
      </c>
      <c r="I286" s="256"/>
      <c r="J286" s="63">
        <v>27126310.5586906</v>
      </c>
      <c r="K286" s="63">
        <v>13639417.003158201</v>
      </c>
      <c r="L286" s="63">
        <v>4335938.2812339198</v>
      </c>
    </row>
    <row r="287" spans="2:12" s="56" customFormat="1" ht="11.1" customHeight="1" x14ac:dyDescent="0.15">
      <c r="B287" s="112">
        <v>45474</v>
      </c>
      <c r="C287" s="113">
        <v>53874</v>
      </c>
      <c r="D287" s="63">
        <v>276</v>
      </c>
      <c r="E287" s="114">
        <v>8400</v>
      </c>
      <c r="F287" s="285"/>
      <c r="G287" s="285"/>
      <c r="H287" s="256">
        <v>40428910.993538998</v>
      </c>
      <c r="I287" s="256"/>
      <c r="J287" s="63">
        <v>25522837.050775498</v>
      </c>
      <c r="K287" s="63">
        <v>12801586.438131901</v>
      </c>
      <c r="L287" s="63">
        <v>4052911.8751320802</v>
      </c>
    </row>
    <row r="288" spans="2:12" s="56" customFormat="1" ht="11.1" customHeight="1" x14ac:dyDescent="0.15">
      <c r="B288" s="112">
        <v>45474</v>
      </c>
      <c r="C288" s="113">
        <v>53905</v>
      </c>
      <c r="D288" s="63">
        <v>277</v>
      </c>
      <c r="E288" s="114">
        <v>8431</v>
      </c>
      <c r="F288" s="285"/>
      <c r="G288" s="285"/>
      <c r="H288" s="256">
        <v>38107012.712751001</v>
      </c>
      <c r="I288" s="256"/>
      <c r="J288" s="63">
        <v>24016216.4176898</v>
      </c>
      <c r="K288" s="63">
        <v>12015269.7822868</v>
      </c>
      <c r="L288" s="63">
        <v>3787856.46657904</v>
      </c>
    </row>
    <row r="289" spans="2:12" s="56" customFormat="1" ht="11.1" customHeight="1" x14ac:dyDescent="0.15">
      <c r="B289" s="112">
        <v>45474</v>
      </c>
      <c r="C289" s="113">
        <v>53936</v>
      </c>
      <c r="D289" s="63">
        <v>278</v>
      </c>
      <c r="E289" s="114">
        <v>8462</v>
      </c>
      <c r="F289" s="285"/>
      <c r="G289" s="285"/>
      <c r="H289" s="256">
        <v>35966654.662896998</v>
      </c>
      <c r="I289" s="256"/>
      <c r="J289" s="63">
        <v>22628851.253155701</v>
      </c>
      <c r="K289" s="63">
        <v>11292381.4171884</v>
      </c>
      <c r="L289" s="63">
        <v>3544884.9576018001</v>
      </c>
    </row>
    <row r="290" spans="2:12" s="56" customFormat="1" ht="11.1" customHeight="1" x14ac:dyDescent="0.15">
      <c r="B290" s="112">
        <v>45474</v>
      </c>
      <c r="C290" s="113">
        <v>53966</v>
      </c>
      <c r="D290" s="63">
        <v>279</v>
      </c>
      <c r="E290" s="114">
        <v>8492</v>
      </c>
      <c r="F290" s="285"/>
      <c r="G290" s="285"/>
      <c r="H290" s="256">
        <v>33972555.245720997</v>
      </c>
      <c r="I290" s="256"/>
      <c r="J290" s="63">
        <v>21339155.914344098</v>
      </c>
      <c r="K290" s="63">
        <v>10622580.5965354</v>
      </c>
      <c r="L290" s="63">
        <v>3320952.9691864098</v>
      </c>
    </row>
    <row r="291" spans="2:12" s="56" customFormat="1" ht="11.1" customHeight="1" x14ac:dyDescent="0.15">
      <c r="B291" s="112">
        <v>45474</v>
      </c>
      <c r="C291" s="113">
        <v>53997</v>
      </c>
      <c r="D291" s="63">
        <v>280</v>
      </c>
      <c r="E291" s="114">
        <v>8523</v>
      </c>
      <c r="F291" s="285"/>
      <c r="G291" s="285"/>
      <c r="H291" s="256">
        <v>32102103.661463</v>
      </c>
      <c r="I291" s="256"/>
      <c r="J291" s="63">
        <v>20130070.453802198</v>
      </c>
      <c r="K291" s="63">
        <v>9995216.0519602206</v>
      </c>
      <c r="L291" s="63">
        <v>3111583.7587641198</v>
      </c>
    </row>
    <row r="292" spans="2:12" s="56" customFormat="1" ht="11.1" customHeight="1" x14ac:dyDescent="0.15">
      <c r="B292" s="112">
        <v>45474</v>
      </c>
      <c r="C292" s="113">
        <v>54027</v>
      </c>
      <c r="D292" s="63">
        <v>281</v>
      </c>
      <c r="E292" s="114">
        <v>8553</v>
      </c>
      <c r="F292" s="285"/>
      <c r="G292" s="285"/>
      <c r="H292" s="256">
        <v>30296333.116154</v>
      </c>
      <c r="I292" s="256"/>
      <c r="J292" s="63">
        <v>18966553.9098344</v>
      </c>
      <c r="K292" s="63">
        <v>9394314.3484847993</v>
      </c>
      <c r="L292" s="63">
        <v>2912530.4976364998</v>
      </c>
    </row>
    <row r="293" spans="2:12" s="56" customFormat="1" ht="11.1" customHeight="1" x14ac:dyDescent="0.15">
      <c r="B293" s="112">
        <v>45474</v>
      </c>
      <c r="C293" s="113">
        <v>54058</v>
      </c>
      <c r="D293" s="63">
        <v>282</v>
      </c>
      <c r="E293" s="114">
        <v>8584</v>
      </c>
      <c r="F293" s="285"/>
      <c r="G293" s="285"/>
      <c r="H293" s="256">
        <v>28563264.430328</v>
      </c>
      <c r="I293" s="256"/>
      <c r="J293" s="63">
        <v>17851264.379116099</v>
      </c>
      <c r="K293" s="63">
        <v>8819414.0742464494</v>
      </c>
      <c r="L293" s="63">
        <v>2722712.2559974198</v>
      </c>
    </row>
    <row r="294" spans="2:12" s="56" customFormat="1" ht="11.1" customHeight="1" x14ac:dyDescent="0.15">
      <c r="B294" s="112">
        <v>45474</v>
      </c>
      <c r="C294" s="113">
        <v>54089</v>
      </c>
      <c r="D294" s="63">
        <v>283</v>
      </c>
      <c r="E294" s="114">
        <v>8615</v>
      </c>
      <c r="F294" s="285"/>
      <c r="G294" s="285"/>
      <c r="H294" s="256">
        <v>26885664.191103</v>
      </c>
      <c r="I294" s="256"/>
      <c r="J294" s="63">
        <v>16774310.990915701</v>
      </c>
      <c r="K294" s="63">
        <v>8266269.0143334903</v>
      </c>
      <c r="L294" s="63">
        <v>2541137.5117351301</v>
      </c>
    </row>
    <row r="295" spans="2:12" s="56" customFormat="1" ht="11.1" customHeight="1" x14ac:dyDescent="0.15">
      <c r="B295" s="112">
        <v>45474</v>
      </c>
      <c r="C295" s="113">
        <v>54118</v>
      </c>
      <c r="D295" s="63">
        <v>284</v>
      </c>
      <c r="E295" s="114">
        <v>8644</v>
      </c>
      <c r="F295" s="285"/>
      <c r="G295" s="285"/>
      <c r="H295" s="256">
        <v>25260643.263686001</v>
      </c>
      <c r="I295" s="256"/>
      <c r="J295" s="63">
        <v>15735431.907252699</v>
      </c>
      <c r="K295" s="63">
        <v>7735866.2778267898</v>
      </c>
      <c r="L295" s="63">
        <v>2368662.2235025298</v>
      </c>
    </row>
    <row r="296" spans="2:12" s="56" customFormat="1" ht="11.1" customHeight="1" x14ac:dyDescent="0.15">
      <c r="B296" s="112">
        <v>45474</v>
      </c>
      <c r="C296" s="113">
        <v>54149</v>
      </c>
      <c r="D296" s="63">
        <v>285</v>
      </c>
      <c r="E296" s="114">
        <v>8675</v>
      </c>
      <c r="F296" s="285"/>
      <c r="G296" s="285"/>
      <c r="H296" s="256">
        <v>23680871.446230002</v>
      </c>
      <c r="I296" s="256"/>
      <c r="J296" s="63">
        <v>14726336.5522762</v>
      </c>
      <c r="K296" s="63">
        <v>7221361.73493258</v>
      </c>
      <c r="L296" s="63">
        <v>2201759.6060079602</v>
      </c>
    </row>
    <row r="297" spans="2:12" s="56" customFormat="1" ht="11.1" customHeight="1" x14ac:dyDescent="0.15">
      <c r="B297" s="112">
        <v>45474</v>
      </c>
      <c r="C297" s="113">
        <v>54179</v>
      </c>
      <c r="D297" s="63">
        <v>286</v>
      </c>
      <c r="E297" s="114">
        <v>8705</v>
      </c>
      <c r="F297" s="285"/>
      <c r="G297" s="285"/>
      <c r="H297" s="256">
        <v>22155683.717882998</v>
      </c>
      <c r="I297" s="256"/>
      <c r="J297" s="63">
        <v>13755258.564878</v>
      </c>
      <c r="K297" s="63">
        <v>6728572.0096263504</v>
      </c>
      <c r="L297" s="63">
        <v>2043100.7701311901</v>
      </c>
    </row>
    <row r="298" spans="2:12" s="56" customFormat="1" ht="11.1" customHeight="1" x14ac:dyDescent="0.15">
      <c r="B298" s="112">
        <v>45474</v>
      </c>
      <c r="C298" s="113">
        <v>54210</v>
      </c>
      <c r="D298" s="63">
        <v>287</v>
      </c>
      <c r="E298" s="114">
        <v>8736</v>
      </c>
      <c r="F298" s="285"/>
      <c r="G298" s="285"/>
      <c r="H298" s="256">
        <v>20683908.816489</v>
      </c>
      <c r="I298" s="256"/>
      <c r="J298" s="63">
        <v>12819733.448165201</v>
      </c>
      <c r="K298" s="63">
        <v>6254998.8520665104</v>
      </c>
      <c r="L298" s="63">
        <v>1891257.8200757799</v>
      </c>
    </row>
    <row r="299" spans="2:12" s="56" customFormat="1" ht="11.1" customHeight="1" x14ac:dyDescent="0.15">
      <c r="B299" s="112">
        <v>45474</v>
      </c>
      <c r="C299" s="113">
        <v>54240</v>
      </c>
      <c r="D299" s="63">
        <v>288</v>
      </c>
      <c r="E299" s="114">
        <v>8766</v>
      </c>
      <c r="F299" s="285"/>
      <c r="G299" s="285"/>
      <c r="H299" s="256">
        <v>19290312.808913</v>
      </c>
      <c r="I299" s="256"/>
      <c r="J299" s="63">
        <v>11936368.318165001</v>
      </c>
      <c r="K299" s="63">
        <v>5809653.3219517302</v>
      </c>
      <c r="L299" s="63">
        <v>1749402.7445077901</v>
      </c>
    </row>
    <row r="300" spans="2:12" s="56" customFormat="1" ht="11.1" customHeight="1" x14ac:dyDescent="0.15">
      <c r="B300" s="112">
        <v>45474</v>
      </c>
      <c r="C300" s="113">
        <v>54271</v>
      </c>
      <c r="D300" s="63">
        <v>289</v>
      </c>
      <c r="E300" s="114">
        <v>8797</v>
      </c>
      <c r="F300" s="285"/>
      <c r="G300" s="285"/>
      <c r="H300" s="256">
        <v>18033232.687226001</v>
      </c>
      <c r="I300" s="256"/>
      <c r="J300" s="63">
        <v>11139592.5667098</v>
      </c>
      <c r="K300" s="63">
        <v>5408058.8127709096</v>
      </c>
      <c r="L300" s="63">
        <v>1621577.1328755601</v>
      </c>
    </row>
    <row r="301" spans="2:12" s="56" customFormat="1" ht="11.1" customHeight="1" x14ac:dyDescent="0.15">
      <c r="B301" s="112">
        <v>45474</v>
      </c>
      <c r="C301" s="113">
        <v>54302</v>
      </c>
      <c r="D301" s="63">
        <v>290</v>
      </c>
      <c r="E301" s="114">
        <v>8828</v>
      </c>
      <c r="F301" s="285"/>
      <c r="G301" s="285"/>
      <c r="H301" s="256">
        <v>16930576.216720998</v>
      </c>
      <c r="I301" s="256"/>
      <c r="J301" s="63">
        <v>10440714.9375806</v>
      </c>
      <c r="K301" s="63">
        <v>5055876.19285818</v>
      </c>
      <c r="L301" s="63">
        <v>1509556.0934027401</v>
      </c>
    </row>
    <row r="302" spans="2:12" s="56" customFormat="1" ht="11.1" customHeight="1" x14ac:dyDescent="0.15">
      <c r="B302" s="112">
        <v>45474</v>
      </c>
      <c r="C302" s="113">
        <v>54332</v>
      </c>
      <c r="D302" s="63">
        <v>291</v>
      </c>
      <c r="E302" s="114">
        <v>8858</v>
      </c>
      <c r="F302" s="285"/>
      <c r="G302" s="285"/>
      <c r="H302" s="256">
        <v>15961412.657308999</v>
      </c>
      <c r="I302" s="256"/>
      <c r="J302" s="63">
        <v>9826896.5767442808</v>
      </c>
      <c r="K302" s="63">
        <v>4746924.7234248202</v>
      </c>
      <c r="L302" s="63">
        <v>1411501.2050417401</v>
      </c>
    </row>
    <row r="303" spans="2:12" s="56" customFormat="1" ht="11.1" customHeight="1" x14ac:dyDescent="0.15">
      <c r="B303" s="112">
        <v>45474</v>
      </c>
      <c r="C303" s="113">
        <v>54363</v>
      </c>
      <c r="D303" s="63">
        <v>292</v>
      </c>
      <c r="E303" s="114">
        <v>8889</v>
      </c>
      <c r="F303" s="285"/>
      <c r="G303" s="285"/>
      <c r="H303" s="256">
        <v>15124431.045407999</v>
      </c>
      <c r="I303" s="256"/>
      <c r="J303" s="63">
        <v>9295802.4320111796</v>
      </c>
      <c r="K303" s="63">
        <v>4478957.4550877903</v>
      </c>
      <c r="L303" s="63">
        <v>1326179.97306414</v>
      </c>
    </row>
    <row r="304" spans="2:12" s="56" customFormat="1" ht="11.1" customHeight="1" x14ac:dyDescent="0.15">
      <c r="B304" s="112">
        <v>45474</v>
      </c>
      <c r="C304" s="113">
        <v>54393</v>
      </c>
      <c r="D304" s="63">
        <v>293</v>
      </c>
      <c r="E304" s="114">
        <v>8919</v>
      </c>
      <c r="F304" s="285"/>
      <c r="G304" s="285"/>
      <c r="H304" s="256">
        <v>14385276.441042</v>
      </c>
      <c r="I304" s="256"/>
      <c r="J304" s="63">
        <v>8826989.5235975496</v>
      </c>
      <c r="K304" s="63">
        <v>4242603.35176674</v>
      </c>
      <c r="L304" s="63">
        <v>1251048.19967615</v>
      </c>
    </row>
    <row r="305" spans="2:12" s="56" customFormat="1" ht="11.1" customHeight="1" x14ac:dyDescent="0.15">
      <c r="B305" s="112">
        <v>45474</v>
      </c>
      <c r="C305" s="113">
        <v>54424</v>
      </c>
      <c r="D305" s="63">
        <v>294</v>
      </c>
      <c r="E305" s="114">
        <v>8950</v>
      </c>
      <c r="F305" s="285"/>
      <c r="G305" s="285"/>
      <c r="H305" s="256">
        <v>13736313.083547</v>
      </c>
      <c r="I305" s="256"/>
      <c r="J305" s="63">
        <v>8414481.4811158292</v>
      </c>
      <c r="K305" s="63">
        <v>4034049.9503633599</v>
      </c>
      <c r="L305" s="63">
        <v>1184512.1028825</v>
      </c>
    </row>
    <row r="306" spans="2:12" s="56" customFormat="1" ht="11.1" customHeight="1" x14ac:dyDescent="0.15">
      <c r="B306" s="112">
        <v>45474</v>
      </c>
      <c r="C306" s="113">
        <v>54455</v>
      </c>
      <c r="D306" s="63">
        <v>295</v>
      </c>
      <c r="E306" s="114">
        <v>8981</v>
      </c>
      <c r="F306" s="285"/>
      <c r="G306" s="285"/>
      <c r="H306" s="256">
        <v>13168322.981649</v>
      </c>
      <c r="I306" s="256"/>
      <c r="J306" s="63">
        <v>8052865.1593450001</v>
      </c>
      <c r="K306" s="63">
        <v>3850866.2297525401</v>
      </c>
      <c r="L306" s="63">
        <v>1125934.9057976201</v>
      </c>
    </row>
    <row r="307" spans="2:12" s="56" customFormat="1" ht="11.1" customHeight="1" x14ac:dyDescent="0.15">
      <c r="B307" s="112">
        <v>45474</v>
      </c>
      <c r="C307" s="113">
        <v>54483</v>
      </c>
      <c r="D307" s="63">
        <v>296</v>
      </c>
      <c r="E307" s="114">
        <v>9009</v>
      </c>
      <c r="F307" s="285"/>
      <c r="G307" s="285"/>
      <c r="H307" s="256">
        <v>12684645.538655</v>
      </c>
      <c r="I307" s="256"/>
      <c r="J307" s="63">
        <v>7745196.0605453895</v>
      </c>
      <c r="K307" s="63">
        <v>3695230.5299860002</v>
      </c>
      <c r="L307" s="63">
        <v>1076295.1897390799</v>
      </c>
    </row>
    <row r="308" spans="2:12" s="56" customFormat="1" ht="11.1" customHeight="1" x14ac:dyDescent="0.15">
      <c r="B308" s="112">
        <v>45474</v>
      </c>
      <c r="C308" s="113">
        <v>54514</v>
      </c>
      <c r="D308" s="63">
        <v>297</v>
      </c>
      <c r="E308" s="114">
        <v>9040</v>
      </c>
      <c r="F308" s="285"/>
      <c r="G308" s="285"/>
      <c r="H308" s="256">
        <v>12262255.244662</v>
      </c>
      <c r="I308" s="256"/>
      <c r="J308" s="63">
        <v>7474587.1708248602</v>
      </c>
      <c r="K308" s="63">
        <v>3557053.7314050002</v>
      </c>
      <c r="L308" s="63">
        <v>1031660.74776912</v>
      </c>
    </row>
    <row r="309" spans="2:12" s="56" customFormat="1" ht="11.1" customHeight="1" x14ac:dyDescent="0.15">
      <c r="B309" s="112">
        <v>45474</v>
      </c>
      <c r="C309" s="113">
        <v>54544</v>
      </c>
      <c r="D309" s="63">
        <v>298</v>
      </c>
      <c r="E309" s="114">
        <v>9070</v>
      </c>
      <c r="F309" s="285"/>
      <c r="G309" s="285"/>
      <c r="H309" s="256">
        <v>11849521.347905001</v>
      </c>
      <c r="I309" s="256"/>
      <c r="J309" s="63">
        <v>7211144.9824820096</v>
      </c>
      <c r="K309" s="63">
        <v>3423238.9028508798</v>
      </c>
      <c r="L309" s="63">
        <v>988780.22886761394</v>
      </c>
    </row>
    <row r="310" spans="2:12" s="56" customFormat="1" ht="11.1" customHeight="1" x14ac:dyDescent="0.15">
      <c r="B310" s="112">
        <v>45474</v>
      </c>
      <c r="C310" s="113">
        <v>54575</v>
      </c>
      <c r="D310" s="63">
        <v>299</v>
      </c>
      <c r="E310" s="114">
        <v>9101</v>
      </c>
      <c r="F310" s="285"/>
      <c r="G310" s="285"/>
      <c r="H310" s="256">
        <v>11444506.869268</v>
      </c>
      <c r="I310" s="256"/>
      <c r="J310" s="63">
        <v>6952856.7674628999</v>
      </c>
      <c r="K310" s="63">
        <v>3292231.43504903</v>
      </c>
      <c r="L310" s="63">
        <v>946911.82895957294</v>
      </c>
    </row>
    <row r="311" spans="2:12" s="56" customFormat="1" ht="11.1" customHeight="1" x14ac:dyDescent="0.15">
      <c r="B311" s="112">
        <v>45474</v>
      </c>
      <c r="C311" s="113">
        <v>54605</v>
      </c>
      <c r="D311" s="63">
        <v>300</v>
      </c>
      <c r="E311" s="114">
        <v>9131</v>
      </c>
      <c r="F311" s="285"/>
      <c r="G311" s="285"/>
      <c r="H311" s="256">
        <v>11043945.249284999</v>
      </c>
      <c r="I311" s="256"/>
      <c r="J311" s="63">
        <v>6698491.3970419103</v>
      </c>
      <c r="K311" s="63">
        <v>3163980.8467029198</v>
      </c>
      <c r="L311" s="63">
        <v>906294.01869701699</v>
      </c>
    </row>
    <row r="312" spans="2:12" s="56" customFormat="1" ht="11.1" customHeight="1" x14ac:dyDescent="0.15">
      <c r="B312" s="112">
        <v>45474</v>
      </c>
      <c r="C312" s="113">
        <v>54636</v>
      </c>
      <c r="D312" s="63">
        <v>301</v>
      </c>
      <c r="E312" s="114">
        <v>9162</v>
      </c>
      <c r="F312" s="285"/>
      <c r="G312" s="285"/>
      <c r="H312" s="256">
        <v>10650653.098262001</v>
      </c>
      <c r="I312" s="256"/>
      <c r="J312" s="63">
        <v>6448991.0999902999</v>
      </c>
      <c r="K312" s="63">
        <v>3038384.3632239499</v>
      </c>
      <c r="L312" s="63">
        <v>866631.75804117497</v>
      </c>
    </row>
    <row r="313" spans="2:12" s="56" customFormat="1" ht="11.1" customHeight="1" x14ac:dyDescent="0.15">
      <c r="B313" s="112">
        <v>45474</v>
      </c>
      <c r="C313" s="113">
        <v>54667</v>
      </c>
      <c r="D313" s="63">
        <v>302</v>
      </c>
      <c r="E313" s="114">
        <v>9193</v>
      </c>
      <c r="F313" s="285"/>
      <c r="G313" s="285"/>
      <c r="H313" s="256">
        <v>10264270.647500999</v>
      </c>
      <c r="I313" s="256"/>
      <c r="J313" s="63">
        <v>6204494.6163518503</v>
      </c>
      <c r="K313" s="63">
        <v>2915757.7570931599</v>
      </c>
      <c r="L313" s="63">
        <v>828132.72494799201</v>
      </c>
    </row>
    <row r="314" spans="2:12" s="56" customFormat="1" ht="11.1" customHeight="1" x14ac:dyDescent="0.15">
      <c r="B314" s="112">
        <v>45474</v>
      </c>
      <c r="C314" s="113">
        <v>54697</v>
      </c>
      <c r="D314" s="63">
        <v>303</v>
      </c>
      <c r="E314" s="114">
        <v>9223</v>
      </c>
      <c r="F314" s="285"/>
      <c r="G314" s="285"/>
      <c r="H314" s="256">
        <v>9879910.8309739996</v>
      </c>
      <c r="I314" s="256"/>
      <c r="J314" s="63">
        <v>5962355.98827215</v>
      </c>
      <c r="K314" s="63">
        <v>2795070.0548116299</v>
      </c>
      <c r="L314" s="63">
        <v>790600.870053094</v>
      </c>
    </row>
    <row r="315" spans="2:12" s="56" customFormat="1" ht="11.1" customHeight="1" x14ac:dyDescent="0.15">
      <c r="B315" s="112">
        <v>45474</v>
      </c>
      <c r="C315" s="113">
        <v>54728</v>
      </c>
      <c r="D315" s="63">
        <v>304</v>
      </c>
      <c r="E315" s="114">
        <v>9254</v>
      </c>
      <c r="F315" s="285"/>
      <c r="G315" s="285"/>
      <c r="H315" s="256">
        <v>9501618.0036810003</v>
      </c>
      <c r="I315" s="256"/>
      <c r="J315" s="63">
        <v>5724337.38892351</v>
      </c>
      <c r="K315" s="63">
        <v>2676665.5582409198</v>
      </c>
      <c r="L315" s="63">
        <v>753902.73847392795</v>
      </c>
    </row>
    <row r="316" spans="2:12" s="56" customFormat="1" ht="11.1" customHeight="1" x14ac:dyDescent="0.15">
      <c r="B316" s="112">
        <v>45474</v>
      </c>
      <c r="C316" s="113">
        <v>54758</v>
      </c>
      <c r="D316" s="63">
        <v>305</v>
      </c>
      <c r="E316" s="114">
        <v>9284</v>
      </c>
      <c r="F316" s="285"/>
      <c r="G316" s="285"/>
      <c r="H316" s="256">
        <v>9129014.346283</v>
      </c>
      <c r="I316" s="256"/>
      <c r="J316" s="63">
        <v>5490831.3733050805</v>
      </c>
      <c r="K316" s="63">
        <v>2561160.3017801102</v>
      </c>
      <c r="L316" s="63">
        <v>718412.78942936799</v>
      </c>
    </row>
    <row r="317" spans="2:12" s="56" customFormat="1" ht="11.1" customHeight="1" x14ac:dyDescent="0.15">
      <c r="B317" s="112">
        <v>45474</v>
      </c>
      <c r="C317" s="113">
        <v>54789</v>
      </c>
      <c r="D317" s="63">
        <v>306</v>
      </c>
      <c r="E317" s="114">
        <v>9315</v>
      </c>
      <c r="F317" s="285"/>
      <c r="G317" s="285"/>
      <c r="H317" s="256">
        <v>8766260.5593020003</v>
      </c>
      <c r="I317" s="256"/>
      <c r="J317" s="63">
        <v>5263702.9319500998</v>
      </c>
      <c r="K317" s="63">
        <v>2448973.6876722202</v>
      </c>
      <c r="L317" s="63">
        <v>684034.54060105898</v>
      </c>
    </row>
    <row r="318" spans="2:12" s="56" customFormat="1" ht="11.1" customHeight="1" x14ac:dyDescent="0.15">
      <c r="B318" s="112">
        <v>45474</v>
      </c>
      <c r="C318" s="113">
        <v>54820</v>
      </c>
      <c r="D318" s="63">
        <v>307</v>
      </c>
      <c r="E318" s="114">
        <v>9346</v>
      </c>
      <c r="F318" s="285"/>
      <c r="G318" s="285"/>
      <c r="H318" s="256">
        <v>8406919.8737020008</v>
      </c>
      <c r="I318" s="256"/>
      <c r="J318" s="63">
        <v>5039375.0700777704</v>
      </c>
      <c r="K318" s="63">
        <v>2338640.8104787502</v>
      </c>
      <c r="L318" s="63">
        <v>650450.20784866903</v>
      </c>
    </row>
    <row r="319" spans="2:12" s="56" customFormat="1" ht="11.1" customHeight="1" x14ac:dyDescent="0.15">
      <c r="B319" s="112">
        <v>45474</v>
      </c>
      <c r="C319" s="113">
        <v>54848</v>
      </c>
      <c r="D319" s="63">
        <v>308</v>
      </c>
      <c r="E319" s="114">
        <v>9374</v>
      </c>
      <c r="F319" s="285"/>
      <c r="G319" s="285"/>
      <c r="H319" s="256">
        <v>8050677.1403280003</v>
      </c>
      <c r="I319" s="256"/>
      <c r="J319" s="63">
        <v>4818438.3676046897</v>
      </c>
      <c r="K319" s="63">
        <v>2230972.7484041001</v>
      </c>
      <c r="L319" s="63">
        <v>618129.98204811395</v>
      </c>
    </row>
    <row r="320" spans="2:12" s="56" customFormat="1" ht="11.1" customHeight="1" x14ac:dyDescent="0.15">
      <c r="B320" s="112">
        <v>45474</v>
      </c>
      <c r="C320" s="113">
        <v>54879</v>
      </c>
      <c r="D320" s="63">
        <v>309</v>
      </c>
      <c r="E320" s="114">
        <v>9405</v>
      </c>
      <c r="F320" s="285"/>
      <c r="G320" s="285"/>
      <c r="H320" s="256">
        <v>7582180.819197</v>
      </c>
      <c r="I320" s="256"/>
      <c r="J320" s="63">
        <v>4530340.1821277197</v>
      </c>
      <c r="K320" s="63">
        <v>2092246.5684092401</v>
      </c>
      <c r="L320" s="63">
        <v>577238.152140163</v>
      </c>
    </row>
    <row r="321" spans="2:12" s="56" customFormat="1" ht="11.1" customHeight="1" x14ac:dyDescent="0.15">
      <c r="B321" s="112">
        <v>45474</v>
      </c>
      <c r="C321" s="113">
        <v>54909</v>
      </c>
      <c r="D321" s="63">
        <v>310</v>
      </c>
      <c r="E321" s="114">
        <v>9435</v>
      </c>
      <c r="F321" s="285"/>
      <c r="G321" s="285"/>
      <c r="H321" s="256">
        <v>7232239.5708999997</v>
      </c>
      <c r="I321" s="256"/>
      <c r="J321" s="63">
        <v>4314157.9488185896</v>
      </c>
      <c r="K321" s="63">
        <v>1987503.3006346601</v>
      </c>
      <c r="L321" s="63">
        <v>546092.36613302596</v>
      </c>
    </row>
    <row r="322" spans="2:12" s="56" customFormat="1" ht="11.1" customHeight="1" x14ac:dyDescent="0.15">
      <c r="B322" s="112">
        <v>45474</v>
      </c>
      <c r="C322" s="113">
        <v>54940</v>
      </c>
      <c r="D322" s="63">
        <v>311</v>
      </c>
      <c r="E322" s="114">
        <v>9466</v>
      </c>
      <c r="F322" s="285"/>
      <c r="G322" s="285"/>
      <c r="H322" s="256">
        <v>6884887.0463739997</v>
      </c>
      <c r="I322" s="256"/>
      <c r="J322" s="63">
        <v>4099990.3647770998</v>
      </c>
      <c r="K322" s="63">
        <v>1884034.0444134199</v>
      </c>
      <c r="L322" s="63">
        <v>515470.25880665198</v>
      </c>
    </row>
    <row r="323" spans="2:12" s="56" customFormat="1" ht="11.1" customHeight="1" x14ac:dyDescent="0.15">
      <c r="B323" s="112">
        <v>45474</v>
      </c>
      <c r="C323" s="113">
        <v>54970</v>
      </c>
      <c r="D323" s="63">
        <v>312</v>
      </c>
      <c r="E323" s="114">
        <v>9496</v>
      </c>
      <c r="F323" s="285"/>
      <c r="G323" s="285"/>
      <c r="H323" s="256">
        <v>6540702.1561420001</v>
      </c>
      <c r="I323" s="256"/>
      <c r="J323" s="63">
        <v>3888632.93372169</v>
      </c>
      <c r="K323" s="63">
        <v>1782512.67791193</v>
      </c>
      <c r="L323" s="63">
        <v>485694.93823759799</v>
      </c>
    </row>
    <row r="324" spans="2:12" s="56" customFormat="1" ht="11.1" customHeight="1" x14ac:dyDescent="0.15">
      <c r="B324" s="112">
        <v>45474</v>
      </c>
      <c r="C324" s="113">
        <v>55001</v>
      </c>
      <c r="D324" s="63">
        <v>313</v>
      </c>
      <c r="E324" s="114">
        <v>9527</v>
      </c>
      <c r="F324" s="285"/>
      <c r="G324" s="285"/>
      <c r="H324" s="256">
        <v>6197843.261616</v>
      </c>
      <c r="I324" s="256"/>
      <c r="J324" s="63">
        <v>3678543.9144279002</v>
      </c>
      <c r="K324" s="63">
        <v>1681921.4733346901</v>
      </c>
      <c r="L324" s="63">
        <v>456344.98780779098</v>
      </c>
    </row>
    <row r="325" spans="2:12" s="56" customFormat="1" ht="11.1" customHeight="1" x14ac:dyDescent="0.15">
      <c r="B325" s="112">
        <v>45474</v>
      </c>
      <c r="C325" s="113">
        <v>55032</v>
      </c>
      <c r="D325" s="63">
        <v>314</v>
      </c>
      <c r="E325" s="114">
        <v>9558</v>
      </c>
      <c r="F325" s="285"/>
      <c r="G325" s="285"/>
      <c r="H325" s="256">
        <v>5857345.78192</v>
      </c>
      <c r="I325" s="256"/>
      <c r="J325" s="63">
        <v>3470555.5316750798</v>
      </c>
      <c r="K325" s="63">
        <v>1582788.40837055</v>
      </c>
      <c r="L325" s="63">
        <v>427628.90214670898</v>
      </c>
    </row>
    <row r="326" spans="2:12" s="56" customFormat="1" ht="11.1" customHeight="1" x14ac:dyDescent="0.15">
      <c r="B326" s="112">
        <v>45474</v>
      </c>
      <c r="C326" s="113">
        <v>55062</v>
      </c>
      <c r="D326" s="63">
        <v>315</v>
      </c>
      <c r="E326" s="114">
        <v>9588</v>
      </c>
      <c r="F326" s="285"/>
      <c r="G326" s="285"/>
      <c r="H326" s="256">
        <v>5519509.1687359996</v>
      </c>
      <c r="I326" s="256"/>
      <c r="J326" s="63">
        <v>3265014.8017050498</v>
      </c>
      <c r="K326" s="63">
        <v>1485384.14839957</v>
      </c>
      <c r="L326" s="63">
        <v>399667.70580221398</v>
      </c>
    </row>
    <row r="327" spans="2:12" s="56" customFormat="1" ht="11.1" customHeight="1" x14ac:dyDescent="0.15">
      <c r="B327" s="112">
        <v>45474</v>
      </c>
      <c r="C327" s="113">
        <v>55093</v>
      </c>
      <c r="D327" s="63">
        <v>316</v>
      </c>
      <c r="E327" s="114">
        <v>9619</v>
      </c>
      <c r="F327" s="285"/>
      <c r="G327" s="285"/>
      <c r="H327" s="256">
        <v>5183054.2621170003</v>
      </c>
      <c r="I327" s="256"/>
      <c r="J327" s="63">
        <v>3060787.8586599799</v>
      </c>
      <c r="K327" s="63">
        <v>1388931.9023101099</v>
      </c>
      <c r="L327" s="63">
        <v>372132.70987488597</v>
      </c>
    </row>
    <row r="328" spans="2:12" s="56" customFormat="1" ht="11.1" customHeight="1" x14ac:dyDescent="0.15">
      <c r="B328" s="112">
        <v>45474</v>
      </c>
      <c r="C328" s="113">
        <v>55123</v>
      </c>
      <c r="D328" s="63">
        <v>317</v>
      </c>
      <c r="E328" s="114">
        <v>9649</v>
      </c>
      <c r="F328" s="285"/>
      <c r="G328" s="285"/>
      <c r="H328" s="256">
        <v>4846488.2739469996</v>
      </c>
      <c r="I328" s="256"/>
      <c r="J328" s="63">
        <v>2857335.2638620702</v>
      </c>
      <c r="K328" s="63">
        <v>1293417.3780872701</v>
      </c>
      <c r="L328" s="63">
        <v>345121.22348882502</v>
      </c>
    </row>
    <row r="329" spans="2:12" s="56" customFormat="1" ht="11.1" customHeight="1" x14ac:dyDescent="0.15">
      <c r="B329" s="112">
        <v>45474</v>
      </c>
      <c r="C329" s="113">
        <v>55154</v>
      </c>
      <c r="D329" s="63">
        <v>318</v>
      </c>
      <c r="E329" s="114">
        <v>9680</v>
      </c>
      <c r="F329" s="285"/>
      <c r="G329" s="285"/>
      <c r="H329" s="256">
        <v>4513106.5129079996</v>
      </c>
      <c r="I329" s="256"/>
      <c r="J329" s="63">
        <v>2656271.0997125902</v>
      </c>
      <c r="K329" s="63">
        <v>1199344.59069335</v>
      </c>
      <c r="L329" s="63">
        <v>318664.42017601902</v>
      </c>
    </row>
    <row r="330" spans="2:12" s="56" customFormat="1" ht="11.1" customHeight="1" x14ac:dyDescent="0.15">
      <c r="B330" s="112">
        <v>45474</v>
      </c>
      <c r="C330" s="113">
        <v>55185</v>
      </c>
      <c r="D330" s="63">
        <v>319</v>
      </c>
      <c r="E330" s="114">
        <v>9711</v>
      </c>
      <c r="F330" s="285"/>
      <c r="G330" s="285"/>
      <c r="H330" s="256">
        <v>4181473.3516520001</v>
      </c>
      <c r="I330" s="256"/>
      <c r="J330" s="63">
        <v>2456908.1800895701</v>
      </c>
      <c r="K330" s="63">
        <v>1106508.11336216</v>
      </c>
      <c r="L330" s="63">
        <v>292752.63818758802</v>
      </c>
    </row>
    <row r="331" spans="2:12" s="56" customFormat="1" ht="11.1" customHeight="1" x14ac:dyDescent="0.15">
      <c r="B331" s="112">
        <v>45474</v>
      </c>
      <c r="C331" s="113">
        <v>55213</v>
      </c>
      <c r="D331" s="63">
        <v>320</v>
      </c>
      <c r="E331" s="114">
        <v>9739</v>
      </c>
      <c r="F331" s="285"/>
      <c r="G331" s="285"/>
      <c r="H331" s="256">
        <v>3852309.6596630001</v>
      </c>
      <c r="I331" s="256"/>
      <c r="J331" s="63">
        <v>2260033.6505632801</v>
      </c>
      <c r="K331" s="63">
        <v>1015504.13973663</v>
      </c>
      <c r="L331" s="63">
        <v>267647.335464145</v>
      </c>
    </row>
    <row r="332" spans="2:12" s="56" customFormat="1" ht="11.1" customHeight="1" x14ac:dyDescent="0.15">
      <c r="B332" s="112">
        <v>45474</v>
      </c>
      <c r="C332" s="113">
        <v>55244</v>
      </c>
      <c r="D332" s="63">
        <v>321</v>
      </c>
      <c r="E332" s="114">
        <v>9770</v>
      </c>
      <c r="F332" s="285"/>
      <c r="G332" s="285"/>
      <c r="H332" s="256">
        <v>3528031.8503950001</v>
      </c>
      <c r="I332" s="256"/>
      <c r="J332" s="63">
        <v>2066279.1439473999</v>
      </c>
      <c r="K332" s="63">
        <v>926082.926711365</v>
      </c>
      <c r="L332" s="63">
        <v>243045.57761466899</v>
      </c>
    </row>
    <row r="333" spans="2:12" s="56" customFormat="1" ht="11.1" customHeight="1" x14ac:dyDescent="0.15">
      <c r="B333" s="112">
        <v>45474</v>
      </c>
      <c r="C333" s="113">
        <v>55274</v>
      </c>
      <c r="D333" s="63">
        <v>322</v>
      </c>
      <c r="E333" s="114">
        <v>9800</v>
      </c>
      <c r="F333" s="285"/>
      <c r="G333" s="285"/>
      <c r="H333" s="256">
        <v>3207087.9474240001</v>
      </c>
      <c r="I333" s="256"/>
      <c r="J333" s="63">
        <v>1875227.33476517</v>
      </c>
      <c r="K333" s="63">
        <v>838387.08150934195</v>
      </c>
      <c r="L333" s="63">
        <v>219128.31882522599</v>
      </c>
    </row>
    <row r="334" spans="2:12" s="56" customFormat="1" ht="11.1" customHeight="1" x14ac:dyDescent="0.15">
      <c r="B334" s="112">
        <v>45474</v>
      </c>
      <c r="C334" s="113">
        <v>55305</v>
      </c>
      <c r="D334" s="63">
        <v>323</v>
      </c>
      <c r="E334" s="114">
        <v>9831</v>
      </c>
      <c r="F334" s="285"/>
      <c r="G334" s="285"/>
      <c r="H334" s="256">
        <v>2892345.8308529998</v>
      </c>
      <c r="I334" s="256"/>
      <c r="J334" s="63">
        <v>1688325.0088830299</v>
      </c>
      <c r="K334" s="63">
        <v>752906.07141586801</v>
      </c>
      <c r="L334" s="63">
        <v>195952.74330245299</v>
      </c>
    </row>
    <row r="335" spans="2:12" s="56" customFormat="1" ht="11.1" customHeight="1" x14ac:dyDescent="0.15">
      <c r="B335" s="112">
        <v>45474</v>
      </c>
      <c r="C335" s="113">
        <v>55335</v>
      </c>
      <c r="D335" s="63">
        <v>324</v>
      </c>
      <c r="E335" s="114">
        <v>9861</v>
      </c>
      <c r="F335" s="285"/>
      <c r="G335" s="285"/>
      <c r="H335" s="256">
        <v>2588919.0714790002</v>
      </c>
      <c r="I335" s="256"/>
      <c r="J335" s="63">
        <v>1508727.7192482101</v>
      </c>
      <c r="K335" s="63">
        <v>671158.94465175201</v>
      </c>
      <c r="L335" s="63">
        <v>173961.047681108</v>
      </c>
    </row>
    <row r="336" spans="2:12" s="56" customFormat="1" ht="11.1" customHeight="1" x14ac:dyDescent="0.15">
      <c r="B336" s="112">
        <v>45474</v>
      </c>
      <c r="C336" s="113">
        <v>55366</v>
      </c>
      <c r="D336" s="63">
        <v>325</v>
      </c>
      <c r="E336" s="114">
        <v>9892</v>
      </c>
      <c r="F336" s="285"/>
      <c r="G336" s="285"/>
      <c r="H336" s="256">
        <v>2299617.19624</v>
      </c>
      <c r="I336" s="256"/>
      <c r="J336" s="63">
        <v>1337860.1608164301</v>
      </c>
      <c r="K336" s="63">
        <v>593634.76586684806</v>
      </c>
      <c r="L336" s="63">
        <v>153215.45627379999</v>
      </c>
    </row>
    <row r="337" spans="2:12" s="56" customFormat="1" ht="11.1" customHeight="1" x14ac:dyDescent="0.15">
      <c r="B337" s="112">
        <v>45474</v>
      </c>
      <c r="C337" s="113">
        <v>55397</v>
      </c>
      <c r="D337" s="63">
        <v>326</v>
      </c>
      <c r="E337" s="114">
        <v>9923</v>
      </c>
      <c r="F337" s="285"/>
      <c r="G337" s="285"/>
      <c r="H337" s="256">
        <v>2029788.6286899999</v>
      </c>
      <c r="I337" s="256"/>
      <c r="J337" s="63">
        <v>1178877.7420393401</v>
      </c>
      <c r="K337" s="63">
        <v>521760.82328107499</v>
      </c>
      <c r="L337" s="63">
        <v>134094.61506902499</v>
      </c>
    </row>
    <row r="338" spans="2:12" s="56" customFormat="1" ht="11.1" customHeight="1" x14ac:dyDescent="0.15">
      <c r="B338" s="112">
        <v>45474</v>
      </c>
      <c r="C338" s="113">
        <v>55427</v>
      </c>
      <c r="D338" s="63">
        <v>327</v>
      </c>
      <c r="E338" s="114">
        <v>9953</v>
      </c>
      <c r="F338" s="285"/>
      <c r="G338" s="285"/>
      <c r="H338" s="256">
        <v>1785813.072375</v>
      </c>
      <c r="I338" s="256"/>
      <c r="J338" s="63">
        <v>1035477.12913814</v>
      </c>
      <c r="K338" s="63">
        <v>457165.00319610699</v>
      </c>
      <c r="L338" s="63">
        <v>117011.60370832001</v>
      </c>
    </row>
    <row r="339" spans="2:12" s="56" customFormat="1" ht="11.1" customHeight="1" x14ac:dyDescent="0.15">
      <c r="B339" s="112">
        <v>45474</v>
      </c>
      <c r="C339" s="113">
        <v>55458</v>
      </c>
      <c r="D339" s="63">
        <v>328</v>
      </c>
      <c r="E339" s="114">
        <v>9984</v>
      </c>
      <c r="F339" s="285"/>
      <c r="G339" s="285"/>
      <c r="H339" s="256">
        <v>1565387.49743</v>
      </c>
      <c r="I339" s="256"/>
      <c r="J339" s="63">
        <v>906127.17063258903</v>
      </c>
      <c r="K339" s="63">
        <v>399039.33864429803</v>
      </c>
      <c r="L339" s="63">
        <v>101701.717279709</v>
      </c>
    </row>
    <row r="340" spans="2:12" s="56" customFormat="1" ht="11.1" customHeight="1" x14ac:dyDescent="0.15">
      <c r="B340" s="112">
        <v>45474</v>
      </c>
      <c r="C340" s="113">
        <v>55488</v>
      </c>
      <c r="D340" s="63">
        <v>329</v>
      </c>
      <c r="E340" s="114">
        <v>10014</v>
      </c>
      <c r="F340" s="285"/>
      <c r="G340" s="285"/>
      <c r="H340" s="256">
        <v>1366035.5258210001</v>
      </c>
      <c r="I340" s="256"/>
      <c r="J340" s="63">
        <v>789434.03564866201</v>
      </c>
      <c r="K340" s="63">
        <v>346794.47738634201</v>
      </c>
      <c r="L340" s="63">
        <v>88023.945390607798</v>
      </c>
    </row>
    <row r="341" spans="2:12" s="56" customFormat="1" ht="11.1" customHeight="1" x14ac:dyDescent="0.15">
      <c r="B341" s="112">
        <v>45474</v>
      </c>
      <c r="C341" s="113">
        <v>55519</v>
      </c>
      <c r="D341" s="63">
        <v>330</v>
      </c>
      <c r="E341" s="114">
        <v>10045</v>
      </c>
      <c r="F341" s="285"/>
      <c r="G341" s="285"/>
      <c r="H341" s="256">
        <v>1180795.1028509999</v>
      </c>
      <c r="I341" s="256"/>
      <c r="J341" s="63">
        <v>681225.93713854696</v>
      </c>
      <c r="K341" s="63">
        <v>298498.11581021</v>
      </c>
      <c r="L341" s="63">
        <v>75444.376090932696</v>
      </c>
    </row>
    <row r="342" spans="2:12" s="56" customFormat="1" ht="11.1" customHeight="1" x14ac:dyDescent="0.15">
      <c r="B342" s="112">
        <v>45474</v>
      </c>
      <c r="C342" s="113">
        <v>55550</v>
      </c>
      <c r="D342" s="63">
        <v>331</v>
      </c>
      <c r="E342" s="114">
        <v>10076</v>
      </c>
      <c r="F342" s="285"/>
      <c r="G342" s="285"/>
      <c r="H342" s="256">
        <v>1013659.8546279999</v>
      </c>
      <c r="I342" s="256"/>
      <c r="J342" s="63">
        <v>583810.17198973498</v>
      </c>
      <c r="K342" s="63">
        <v>255162.10107343699</v>
      </c>
      <c r="L342" s="63">
        <v>64218.190839661896</v>
      </c>
    </row>
    <row r="343" spans="2:12" s="56" customFormat="1" ht="11.1" customHeight="1" x14ac:dyDescent="0.15">
      <c r="B343" s="112">
        <v>45474</v>
      </c>
      <c r="C343" s="113">
        <v>55579</v>
      </c>
      <c r="D343" s="63">
        <v>332</v>
      </c>
      <c r="E343" s="114">
        <v>10105</v>
      </c>
      <c r="F343" s="285"/>
      <c r="G343" s="285"/>
      <c r="H343" s="256">
        <v>861015.22119399998</v>
      </c>
      <c r="I343" s="256"/>
      <c r="J343" s="63">
        <v>495108.72706191603</v>
      </c>
      <c r="K343" s="63">
        <v>215879.06837699699</v>
      </c>
      <c r="L343" s="63">
        <v>54116.285508279703</v>
      </c>
    </row>
    <row r="344" spans="2:12" s="56" customFormat="1" ht="11.1" customHeight="1" x14ac:dyDescent="0.15">
      <c r="B344" s="112">
        <v>45474</v>
      </c>
      <c r="C344" s="113">
        <v>55610</v>
      </c>
      <c r="D344" s="63">
        <v>333</v>
      </c>
      <c r="E344" s="114">
        <v>10136</v>
      </c>
      <c r="F344" s="285"/>
      <c r="G344" s="285"/>
      <c r="H344" s="256">
        <v>720707.78521700006</v>
      </c>
      <c r="I344" s="256"/>
      <c r="J344" s="63">
        <v>413724.98121839599</v>
      </c>
      <c r="K344" s="63">
        <v>179935.059359648</v>
      </c>
      <c r="L344" s="63">
        <v>44914.839824009403</v>
      </c>
    </row>
    <row r="345" spans="2:12" s="56" customFormat="1" ht="11.1" customHeight="1" x14ac:dyDescent="0.15">
      <c r="B345" s="112">
        <v>45474</v>
      </c>
      <c r="C345" s="113">
        <v>55640</v>
      </c>
      <c r="D345" s="63">
        <v>334</v>
      </c>
      <c r="E345" s="114">
        <v>10166</v>
      </c>
      <c r="F345" s="285"/>
      <c r="G345" s="285"/>
      <c r="H345" s="256">
        <v>592227.05114300002</v>
      </c>
      <c r="I345" s="256"/>
      <c r="J345" s="63">
        <v>339412.10925416398</v>
      </c>
      <c r="K345" s="63">
        <v>147251.98113622901</v>
      </c>
      <c r="L345" s="63">
        <v>36605.917257829104</v>
      </c>
    </row>
    <row r="346" spans="2:12" s="56" customFormat="1" ht="11.1" customHeight="1" x14ac:dyDescent="0.15">
      <c r="B346" s="112">
        <v>45474</v>
      </c>
      <c r="C346" s="113">
        <v>55671</v>
      </c>
      <c r="D346" s="63">
        <v>335</v>
      </c>
      <c r="E346" s="114">
        <v>10197</v>
      </c>
      <c r="F346" s="285"/>
      <c r="G346" s="285"/>
      <c r="H346" s="256">
        <v>475751.63553299999</v>
      </c>
      <c r="I346" s="256"/>
      <c r="J346" s="63">
        <v>272196.264537104</v>
      </c>
      <c r="K346" s="63">
        <v>117790.446398523</v>
      </c>
      <c r="L346" s="63">
        <v>29157.939763770999</v>
      </c>
    </row>
    <row r="347" spans="2:12" s="56" customFormat="1" ht="11.1" customHeight="1" x14ac:dyDescent="0.15">
      <c r="B347" s="112">
        <v>45474</v>
      </c>
      <c r="C347" s="113">
        <v>55701</v>
      </c>
      <c r="D347" s="63">
        <v>336</v>
      </c>
      <c r="E347" s="114">
        <v>10227</v>
      </c>
      <c r="F347" s="285"/>
      <c r="G347" s="285"/>
      <c r="H347" s="256">
        <v>387681.36965900002</v>
      </c>
      <c r="I347" s="256"/>
      <c r="J347" s="63">
        <v>221443.71691737499</v>
      </c>
      <c r="K347" s="63">
        <v>95591.8873883091</v>
      </c>
      <c r="L347" s="63">
        <v>23565.892201061801</v>
      </c>
    </row>
    <row r="348" spans="2:12" s="56" customFormat="1" ht="11.1" customHeight="1" x14ac:dyDescent="0.15">
      <c r="B348" s="112">
        <v>45474</v>
      </c>
      <c r="C348" s="113">
        <v>55732</v>
      </c>
      <c r="D348" s="63">
        <v>337</v>
      </c>
      <c r="E348" s="114">
        <v>10258</v>
      </c>
      <c r="F348" s="285"/>
      <c r="G348" s="285"/>
      <c r="H348" s="256">
        <v>336815.12747100001</v>
      </c>
      <c r="I348" s="256"/>
      <c r="J348" s="63">
        <v>192062.59800466799</v>
      </c>
      <c r="K348" s="63">
        <v>82697.916142627393</v>
      </c>
      <c r="L348" s="63">
        <v>20300.841290326702</v>
      </c>
    </row>
    <row r="349" spans="2:12" s="56" customFormat="1" ht="11.1" customHeight="1" x14ac:dyDescent="0.15">
      <c r="B349" s="112">
        <v>45474</v>
      </c>
      <c r="C349" s="113">
        <v>55763</v>
      </c>
      <c r="D349" s="63">
        <v>338</v>
      </c>
      <c r="E349" s="114">
        <v>10289</v>
      </c>
      <c r="F349" s="285"/>
      <c r="G349" s="285"/>
      <c r="H349" s="256">
        <v>293838.20496399998</v>
      </c>
      <c r="I349" s="256"/>
      <c r="J349" s="63">
        <v>167271.615639928</v>
      </c>
      <c r="K349" s="63">
        <v>71840.295741951195</v>
      </c>
      <c r="L349" s="63">
        <v>17560.7961234744</v>
      </c>
    </row>
    <row r="350" spans="2:12" s="56" customFormat="1" ht="11.1" customHeight="1" x14ac:dyDescent="0.15">
      <c r="B350" s="112">
        <v>45474</v>
      </c>
      <c r="C350" s="113">
        <v>55793</v>
      </c>
      <c r="D350" s="63">
        <v>339</v>
      </c>
      <c r="E350" s="114">
        <v>10319</v>
      </c>
      <c r="F350" s="285"/>
      <c r="G350" s="285"/>
      <c r="H350" s="256">
        <v>256515.002515</v>
      </c>
      <c r="I350" s="256"/>
      <c r="J350" s="63">
        <v>145785.16075915401</v>
      </c>
      <c r="K350" s="63">
        <v>62458.125674727897</v>
      </c>
      <c r="L350" s="63">
        <v>15204.814288343599</v>
      </c>
    </row>
    <row r="351" spans="2:12" s="56" customFormat="1" ht="11.1" customHeight="1" x14ac:dyDescent="0.15">
      <c r="B351" s="112">
        <v>45474</v>
      </c>
      <c r="C351" s="113">
        <v>55824</v>
      </c>
      <c r="D351" s="63">
        <v>340</v>
      </c>
      <c r="E351" s="114">
        <v>10350</v>
      </c>
      <c r="F351" s="285"/>
      <c r="G351" s="285"/>
      <c r="H351" s="256">
        <v>221894.78016299999</v>
      </c>
      <c r="I351" s="256"/>
      <c r="J351" s="63">
        <v>125895.56026156701</v>
      </c>
      <c r="K351" s="63">
        <v>53799.734802494801</v>
      </c>
      <c r="L351" s="63">
        <v>13041.5414875025</v>
      </c>
    </row>
    <row r="352" spans="2:12" s="56" customFormat="1" ht="11.1" customHeight="1" x14ac:dyDescent="0.15">
      <c r="B352" s="112">
        <v>45474</v>
      </c>
      <c r="C352" s="113">
        <v>55854</v>
      </c>
      <c r="D352" s="63">
        <v>341</v>
      </c>
      <c r="E352" s="114">
        <v>10380</v>
      </c>
      <c r="F352" s="285"/>
      <c r="G352" s="285"/>
      <c r="H352" s="256">
        <v>189788.76793500001</v>
      </c>
      <c r="I352" s="256"/>
      <c r="J352" s="63">
        <v>107502.953400849</v>
      </c>
      <c r="K352" s="63">
        <v>45826.837001684602</v>
      </c>
      <c r="L352" s="63">
        <v>11063.301774698801</v>
      </c>
    </row>
    <row r="353" spans="2:12" s="56" customFormat="1" ht="11.1" customHeight="1" x14ac:dyDescent="0.15">
      <c r="B353" s="112">
        <v>45474</v>
      </c>
      <c r="C353" s="113">
        <v>55885</v>
      </c>
      <c r="D353" s="63">
        <v>342</v>
      </c>
      <c r="E353" s="114">
        <v>10411</v>
      </c>
      <c r="F353" s="285"/>
      <c r="G353" s="285"/>
      <c r="H353" s="256">
        <v>163706.38587299999</v>
      </c>
      <c r="I353" s="256"/>
      <c r="J353" s="63">
        <v>92571.710604694395</v>
      </c>
      <c r="K353" s="63">
        <v>39361.520745445399</v>
      </c>
      <c r="L353" s="63">
        <v>9462.2270436744002</v>
      </c>
    </row>
    <row r="354" spans="2:12" s="56" customFormat="1" ht="11.1" customHeight="1" x14ac:dyDescent="0.15">
      <c r="B354" s="112">
        <v>45474</v>
      </c>
      <c r="C354" s="113">
        <v>55916</v>
      </c>
      <c r="D354" s="63">
        <v>343</v>
      </c>
      <c r="E354" s="114">
        <v>10442</v>
      </c>
      <c r="F354" s="285"/>
      <c r="G354" s="285"/>
      <c r="H354" s="256">
        <v>140385.60402</v>
      </c>
      <c r="I354" s="256"/>
      <c r="J354" s="63">
        <v>79249.772145955096</v>
      </c>
      <c r="K354" s="63">
        <v>33611.329804456604</v>
      </c>
      <c r="L354" s="63">
        <v>8045.69954256659</v>
      </c>
    </row>
    <row r="355" spans="2:12" s="56" customFormat="1" ht="11.1" customHeight="1" x14ac:dyDescent="0.15">
      <c r="B355" s="112">
        <v>45474</v>
      </c>
      <c r="C355" s="113">
        <v>55944</v>
      </c>
      <c r="D355" s="63">
        <v>344</v>
      </c>
      <c r="E355" s="114">
        <v>10470</v>
      </c>
      <c r="F355" s="285"/>
      <c r="G355" s="285"/>
      <c r="H355" s="256">
        <v>119574.683558</v>
      </c>
      <c r="I355" s="256"/>
      <c r="J355" s="63">
        <v>67398.2795422747</v>
      </c>
      <c r="K355" s="63">
        <v>28519.217136045401</v>
      </c>
      <c r="L355" s="63">
        <v>6800.6547265823501</v>
      </c>
    </row>
    <row r="356" spans="2:12" s="56" customFormat="1" ht="11.1" customHeight="1" x14ac:dyDescent="0.15">
      <c r="B356" s="112">
        <v>45474</v>
      </c>
      <c r="C356" s="113">
        <v>55975</v>
      </c>
      <c r="D356" s="63">
        <v>345</v>
      </c>
      <c r="E356" s="114">
        <v>10501</v>
      </c>
      <c r="F356" s="285"/>
      <c r="G356" s="285"/>
      <c r="H356" s="256">
        <v>101055.770859</v>
      </c>
      <c r="I356" s="256"/>
      <c r="J356" s="63">
        <v>56863.484448796</v>
      </c>
      <c r="K356" s="63">
        <v>24000.282336586599</v>
      </c>
      <c r="L356" s="63">
        <v>5698.8351787622296</v>
      </c>
    </row>
    <row r="357" spans="2:12" s="56" customFormat="1" ht="11.1" customHeight="1" x14ac:dyDescent="0.15">
      <c r="B357" s="112">
        <v>45474</v>
      </c>
      <c r="C357" s="113">
        <v>56005</v>
      </c>
      <c r="D357" s="63">
        <v>346</v>
      </c>
      <c r="E357" s="114">
        <v>10531</v>
      </c>
      <c r="F357" s="285"/>
      <c r="G357" s="285"/>
      <c r="H357" s="256">
        <v>82610.419672999997</v>
      </c>
      <c r="I357" s="256"/>
      <c r="J357" s="63">
        <v>46408.0946490641</v>
      </c>
      <c r="K357" s="63">
        <v>19539.1824235854</v>
      </c>
      <c r="L357" s="63">
        <v>4620.5344950991503</v>
      </c>
    </row>
    <row r="358" spans="2:12" s="56" customFormat="1" ht="11.1" customHeight="1" x14ac:dyDescent="0.15">
      <c r="B358" s="112">
        <v>45474</v>
      </c>
      <c r="C358" s="113">
        <v>56036</v>
      </c>
      <c r="D358" s="63">
        <v>347</v>
      </c>
      <c r="E358" s="114">
        <v>10562</v>
      </c>
      <c r="F358" s="285"/>
      <c r="G358" s="285"/>
      <c r="H358" s="256">
        <v>65497.64</v>
      </c>
      <c r="I358" s="256"/>
      <c r="J358" s="63">
        <v>36732.233861258901</v>
      </c>
      <c r="K358" s="63">
        <v>15426.0268501235</v>
      </c>
      <c r="L358" s="63">
        <v>3632.4239607232598</v>
      </c>
    </row>
    <row r="359" spans="2:12" s="56" customFormat="1" ht="11.1" customHeight="1" x14ac:dyDescent="0.15">
      <c r="B359" s="112">
        <v>45474</v>
      </c>
      <c r="C359" s="113">
        <v>56066</v>
      </c>
      <c r="D359" s="63">
        <v>348</v>
      </c>
      <c r="E359" s="114">
        <v>10592</v>
      </c>
      <c r="F359" s="285"/>
      <c r="G359" s="285"/>
      <c r="H359" s="256">
        <v>52637.97</v>
      </c>
      <c r="I359" s="256"/>
      <c r="J359" s="63">
        <v>29471.848864588399</v>
      </c>
      <c r="K359" s="63">
        <v>12346.5008602247</v>
      </c>
      <c r="L359" s="63">
        <v>2895.3590202697301</v>
      </c>
    </row>
    <row r="360" spans="2:12" s="56" customFormat="1" ht="11.1" customHeight="1" x14ac:dyDescent="0.15">
      <c r="B360" s="112">
        <v>45474</v>
      </c>
      <c r="C360" s="113">
        <v>56097</v>
      </c>
      <c r="D360" s="63">
        <v>349</v>
      </c>
      <c r="E360" s="114">
        <v>10623</v>
      </c>
      <c r="F360" s="285"/>
      <c r="G360" s="285"/>
      <c r="H360" s="256">
        <v>40717.39</v>
      </c>
      <c r="I360" s="256"/>
      <c r="J360" s="63">
        <v>22758.883881821599</v>
      </c>
      <c r="K360" s="63">
        <v>9510.0228951835907</v>
      </c>
      <c r="L360" s="63">
        <v>2220.73488240699</v>
      </c>
    </row>
    <row r="361" spans="2:12" s="56" customFormat="1" ht="11.1" customHeight="1" x14ac:dyDescent="0.15">
      <c r="B361" s="112">
        <v>45474</v>
      </c>
      <c r="C361" s="113">
        <v>56128</v>
      </c>
      <c r="D361" s="63">
        <v>350</v>
      </c>
      <c r="E361" s="114">
        <v>10654</v>
      </c>
      <c r="F361" s="285"/>
      <c r="G361" s="285"/>
      <c r="H361" s="256">
        <v>30255.55</v>
      </c>
      <c r="I361" s="256"/>
      <c r="J361" s="63">
        <v>16882.581675071098</v>
      </c>
      <c r="K361" s="63">
        <v>7036.6111928958499</v>
      </c>
      <c r="L361" s="63">
        <v>1636.1959985412</v>
      </c>
    </row>
    <row r="362" spans="2:12" s="56" customFormat="1" ht="11.1" customHeight="1" x14ac:dyDescent="0.15">
      <c r="B362" s="112">
        <v>45474</v>
      </c>
      <c r="C362" s="113">
        <v>56158</v>
      </c>
      <c r="D362" s="63">
        <v>351</v>
      </c>
      <c r="E362" s="114">
        <v>10684</v>
      </c>
      <c r="F362" s="285"/>
      <c r="G362" s="285"/>
      <c r="H362" s="256">
        <v>21977</v>
      </c>
      <c r="I362" s="256"/>
      <c r="J362" s="63">
        <v>12243.026114226301</v>
      </c>
      <c r="K362" s="63">
        <v>5090.29835904638</v>
      </c>
      <c r="L362" s="63">
        <v>1178.7754799342299</v>
      </c>
    </row>
    <row r="363" spans="2:12" s="56" customFormat="1" ht="11.1" customHeight="1" x14ac:dyDescent="0.15">
      <c r="B363" s="112">
        <v>45474</v>
      </c>
      <c r="C363" s="113">
        <v>56189</v>
      </c>
      <c r="D363" s="63">
        <v>352</v>
      </c>
      <c r="E363" s="114">
        <v>10715</v>
      </c>
      <c r="F363" s="285"/>
      <c r="G363" s="285"/>
      <c r="H363" s="256">
        <v>14660.67</v>
      </c>
      <c r="I363" s="256"/>
      <c r="J363" s="63">
        <v>8153.3665059660598</v>
      </c>
      <c r="K363" s="63">
        <v>3381.3141388387598</v>
      </c>
      <c r="L363" s="63">
        <v>779.70441780695</v>
      </c>
    </row>
    <row r="364" spans="2:12" s="56" customFormat="1" ht="11.1" customHeight="1" x14ac:dyDescent="0.15">
      <c r="B364" s="112">
        <v>45474</v>
      </c>
      <c r="C364" s="113">
        <v>56219</v>
      </c>
      <c r="D364" s="63">
        <v>353</v>
      </c>
      <c r="E364" s="114">
        <v>10745</v>
      </c>
      <c r="F364" s="285"/>
      <c r="G364" s="285"/>
      <c r="H364" s="256">
        <v>8899.43</v>
      </c>
      <c r="I364" s="256"/>
      <c r="J364" s="63">
        <v>4941.1939212798097</v>
      </c>
      <c r="K364" s="63">
        <v>2044.1380451816401</v>
      </c>
      <c r="L364" s="63">
        <v>469.42993351897701</v>
      </c>
    </row>
    <row r="365" spans="2:12" s="56" customFormat="1" ht="11.1" customHeight="1" x14ac:dyDescent="0.15">
      <c r="B365" s="112">
        <v>45474</v>
      </c>
      <c r="C365" s="113">
        <v>56250</v>
      </c>
      <c r="D365" s="63">
        <v>354</v>
      </c>
      <c r="E365" s="114">
        <v>10776</v>
      </c>
      <c r="F365" s="285"/>
      <c r="G365" s="285"/>
      <c r="H365" s="256">
        <v>5188.47</v>
      </c>
      <c r="I365" s="256"/>
      <c r="J365" s="63">
        <v>2875.88685731127</v>
      </c>
      <c r="K365" s="63">
        <v>1186.70893378299</v>
      </c>
      <c r="L365" s="63">
        <v>271.36972172930501</v>
      </c>
    </row>
    <row r="366" spans="2:12" s="56" customFormat="1" ht="11.1" customHeight="1" x14ac:dyDescent="0.15">
      <c r="B366" s="112">
        <v>45474</v>
      </c>
      <c r="C366" s="113">
        <v>56281</v>
      </c>
      <c r="D366" s="63">
        <v>355</v>
      </c>
      <c r="E366" s="114">
        <v>10807</v>
      </c>
      <c r="F366" s="285"/>
      <c r="G366" s="285"/>
      <c r="H366" s="256">
        <v>2375.12</v>
      </c>
      <c r="I366" s="256"/>
      <c r="J366" s="63">
        <v>0</v>
      </c>
      <c r="K366" s="63">
        <v>0</v>
      </c>
      <c r="L366" s="63">
        <v>0</v>
      </c>
    </row>
    <row r="367" spans="2:12" s="56" customFormat="1" ht="11.1" customHeight="1" x14ac:dyDescent="0.15">
      <c r="B367" s="112">
        <v>45474</v>
      </c>
      <c r="C367" s="113">
        <v>56309</v>
      </c>
      <c r="D367" s="63">
        <v>356</v>
      </c>
      <c r="E367" s="114">
        <v>10835</v>
      </c>
      <c r="F367" s="285"/>
      <c r="G367" s="285"/>
      <c r="H367" s="256">
        <v>1189.3800000000001</v>
      </c>
      <c r="I367" s="256"/>
      <c r="J367" s="63">
        <v>657.12807086338501</v>
      </c>
      <c r="K367" s="63">
        <v>269.847031144227</v>
      </c>
      <c r="L367" s="63">
        <v>61.210574069845897</v>
      </c>
    </row>
    <row r="368" spans="2:12" s="56" customFormat="1" ht="11.1" customHeight="1" x14ac:dyDescent="0.15">
      <c r="B368" s="112">
        <v>45474</v>
      </c>
      <c r="C368" s="113">
        <v>56340</v>
      </c>
      <c r="D368" s="63">
        <v>357</v>
      </c>
      <c r="E368" s="114">
        <v>10866</v>
      </c>
      <c r="F368" s="285"/>
      <c r="G368" s="285"/>
      <c r="H368" s="256">
        <v>0</v>
      </c>
      <c r="I368" s="256"/>
      <c r="J368" s="63">
        <v>0</v>
      </c>
      <c r="K368" s="63">
        <v>0</v>
      </c>
      <c r="L368" s="63">
        <v>0</v>
      </c>
    </row>
    <row r="369" spans="2:12" s="56" customFormat="1" ht="11.1" customHeight="1" x14ac:dyDescent="0.15">
      <c r="B369" s="112">
        <v>45474</v>
      </c>
      <c r="C369" s="113">
        <v>56370</v>
      </c>
      <c r="D369" s="63">
        <v>358</v>
      </c>
      <c r="E369" s="114">
        <v>10896</v>
      </c>
      <c r="F369" s="285"/>
      <c r="G369" s="285"/>
      <c r="H369" s="256"/>
      <c r="I369" s="256"/>
      <c r="J369" s="63">
        <v>0</v>
      </c>
      <c r="K369" s="63">
        <v>0</v>
      </c>
      <c r="L369" s="63">
        <v>0</v>
      </c>
    </row>
    <row r="370" spans="2:12" s="56" customFormat="1" ht="14.85" customHeight="1" x14ac:dyDescent="0.15">
      <c r="B370" s="115"/>
      <c r="C370" s="116"/>
      <c r="D370" s="117"/>
      <c r="E370" s="118"/>
      <c r="F370" s="286"/>
      <c r="G370" s="286"/>
      <c r="H370" s="287">
        <v>1367794063256.1101</v>
      </c>
      <c r="I370" s="287"/>
      <c r="J370" s="119">
        <v>1222413646134.3301</v>
      </c>
      <c r="K370" s="119">
        <v>1047165700787.84</v>
      </c>
      <c r="L370" s="119">
        <v>835288452143.88794</v>
      </c>
    </row>
    <row r="371" spans="2:12" s="56" customFormat="1" ht="28.7" customHeight="1" x14ac:dyDescent="0.15"/>
  </sheetData>
  <mergeCells count="728">
    <mergeCell ref="B1:F3"/>
    <mergeCell ref="H2:L2"/>
    <mergeCell ref="B5:L5"/>
    <mergeCell ref="B7:D8"/>
    <mergeCell ref="G8:H8"/>
    <mergeCell ref="B10:E10"/>
    <mergeCell ref="F10:G10"/>
    <mergeCell ref="H10:L10"/>
    <mergeCell ref="F14:G14"/>
    <mergeCell ref="H14:I14"/>
    <mergeCell ref="F15:G15"/>
    <mergeCell ref="H15:I15"/>
    <mergeCell ref="F16:G16"/>
    <mergeCell ref="H16:I16"/>
    <mergeCell ref="F11:G11"/>
    <mergeCell ref="H11:I11"/>
    <mergeCell ref="F12:G12"/>
    <mergeCell ref="H12:I12"/>
    <mergeCell ref="F13:G13"/>
    <mergeCell ref="H13:I13"/>
    <mergeCell ref="F20:G20"/>
    <mergeCell ref="H20:I20"/>
    <mergeCell ref="F21:G21"/>
    <mergeCell ref="H21:I21"/>
    <mergeCell ref="F22:G22"/>
    <mergeCell ref="H22:I22"/>
    <mergeCell ref="F17:G17"/>
    <mergeCell ref="H17:I17"/>
    <mergeCell ref="F18:G18"/>
    <mergeCell ref="H18:I18"/>
    <mergeCell ref="F19:G19"/>
    <mergeCell ref="H19:I19"/>
    <mergeCell ref="F26:G26"/>
    <mergeCell ref="H26:I26"/>
    <mergeCell ref="F27:G27"/>
    <mergeCell ref="H27:I27"/>
    <mergeCell ref="F28:G28"/>
    <mergeCell ref="H28:I28"/>
    <mergeCell ref="F23:G23"/>
    <mergeCell ref="H23:I23"/>
    <mergeCell ref="F24:G24"/>
    <mergeCell ref="H24:I24"/>
    <mergeCell ref="F25:G25"/>
    <mergeCell ref="H25:I25"/>
    <mergeCell ref="F32:G32"/>
    <mergeCell ref="H32:I32"/>
    <mergeCell ref="F33:G33"/>
    <mergeCell ref="H33:I33"/>
    <mergeCell ref="F34:G34"/>
    <mergeCell ref="H34:I34"/>
    <mergeCell ref="F29:G29"/>
    <mergeCell ref="H29:I29"/>
    <mergeCell ref="F30:G30"/>
    <mergeCell ref="H30:I30"/>
    <mergeCell ref="F31:G31"/>
    <mergeCell ref="H31:I31"/>
    <mergeCell ref="F38:G38"/>
    <mergeCell ref="H38:I38"/>
    <mergeCell ref="F39:G39"/>
    <mergeCell ref="H39:I39"/>
    <mergeCell ref="F40:G40"/>
    <mergeCell ref="H40:I40"/>
    <mergeCell ref="F35:G35"/>
    <mergeCell ref="H35:I35"/>
    <mergeCell ref="F36:G36"/>
    <mergeCell ref="H36:I36"/>
    <mergeCell ref="F37:G37"/>
    <mergeCell ref="H37:I37"/>
    <mergeCell ref="F44:G44"/>
    <mergeCell ref="H44:I44"/>
    <mergeCell ref="F45:G45"/>
    <mergeCell ref="H45:I45"/>
    <mergeCell ref="F46:G46"/>
    <mergeCell ref="H46:I46"/>
    <mergeCell ref="F41:G41"/>
    <mergeCell ref="H41:I41"/>
    <mergeCell ref="F42:G42"/>
    <mergeCell ref="H42:I42"/>
    <mergeCell ref="F43:G43"/>
    <mergeCell ref="H43:I43"/>
    <mergeCell ref="F50:G50"/>
    <mergeCell ref="H50:I50"/>
    <mergeCell ref="F51:G51"/>
    <mergeCell ref="H51:I51"/>
    <mergeCell ref="F52:G52"/>
    <mergeCell ref="H52:I52"/>
    <mergeCell ref="F47:G47"/>
    <mergeCell ref="H47:I47"/>
    <mergeCell ref="F48:G48"/>
    <mergeCell ref="H48:I48"/>
    <mergeCell ref="F49:G49"/>
    <mergeCell ref="H49:I49"/>
    <mergeCell ref="F56:G56"/>
    <mergeCell ref="H56:I56"/>
    <mergeCell ref="F57:G57"/>
    <mergeCell ref="H57:I57"/>
    <mergeCell ref="F58:G58"/>
    <mergeCell ref="H58:I58"/>
    <mergeCell ref="F53:G53"/>
    <mergeCell ref="H53:I53"/>
    <mergeCell ref="F54:G54"/>
    <mergeCell ref="H54:I54"/>
    <mergeCell ref="F55:G55"/>
    <mergeCell ref="H55:I55"/>
    <mergeCell ref="F62:G62"/>
    <mergeCell ref="H62:I62"/>
    <mergeCell ref="F63:G63"/>
    <mergeCell ref="H63:I63"/>
    <mergeCell ref="F64:G64"/>
    <mergeCell ref="H64:I64"/>
    <mergeCell ref="F59:G59"/>
    <mergeCell ref="H59:I59"/>
    <mergeCell ref="F60:G60"/>
    <mergeCell ref="H60:I60"/>
    <mergeCell ref="F61:G61"/>
    <mergeCell ref="H61:I61"/>
    <mergeCell ref="F68:G68"/>
    <mergeCell ref="H68:I68"/>
    <mergeCell ref="F69:G69"/>
    <mergeCell ref="H69:I69"/>
    <mergeCell ref="F70:G70"/>
    <mergeCell ref="H70:I70"/>
    <mergeCell ref="F65:G65"/>
    <mergeCell ref="H65:I65"/>
    <mergeCell ref="F66:G66"/>
    <mergeCell ref="H66:I66"/>
    <mergeCell ref="F67:G67"/>
    <mergeCell ref="H67:I67"/>
    <mergeCell ref="F74:G74"/>
    <mergeCell ref="H74:I74"/>
    <mergeCell ref="F75:G75"/>
    <mergeCell ref="H75:I75"/>
    <mergeCell ref="F76:G76"/>
    <mergeCell ref="H76:I76"/>
    <mergeCell ref="F71:G71"/>
    <mergeCell ref="H71:I71"/>
    <mergeCell ref="F72:G72"/>
    <mergeCell ref="H72:I72"/>
    <mergeCell ref="F73:G73"/>
    <mergeCell ref="H73:I73"/>
    <mergeCell ref="F80:G80"/>
    <mergeCell ref="H80:I80"/>
    <mergeCell ref="F81:G81"/>
    <mergeCell ref="H81:I81"/>
    <mergeCell ref="F82:G82"/>
    <mergeCell ref="H82:I82"/>
    <mergeCell ref="F77:G77"/>
    <mergeCell ref="H77:I77"/>
    <mergeCell ref="F78:G78"/>
    <mergeCell ref="H78:I78"/>
    <mergeCell ref="F79:G79"/>
    <mergeCell ref="H79:I79"/>
    <mergeCell ref="F86:G86"/>
    <mergeCell ref="H86:I86"/>
    <mergeCell ref="F87:G87"/>
    <mergeCell ref="H87:I87"/>
    <mergeCell ref="F88:G88"/>
    <mergeCell ref="H88:I88"/>
    <mergeCell ref="F83:G83"/>
    <mergeCell ref="H83:I83"/>
    <mergeCell ref="F84:G84"/>
    <mergeCell ref="H84:I84"/>
    <mergeCell ref="F85:G85"/>
    <mergeCell ref="H85:I85"/>
    <mergeCell ref="F92:G92"/>
    <mergeCell ref="H92:I92"/>
    <mergeCell ref="F93:G93"/>
    <mergeCell ref="H93:I93"/>
    <mergeCell ref="F94:G94"/>
    <mergeCell ref="H94:I94"/>
    <mergeCell ref="F89:G89"/>
    <mergeCell ref="H89:I89"/>
    <mergeCell ref="F90:G90"/>
    <mergeCell ref="H90:I90"/>
    <mergeCell ref="F91:G91"/>
    <mergeCell ref="H91:I91"/>
    <mergeCell ref="F98:G98"/>
    <mergeCell ref="H98:I98"/>
    <mergeCell ref="F99:G99"/>
    <mergeCell ref="H99:I99"/>
    <mergeCell ref="F100:G100"/>
    <mergeCell ref="H100:I100"/>
    <mergeCell ref="F95:G95"/>
    <mergeCell ref="H95:I95"/>
    <mergeCell ref="F96:G96"/>
    <mergeCell ref="H96:I96"/>
    <mergeCell ref="F97:G97"/>
    <mergeCell ref="H97:I97"/>
    <mergeCell ref="F104:G104"/>
    <mergeCell ref="H104:I104"/>
    <mergeCell ref="F105:G105"/>
    <mergeCell ref="H105:I105"/>
    <mergeCell ref="F106:G106"/>
    <mergeCell ref="H106:I106"/>
    <mergeCell ref="F101:G101"/>
    <mergeCell ref="H101:I101"/>
    <mergeCell ref="F102:G102"/>
    <mergeCell ref="H102:I102"/>
    <mergeCell ref="F103:G103"/>
    <mergeCell ref="H103:I103"/>
    <mergeCell ref="F110:G110"/>
    <mergeCell ref="H110:I110"/>
    <mergeCell ref="F111:G111"/>
    <mergeCell ref="H111:I111"/>
    <mergeCell ref="F112:G112"/>
    <mergeCell ref="H112:I112"/>
    <mergeCell ref="F107:G107"/>
    <mergeCell ref="H107:I107"/>
    <mergeCell ref="F108:G108"/>
    <mergeCell ref="H108:I108"/>
    <mergeCell ref="F109:G109"/>
    <mergeCell ref="H109:I109"/>
    <mergeCell ref="F116:G116"/>
    <mergeCell ref="H116:I116"/>
    <mergeCell ref="F117:G117"/>
    <mergeCell ref="H117:I117"/>
    <mergeCell ref="F118:G118"/>
    <mergeCell ref="H118:I118"/>
    <mergeCell ref="F113:G113"/>
    <mergeCell ref="H113:I113"/>
    <mergeCell ref="F114:G114"/>
    <mergeCell ref="H114:I114"/>
    <mergeCell ref="F115:G115"/>
    <mergeCell ref="H115:I115"/>
    <mergeCell ref="F122:G122"/>
    <mergeCell ref="H122:I122"/>
    <mergeCell ref="F123:G123"/>
    <mergeCell ref="H123:I123"/>
    <mergeCell ref="F124:G124"/>
    <mergeCell ref="H124:I124"/>
    <mergeCell ref="F119:G119"/>
    <mergeCell ref="H119:I119"/>
    <mergeCell ref="F120:G120"/>
    <mergeCell ref="H120:I120"/>
    <mergeCell ref="F121:G121"/>
    <mergeCell ref="H121:I121"/>
    <mergeCell ref="F128:G128"/>
    <mergeCell ref="H128:I128"/>
    <mergeCell ref="F129:G129"/>
    <mergeCell ref="H129:I129"/>
    <mergeCell ref="F130:G130"/>
    <mergeCell ref="H130:I130"/>
    <mergeCell ref="F125:G125"/>
    <mergeCell ref="H125:I125"/>
    <mergeCell ref="F126:G126"/>
    <mergeCell ref="H126:I126"/>
    <mergeCell ref="F127:G127"/>
    <mergeCell ref="H127:I127"/>
    <mergeCell ref="F134:G134"/>
    <mergeCell ref="H134:I134"/>
    <mergeCell ref="F135:G135"/>
    <mergeCell ref="H135:I135"/>
    <mergeCell ref="F136:G136"/>
    <mergeCell ref="H136:I136"/>
    <mergeCell ref="F131:G131"/>
    <mergeCell ref="H131:I131"/>
    <mergeCell ref="F132:G132"/>
    <mergeCell ref="H132:I132"/>
    <mergeCell ref="F133:G133"/>
    <mergeCell ref="H133:I133"/>
    <mergeCell ref="F140:G140"/>
    <mergeCell ref="H140:I140"/>
    <mergeCell ref="F141:G141"/>
    <mergeCell ref="H141:I141"/>
    <mergeCell ref="F142:G142"/>
    <mergeCell ref="H142:I142"/>
    <mergeCell ref="F137:G137"/>
    <mergeCell ref="H137:I137"/>
    <mergeCell ref="F138:G138"/>
    <mergeCell ref="H138:I138"/>
    <mergeCell ref="F139:G139"/>
    <mergeCell ref="H139:I139"/>
    <mergeCell ref="F146:G146"/>
    <mergeCell ref="H146:I146"/>
    <mergeCell ref="F147:G147"/>
    <mergeCell ref="H147:I147"/>
    <mergeCell ref="F148:G148"/>
    <mergeCell ref="H148:I148"/>
    <mergeCell ref="F143:G143"/>
    <mergeCell ref="H143:I143"/>
    <mergeCell ref="F144:G144"/>
    <mergeCell ref="H144:I144"/>
    <mergeCell ref="F145:G145"/>
    <mergeCell ref="H145:I145"/>
    <mergeCell ref="F152:G152"/>
    <mergeCell ref="H152:I152"/>
    <mergeCell ref="F153:G153"/>
    <mergeCell ref="H153:I153"/>
    <mergeCell ref="F154:G154"/>
    <mergeCell ref="H154:I154"/>
    <mergeCell ref="F149:G149"/>
    <mergeCell ref="H149:I149"/>
    <mergeCell ref="F150:G150"/>
    <mergeCell ref="H150:I150"/>
    <mergeCell ref="F151:G151"/>
    <mergeCell ref="H151:I151"/>
    <mergeCell ref="F158:G158"/>
    <mergeCell ref="H158:I158"/>
    <mergeCell ref="F159:G159"/>
    <mergeCell ref="H159:I159"/>
    <mergeCell ref="F160:G160"/>
    <mergeCell ref="H160:I160"/>
    <mergeCell ref="F155:G155"/>
    <mergeCell ref="H155:I155"/>
    <mergeCell ref="F156:G156"/>
    <mergeCell ref="H156:I156"/>
    <mergeCell ref="F157:G157"/>
    <mergeCell ref="H157:I157"/>
    <mergeCell ref="F164:G164"/>
    <mergeCell ref="H164:I164"/>
    <mergeCell ref="F165:G165"/>
    <mergeCell ref="H165:I165"/>
    <mergeCell ref="F166:G166"/>
    <mergeCell ref="H166:I166"/>
    <mergeCell ref="F161:G161"/>
    <mergeCell ref="H161:I161"/>
    <mergeCell ref="F162:G162"/>
    <mergeCell ref="H162:I162"/>
    <mergeCell ref="F163:G163"/>
    <mergeCell ref="H163:I163"/>
    <mergeCell ref="F170:G170"/>
    <mergeCell ref="H170:I170"/>
    <mergeCell ref="F171:G171"/>
    <mergeCell ref="H171:I171"/>
    <mergeCell ref="F172:G172"/>
    <mergeCell ref="H172:I172"/>
    <mergeCell ref="F167:G167"/>
    <mergeCell ref="H167:I167"/>
    <mergeCell ref="F168:G168"/>
    <mergeCell ref="H168:I168"/>
    <mergeCell ref="F169:G169"/>
    <mergeCell ref="H169:I169"/>
    <mergeCell ref="F176:G176"/>
    <mergeCell ref="H176:I176"/>
    <mergeCell ref="F177:G177"/>
    <mergeCell ref="H177:I177"/>
    <mergeCell ref="F178:G178"/>
    <mergeCell ref="H178:I178"/>
    <mergeCell ref="F173:G173"/>
    <mergeCell ref="H173:I173"/>
    <mergeCell ref="F174:G174"/>
    <mergeCell ref="H174:I174"/>
    <mergeCell ref="F175:G175"/>
    <mergeCell ref="H175:I175"/>
    <mergeCell ref="F182:G182"/>
    <mergeCell ref="H182:I182"/>
    <mergeCell ref="F183:G183"/>
    <mergeCell ref="H183:I183"/>
    <mergeCell ref="F184:G184"/>
    <mergeCell ref="H184:I184"/>
    <mergeCell ref="F179:G179"/>
    <mergeCell ref="H179:I179"/>
    <mergeCell ref="F180:G180"/>
    <mergeCell ref="H180:I180"/>
    <mergeCell ref="F181:G181"/>
    <mergeCell ref="H181:I181"/>
    <mergeCell ref="F188:G188"/>
    <mergeCell ref="H188:I188"/>
    <mergeCell ref="F189:G189"/>
    <mergeCell ref="H189:I189"/>
    <mergeCell ref="F190:G190"/>
    <mergeCell ref="H190:I190"/>
    <mergeCell ref="F185:G185"/>
    <mergeCell ref="H185:I185"/>
    <mergeCell ref="F186:G186"/>
    <mergeCell ref="H186:I186"/>
    <mergeCell ref="F187:G187"/>
    <mergeCell ref="H187:I187"/>
    <mergeCell ref="F194:G194"/>
    <mergeCell ref="H194:I194"/>
    <mergeCell ref="F195:G195"/>
    <mergeCell ref="H195:I195"/>
    <mergeCell ref="F196:G196"/>
    <mergeCell ref="H196:I196"/>
    <mergeCell ref="F191:G191"/>
    <mergeCell ref="H191:I191"/>
    <mergeCell ref="F192:G192"/>
    <mergeCell ref="H192:I192"/>
    <mergeCell ref="F193:G193"/>
    <mergeCell ref="H193:I193"/>
    <mergeCell ref="F200:G200"/>
    <mergeCell ref="H200:I200"/>
    <mergeCell ref="F201:G201"/>
    <mergeCell ref="H201:I201"/>
    <mergeCell ref="F202:G202"/>
    <mergeCell ref="H202:I202"/>
    <mergeCell ref="F197:G197"/>
    <mergeCell ref="H197:I197"/>
    <mergeCell ref="F198:G198"/>
    <mergeCell ref="H198:I198"/>
    <mergeCell ref="F199:G199"/>
    <mergeCell ref="H199:I199"/>
    <mergeCell ref="F206:G206"/>
    <mergeCell ref="H206:I206"/>
    <mergeCell ref="F207:G207"/>
    <mergeCell ref="H207:I207"/>
    <mergeCell ref="F208:G208"/>
    <mergeCell ref="H208:I208"/>
    <mergeCell ref="F203:G203"/>
    <mergeCell ref="H203:I203"/>
    <mergeCell ref="F204:G204"/>
    <mergeCell ref="H204:I204"/>
    <mergeCell ref="F205:G205"/>
    <mergeCell ref="H205:I205"/>
    <mergeCell ref="F212:G212"/>
    <mergeCell ref="H212:I212"/>
    <mergeCell ref="F213:G213"/>
    <mergeCell ref="H213:I213"/>
    <mergeCell ref="F214:G214"/>
    <mergeCell ref="H214:I214"/>
    <mergeCell ref="F209:G209"/>
    <mergeCell ref="H209:I209"/>
    <mergeCell ref="F210:G210"/>
    <mergeCell ref="H210:I210"/>
    <mergeCell ref="F211:G211"/>
    <mergeCell ref="H211:I211"/>
    <mergeCell ref="F218:G218"/>
    <mergeCell ref="H218:I218"/>
    <mergeCell ref="F219:G219"/>
    <mergeCell ref="H219:I219"/>
    <mergeCell ref="F220:G220"/>
    <mergeCell ref="H220:I220"/>
    <mergeCell ref="F215:G215"/>
    <mergeCell ref="H215:I215"/>
    <mergeCell ref="F216:G216"/>
    <mergeCell ref="H216:I216"/>
    <mergeCell ref="F217:G217"/>
    <mergeCell ref="H217:I217"/>
    <mergeCell ref="F224:G224"/>
    <mergeCell ref="H224:I224"/>
    <mergeCell ref="F225:G225"/>
    <mergeCell ref="H225:I225"/>
    <mergeCell ref="F226:G226"/>
    <mergeCell ref="H226:I226"/>
    <mergeCell ref="F221:G221"/>
    <mergeCell ref="H221:I221"/>
    <mergeCell ref="F222:G222"/>
    <mergeCell ref="H222:I222"/>
    <mergeCell ref="F223:G223"/>
    <mergeCell ref="H223:I223"/>
    <mergeCell ref="F230:G230"/>
    <mergeCell ref="H230:I230"/>
    <mergeCell ref="F231:G231"/>
    <mergeCell ref="H231:I231"/>
    <mergeCell ref="F232:G232"/>
    <mergeCell ref="H232:I232"/>
    <mergeCell ref="F227:G227"/>
    <mergeCell ref="H227:I227"/>
    <mergeCell ref="F228:G228"/>
    <mergeCell ref="H228:I228"/>
    <mergeCell ref="F229:G229"/>
    <mergeCell ref="H229:I229"/>
    <mergeCell ref="F236:G236"/>
    <mergeCell ref="H236:I236"/>
    <mergeCell ref="F237:G237"/>
    <mergeCell ref="H237:I237"/>
    <mergeCell ref="F238:G238"/>
    <mergeCell ref="H238:I238"/>
    <mergeCell ref="F233:G233"/>
    <mergeCell ref="H233:I233"/>
    <mergeCell ref="F234:G234"/>
    <mergeCell ref="H234:I234"/>
    <mergeCell ref="F235:G235"/>
    <mergeCell ref="H235:I235"/>
    <mergeCell ref="F242:G242"/>
    <mergeCell ref="H242:I242"/>
    <mergeCell ref="F243:G243"/>
    <mergeCell ref="H243:I243"/>
    <mergeCell ref="F244:G244"/>
    <mergeCell ref="H244:I244"/>
    <mergeCell ref="F239:G239"/>
    <mergeCell ref="H239:I239"/>
    <mergeCell ref="F240:G240"/>
    <mergeCell ref="H240:I240"/>
    <mergeCell ref="F241:G241"/>
    <mergeCell ref="H241:I241"/>
    <mergeCell ref="F248:G248"/>
    <mergeCell ref="H248:I248"/>
    <mergeCell ref="F249:G249"/>
    <mergeCell ref="H249:I249"/>
    <mergeCell ref="F250:G250"/>
    <mergeCell ref="H250:I250"/>
    <mergeCell ref="F245:G245"/>
    <mergeCell ref="H245:I245"/>
    <mergeCell ref="F246:G246"/>
    <mergeCell ref="H246:I246"/>
    <mergeCell ref="F247:G247"/>
    <mergeCell ref="H247:I247"/>
    <mergeCell ref="F254:G254"/>
    <mergeCell ref="H254:I254"/>
    <mergeCell ref="F255:G255"/>
    <mergeCell ref="H255:I255"/>
    <mergeCell ref="F256:G256"/>
    <mergeCell ref="H256:I256"/>
    <mergeCell ref="F251:G251"/>
    <mergeCell ref="H251:I251"/>
    <mergeCell ref="F252:G252"/>
    <mergeCell ref="H252:I252"/>
    <mergeCell ref="F253:G253"/>
    <mergeCell ref="H253:I253"/>
    <mergeCell ref="F260:G260"/>
    <mergeCell ref="H260:I260"/>
    <mergeCell ref="F261:G261"/>
    <mergeCell ref="H261:I261"/>
    <mergeCell ref="F262:G262"/>
    <mergeCell ref="H262:I262"/>
    <mergeCell ref="F257:G257"/>
    <mergeCell ref="H257:I257"/>
    <mergeCell ref="F258:G258"/>
    <mergeCell ref="H258:I258"/>
    <mergeCell ref="F259:G259"/>
    <mergeCell ref="H259:I259"/>
    <mergeCell ref="F266:G266"/>
    <mergeCell ref="H266:I266"/>
    <mergeCell ref="F267:G267"/>
    <mergeCell ref="H267:I267"/>
    <mergeCell ref="F268:G268"/>
    <mergeCell ref="H268:I268"/>
    <mergeCell ref="F263:G263"/>
    <mergeCell ref="H263:I263"/>
    <mergeCell ref="F264:G264"/>
    <mergeCell ref="H264:I264"/>
    <mergeCell ref="F265:G265"/>
    <mergeCell ref="H265:I265"/>
    <mergeCell ref="F272:G272"/>
    <mergeCell ref="H272:I272"/>
    <mergeCell ref="F273:G273"/>
    <mergeCell ref="H273:I273"/>
    <mergeCell ref="F274:G274"/>
    <mergeCell ref="H274:I274"/>
    <mergeCell ref="F269:G269"/>
    <mergeCell ref="H269:I269"/>
    <mergeCell ref="F270:G270"/>
    <mergeCell ref="H270:I270"/>
    <mergeCell ref="F271:G271"/>
    <mergeCell ref="H271:I271"/>
    <mergeCell ref="F278:G278"/>
    <mergeCell ref="H278:I278"/>
    <mergeCell ref="F279:G279"/>
    <mergeCell ref="H279:I279"/>
    <mergeCell ref="F280:G280"/>
    <mergeCell ref="H280:I280"/>
    <mergeCell ref="F275:G275"/>
    <mergeCell ref="H275:I275"/>
    <mergeCell ref="F276:G276"/>
    <mergeCell ref="H276:I276"/>
    <mergeCell ref="F277:G277"/>
    <mergeCell ref="H277:I277"/>
    <mergeCell ref="F284:G284"/>
    <mergeCell ref="H284:I284"/>
    <mergeCell ref="F285:G285"/>
    <mergeCell ref="H285:I285"/>
    <mergeCell ref="F286:G286"/>
    <mergeCell ref="H286:I286"/>
    <mergeCell ref="F281:G281"/>
    <mergeCell ref="H281:I281"/>
    <mergeCell ref="F282:G282"/>
    <mergeCell ref="H282:I282"/>
    <mergeCell ref="F283:G283"/>
    <mergeCell ref="H283:I283"/>
    <mergeCell ref="F290:G290"/>
    <mergeCell ref="H290:I290"/>
    <mergeCell ref="F291:G291"/>
    <mergeCell ref="H291:I291"/>
    <mergeCell ref="F292:G292"/>
    <mergeCell ref="H292:I292"/>
    <mergeCell ref="F287:G287"/>
    <mergeCell ref="H287:I287"/>
    <mergeCell ref="F288:G288"/>
    <mergeCell ref="H288:I288"/>
    <mergeCell ref="F289:G289"/>
    <mergeCell ref="H289:I289"/>
    <mergeCell ref="F296:G296"/>
    <mergeCell ref="H296:I296"/>
    <mergeCell ref="F297:G297"/>
    <mergeCell ref="H297:I297"/>
    <mergeCell ref="F298:G298"/>
    <mergeCell ref="H298:I298"/>
    <mergeCell ref="F293:G293"/>
    <mergeCell ref="H293:I293"/>
    <mergeCell ref="F294:G294"/>
    <mergeCell ref="H294:I294"/>
    <mergeCell ref="F295:G295"/>
    <mergeCell ref="H295:I295"/>
    <mergeCell ref="F302:G302"/>
    <mergeCell ref="H302:I302"/>
    <mergeCell ref="F303:G303"/>
    <mergeCell ref="H303:I303"/>
    <mergeCell ref="F304:G304"/>
    <mergeCell ref="H304:I304"/>
    <mergeCell ref="F299:G299"/>
    <mergeCell ref="H299:I299"/>
    <mergeCell ref="F300:G300"/>
    <mergeCell ref="H300:I300"/>
    <mergeCell ref="F301:G301"/>
    <mergeCell ref="H301:I301"/>
    <mergeCell ref="F308:G308"/>
    <mergeCell ref="H308:I308"/>
    <mergeCell ref="F309:G309"/>
    <mergeCell ref="H309:I309"/>
    <mergeCell ref="F310:G310"/>
    <mergeCell ref="H310:I310"/>
    <mergeCell ref="F305:G305"/>
    <mergeCell ref="H305:I305"/>
    <mergeCell ref="F306:G306"/>
    <mergeCell ref="H306:I306"/>
    <mergeCell ref="F307:G307"/>
    <mergeCell ref="H307:I307"/>
    <mergeCell ref="F314:G314"/>
    <mergeCell ref="H314:I314"/>
    <mergeCell ref="F315:G315"/>
    <mergeCell ref="H315:I315"/>
    <mergeCell ref="F316:G316"/>
    <mergeCell ref="H316:I316"/>
    <mergeCell ref="F311:G311"/>
    <mergeCell ref="H311:I311"/>
    <mergeCell ref="F312:G312"/>
    <mergeCell ref="H312:I312"/>
    <mergeCell ref="F313:G313"/>
    <mergeCell ref="H313:I313"/>
    <mergeCell ref="F320:G320"/>
    <mergeCell ref="H320:I320"/>
    <mergeCell ref="F321:G321"/>
    <mergeCell ref="H321:I321"/>
    <mergeCell ref="F322:G322"/>
    <mergeCell ref="H322:I322"/>
    <mergeCell ref="F317:G317"/>
    <mergeCell ref="H317:I317"/>
    <mergeCell ref="F318:G318"/>
    <mergeCell ref="H318:I318"/>
    <mergeCell ref="F319:G319"/>
    <mergeCell ref="H319:I319"/>
    <mergeCell ref="F326:G326"/>
    <mergeCell ref="H326:I326"/>
    <mergeCell ref="F327:G327"/>
    <mergeCell ref="H327:I327"/>
    <mergeCell ref="F328:G328"/>
    <mergeCell ref="H328:I328"/>
    <mergeCell ref="F323:G323"/>
    <mergeCell ref="H323:I323"/>
    <mergeCell ref="F324:G324"/>
    <mergeCell ref="H324:I324"/>
    <mergeCell ref="F325:G325"/>
    <mergeCell ref="H325:I325"/>
    <mergeCell ref="F332:G332"/>
    <mergeCell ref="H332:I332"/>
    <mergeCell ref="F333:G333"/>
    <mergeCell ref="H333:I333"/>
    <mergeCell ref="F334:G334"/>
    <mergeCell ref="H334:I334"/>
    <mergeCell ref="F329:G329"/>
    <mergeCell ref="H329:I329"/>
    <mergeCell ref="F330:G330"/>
    <mergeCell ref="H330:I330"/>
    <mergeCell ref="F331:G331"/>
    <mergeCell ref="H331:I331"/>
    <mergeCell ref="F338:G338"/>
    <mergeCell ref="H338:I338"/>
    <mergeCell ref="F339:G339"/>
    <mergeCell ref="H339:I339"/>
    <mergeCell ref="F340:G340"/>
    <mergeCell ref="H340:I340"/>
    <mergeCell ref="F335:G335"/>
    <mergeCell ref="H335:I335"/>
    <mergeCell ref="F336:G336"/>
    <mergeCell ref="H336:I336"/>
    <mergeCell ref="F337:G337"/>
    <mergeCell ref="H337:I337"/>
    <mergeCell ref="F344:G344"/>
    <mergeCell ref="H344:I344"/>
    <mergeCell ref="F345:G345"/>
    <mergeCell ref="H345:I345"/>
    <mergeCell ref="F346:G346"/>
    <mergeCell ref="H346:I346"/>
    <mergeCell ref="F341:G341"/>
    <mergeCell ref="H341:I341"/>
    <mergeCell ref="F342:G342"/>
    <mergeCell ref="H342:I342"/>
    <mergeCell ref="F343:G343"/>
    <mergeCell ref="H343:I343"/>
    <mergeCell ref="F350:G350"/>
    <mergeCell ref="H350:I350"/>
    <mergeCell ref="F351:G351"/>
    <mergeCell ref="H351:I351"/>
    <mergeCell ref="F352:G352"/>
    <mergeCell ref="H352:I352"/>
    <mergeCell ref="F347:G347"/>
    <mergeCell ref="H347:I347"/>
    <mergeCell ref="F348:G348"/>
    <mergeCell ref="H348:I348"/>
    <mergeCell ref="F349:G349"/>
    <mergeCell ref="H349:I349"/>
    <mergeCell ref="F356:G356"/>
    <mergeCell ref="H356:I356"/>
    <mergeCell ref="F357:G357"/>
    <mergeCell ref="H357:I357"/>
    <mergeCell ref="F358:G358"/>
    <mergeCell ref="H358:I358"/>
    <mergeCell ref="F353:G353"/>
    <mergeCell ref="H353:I353"/>
    <mergeCell ref="F354:G354"/>
    <mergeCell ref="H354:I354"/>
    <mergeCell ref="F355:G355"/>
    <mergeCell ref="H355:I355"/>
    <mergeCell ref="F362:G362"/>
    <mergeCell ref="H362:I362"/>
    <mergeCell ref="F363:G363"/>
    <mergeCell ref="H363:I363"/>
    <mergeCell ref="F364:G364"/>
    <mergeCell ref="H364:I364"/>
    <mergeCell ref="F359:G359"/>
    <mergeCell ref="H359:I359"/>
    <mergeCell ref="F360:G360"/>
    <mergeCell ref="H360:I360"/>
    <mergeCell ref="F361:G361"/>
    <mergeCell ref="H361:I361"/>
    <mergeCell ref="F368:G368"/>
    <mergeCell ref="H368:I368"/>
    <mergeCell ref="F369:G369"/>
    <mergeCell ref="H369:I369"/>
    <mergeCell ref="F370:G370"/>
    <mergeCell ref="H370:I370"/>
    <mergeCell ref="F365:G365"/>
    <mergeCell ref="H365:I365"/>
    <mergeCell ref="F366:G366"/>
    <mergeCell ref="H366:I366"/>
    <mergeCell ref="F367:G367"/>
    <mergeCell ref="H367:I367"/>
  </mergeCells>
  <pageMargins left="0.25" right="0.25" top="0.75" bottom="0.75" header="0.3" footer="0.3"/>
  <pageSetup paperSize="9" fitToHeight="0" orientation="landscape" r:id="rId1"/>
  <headerFooter>
    <oddHeader>&amp;R&amp;G</oddHeader>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37261-8FE2-408D-BD3D-429E322478E7}">
  <sheetPr>
    <pageSetUpPr fitToPage="1"/>
  </sheetPr>
  <dimension ref="A1:A3"/>
  <sheetViews>
    <sheetView workbookViewId="0">
      <selection activeCell="A2" sqref="A2"/>
    </sheetView>
  </sheetViews>
  <sheetFormatPr defaultRowHeight="12.75" x14ac:dyDescent="0.2"/>
  <cols>
    <col min="1" max="1" width="143.85546875" style="58" customWidth="1"/>
    <col min="2" max="2" width="18.85546875" style="58" customWidth="1"/>
    <col min="3" max="16384" width="9.140625" style="58"/>
  </cols>
  <sheetData>
    <row r="1" s="56" customFormat="1" ht="409.6" customHeight="1" x14ac:dyDescent="0.15"/>
    <row r="2" s="56" customFormat="1" ht="67.150000000000006" customHeight="1" x14ac:dyDescent="0.15"/>
    <row r="3" s="56" customFormat="1" ht="28.7" customHeight="1" x14ac:dyDescent="0.15"/>
  </sheetData>
  <pageMargins left="0.25" right="0.25" top="0.75" bottom="0.75" header="0.3" footer="0.3"/>
  <pageSetup paperSize="9" scale="98" fitToHeight="0" orientation="landscape" r:id="rId1"/>
  <headerFooter>
    <oddHeader>&amp;R&amp;G</oddHeader>
    <oddFooter>&amp;R&amp;1#&amp;"Calibri"&amp;10&amp;K0078D7Classification :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E48A-0EAB-4B7A-9391-653897E16322}">
  <sheetPr>
    <tabColor rgb="FF847A75"/>
    <pageSetUpPr fitToPage="1"/>
  </sheetPr>
  <dimension ref="B1:J43"/>
  <sheetViews>
    <sheetView zoomScale="80" zoomScaleNormal="80" workbookViewId="0">
      <selection activeCell="U8" sqref="U8"/>
    </sheetView>
  </sheetViews>
  <sheetFormatPr defaultColWidth="9.140625" defaultRowHeight="15" x14ac:dyDescent="0.25"/>
  <cols>
    <col min="1" max="1" width="9.140625" style="40"/>
    <col min="2" max="10" width="12.42578125" style="40" customWidth="1"/>
    <col min="11" max="16384" width="9.140625" style="40"/>
  </cols>
  <sheetData>
    <row r="1" spans="2:10" ht="15.75" thickBot="1" x14ac:dyDescent="0.3"/>
    <row r="2" spans="2:10" x14ac:dyDescent="0.25">
      <c r="B2" s="41"/>
      <c r="C2" s="42"/>
      <c r="D2" s="42"/>
      <c r="E2" s="42"/>
      <c r="F2" s="42"/>
      <c r="G2" s="42"/>
      <c r="H2" s="42"/>
      <c r="I2" s="42"/>
      <c r="J2" s="43"/>
    </row>
    <row r="3" spans="2:10" x14ac:dyDescent="0.25">
      <c r="B3" s="44"/>
      <c r="C3" s="45"/>
      <c r="D3" s="45"/>
      <c r="E3" s="45"/>
      <c r="F3" s="45"/>
      <c r="G3" s="45"/>
      <c r="H3" s="45"/>
      <c r="I3" s="45"/>
      <c r="J3" s="46"/>
    </row>
    <row r="4" spans="2:10" x14ac:dyDescent="0.25">
      <c r="B4" s="44"/>
      <c r="C4" s="45"/>
      <c r="D4" s="45"/>
      <c r="E4" s="45"/>
      <c r="F4" s="45"/>
      <c r="G4" s="45"/>
      <c r="H4" s="45"/>
      <c r="I4" s="45"/>
      <c r="J4" s="46"/>
    </row>
    <row r="5" spans="2:10" ht="31.5" x14ac:dyDescent="0.3">
      <c r="B5" s="44"/>
      <c r="C5" s="45"/>
      <c r="D5" s="45"/>
      <c r="E5" s="47"/>
      <c r="F5" s="48" t="s">
        <v>161</v>
      </c>
      <c r="G5" s="45"/>
      <c r="H5" s="45"/>
      <c r="I5" s="45"/>
      <c r="J5" s="46"/>
    </row>
    <row r="6" spans="2:10" ht="41.25" customHeight="1" x14ac:dyDescent="0.25">
      <c r="B6" s="44"/>
      <c r="C6" s="45"/>
      <c r="D6" s="241" t="s">
        <v>1173</v>
      </c>
      <c r="E6" s="241"/>
      <c r="F6" s="241"/>
      <c r="G6" s="241"/>
      <c r="H6" s="241"/>
      <c r="I6" s="45"/>
      <c r="J6" s="46"/>
    </row>
    <row r="7" spans="2:10" ht="26.25" x14ac:dyDescent="0.25">
      <c r="B7" s="44"/>
      <c r="C7" s="45"/>
      <c r="D7" s="45"/>
      <c r="E7" s="45"/>
      <c r="F7" s="49" t="s">
        <v>345</v>
      </c>
      <c r="G7" s="45"/>
      <c r="H7" s="45"/>
      <c r="I7" s="45"/>
      <c r="J7" s="46"/>
    </row>
    <row r="8" spans="2:10" ht="26.25" x14ac:dyDescent="0.25">
      <c r="B8" s="44"/>
      <c r="C8" s="45"/>
      <c r="D8" s="45"/>
      <c r="E8" s="45"/>
      <c r="F8" s="49" t="s">
        <v>1136</v>
      </c>
      <c r="G8" s="45"/>
      <c r="H8" s="45"/>
      <c r="I8" s="45"/>
      <c r="J8" s="46"/>
    </row>
    <row r="9" spans="2:10" ht="21" x14ac:dyDescent="0.25">
      <c r="B9" s="44"/>
      <c r="C9" s="45"/>
      <c r="D9" s="45"/>
      <c r="E9" s="45"/>
      <c r="F9" s="50" t="str">
        <f>"Reporting Date: "&amp;DAY('A. HTT General'!C18)&amp;"/"&amp;MONTH('A. HTT General'!C18)&amp;"/"&amp;YEAR('A. HTT General'!C18)</f>
        <v>Reporting Date: 31/7/2024</v>
      </c>
      <c r="G9" s="45"/>
      <c r="H9" s="45"/>
      <c r="I9" s="45"/>
      <c r="J9" s="46"/>
    </row>
    <row r="10" spans="2:10" ht="21" x14ac:dyDescent="0.25">
      <c r="B10" s="44"/>
      <c r="C10" s="45"/>
      <c r="D10" s="45"/>
      <c r="E10" s="45"/>
      <c r="F10" s="50" t="str">
        <f>"Cut-off Date: "&amp;DAY('A. HTT General'!C18)&amp;"/"&amp;MONTH('A. HTT General'!C18)&amp;"/"&amp;YEAR('A. HTT General'!C18)</f>
        <v>Cut-off Date: 31/7/2024</v>
      </c>
      <c r="G10" s="45"/>
      <c r="H10" s="45"/>
      <c r="I10" s="45"/>
      <c r="J10" s="46"/>
    </row>
    <row r="11" spans="2:10" ht="21" x14ac:dyDescent="0.25">
      <c r="B11" s="44"/>
      <c r="C11" s="45"/>
      <c r="D11" s="45"/>
      <c r="E11" s="45"/>
      <c r="F11" s="50"/>
      <c r="G11" s="45"/>
      <c r="H11" s="45"/>
      <c r="I11" s="45"/>
      <c r="J11" s="46"/>
    </row>
    <row r="12" spans="2:10" x14ac:dyDescent="0.25">
      <c r="B12" s="44"/>
      <c r="C12" s="45"/>
      <c r="D12" s="45"/>
      <c r="E12" s="45"/>
      <c r="F12" s="45"/>
      <c r="G12" s="45"/>
      <c r="H12" s="45"/>
      <c r="I12" s="45"/>
      <c r="J12" s="46"/>
    </row>
    <row r="13" spans="2:10" x14ac:dyDescent="0.25">
      <c r="B13" s="44"/>
      <c r="C13" s="45"/>
      <c r="D13" s="45"/>
      <c r="E13" s="45"/>
      <c r="F13" s="45"/>
      <c r="G13" s="45"/>
      <c r="H13" s="45"/>
      <c r="I13" s="45"/>
      <c r="J13" s="46"/>
    </row>
    <row r="14" spans="2:10" x14ac:dyDescent="0.25">
      <c r="B14" s="44"/>
      <c r="C14" s="45"/>
      <c r="D14" s="45"/>
      <c r="E14" s="45"/>
      <c r="F14" s="45"/>
      <c r="G14" s="45"/>
      <c r="H14" s="45"/>
      <c r="I14" s="45"/>
      <c r="J14" s="46"/>
    </row>
    <row r="15" spans="2:10" x14ac:dyDescent="0.25">
      <c r="B15" s="44"/>
      <c r="C15" s="45"/>
      <c r="D15" s="45"/>
      <c r="E15" s="45"/>
      <c r="F15" s="45"/>
      <c r="G15" s="45"/>
      <c r="H15" s="45"/>
      <c r="I15" s="45"/>
      <c r="J15" s="46"/>
    </row>
    <row r="16" spans="2:10" x14ac:dyDescent="0.25">
      <c r="B16" s="44"/>
      <c r="C16" s="45"/>
      <c r="D16" s="45"/>
      <c r="E16" s="45"/>
      <c r="F16" s="45"/>
      <c r="G16" s="45"/>
      <c r="H16" s="45"/>
      <c r="I16" s="45"/>
      <c r="J16" s="46"/>
    </row>
    <row r="17" spans="2:10" x14ac:dyDescent="0.25">
      <c r="B17" s="44"/>
      <c r="C17" s="45"/>
      <c r="D17" s="45"/>
      <c r="E17" s="45"/>
      <c r="F17" s="45"/>
      <c r="G17" s="45"/>
      <c r="H17" s="45"/>
      <c r="I17" s="45"/>
      <c r="J17" s="46"/>
    </row>
    <row r="18" spans="2:10" x14ac:dyDescent="0.25">
      <c r="B18" s="44"/>
      <c r="C18" s="45"/>
      <c r="D18" s="45"/>
      <c r="E18" s="45"/>
      <c r="F18" s="45"/>
      <c r="G18" s="45"/>
      <c r="H18" s="45"/>
      <c r="I18" s="45"/>
      <c r="J18" s="46"/>
    </row>
    <row r="19" spans="2:10" x14ac:dyDescent="0.25">
      <c r="B19" s="44"/>
      <c r="C19" s="45"/>
      <c r="D19" s="45"/>
      <c r="E19" s="45"/>
      <c r="F19" s="45"/>
      <c r="G19" s="45"/>
      <c r="H19" s="45"/>
      <c r="I19" s="45"/>
      <c r="J19" s="46"/>
    </row>
    <row r="20" spans="2:10" x14ac:dyDescent="0.25">
      <c r="B20" s="44"/>
      <c r="C20" s="45"/>
      <c r="D20" s="45"/>
      <c r="E20" s="45"/>
      <c r="F20" s="45"/>
      <c r="G20" s="45"/>
      <c r="H20" s="45"/>
      <c r="I20" s="45"/>
      <c r="J20" s="46"/>
    </row>
    <row r="21" spans="2:10" x14ac:dyDescent="0.25">
      <c r="B21" s="44"/>
      <c r="C21" s="45"/>
      <c r="D21" s="45"/>
      <c r="E21" s="45"/>
      <c r="F21" s="45"/>
      <c r="G21" s="45"/>
      <c r="H21" s="45"/>
      <c r="I21" s="45"/>
      <c r="J21" s="46"/>
    </row>
    <row r="22" spans="2:10" x14ac:dyDescent="0.25">
      <c r="B22" s="44"/>
      <c r="C22" s="45"/>
      <c r="D22" s="45"/>
      <c r="E22" s="45"/>
      <c r="F22" s="51" t="s">
        <v>162</v>
      </c>
      <c r="G22" s="45"/>
      <c r="H22" s="45"/>
      <c r="I22" s="45"/>
      <c r="J22" s="46"/>
    </row>
    <row r="23" spans="2:10" x14ac:dyDescent="0.25">
      <c r="B23" s="44"/>
      <c r="C23" s="45"/>
      <c r="D23" s="45"/>
      <c r="E23" s="45"/>
      <c r="F23" s="52"/>
      <c r="G23" s="45"/>
      <c r="H23" s="45"/>
      <c r="I23" s="45"/>
      <c r="J23" s="46"/>
    </row>
    <row r="24" spans="2:10" x14ac:dyDescent="0.25">
      <c r="B24" s="44"/>
      <c r="C24" s="45"/>
      <c r="D24" s="237" t="s">
        <v>163</v>
      </c>
      <c r="E24" s="238" t="s">
        <v>164</v>
      </c>
      <c r="F24" s="238"/>
      <c r="G24" s="238"/>
      <c r="H24" s="238"/>
      <c r="I24" s="45"/>
      <c r="J24" s="46"/>
    </row>
    <row r="25" spans="2:10" x14ac:dyDescent="0.25">
      <c r="B25" s="44"/>
      <c r="C25" s="45"/>
      <c r="D25" s="45"/>
      <c r="H25" s="45"/>
      <c r="I25" s="45"/>
      <c r="J25" s="46"/>
    </row>
    <row r="26" spans="2:10" x14ac:dyDescent="0.25">
      <c r="B26" s="44"/>
      <c r="C26" s="45"/>
      <c r="D26" s="237" t="s">
        <v>165</v>
      </c>
      <c r="E26" s="238"/>
      <c r="F26" s="238"/>
      <c r="G26" s="238"/>
      <c r="H26" s="238"/>
      <c r="I26" s="45"/>
      <c r="J26" s="46"/>
    </row>
    <row r="27" spans="2:10" x14ac:dyDescent="0.25">
      <c r="B27" s="44"/>
      <c r="C27" s="45"/>
      <c r="D27" s="39"/>
      <c r="E27" s="39"/>
      <c r="F27" s="39"/>
      <c r="G27" s="39"/>
      <c r="H27" s="39"/>
      <c r="I27" s="45"/>
      <c r="J27" s="46"/>
    </row>
    <row r="28" spans="2:10" x14ac:dyDescent="0.25">
      <c r="B28" s="44"/>
      <c r="C28" s="45"/>
      <c r="D28" s="237" t="s">
        <v>166</v>
      </c>
      <c r="E28" s="238" t="s">
        <v>164</v>
      </c>
      <c r="F28" s="238"/>
      <c r="G28" s="238"/>
      <c r="H28" s="238"/>
      <c r="I28" s="45"/>
      <c r="J28" s="46"/>
    </row>
    <row r="29" spans="2:10" x14ac:dyDescent="0.25">
      <c r="B29" s="44"/>
      <c r="C29" s="45"/>
      <c r="D29" s="39"/>
      <c r="E29" s="39"/>
      <c r="F29" s="39"/>
      <c r="G29" s="39"/>
      <c r="H29" s="39"/>
      <c r="I29" s="45"/>
      <c r="J29" s="46"/>
    </row>
    <row r="30" spans="2:10" x14ac:dyDescent="0.25">
      <c r="B30" s="44"/>
      <c r="C30" s="45"/>
      <c r="D30" s="237" t="s">
        <v>167</v>
      </c>
      <c r="E30" s="238" t="s">
        <v>164</v>
      </c>
      <c r="F30" s="238"/>
      <c r="G30" s="238"/>
      <c r="H30" s="238"/>
      <c r="I30" s="45"/>
      <c r="J30" s="46"/>
    </row>
    <row r="31" spans="2:10" x14ac:dyDescent="0.25">
      <c r="B31" s="44"/>
      <c r="C31" s="45"/>
      <c r="D31" s="39"/>
      <c r="E31" s="39"/>
      <c r="F31" s="39"/>
      <c r="G31" s="39"/>
      <c r="H31" s="39"/>
      <c r="I31" s="45"/>
      <c r="J31" s="46"/>
    </row>
    <row r="32" spans="2:10" x14ac:dyDescent="0.25">
      <c r="B32" s="44"/>
      <c r="C32" s="45"/>
      <c r="D32" s="237" t="s">
        <v>168</v>
      </c>
      <c r="E32" s="238" t="s">
        <v>164</v>
      </c>
      <c r="F32" s="238"/>
      <c r="G32" s="238"/>
      <c r="H32" s="238"/>
      <c r="I32" s="45"/>
      <c r="J32" s="46"/>
    </row>
    <row r="33" spans="2:10" x14ac:dyDescent="0.25">
      <c r="B33" s="44"/>
      <c r="C33" s="45"/>
      <c r="I33" s="45"/>
      <c r="J33" s="46"/>
    </row>
    <row r="34" spans="2:10" x14ac:dyDescent="0.25">
      <c r="B34" s="44"/>
      <c r="C34" s="45"/>
      <c r="D34" s="237" t="s">
        <v>169</v>
      </c>
      <c r="E34" s="238" t="s">
        <v>164</v>
      </c>
      <c r="F34" s="238"/>
      <c r="G34" s="238"/>
      <c r="H34" s="238"/>
      <c r="I34" s="45"/>
      <c r="J34" s="46"/>
    </row>
    <row r="35" spans="2:10" x14ac:dyDescent="0.25">
      <c r="B35" s="44"/>
      <c r="C35" s="45"/>
      <c r="D35" s="45"/>
      <c r="E35" s="45"/>
      <c r="F35" s="45"/>
      <c r="G35" s="45"/>
      <c r="H35" s="45"/>
      <c r="I35" s="45"/>
      <c r="J35" s="46"/>
    </row>
    <row r="36" spans="2:10" x14ac:dyDescent="0.25">
      <c r="B36" s="44"/>
      <c r="C36" s="45"/>
      <c r="D36" s="239" t="s">
        <v>170</v>
      </c>
      <c r="E36" s="240"/>
      <c r="F36" s="240"/>
      <c r="G36" s="240"/>
      <c r="H36" s="240"/>
      <c r="I36" s="45"/>
      <c r="J36" s="46"/>
    </row>
    <row r="37" spans="2:10" x14ac:dyDescent="0.25">
      <c r="B37" s="44"/>
      <c r="C37" s="45"/>
      <c r="D37" s="45"/>
      <c r="E37" s="45"/>
      <c r="F37" s="52"/>
      <c r="G37" s="45"/>
      <c r="H37" s="45"/>
      <c r="I37" s="45"/>
      <c r="J37" s="46"/>
    </row>
    <row r="38" spans="2:10" x14ac:dyDescent="0.25">
      <c r="B38" s="44"/>
      <c r="C38" s="45"/>
      <c r="D38" s="239" t="s">
        <v>171</v>
      </c>
      <c r="E38" s="240"/>
      <c r="F38" s="240"/>
      <c r="G38" s="240"/>
      <c r="H38" s="240"/>
      <c r="I38" s="45"/>
      <c r="J38" s="46"/>
    </row>
    <row r="39" spans="2:10" x14ac:dyDescent="0.25">
      <c r="B39" s="44"/>
      <c r="C39" s="45"/>
      <c r="I39" s="45"/>
      <c r="J39" s="46"/>
    </row>
    <row r="40" spans="2:10" x14ac:dyDescent="0.25">
      <c r="B40" s="44"/>
      <c r="C40" s="45"/>
      <c r="D40" s="239" t="s">
        <v>172</v>
      </c>
      <c r="E40" s="240" t="s">
        <v>164</v>
      </c>
      <c r="F40" s="240"/>
      <c r="G40" s="240"/>
      <c r="H40" s="240"/>
      <c r="I40" s="45"/>
      <c r="J40" s="46"/>
    </row>
    <row r="41" spans="2:10" x14ac:dyDescent="0.25">
      <c r="B41" s="44"/>
      <c r="C41" s="45"/>
      <c r="D41" s="45"/>
      <c r="E41" s="39"/>
      <c r="F41" s="39"/>
      <c r="G41" s="39"/>
      <c r="H41" s="39"/>
      <c r="I41" s="45"/>
      <c r="J41" s="46"/>
    </row>
    <row r="42" spans="2:10" x14ac:dyDescent="0.25">
      <c r="B42" s="44"/>
      <c r="C42" s="45"/>
      <c r="D42" s="239" t="s">
        <v>173</v>
      </c>
      <c r="E42" s="240"/>
      <c r="F42" s="240"/>
      <c r="G42" s="240"/>
      <c r="H42" s="240"/>
      <c r="I42" s="45"/>
      <c r="J42" s="46"/>
    </row>
    <row r="43" spans="2:10" ht="15.75" thickBot="1" x14ac:dyDescent="0.3">
      <c r="B43" s="53"/>
      <c r="C43" s="54"/>
      <c r="D43" s="54"/>
      <c r="E43" s="54"/>
      <c r="F43" s="54"/>
      <c r="G43" s="54"/>
      <c r="H43" s="54"/>
      <c r="I43" s="54"/>
      <c r="J43" s="55"/>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AC92435F-CCDD-40AB-A9BC-B80F1B456C46}"/>
    <hyperlink ref="D26:H26" location="'B1. HTT Mortgage Assets'!A1" display="Worksheet B1: HTT Mortgage Assets" xr:uid="{DA5BAFAC-3910-4D68-86AB-D3883A3BC833}"/>
    <hyperlink ref="D28:H28" location="'B2. HTT Public Sector Assets'!A1" display="Worksheet C: HTT Public Sector Assets" xr:uid="{535A5873-FCEE-43BB-B9F1-54EBA6CC6B0D}"/>
    <hyperlink ref="D32:H32" location="'C. HTT Harmonised Glossary'!A1" display="Worksheet C: HTT Harmonised Glossary" xr:uid="{826106EE-5CCE-4AEC-A8FD-D024F627498E}"/>
    <hyperlink ref="D30:H30" location="'B3. HTT Shipping Assets'!A1" display="Worksheet B3: HTT Shipping Assets" xr:uid="{61C05002-5A8D-411B-9113-B07793BFFEF0}"/>
    <hyperlink ref="D34:H34" location="Disclaimer!A1" display="Disclaimer" xr:uid="{24838A98-6B04-4DEA-B6AA-B56C3347DAF8}"/>
    <hyperlink ref="D40:H40" location="'F1. Sustainable M data'!A1" display="Worksheet F1: Sustainable M data" xr:uid="{B488D3BE-8EC8-4F36-9FF7-FA30DE61EFF6}"/>
    <hyperlink ref="D42:H42" location="'G1. Crisis M Payment Holidays'!A1" display="Worksheet G1. Crisis M Payment Holidays" xr:uid="{4A1B1CF7-7FDD-4A63-928A-52149E61EF12}"/>
  </hyperlinks>
  <pageMargins left="0.25" right="0.25" top="0.75" bottom="0.75" header="0.3" footer="0.3"/>
  <pageSetup paperSize="9" fitToHeight="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910B9-5F1A-4C86-B840-040A1632EA94}">
  <sheetPr>
    <tabColor theme="9" tint="-0.249977111117893"/>
    <pageSetUpPr fitToPage="1"/>
  </sheetPr>
  <dimension ref="A1:N413"/>
  <sheetViews>
    <sheetView tabSelected="1" view="pageBreakPreview" zoomScale="60" zoomScaleNormal="100" workbookViewId="0">
      <selection activeCell="C18" sqref="C18"/>
    </sheetView>
  </sheetViews>
  <sheetFormatPr defaultColWidth="8.85546875" defaultRowHeight="15" outlineLevelRow="1" x14ac:dyDescent="0.2"/>
  <cols>
    <col min="1" max="1" width="13.28515625" style="125" customWidth="1"/>
    <col min="2" max="2" width="60.7109375" style="125" customWidth="1"/>
    <col min="3" max="3" width="40.5703125" style="125" customWidth="1"/>
    <col min="4" max="4" width="49.7109375" style="125" customWidth="1"/>
    <col min="5" max="5" width="6.7109375" style="125" customWidth="1"/>
    <col min="6" max="6" width="41.7109375" style="125" customWidth="1"/>
    <col min="7" max="7" width="41.7109375" style="121" customWidth="1"/>
    <col min="8" max="8" width="7.28515625" style="125" customWidth="1"/>
    <col min="9" max="10" width="38.140625" style="125" customWidth="1"/>
    <col min="11" max="11" width="47.7109375" style="125" customWidth="1"/>
    <col min="12" max="12" width="7.28515625" style="125" customWidth="1"/>
    <col min="13" max="13" width="25.7109375" style="125" customWidth="1"/>
    <col min="14" max="14" width="25.7109375" style="121" customWidth="1"/>
    <col min="15" max="16384" width="8.85546875" style="123"/>
  </cols>
  <sheetData>
    <row r="1" spans="1:13" ht="31.5" x14ac:dyDescent="0.2">
      <c r="A1" s="120" t="s">
        <v>1543</v>
      </c>
      <c r="B1" s="120"/>
      <c r="C1" s="121"/>
      <c r="D1" s="121"/>
      <c r="E1" s="121"/>
      <c r="F1" s="122" t="s">
        <v>1137</v>
      </c>
      <c r="H1" s="121"/>
      <c r="I1" s="120"/>
      <c r="J1" s="121"/>
      <c r="K1" s="121"/>
      <c r="L1" s="121"/>
      <c r="M1" s="121"/>
    </row>
    <row r="2" spans="1:13" ht="15.75" thickBot="1" x14ac:dyDescent="0.25">
      <c r="A2" s="121"/>
      <c r="B2" s="124"/>
      <c r="C2" s="124"/>
      <c r="D2" s="121"/>
      <c r="E2" s="121"/>
      <c r="F2" s="121"/>
      <c r="H2" s="121"/>
      <c r="L2" s="121"/>
      <c r="M2" s="121"/>
    </row>
    <row r="3" spans="1:13" ht="19.5" thickBot="1" x14ac:dyDescent="0.25">
      <c r="A3" s="126"/>
      <c r="B3" s="127" t="s">
        <v>174</v>
      </c>
      <c r="C3" s="128" t="s">
        <v>230</v>
      </c>
      <c r="D3" s="126"/>
      <c r="E3" s="126"/>
      <c r="F3" s="121"/>
      <c r="G3" s="126"/>
      <c r="H3" s="121"/>
      <c r="L3" s="121"/>
      <c r="M3" s="121"/>
    </row>
    <row r="4" spans="1:13" ht="15.75" thickBot="1" x14ac:dyDescent="0.25">
      <c r="H4" s="121"/>
      <c r="L4" s="121"/>
      <c r="M4" s="121"/>
    </row>
    <row r="5" spans="1:13" ht="18.75" x14ac:dyDescent="0.2">
      <c r="A5" s="129"/>
      <c r="B5" s="130" t="s">
        <v>175</v>
      </c>
      <c r="C5" s="129"/>
      <c r="E5" s="131"/>
      <c r="F5" s="131"/>
      <c r="H5" s="121"/>
      <c r="L5" s="121"/>
      <c r="M5" s="121"/>
    </row>
    <row r="6" spans="1:13" x14ac:dyDescent="0.2">
      <c r="B6" s="132" t="s">
        <v>176</v>
      </c>
      <c r="C6" s="131"/>
      <c r="D6" s="131"/>
      <c r="H6" s="121"/>
      <c r="L6" s="121"/>
      <c r="M6" s="121"/>
    </row>
    <row r="7" spans="1:13" x14ac:dyDescent="0.2">
      <c r="B7" s="133" t="s">
        <v>1544</v>
      </c>
      <c r="C7" s="131"/>
      <c r="D7" s="131"/>
      <c r="H7" s="121"/>
      <c r="L7" s="121"/>
      <c r="M7" s="121"/>
    </row>
    <row r="8" spans="1:13" x14ac:dyDescent="0.2">
      <c r="B8" s="133" t="s">
        <v>177</v>
      </c>
      <c r="C8" s="131"/>
      <c r="D8" s="131"/>
      <c r="F8" s="125" t="s">
        <v>1545</v>
      </c>
      <c r="H8" s="121"/>
      <c r="L8" s="121"/>
      <c r="M8" s="121"/>
    </row>
    <row r="9" spans="1:13" x14ac:dyDescent="0.2">
      <c r="B9" s="132" t="s">
        <v>1546</v>
      </c>
      <c r="H9" s="121"/>
      <c r="L9" s="121"/>
      <c r="M9" s="121"/>
    </row>
    <row r="10" spans="1:13" x14ac:dyDescent="0.2">
      <c r="B10" s="132" t="s">
        <v>178</v>
      </c>
      <c r="H10" s="121"/>
      <c r="L10" s="121"/>
      <c r="M10" s="121"/>
    </row>
    <row r="11" spans="1:13" ht="15.75" thickBot="1" x14ac:dyDescent="0.25">
      <c r="B11" s="134" t="s">
        <v>179</v>
      </c>
      <c r="H11" s="121"/>
      <c r="L11" s="121"/>
      <c r="M11" s="121"/>
    </row>
    <row r="12" spans="1:13" x14ac:dyDescent="0.2">
      <c r="B12" s="135"/>
      <c r="H12" s="121"/>
      <c r="L12" s="121"/>
      <c r="M12" s="121"/>
    </row>
    <row r="13" spans="1:13" ht="37.5" x14ac:dyDescent="0.2">
      <c r="A13" s="136" t="s">
        <v>294</v>
      </c>
      <c r="B13" s="136" t="s">
        <v>176</v>
      </c>
      <c r="C13" s="137"/>
      <c r="D13" s="137"/>
      <c r="E13" s="137"/>
      <c r="F13" s="137"/>
      <c r="G13" s="138"/>
      <c r="H13" s="121"/>
      <c r="L13" s="121"/>
      <c r="M13" s="121"/>
    </row>
    <row r="14" spans="1:13" x14ac:dyDescent="0.2">
      <c r="A14" s="125" t="s">
        <v>1133</v>
      </c>
      <c r="B14" s="139" t="s">
        <v>180</v>
      </c>
      <c r="C14" s="125" t="s">
        <v>345</v>
      </c>
      <c r="E14" s="131"/>
      <c r="F14" s="131"/>
      <c r="H14" s="121"/>
      <c r="L14" s="121"/>
      <c r="M14" s="121"/>
    </row>
    <row r="15" spans="1:13" x14ac:dyDescent="0.2">
      <c r="A15" s="125" t="s">
        <v>811</v>
      </c>
      <c r="B15" s="139" t="s">
        <v>181</v>
      </c>
      <c r="C15" s="125" t="s">
        <v>1192</v>
      </c>
      <c r="E15" s="131"/>
      <c r="F15" s="131"/>
      <c r="H15" s="121"/>
      <c r="L15" s="121"/>
      <c r="M15" s="121"/>
    </row>
    <row r="16" spans="1:13" x14ac:dyDescent="0.2">
      <c r="A16" s="125" t="s">
        <v>1134</v>
      </c>
      <c r="B16" s="139" t="s">
        <v>1138</v>
      </c>
      <c r="C16" s="125" t="s">
        <v>1193</v>
      </c>
      <c r="E16" s="131"/>
      <c r="F16" s="131"/>
      <c r="H16" s="121"/>
      <c r="L16" s="121"/>
      <c r="M16" s="121"/>
    </row>
    <row r="17" spans="1:13" ht="30" x14ac:dyDescent="0.2">
      <c r="A17" s="125" t="s">
        <v>812</v>
      </c>
      <c r="B17" s="139" t="s">
        <v>182</v>
      </c>
      <c r="C17" s="125" t="s">
        <v>1194</v>
      </c>
      <c r="E17" s="131"/>
      <c r="F17" s="131"/>
      <c r="H17" s="121"/>
      <c r="L17" s="121"/>
      <c r="M17" s="121"/>
    </row>
    <row r="18" spans="1:13" outlineLevel="1" x14ac:dyDescent="0.2">
      <c r="A18" s="125" t="s">
        <v>1139</v>
      </c>
      <c r="B18" s="139" t="s">
        <v>183</v>
      </c>
      <c r="C18" s="140">
        <v>45504</v>
      </c>
      <c r="E18" s="131"/>
      <c r="F18" s="131"/>
      <c r="H18" s="121"/>
      <c r="L18" s="121"/>
      <c r="M18" s="121"/>
    </row>
    <row r="19" spans="1:13" outlineLevel="1" x14ac:dyDescent="0.2">
      <c r="A19" s="125" t="s">
        <v>813</v>
      </c>
      <c r="B19" s="141" t="s">
        <v>1547</v>
      </c>
      <c r="E19" s="131"/>
      <c r="F19" s="131"/>
      <c r="H19" s="121"/>
      <c r="L19" s="121"/>
      <c r="M19" s="121"/>
    </row>
    <row r="20" spans="1:13" outlineLevel="1" x14ac:dyDescent="0.2">
      <c r="A20" s="125" t="s">
        <v>1548</v>
      </c>
      <c r="B20" s="141" t="s">
        <v>1549</v>
      </c>
      <c r="E20" s="131"/>
      <c r="F20" s="131"/>
      <c r="H20" s="121"/>
      <c r="L20" s="121"/>
      <c r="M20" s="121"/>
    </row>
    <row r="21" spans="1:13" outlineLevel="1" x14ac:dyDescent="0.2">
      <c r="A21" s="125" t="s">
        <v>814</v>
      </c>
      <c r="B21" s="141"/>
      <c r="E21" s="131"/>
      <c r="F21" s="131"/>
      <c r="H21" s="121"/>
      <c r="L21" s="121"/>
      <c r="M21" s="121"/>
    </row>
    <row r="22" spans="1:13" outlineLevel="1" x14ac:dyDescent="0.2">
      <c r="A22" s="125" t="s">
        <v>815</v>
      </c>
      <c r="B22" s="141"/>
      <c r="E22" s="131"/>
      <c r="F22" s="131"/>
      <c r="H22" s="121"/>
      <c r="L22" s="121"/>
      <c r="M22" s="121"/>
    </row>
    <row r="23" spans="1:13" outlineLevel="1" x14ac:dyDescent="0.2">
      <c r="A23" s="125" t="s">
        <v>1550</v>
      </c>
      <c r="B23" s="141"/>
      <c r="E23" s="131"/>
      <c r="F23" s="131"/>
      <c r="H23" s="121"/>
      <c r="L23" s="121"/>
      <c r="M23" s="121"/>
    </row>
    <row r="24" spans="1:13" outlineLevel="1" x14ac:dyDescent="0.2">
      <c r="A24" s="125" t="s">
        <v>1551</v>
      </c>
      <c r="B24" s="141"/>
      <c r="E24" s="131"/>
      <c r="F24" s="131"/>
      <c r="H24" s="121"/>
      <c r="L24" s="121"/>
      <c r="M24" s="121"/>
    </row>
    <row r="25" spans="1:13" outlineLevel="1" x14ac:dyDescent="0.2">
      <c r="A25" s="125" t="s">
        <v>1552</v>
      </c>
      <c r="B25" s="141"/>
      <c r="E25" s="131"/>
      <c r="F25" s="131"/>
      <c r="H25" s="121"/>
      <c r="L25" s="121"/>
      <c r="M25" s="121"/>
    </row>
    <row r="26" spans="1:13" ht="18.75" x14ac:dyDescent="0.2">
      <c r="A26" s="137"/>
      <c r="B26" s="136" t="s">
        <v>1544</v>
      </c>
      <c r="C26" s="137"/>
      <c r="D26" s="137"/>
      <c r="E26" s="137"/>
      <c r="F26" s="137"/>
      <c r="G26" s="138"/>
      <c r="H26" s="121"/>
      <c r="L26" s="121"/>
      <c r="M26" s="121"/>
    </row>
    <row r="27" spans="1:13" x14ac:dyDescent="0.2">
      <c r="A27" s="125" t="s">
        <v>816</v>
      </c>
      <c r="B27" s="142" t="s">
        <v>1553</v>
      </c>
      <c r="C27" s="125" t="s">
        <v>1119</v>
      </c>
      <c r="D27" s="143"/>
      <c r="E27" s="143"/>
      <c r="F27" s="143"/>
      <c r="H27" s="121"/>
      <c r="L27" s="121"/>
      <c r="M27" s="121"/>
    </row>
    <row r="28" spans="1:13" x14ac:dyDescent="0.2">
      <c r="A28" s="125" t="s">
        <v>817</v>
      </c>
      <c r="B28" s="144" t="s">
        <v>1554</v>
      </c>
      <c r="C28" s="125" t="s">
        <v>1119</v>
      </c>
      <c r="D28" s="143"/>
      <c r="E28" s="143"/>
      <c r="F28" s="143"/>
      <c r="H28" s="121"/>
      <c r="L28" s="121"/>
    </row>
    <row r="29" spans="1:13" x14ac:dyDescent="0.2">
      <c r="A29" s="125" t="s">
        <v>1135</v>
      </c>
      <c r="B29" s="142" t="s">
        <v>184</v>
      </c>
      <c r="C29" s="125" t="s">
        <v>1119</v>
      </c>
      <c r="E29" s="143"/>
      <c r="F29" s="143"/>
      <c r="H29" s="121"/>
      <c r="L29" s="121"/>
    </row>
    <row r="30" spans="1:13" outlineLevel="1" x14ac:dyDescent="0.2">
      <c r="A30" s="125" t="s">
        <v>818</v>
      </c>
      <c r="B30" s="142" t="s">
        <v>185</v>
      </c>
      <c r="C30" s="125" t="s">
        <v>1166</v>
      </c>
      <c r="E30" s="143"/>
      <c r="F30" s="143"/>
      <c r="H30" s="121"/>
      <c r="L30" s="121"/>
    </row>
    <row r="31" spans="1:13" outlineLevel="1" x14ac:dyDescent="0.2">
      <c r="A31" s="125" t="s">
        <v>819</v>
      </c>
      <c r="B31" s="142"/>
      <c r="E31" s="143"/>
      <c r="F31" s="143"/>
      <c r="H31" s="121"/>
      <c r="L31" s="121"/>
      <c r="M31" s="121"/>
    </row>
    <row r="32" spans="1:13" outlineLevel="1" x14ac:dyDescent="0.2">
      <c r="A32" s="125" t="s">
        <v>820</v>
      </c>
      <c r="B32" s="142"/>
      <c r="E32" s="143"/>
      <c r="F32" s="143"/>
      <c r="H32" s="121"/>
      <c r="L32" s="121"/>
      <c r="M32" s="121"/>
    </row>
    <row r="33" spans="1:14" outlineLevel="1" x14ac:dyDescent="0.2">
      <c r="A33" s="125" t="s">
        <v>821</v>
      </c>
      <c r="B33" s="142"/>
      <c r="E33" s="143"/>
      <c r="F33" s="143"/>
      <c r="H33" s="121"/>
      <c r="L33" s="121"/>
      <c r="M33" s="121"/>
    </row>
    <row r="34" spans="1:14" outlineLevel="1" x14ac:dyDescent="0.2">
      <c r="A34" s="125" t="s">
        <v>822</v>
      </c>
      <c r="B34" s="142"/>
      <c r="E34" s="143"/>
      <c r="F34" s="143"/>
      <c r="H34" s="121"/>
      <c r="L34" s="121"/>
      <c r="M34" s="121"/>
    </row>
    <row r="35" spans="1:14" outlineLevel="1" x14ac:dyDescent="0.2">
      <c r="A35" s="125" t="s">
        <v>1555</v>
      </c>
      <c r="B35" s="145"/>
      <c r="E35" s="143"/>
      <c r="F35" s="143"/>
      <c r="H35" s="121"/>
      <c r="L35" s="121"/>
      <c r="M35" s="121"/>
    </row>
    <row r="36" spans="1:14" ht="18.75" x14ac:dyDescent="0.2">
      <c r="A36" s="136"/>
      <c r="B36" s="136" t="s">
        <v>177</v>
      </c>
      <c r="C36" s="136"/>
      <c r="D36" s="137"/>
      <c r="E36" s="137"/>
      <c r="F36" s="137"/>
      <c r="G36" s="138"/>
      <c r="H36" s="121"/>
      <c r="L36" s="121"/>
      <c r="M36" s="121"/>
    </row>
    <row r="37" spans="1:14" ht="15" customHeight="1" x14ac:dyDescent="0.2">
      <c r="A37" s="146"/>
      <c r="B37" s="147" t="s">
        <v>186</v>
      </c>
      <c r="C37" s="146" t="s">
        <v>187</v>
      </c>
      <c r="D37" s="148"/>
      <c r="E37" s="148"/>
      <c r="F37" s="148"/>
      <c r="G37" s="149"/>
      <c r="H37" s="121"/>
      <c r="L37" s="121"/>
      <c r="M37" s="121"/>
    </row>
    <row r="38" spans="1:14" x14ac:dyDescent="0.2">
      <c r="A38" s="125" t="s">
        <v>823</v>
      </c>
      <c r="B38" s="143" t="s">
        <v>1556</v>
      </c>
      <c r="C38" s="150">
        <v>14920.602132869701</v>
      </c>
      <c r="F38" s="143"/>
      <c r="H38" s="121"/>
      <c r="L38" s="121"/>
      <c r="M38" s="121"/>
    </row>
    <row r="39" spans="1:14" x14ac:dyDescent="0.2">
      <c r="A39" s="125" t="s">
        <v>824</v>
      </c>
      <c r="B39" s="143" t="s">
        <v>188</v>
      </c>
      <c r="C39" s="150">
        <v>11500</v>
      </c>
      <c r="F39" s="143"/>
      <c r="H39" s="121"/>
      <c r="L39" s="121"/>
      <c r="M39" s="121"/>
      <c r="N39" s="123"/>
    </row>
    <row r="40" spans="1:14" outlineLevel="1" x14ac:dyDescent="0.2">
      <c r="A40" s="125" t="s">
        <v>825</v>
      </c>
      <c r="B40" s="151" t="s">
        <v>189</v>
      </c>
      <c r="C40" s="150">
        <v>14422.9937001201</v>
      </c>
      <c r="F40" s="143"/>
      <c r="H40" s="121"/>
      <c r="L40" s="121"/>
      <c r="M40" s="121"/>
      <c r="N40" s="123"/>
    </row>
    <row r="41" spans="1:14" outlineLevel="1" x14ac:dyDescent="0.2">
      <c r="A41" s="125" t="s">
        <v>826</v>
      </c>
      <c r="B41" s="151" t="s">
        <v>190</v>
      </c>
      <c r="C41" s="150">
        <v>10653.074844999999</v>
      </c>
      <c r="F41" s="143"/>
      <c r="H41" s="121"/>
      <c r="L41" s="121"/>
      <c r="M41" s="121"/>
      <c r="N41" s="123"/>
    </row>
    <row r="42" spans="1:14" outlineLevel="1" x14ac:dyDescent="0.2">
      <c r="A42" s="125" t="s">
        <v>827</v>
      </c>
      <c r="B42" s="151"/>
      <c r="C42" s="152"/>
      <c r="F42" s="143"/>
      <c r="H42" s="121"/>
      <c r="L42" s="121"/>
      <c r="M42" s="121"/>
      <c r="N42" s="123"/>
    </row>
    <row r="43" spans="1:14" outlineLevel="1" x14ac:dyDescent="0.2">
      <c r="A43" s="123" t="s">
        <v>1557</v>
      </c>
      <c r="B43" s="143"/>
      <c r="F43" s="143"/>
      <c r="H43" s="121"/>
      <c r="L43" s="121"/>
      <c r="M43" s="121"/>
      <c r="N43" s="123"/>
    </row>
    <row r="44" spans="1:14" ht="15" customHeight="1" x14ac:dyDescent="0.2">
      <c r="A44" s="146"/>
      <c r="B44" s="146" t="s">
        <v>1558</v>
      </c>
      <c r="C44" s="146" t="s">
        <v>191</v>
      </c>
      <c r="D44" s="146" t="s">
        <v>192</v>
      </c>
      <c r="E44" s="146"/>
      <c r="F44" s="146" t="s">
        <v>193</v>
      </c>
      <c r="G44" s="146" t="s">
        <v>194</v>
      </c>
      <c r="I44" s="121"/>
      <c r="J44" s="121"/>
      <c r="K44" s="123"/>
      <c r="L44" s="123"/>
      <c r="M44" s="123"/>
      <c r="N44" s="123"/>
    </row>
    <row r="45" spans="1:14" x14ac:dyDescent="0.2">
      <c r="A45" s="125" t="s">
        <v>828</v>
      </c>
      <c r="B45" s="143" t="s">
        <v>195</v>
      </c>
      <c r="C45" s="153">
        <v>0.05</v>
      </c>
      <c r="D45" s="154">
        <f>IF(OR(C38="[For completion]",C39="[For completion]"),"Please complete G.3.1.1 and G.3.1.2",(C38/C39-1-MAX(C45,F45)))</f>
        <v>0.24744366372779997</v>
      </c>
      <c r="E45" s="154"/>
      <c r="F45" s="154">
        <v>0.05</v>
      </c>
      <c r="G45" s="125" t="s">
        <v>625</v>
      </c>
      <c r="H45" s="121"/>
      <c r="L45" s="121"/>
      <c r="M45" s="121"/>
      <c r="N45" s="123"/>
    </row>
    <row r="46" spans="1:14" outlineLevel="1" x14ac:dyDescent="0.2">
      <c r="C46" s="154"/>
      <c r="D46" s="154"/>
      <c r="E46" s="154"/>
      <c r="F46" s="154"/>
      <c r="G46" s="155"/>
      <c r="H46" s="121"/>
      <c r="L46" s="121"/>
      <c r="M46" s="121"/>
      <c r="N46" s="123"/>
    </row>
    <row r="47" spans="1:14" outlineLevel="1" x14ac:dyDescent="0.2">
      <c r="A47" s="156" t="s">
        <v>1140</v>
      </c>
      <c r="B47" s="156" t="s">
        <v>1141</v>
      </c>
      <c r="C47" s="157">
        <f>IF(OR(C38="[For completion]",C39="[For completion]"),"", C38-C39)</f>
        <v>3420.6021328697007</v>
      </c>
      <c r="D47" s="154"/>
      <c r="E47" s="154"/>
      <c r="F47" s="154"/>
      <c r="G47" s="155"/>
      <c r="H47" s="121"/>
      <c r="L47" s="121"/>
      <c r="M47" s="121"/>
      <c r="N47" s="123"/>
    </row>
    <row r="48" spans="1:14" outlineLevel="1" x14ac:dyDescent="0.2">
      <c r="A48" s="125" t="s">
        <v>829</v>
      </c>
      <c r="C48" s="155"/>
      <c r="D48" s="155"/>
      <c r="E48" s="155"/>
      <c r="F48" s="155"/>
      <c r="G48" s="155"/>
      <c r="H48" s="121"/>
      <c r="L48" s="121"/>
      <c r="M48" s="121"/>
      <c r="N48" s="123"/>
    </row>
    <row r="49" spans="1:14" outlineLevel="1" x14ac:dyDescent="0.2">
      <c r="A49" s="125" t="s">
        <v>830</v>
      </c>
      <c r="B49" s="141" t="s">
        <v>196</v>
      </c>
      <c r="D49" s="153">
        <v>0</v>
      </c>
      <c r="E49" s="155"/>
      <c r="F49" s="155"/>
      <c r="G49" s="155"/>
      <c r="H49" s="121"/>
      <c r="L49" s="121"/>
      <c r="M49" s="121"/>
      <c r="N49" s="123"/>
    </row>
    <row r="50" spans="1:14" outlineLevel="1" x14ac:dyDescent="0.2">
      <c r="A50" s="125" t="s">
        <v>831</v>
      </c>
      <c r="B50" s="141" t="s">
        <v>197</v>
      </c>
      <c r="D50" s="153">
        <v>0</v>
      </c>
      <c r="E50" s="155"/>
      <c r="F50" s="155"/>
      <c r="G50" s="155"/>
      <c r="H50" s="121"/>
      <c r="L50" s="121"/>
      <c r="M50" s="121"/>
      <c r="N50" s="123"/>
    </row>
    <row r="51" spans="1:14" outlineLevel="1" x14ac:dyDescent="0.2">
      <c r="A51" s="125" t="s">
        <v>832</v>
      </c>
      <c r="B51" s="141"/>
      <c r="C51" s="155"/>
      <c r="D51" s="155"/>
      <c r="E51" s="155"/>
      <c r="F51" s="155"/>
      <c r="G51" s="155"/>
      <c r="H51" s="121"/>
      <c r="L51" s="121"/>
      <c r="M51" s="121"/>
      <c r="N51" s="123"/>
    </row>
    <row r="52" spans="1:14" ht="15" customHeight="1" x14ac:dyDescent="0.2">
      <c r="A52" s="146"/>
      <c r="B52" s="147" t="s">
        <v>1559</v>
      </c>
      <c r="C52" s="146" t="s">
        <v>187</v>
      </c>
      <c r="D52" s="146"/>
      <c r="E52" s="148"/>
      <c r="F52" s="149" t="s">
        <v>198</v>
      </c>
      <c r="G52" s="149"/>
      <c r="H52" s="121"/>
      <c r="L52" s="121"/>
      <c r="M52" s="121"/>
      <c r="N52" s="123"/>
    </row>
    <row r="53" spans="1:14" x14ac:dyDescent="0.2">
      <c r="A53" s="125" t="s">
        <v>833</v>
      </c>
      <c r="B53" s="143" t="s">
        <v>199</v>
      </c>
      <c r="C53" s="150">
        <v>14920.602132870001</v>
      </c>
      <c r="E53" s="158"/>
      <c r="F53" s="159">
        <f>IF($C$58=0,"",IF(C53="[for completion]","",C53/$C$58))</f>
        <v>0.95380616157186104</v>
      </c>
      <c r="G53" s="160"/>
      <c r="H53" s="121"/>
      <c r="L53" s="121"/>
      <c r="M53" s="121"/>
      <c r="N53" s="123"/>
    </row>
    <row r="54" spans="1:14" x14ac:dyDescent="0.2">
      <c r="A54" s="125" t="s">
        <v>834</v>
      </c>
      <c r="B54" s="143" t="s">
        <v>200</v>
      </c>
      <c r="C54" s="150" t="s">
        <v>1195</v>
      </c>
      <c r="E54" s="158"/>
      <c r="F54" s="154" t="s">
        <v>1195</v>
      </c>
      <c r="G54" s="160"/>
      <c r="H54" s="121"/>
      <c r="L54" s="121"/>
      <c r="M54" s="121"/>
      <c r="N54" s="123"/>
    </row>
    <row r="55" spans="1:14" x14ac:dyDescent="0.2">
      <c r="A55" s="125" t="s">
        <v>835</v>
      </c>
      <c r="B55" s="143" t="s">
        <v>201</v>
      </c>
      <c r="C55" s="150" t="s">
        <v>1195</v>
      </c>
      <c r="E55" s="158"/>
      <c r="F55" s="154" t="s">
        <v>1195</v>
      </c>
      <c r="G55" s="160"/>
      <c r="H55" s="121"/>
      <c r="L55" s="121"/>
      <c r="M55" s="121"/>
      <c r="N55" s="123"/>
    </row>
    <row r="56" spans="1:14" x14ac:dyDescent="0.2">
      <c r="A56" s="125" t="s">
        <v>836</v>
      </c>
      <c r="B56" s="143" t="s">
        <v>202</v>
      </c>
      <c r="C56" s="150">
        <v>91.5</v>
      </c>
      <c r="E56" s="158"/>
      <c r="F56" s="154">
        <v>5.8491784049091904E-3</v>
      </c>
      <c r="G56" s="160"/>
      <c r="H56" s="121"/>
      <c r="L56" s="121"/>
      <c r="M56" s="121"/>
      <c r="N56" s="123"/>
    </row>
    <row r="57" spans="1:14" x14ac:dyDescent="0.2">
      <c r="A57" s="125" t="s">
        <v>837</v>
      </c>
      <c r="B57" s="125" t="s">
        <v>203</v>
      </c>
      <c r="C57" s="150">
        <v>631.12049874000002</v>
      </c>
      <c r="E57" s="158"/>
      <c r="F57" s="154">
        <v>4.0344660023229797E-2</v>
      </c>
      <c r="G57" s="160"/>
      <c r="H57" s="121"/>
      <c r="L57" s="121"/>
      <c r="M57" s="121"/>
      <c r="N57" s="123"/>
    </row>
    <row r="58" spans="1:14" x14ac:dyDescent="0.2">
      <c r="A58" s="125" t="s">
        <v>838</v>
      </c>
      <c r="B58" s="161" t="s">
        <v>204</v>
      </c>
      <c r="C58" s="162">
        <f>SUM(C53:C57)</f>
        <v>15643.22263161</v>
      </c>
      <c r="D58" s="158"/>
      <c r="E58" s="158"/>
      <c r="F58" s="163">
        <f>SUM(F53:F57)</f>
        <v>1</v>
      </c>
      <c r="G58" s="160"/>
      <c r="H58" s="121"/>
      <c r="L58" s="121"/>
      <c r="M58" s="121"/>
      <c r="N58" s="123"/>
    </row>
    <row r="59" spans="1:14" outlineLevel="1" x14ac:dyDescent="0.2">
      <c r="A59" s="125" t="s">
        <v>839</v>
      </c>
      <c r="B59" s="164"/>
      <c r="C59" s="152"/>
      <c r="E59" s="158"/>
      <c r="F59" s="159"/>
      <c r="G59" s="160"/>
      <c r="H59" s="121"/>
      <c r="L59" s="121"/>
      <c r="M59" s="121"/>
      <c r="N59" s="123"/>
    </row>
    <row r="60" spans="1:14" outlineLevel="1" x14ac:dyDescent="0.2">
      <c r="A60" s="125" t="s">
        <v>840</v>
      </c>
      <c r="B60" s="164"/>
      <c r="C60" s="152"/>
      <c r="E60" s="158"/>
      <c r="F60" s="159"/>
      <c r="G60" s="160"/>
      <c r="H60" s="121"/>
      <c r="L60" s="121"/>
      <c r="M60" s="121"/>
      <c r="N60" s="123"/>
    </row>
    <row r="61" spans="1:14" outlineLevel="1" x14ac:dyDescent="0.2">
      <c r="A61" s="125" t="s">
        <v>841</v>
      </c>
      <c r="B61" s="164"/>
      <c r="C61" s="152"/>
      <c r="E61" s="158"/>
      <c r="F61" s="159"/>
      <c r="G61" s="160"/>
      <c r="H61" s="121"/>
      <c r="L61" s="121"/>
      <c r="M61" s="121"/>
      <c r="N61" s="123"/>
    </row>
    <row r="62" spans="1:14" outlineLevel="1" x14ac:dyDescent="0.2">
      <c r="A62" s="125" t="s">
        <v>842</v>
      </c>
      <c r="B62" s="164"/>
      <c r="C62" s="152"/>
      <c r="E62" s="158"/>
      <c r="F62" s="159"/>
      <c r="G62" s="160"/>
      <c r="H62" s="121"/>
      <c r="L62" s="121"/>
      <c r="M62" s="121"/>
      <c r="N62" s="123"/>
    </row>
    <row r="63" spans="1:14" outlineLevel="1" x14ac:dyDescent="0.2">
      <c r="A63" s="125" t="s">
        <v>843</v>
      </c>
      <c r="B63" s="164"/>
      <c r="C63" s="152"/>
      <c r="E63" s="158"/>
      <c r="F63" s="159"/>
      <c r="G63" s="160"/>
      <c r="H63" s="121"/>
      <c r="L63" s="121"/>
      <c r="M63" s="121"/>
      <c r="N63" s="123"/>
    </row>
    <row r="64" spans="1:14" outlineLevel="1" x14ac:dyDescent="0.2">
      <c r="A64" s="125" t="s">
        <v>844</v>
      </c>
      <c r="B64" s="164"/>
      <c r="C64" s="165"/>
      <c r="D64" s="123"/>
      <c r="E64" s="123"/>
      <c r="F64" s="159"/>
      <c r="G64" s="166"/>
      <c r="H64" s="121"/>
      <c r="L64" s="121"/>
      <c r="M64" s="121"/>
      <c r="N64" s="123"/>
    </row>
    <row r="65" spans="1:14" ht="15" customHeight="1" x14ac:dyDescent="0.2">
      <c r="A65" s="146"/>
      <c r="B65" s="147" t="s">
        <v>206</v>
      </c>
      <c r="C65" s="167" t="s">
        <v>1560</v>
      </c>
      <c r="D65" s="167" t="s">
        <v>1561</v>
      </c>
      <c r="E65" s="148"/>
      <c r="F65" s="149" t="s">
        <v>207</v>
      </c>
      <c r="G65" s="168" t="s">
        <v>208</v>
      </c>
      <c r="H65" s="121"/>
      <c r="L65" s="121"/>
      <c r="M65" s="121"/>
      <c r="N65" s="123"/>
    </row>
    <row r="66" spans="1:14" x14ac:dyDescent="0.2">
      <c r="A66" s="125" t="s">
        <v>845</v>
      </c>
      <c r="B66" s="143" t="s">
        <v>1562</v>
      </c>
      <c r="C66" s="150">
        <v>7.5260449234309998</v>
      </c>
      <c r="D66" s="152" t="s">
        <v>625</v>
      </c>
      <c r="E66" s="139"/>
      <c r="F66" s="169"/>
      <c r="G66" s="170"/>
      <c r="H66" s="121"/>
      <c r="L66" s="121"/>
      <c r="M66" s="121"/>
      <c r="N66" s="123"/>
    </row>
    <row r="67" spans="1:14" x14ac:dyDescent="0.2">
      <c r="B67" s="143"/>
      <c r="E67" s="139"/>
      <c r="F67" s="169"/>
      <c r="G67" s="170"/>
      <c r="H67" s="121"/>
      <c r="L67" s="121"/>
      <c r="M67" s="121"/>
      <c r="N67" s="123"/>
    </row>
    <row r="68" spans="1:14" x14ac:dyDescent="0.2">
      <c r="B68" s="143" t="s">
        <v>209</v>
      </c>
      <c r="C68" s="139"/>
      <c r="D68" s="139"/>
      <c r="E68" s="139"/>
      <c r="F68" s="170"/>
      <c r="G68" s="170"/>
      <c r="H68" s="121"/>
      <c r="L68" s="121"/>
      <c r="M68" s="121"/>
      <c r="N68" s="123"/>
    </row>
    <row r="69" spans="1:14" x14ac:dyDescent="0.2">
      <c r="B69" s="143" t="s">
        <v>210</v>
      </c>
      <c r="E69" s="139"/>
      <c r="F69" s="170"/>
      <c r="G69" s="170"/>
      <c r="H69" s="121"/>
      <c r="L69" s="121"/>
      <c r="M69" s="121"/>
      <c r="N69" s="123"/>
    </row>
    <row r="70" spans="1:14" x14ac:dyDescent="0.2">
      <c r="A70" s="125" t="s">
        <v>846</v>
      </c>
      <c r="B70" s="171" t="s">
        <v>211</v>
      </c>
      <c r="C70" s="150">
        <v>379.205658220001</v>
      </c>
      <c r="D70" s="152" t="s">
        <v>625</v>
      </c>
      <c r="E70" s="171"/>
      <c r="F70" s="159">
        <f t="shared" ref="F70:F76" si="0">IF($C$77=0,"",IF(C70="[for completion]","",C70/$C$77))</f>
        <v>2.5414903154921092E-2</v>
      </c>
      <c r="G70" s="159" t="str">
        <f>IF($D$77=0,"",IF(D70="[Mark as ND1 if not relevant]","",D70/$D$77))</f>
        <v/>
      </c>
      <c r="H70" s="121"/>
      <c r="L70" s="121"/>
      <c r="M70" s="121"/>
      <c r="N70" s="123"/>
    </row>
    <row r="71" spans="1:14" x14ac:dyDescent="0.2">
      <c r="A71" s="125" t="s">
        <v>847</v>
      </c>
      <c r="B71" s="171" t="s">
        <v>212</v>
      </c>
      <c r="C71" s="150">
        <v>470.134277260001</v>
      </c>
      <c r="D71" s="152" t="s">
        <v>625</v>
      </c>
      <c r="E71" s="171"/>
      <c r="F71" s="159">
        <f t="shared" si="0"/>
        <v>3.1509068673863827E-2</v>
      </c>
      <c r="G71" s="159" t="str">
        <f t="shared" ref="G71:G76" si="1">IF($D$77=0,"",IF(D71="[Mark as ND1 if not relevant]","",D71/$D$77))</f>
        <v/>
      </c>
      <c r="H71" s="121"/>
      <c r="L71" s="121"/>
      <c r="M71" s="121"/>
      <c r="N71" s="123"/>
    </row>
    <row r="72" spans="1:14" x14ac:dyDescent="0.2">
      <c r="A72" s="125" t="s">
        <v>848</v>
      </c>
      <c r="B72" s="171" t="s">
        <v>213</v>
      </c>
      <c r="C72" s="150">
        <v>773.99303746999703</v>
      </c>
      <c r="D72" s="152" t="s">
        <v>625</v>
      </c>
      <c r="E72" s="171"/>
      <c r="F72" s="159">
        <f t="shared" si="0"/>
        <v>5.1874115439677404E-2</v>
      </c>
      <c r="G72" s="159" t="str">
        <f t="shared" si="1"/>
        <v/>
      </c>
      <c r="H72" s="121"/>
      <c r="L72" s="121"/>
      <c r="M72" s="121"/>
      <c r="N72" s="123"/>
    </row>
    <row r="73" spans="1:14" x14ac:dyDescent="0.2">
      <c r="A73" s="125" t="s">
        <v>849</v>
      </c>
      <c r="B73" s="171" t="s">
        <v>214</v>
      </c>
      <c r="C73" s="150">
        <v>745.81992080000305</v>
      </c>
      <c r="D73" s="152" t="s">
        <v>625</v>
      </c>
      <c r="E73" s="171"/>
      <c r="F73" s="159">
        <f t="shared" si="0"/>
        <v>4.9985913045490597E-2</v>
      </c>
      <c r="G73" s="159" t="str">
        <f t="shared" si="1"/>
        <v/>
      </c>
      <c r="H73" s="121"/>
      <c r="L73" s="121"/>
      <c r="M73" s="121"/>
      <c r="N73" s="123"/>
    </row>
    <row r="74" spans="1:14" x14ac:dyDescent="0.2">
      <c r="A74" s="125" t="s">
        <v>850</v>
      </c>
      <c r="B74" s="171" t="s">
        <v>215</v>
      </c>
      <c r="C74" s="150">
        <v>963.65227556000002</v>
      </c>
      <c r="D74" s="152" t="s">
        <v>625</v>
      </c>
      <c r="E74" s="171"/>
      <c r="F74" s="159">
        <f t="shared" si="0"/>
        <v>6.4585347627296993E-2</v>
      </c>
      <c r="G74" s="159" t="str">
        <f t="shared" si="1"/>
        <v/>
      </c>
      <c r="H74" s="121"/>
      <c r="L74" s="121"/>
      <c r="M74" s="121"/>
      <c r="N74" s="123"/>
    </row>
    <row r="75" spans="1:14" x14ac:dyDescent="0.2">
      <c r="A75" s="125" t="s">
        <v>851</v>
      </c>
      <c r="B75" s="171" t="s">
        <v>216</v>
      </c>
      <c r="C75" s="150">
        <v>7507.2215180200201</v>
      </c>
      <c r="D75" s="152" t="s">
        <v>625</v>
      </c>
      <c r="E75" s="171"/>
      <c r="F75" s="159">
        <f t="shared" si="0"/>
        <v>0.50314467547403052</v>
      </c>
      <c r="G75" s="159" t="str">
        <f t="shared" si="1"/>
        <v/>
      </c>
      <c r="H75" s="121"/>
      <c r="L75" s="121"/>
      <c r="M75" s="121"/>
      <c r="N75" s="123"/>
    </row>
    <row r="76" spans="1:14" x14ac:dyDescent="0.2">
      <c r="A76" s="125" t="s">
        <v>852</v>
      </c>
      <c r="B76" s="171" t="s">
        <v>217</v>
      </c>
      <c r="C76" s="150">
        <v>4080.5754455400102</v>
      </c>
      <c r="D76" s="152" t="s">
        <v>625</v>
      </c>
      <c r="E76" s="171"/>
      <c r="F76" s="159">
        <f t="shared" si="0"/>
        <v>0.27348597658471951</v>
      </c>
      <c r="G76" s="159" t="str">
        <f t="shared" si="1"/>
        <v/>
      </c>
      <c r="H76" s="121"/>
      <c r="L76" s="121"/>
      <c r="M76" s="121"/>
      <c r="N76" s="123"/>
    </row>
    <row r="77" spans="1:14" x14ac:dyDescent="0.2">
      <c r="A77" s="125" t="s">
        <v>853</v>
      </c>
      <c r="B77" s="172" t="s">
        <v>204</v>
      </c>
      <c r="C77" s="162">
        <f>SUM(C70:C76)</f>
        <v>14920.602132870034</v>
      </c>
      <c r="D77" s="162">
        <f>SUM(D70:D76)</f>
        <v>0</v>
      </c>
      <c r="E77" s="143"/>
      <c r="F77" s="163">
        <f>SUM(F70:F76)</f>
        <v>1</v>
      </c>
      <c r="G77" s="163">
        <f>SUM(G70:G76)</f>
        <v>0</v>
      </c>
      <c r="H77" s="121"/>
      <c r="L77" s="121"/>
      <c r="M77" s="121"/>
      <c r="N77" s="123"/>
    </row>
    <row r="78" spans="1:14" outlineLevel="1" x14ac:dyDescent="0.2">
      <c r="A78" s="125" t="s">
        <v>854</v>
      </c>
      <c r="B78" s="173" t="s">
        <v>218</v>
      </c>
      <c r="C78" s="150">
        <v>26.63130636</v>
      </c>
      <c r="D78" s="162"/>
      <c r="E78" s="143"/>
      <c r="F78" s="159">
        <f>IF($C$77=0,"",IF(C78="[for completion]","",C78/$C$77))</f>
        <v>1.7848680718676444E-3</v>
      </c>
      <c r="G78" s="159" t="str">
        <f t="shared" ref="G78:G87" si="2">IF($D$77=0,"",IF(D78="[for completion]","",D78/$D$77))</f>
        <v/>
      </c>
      <c r="H78" s="121"/>
      <c r="L78" s="121"/>
      <c r="M78" s="121"/>
      <c r="N78" s="123"/>
    </row>
    <row r="79" spans="1:14" outlineLevel="1" x14ac:dyDescent="0.2">
      <c r="A79" s="125" t="s">
        <v>855</v>
      </c>
      <c r="B79" s="173" t="s">
        <v>219</v>
      </c>
      <c r="C79" s="150">
        <v>160.81493458</v>
      </c>
      <c r="D79" s="162"/>
      <c r="E79" s="143"/>
      <c r="F79" s="159">
        <f t="shared" ref="F79:F87" si="3">IF($C$77=0,"",IF(C79="[for completion]","",C79/$C$77))</f>
        <v>1.077804589572999E-2</v>
      </c>
      <c r="G79" s="159" t="str">
        <f t="shared" si="2"/>
        <v/>
      </c>
      <c r="H79" s="121"/>
      <c r="L79" s="121"/>
      <c r="M79" s="121"/>
      <c r="N79" s="123"/>
    </row>
    <row r="80" spans="1:14" outlineLevel="1" x14ac:dyDescent="0.2">
      <c r="A80" s="125" t="s">
        <v>856</v>
      </c>
      <c r="B80" s="173" t="s">
        <v>1563</v>
      </c>
      <c r="C80" s="150">
        <v>191.75941728000001</v>
      </c>
      <c r="D80" s="162"/>
      <c r="E80" s="143"/>
      <c r="F80" s="159">
        <f t="shared" si="3"/>
        <v>1.2851989187323392E-2</v>
      </c>
      <c r="G80" s="159" t="str">
        <f t="shared" si="2"/>
        <v/>
      </c>
      <c r="H80" s="121"/>
      <c r="L80" s="121"/>
      <c r="M80" s="121"/>
      <c r="N80" s="123"/>
    </row>
    <row r="81" spans="1:14" outlineLevel="1" x14ac:dyDescent="0.2">
      <c r="A81" s="125" t="s">
        <v>857</v>
      </c>
      <c r="B81" s="173" t="s">
        <v>220</v>
      </c>
      <c r="C81" s="150">
        <v>228.66539798000099</v>
      </c>
      <c r="D81" s="162"/>
      <c r="E81" s="143"/>
      <c r="F81" s="159">
        <f t="shared" si="3"/>
        <v>1.5325480563297907E-2</v>
      </c>
      <c r="G81" s="159" t="str">
        <f t="shared" si="2"/>
        <v/>
      </c>
      <c r="H81" s="121"/>
      <c r="L81" s="121"/>
      <c r="M81" s="121"/>
      <c r="N81" s="123"/>
    </row>
    <row r="82" spans="1:14" outlineLevel="1" x14ac:dyDescent="0.2">
      <c r="A82" s="125" t="s">
        <v>858</v>
      </c>
      <c r="B82" s="173" t="s">
        <v>1564</v>
      </c>
      <c r="C82" s="150">
        <v>241.46887927999899</v>
      </c>
      <c r="D82" s="162"/>
      <c r="E82" s="143"/>
      <c r="F82" s="159">
        <f t="shared" si="3"/>
        <v>1.6183588110565854E-2</v>
      </c>
      <c r="G82" s="159" t="str">
        <f t="shared" si="2"/>
        <v/>
      </c>
      <c r="H82" s="121"/>
      <c r="L82" s="121"/>
      <c r="M82" s="121"/>
      <c r="N82" s="123"/>
    </row>
    <row r="83" spans="1:14" outlineLevel="1" x14ac:dyDescent="0.2">
      <c r="A83" s="125" t="s">
        <v>859</v>
      </c>
      <c r="B83" s="173"/>
      <c r="C83" s="158"/>
      <c r="D83" s="158"/>
      <c r="E83" s="143"/>
      <c r="F83" s="160"/>
      <c r="G83" s="160"/>
      <c r="H83" s="121"/>
      <c r="L83" s="121"/>
      <c r="M83" s="121"/>
      <c r="N83" s="123"/>
    </row>
    <row r="84" spans="1:14" outlineLevel="1" x14ac:dyDescent="0.2">
      <c r="A84" s="125" t="s">
        <v>860</v>
      </c>
      <c r="B84" s="173"/>
      <c r="C84" s="158"/>
      <c r="D84" s="158"/>
      <c r="E84" s="143"/>
      <c r="F84" s="160"/>
      <c r="G84" s="160"/>
      <c r="H84" s="121"/>
      <c r="L84" s="121"/>
      <c r="M84" s="121"/>
      <c r="N84" s="123"/>
    </row>
    <row r="85" spans="1:14" outlineLevel="1" x14ac:dyDescent="0.2">
      <c r="A85" s="125" t="s">
        <v>861</v>
      </c>
      <c r="B85" s="173"/>
      <c r="C85" s="158"/>
      <c r="D85" s="158"/>
      <c r="E85" s="143"/>
      <c r="F85" s="160"/>
      <c r="G85" s="160"/>
      <c r="H85" s="121"/>
      <c r="L85" s="121"/>
      <c r="M85" s="121"/>
      <c r="N85" s="123"/>
    </row>
    <row r="86" spans="1:14" outlineLevel="1" x14ac:dyDescent="0.2">
      <c r="A86" s="125" t="s">
        <v>862</v>
      </c>
      <c r="B86" s="172"/>
      <c r="C86" s="158"/>
      <c r="D86" s="158"/>
      <c r="E86" s="143"/>
      <c r="F86" s="160">
        <f t="shared" si="3"/>
        <v>0</v>
      </c>
      <c r="G86" s="160" t="str">
        <f t="shared" si="2"/>
        <v/>
      </c>
      <c r="H86" s="121"/>
      <c r="L86" s="121"/>
      <c r="M86" s="121"/>
      <c r="N86" s="123"/>
    </row>
    <row r="87" spans="1:14" outlineLevel="1" x14ac:dyDescent="0.2">
      <c r="A87" s="125" t="s">
        <v>1565</v>
      </c>
      <c r="B87" s="173"/>
      <c r="C87" s="158"/>
      <c r="D87" s="158"/>
      <c r="E87" s="143"/>
      <c r="F87" s="160">
        <f t="shared" si="3"/>
        <v>0</v>
      </c>
      <c r="G87" s="160" t="str">
        <f t="shared" si="2"/>
        <v/>
      </c>
      <c r="H87" s="121"/>
      <c r="L87" s="121"/>
      <c r="M87" s="121"/>
      <c r="N87" s="123"/>
    </row>
    <row r="88" spans="1:14" ht="15" customHeight="1" x14ac:dyDescent="0.2">
      <c r="A88" s="146"/>
      <c r="B88" s="147" t="s">
        <v>221</v>
      </c>
      <c r="C88" s="167" t="s">
        <v>1566</v>
      </c>
      <c r="D88" s="167" t="s">
        <v>222</v>
      </c>
      <c r="E88" s="148"/>
      <c r="F88" s="149" t="s">
        <v>1567</v>
      </c>
      <c r="G88" s="146" t="s">
        <v>223</v>
      </c>
      <c r="H88" s="121"/>
      <c r="L88" s="121"/>
      <c r="M88" s="121"/>
      <c r="N88" s="123"/>
    </row>
    <row r="89" spans="1:14" x14ac:dyDescent="0.2">
      <c r="A89" s="125" t="s">
        <v>863</v>
      </c>
      <c r="B89" s="143" t="s">
        <v>224</v>
      </c>
      <c r="C89" s="150">
        <v>3.6463371054198901</v>
      </c>
      <c r="D89" s="152">
        <v>4.6463371054198896</v>
      </c>
      <c r="E89" s="139"/>
      <c r="F89" s="174"/>
      <c r="G89" s="175"/>
      <c r="H89" s="121"/>
      <c r="L89" s="121"/>
      <c r="M89" s="121"/>
      <c r="N89" s="123"/>
    </row>
    <row r="90" spans="1:14" x14ac:dyDescent="0.2">
      <c r="B90" s="143"/>
      <c r="C90" s="176"/>
      <c r="D90" s="176"/>
      <c r="E90" s="139"/>
      <c r="F90" s="174"/>
      <c r="G90" s="175"/>
      <c r="H90" s="121"/>
      <c r="L90" s="121"/>
      <c r="M90" s="121"/>
      <c r="N90" s="123"/>
    </row>
    <row r="91" spans="1:14" x14ac:dyDescent="0.2">
      <c r="B91" s="143" t="s">
        <v>225</v>
      </c>
      <c r="C91" s="177"/>
      <c r="D91" s="177"/>
      <c r="E91" s="139"/>
      <c r="F91" s="175"/>
      <c r="G91" s="175"/>
      <c r="H91" s="121"/>
      <c r="L91" s="121"/>
      <c r="M91" s="121"/>
      <c r="N91" s="123"/>
    </row>
    <row r="92" spans="1:14" x14ac:dyDescent="0.2">
      <c r="A92" s="125" t="s">
        <v>864</v>
      </c>
      <c r="B92" s="143" t="s">
        <v>210</v>
      </c>
      <c r="C92" s="176"/>
      <c r="D92" s="176"/>
      <c r="E92" s="139"/>
      <c r="F92" s="175"/>
      <c r="G92" s="175"/>
      <c r="H92" s="121"/>
      <c r="L92" s="121"/>
      <c r="M92" s="121"/>
      <c r="N92" s="123"/>
    </row>
    <row r="93" spans="1:14" x14ac:dyDescent="0.2">
      <c r="A93" s="125" t="s">
        <v>865</v>
      </c>
      <c r="B93" s="171" t="s">
        <v>211</v>
      </c>
      <c r="C93" s="150">
        <v>0</v>
      </c>
      <c r="D93" s="152">
        <v>0</v>
      </c>
      <c r="E93" s="171"/>
      <c r="F93" s="159">
        <f>IF($C$100=0,"",IF(C93="[for completion]","",IF(C93="","",C93/$C$100)))</f>
        <v>0</v>
      </c>
      <c r="G93" s="159">
        <f>IF($D$100=0,"",IF(D93="[Mark as ND1 if not relevant]","",IF(D93="","",D93/$D$100)))</f>
        <v>0</v>
      </c>
      <c r="H93" s="121"/>
      <c r="L93" s="121"/>
      <c r="M93" s="121"/>
      <c r="N93" s="123"/>
    </row>
    <row r="94" spans="1:14" x14ac:dyDescent="0.2">
      <c r="A94" s="125" t="s">
        <v>866</v>
      </c>
      <c r="B94" s="171" t="s">
        <v>212</v>
      </c>
      <c r="C94" s="150">
        <v>2500</v>
      </c>
      <c r="D94" s="152">
        <v>0</v>
      </c>
      <c r="E94" s="171"/>
      <c r="F94" s="159">
        <f t="shared" ref="F94:F99" si="4">IF($C$100=0,"",IF(C94="[for completion]","",IF(C94="","",C94/$C$100)))</f>
        <v>0.21739130434782608</v>
      </c>
      <c r="G94" s="159">
        <f t="shared" ref="G94:G99" si="5">IF($D$100=0,"",IF(D94="[Mark as ND1 if not relevant]","",IF(D94="","",D94/$D$100)))</f>
        <v>0</v>
      </c>
      <c r="H94" s="121"/>
      <c r="L94" s="121"/>
      <c r="M94" s="121"/>
      <c r="N94" s="123"/>
    </row>
    <row r="95" spans="1:14" x14ac:dyDescent="0.2">
      <c r="A95" s="125" t="s">
        <v>867</v>
      </c>
      <c r="B95" s="171" t="s">
        <v>213</v>
      </c>
      <c r="C95" s="150">
        <v>2500</v>
      </c>
      <c r="D95" s="152">
        <v>2500</v>
      </c>
      <c r="E95" s="171"/>
      <c r="F95" s="159">
        <f t="shared" si="4"/>
        <v>0.21739130434782608</v>
      </c>
      <c r="G95" s="159">
        <f t="shared" si="5"/>
        <v>0.21739130434782608</v>
      </c>
      <c r="H95" s="121"/>
      <c r="L95" s="121"/>
      <c r="M95" s="121"/>
      <c r="N95" s="123"/>
    </row>
    <row r="96" spans="1:14" x14ac:dyDescent="0.2">
      <c r="A96" s="125" t="s">
        <v>868</v>
      </c>
      <c r="B96" s="171" t="s">
        <v>214</v>
      </c>
      <c r="C96" s="150">
        <v>1500</v>
      </c>
      <c r="D96" s="152">
        <v>2500</v>
      </c>
      <c r="E96" s="171"/>
      <c r="F96" s="159">
        <f t="shared" si="4"/>
        <v>0.13043478260869565</v>
      </c>
      <c r="G96" s="159">
        <f t="shared" si="5"/>
        <v>0.21739130434782608</v>
      </c>
      <c r="H96" s="121"/>
      <c r="L96" s="121"/>
      <c r="M96" s="121"/>
      <c r="N96" s="123"/>
    </row>
    <row r="97" spans="1:14" x14ac:dyDescent="0.2">
      <c r="A97" s="125" t="s">
        <v>869</v>
      </c>
      <c r="B97" s="171" t="s">
        <v>215</v>
      </c>
      <c r="C97" s="150">
        <v>2500</v>
      </c>
      <c r="D97" s="152">
        <v>1500</v>
      </c>
      <c r="E97" s="171"/>
      <c r="F97" s="159">
        <f t="shared" si="4"/>
        <v>0.21739130434782608</v>
      </c>
      <c r="G97" s="159">
        <f t="shared" si="5"/>
        <v>0.13043478260869565</v>
      </c>
      <c r="H97" s="121"/>
      <c r="L97" s="121"/>
      <c r="M97" s="121"/>
    </row>
    <row r="98" spans="1:14" x14ac:dyDescent="0.2">
      <c r="A98" s="125" t="s">
        <v>870</v>
      </c>
      <c r="B98" s="171" t="s">
        <v>216</v>
      </c>
      <c r="C98" s="150">
        <v>2500</v>
      </c>
      <c r="D98" s="152">
        <v>5000</v>
      </c>
      <c r="E98" s="171"/>
      <c r="F98" s="159">
        <f t="shared" si="4"/>
        <v>0.21739130434782608</v>
      </c>
      <c r="G98" s="159">
        <f t="shared" si="5"/>
        <v>0.43478260869565216</v>
      </c>
      <c r="H98" s="121"/>
      <c r="L98" s="121"/>
      <c r="M98" s="121"/>
    </row>
    <row r="99" spans="1:14" x14ac:dyDescent="0.2">
      <c r="A99" s="125" t="s">
        <v>871</v>
      </c>
      <c r="B99" s="171" t="s">
        <v>217</v>
      </c>
      <c r="C99" s="150">
        <v>0</v>
      </c>
      <c r="D99" s="152">
        <v>0</v>
      </c>
      <c r="E99" s="171"/>
      <c r="F99" s="159">
        <f t="shared" si="4"/>
        <v>0</v>
      </c>
      <c r="G99" s="159">
        <f t="shared" si="5"/>
        <v>0</v>
      </c>
      <c r="H99" s="121"/>
      <c r="L99" s="121"/>
      <c r="M99" s="121"/>
    </row>
    <row r="100" spans="1:14" x14ac:dyDescent="0.2">
      <c r="A100" s="125" t="s">
        <v>872</v>
      </c>
      <c r="B100" s="172" t="s">
        <v>204</v>
      </c>
      <c r="C100" s="162">
        <f>SUM(C93:C99)</f>
        <v>11500</v>
      </c>
      <c r="D100" s="162">
        <f>SUM(D93:D99)</f>
        <v>11500</v>
      </c>
      <c r="E100" s="143"/>
      <c r="F100" s="163">
        <f>SUM(F93:F99)</f>
        <v>0.99999999999999989</v>
      </c>
      <c r="G100" s="163">
        <f>SUM(G93:G99)</f>
        <v>1</v>
      </c>
      <c r="H100" s="121"/>
      <c r="L100" s="121"/>
      <c r="M100" s="121"/>
    </row>
    <row r="101" spans="1:14" outlineLevel="1" x14ac:dyDescent="0.2">
      <c r="A101" s="125" t="s">
        <v>873</v>
      </c>
      <c r="B101" s="173" t="s">
        <v>218</v>
      </c>
      <c r="C101" s="150">
        <v>0</v>
      </c>
      <c r="D101" s="162"/>
      <c r="E101" s="143"/>
      <c r="F101" s="159">
        <f>IF($C$100=0,"",IF(C101="[for completion]","",C101/$C$100))</f>
        <v>0</v>
      </c>
      <c r="G101" s="159">
        <f>IF($D$100=0,"",IF(D101="[for completion]","",D101/$D$100))</f>
        <v>0</v>
      </c>
      <c r="H101" s="121"/>
      <c r="L101" s="121"/>
      <c r="M101" s="121"/>
    </row>
    <row r="102" spans="1:14" outlineLevel="1" x14ac:dyDescent="0.2">
      <c r="A102" s="125" t="s">
        <v>874</v>
      </c>
      <c r="B102" s="173" t="s">
        <v>219</v>
      </c>
      <c r="C102" s="150">
        <v>0</v>
      </c>
      <c r="D102" s="162"/>
      <c r="E102" s="143"/>
      <c r="F102" s="159">
        <f>IF($C$100=0,"",IF(C102="[for completion]","",C102/$C$100))</f>
        <v>0</v>
      </c>
      <c r="G102" s="159">
        <f>IF($D$100=0,"",IF(D102="[for completion]","",D102/$D$100))</f>
        <v>0</v>
      </c>
      <c r="H102" s="121"/>
      <c r="L102" s="121"/>
      <c r="M102" s="121"/>
    </row>
    <row r="103" spans="1:14" outlineLevel="1" x14ac:dyDescent="0.2">
      <c r="A103" s="125" t="s">
        <v>875</v>
      </c>
      <c r="B103" s="173" t="s">
        <v>1563</v>
      </c>
      <c r="C103" s="150">
        <v>0</v>
      </c>
      <c r="D103" s="162"/>
      <c r="E103" s="143"/>
      <c r="F103" s="159">
        <f>IF($C$100=0,"",IF(C103="[for completion]","",C103/$C$100))</f>
        <v>0</v>
      </c>
      <c r="G103" s="159">
        <f>IF($D$100=0,"",IF(D103="[for completion]","",D103/$D$100))</f>
        <v>0</v>
      </c>
      <c r="H103" s="121"/>
      <c r="L103" s="121"/>
      <c r="M103" s="121"/>
    </row>
    <row r="104" spans="1:14" outlineLevel="1" x14ac:dyDescent="0.2">
      <c r="A104" s="125" t="s">
        <v>876</v>
      </c>
      <c r="B104" s="173" t="s">
        <v>220</v>
      </c>
      <c r="C104" s="150">
        <v>0</v>
      </c>
      <c r="D104" s="162"/>
      <c r="E104" s="143"/>
      <c r="F104" s="159">
        <f>IF($C$100=0,"",IF(C104="[for completion]","",C104/$C$100))</f>
        <v>0</v>
      </c>
      <c r="G104" s="159">
        <f>IF($D$100=0,"",IF(D104="[for completion]","",D104/$D$100))</f>
        <v>0</v>
      </c>
      <c r="H104" s="121"/>
      <c r="L104" s="121"/>
      <c r="M104" s="121"/>
    </row>
    <row r="105" spans="1:14" outlineLevel="1" x14ac:dyDescent="0.2">
      <c r="A105" s="125" t="s">
        <v>877</v>
      </c>
      <c r="B105" s="173" t="s">
        <v>1564</v>
      </c>
      <c r="C105" s="150">
        <v>2500</v>
      </c>
      <c r="D105" s="162"/>
      <c r="E105" s="143"/>
      <c r="F105" s="159">
        <f>IF($C$100=0,"",IF(C105="[for completion]","",C105/$C$100))</f>
        <v>0.21739130434782608</v>
      </c>
      <c r="G105" s="159">
        <f>IF($D$100=0,"",IF(D105="[for completion]","",D105/$D$100))</f>
        <v>0</v>
      </c>
      <c r="H105" s="121"/>
      <c r="L105" s="121"/>
      <c r="M105" s="121"/>
    </row>
    <row r="106" spans="1:14" outlineLevel="1" x14ac:dyDescent="0.2">
      <c r="A106" s="125" t="s">
        <v>878</v>
      </c>
      <c r="B106" s="173"/>
      <c r="C106" s="158"/>
      <c r="D106" s="158"/>
      <c r="E106" s="143"/>
      <c r="F106" s="160"/>
      <c r="G106" s="160"/>
      <c r="H106" s="121"/>
      <c r="L106" s="121"/>
      <c r="M106" s="121"/>
    </row>
    <row r="107" spans="1:14" outlineLevel="1" x14ac:dyDescent="0.2">
      <c r="A107" s="125" t="s">
        <v>879</v>
      </c>
      <c r="B107" s="173"/>
      <c r="C107" s="158"/>
      <c r="D107" s="158"/>
      <c r="E107" s="143"/>
      <c r="F107" s="160"/>
      <c r="G107" s="160"/>
      <c r="H107" s="121"/>
      <c r="L107" s="121"/>
      <c r="M107" s="121"/>
    </row>
    <row r="108" spans="1:14" outlineLevel="1" x14ac:dyDescent="0.2">
      <c r="A108" s="125" t="s">
        <v>880</v>
      </c>
      <c r="B108" s="172"/>
      <c r="C108" s="158"/>
      <c r="D108" s="158"/>
      <c r="E108" s="143"/>
      <c r="F108" s="160"/>
      <c r="G108" s="160"/>
      <c r="H108" s="121"/>
      <c r="L108" s="121"/>
      <c r="M108" s="121"/>
    </row>
    <row r="109" spans="1:14" outlineLevel="1" x14ac:dyDescent="0.2">
      <c r="A109" s="125" t="s">
        <v>881</v>
      </c>
      <c r="B109" s="173"/>
      <c r="C109" s="158"/>
      <c r="D109" s="158"/>
      <c r="E109" s="143"/>
      <c r="F109" s="160"/>
      <c r="G109" s="160"/>
      <c r="H109" s="121"/>
      <c r="L109" s="121"/>
      <c r="M109" s="121"/>
    </row>
    <row r="110" spans="1:14" outlineLevel="1" x14ac:dyDescent="0.2">
      <c r="A110" s="125" t="s">
        <v>882</v>
      </c>
      <c r="B110" s="173"/>
      <c r="C110" s="158"/>
      <c r="D110" s="158"/>
      <c r="E110" s="143"/>
      <c r="F110" s="160"/>
      <c r="G110" s="160"/>
      <c r="H110" s="121"/>
      <c r="L110" s="121"/>
      <c r="M110" s="121"/>
    </row>
    <row r="111" spans="1:14" ht="15" customHeight="1" x14ac:dyDescent="0.2">
      <c r="A111" s="146"/>
      <c r="B111" s="178" t="s">
        <v>1568</v>
      </c>
      <c r="C111" s="149" t="s">
        <v>226</v>
      </c>
      <c r="D111" s="149" t="s">
        <v>227</v>
      </c>
      <c r="E111" s="148"/>
      <c r="F111" s="149" t="s">
        <v>228</v>
      </c>
      <c r="G111" s="149" t="s">
        <v>229</v>
      </c>
      <c r="H111" s="121"/>
      <c r="L111" s="121"/>
      <c r="M111" s="121"/>
    </row>
    <row r="112" spans="1:14" s="179" customFormat="1" x14ac:dyDescent="0.2">
      <c r="A112" s="125" t="s">
        <v>883</v>
      </c>
      <c r="B112" s="143" t="s">
        <v>230</v>
      </c>
      <c r="C112" s="150">
        <v>14920.602132869701</v>
      </c>
      <c r="D112" s="152">
        <v>0</v>
      </c>
      <c r="E112" s="160"/>
      <c r="F112" s="159">
        <f t="shared" ref="F112" si="6">IF($C$130=0,"",IF(C112="[for completion]","",IF(C112="","",C112/$C$130)))</f>
        <v>1</v>
      </c>
      <c r="G112" s="159" t="str">
        <f t="shared" ref="G112:G129" si="7">IF($D$130=0,"",IF(D112="[for completion]","",IF(D112="","",D112/$D$130)))</f>
        <v/>
      </c>
      <c r="I112" s="125"/>
      <c r="J112" s="125"/>
      <c r="K112" s="125"/>
      <c r="L112" s="121"/>
      <c r="M112" s="121"/>
      <c r="N112" s="121"/>
    </row>
    <row r="113" spans="1:14" s="179" customFormat="1" x14ac:dyDescent="0.2">
      <c r="A113" s="125" t="s">
        <v>884</v>
      </c>
      <c r="B113" s="143" t="s">
        <v>1142</v>
      </c>
      <c r="C113" s="150"/>
      <c r="D113" s="152"/>
      <c r="E113" s="160"/>
      <c r="F113" s="159"/>
      <c r="G113" s="159" t="str">
        <f t="shared" si="7"/>
        <v/>
      </c>
      <c r="I113" s="125"/>
      <c r="J113" s="125"/>
      <c r="K113" s="125"/>
      <c r="L113" s="143"/>
      <c r="M113" s="121"/>
      <c r="N113" s="121"/>
    </row>
    <row r="114" spans="1:14" s="179" customFormat="1" x14ac:dyDescent="0.2">
      <c r="A114" s="125" t="s">
        <v>885</v>
      </c>
      <c r="B114" s="143" t="s">
        <v>1143</v>
      </c>
      <c r="C114" s="150"/>
      <c r="D114" s="152"/>
      <c r="E114" s="160"/>
      <c r="F114" s="159"/>
      <c r="G114" s="159" t="str">
        <f t="shared" si="7"/>
        <v/>
      </c>
      <c r="I114" s="125"/>
      <c r="J114" s="125"/>
      <c r="K114" s="125"/>
      <c r="L114" s="143"/>
      <c r="M114" s="121"/>
      <c r="N114" s="121"/>
    </row>
    <row r="115" spans="1:14" s="179" customFormat="1" x14ac:dyDescent="0.2">
      <c r="A115" s="125" t="s">
        <v>886</v>
      </c>
      <c r="B115" s="143" t="s">
        <v>1144</v>
      </c>
      <c r="C115" s="150"/>
      <c r="D115" s="152"/>
      <c r="E115" s="160"/>
      <c r="F115" s="159"/>
      <c r="G115" s="159" t="str">
        <f t="shared" si="7"/>
        <v/>
      </c>
      <c r="I115" s="125"/>
      <c r="J115" s="125"/>
      <c r="K115" s="125"/>
      <c r="L115" s="143"/>
      <c r="M115" s="121"/>
      <c r="N115" s="121"/>
    </row>
    <row r="116" spans="1:14" s="179" customFormat="1" x14ac:dyDescent="0.2">
      <c r="A116" s="125" t="s">
        <v>887</v>
      </c>
      <c r="B116" s="143" t="s">
        <v>1145</v>
      </c>
      <c r="C116" s="150"/>
      <c r="D116" s="152"/>
      <c r="E116" s="160"/>
      <c r="F116" s="159"/>
      <c r="G116" s="159" t="str">
        <f t="shared" si="7"/>
        <v/>
      </c>
      <c r="I116" s="125"/>
      <c r="J116" s="125"/>
      <c r="K116" s="125"/>
      <c r="L116" s="143"/>
      <c r="M116" s="121"/>
      <c r="N116" s="121"/>
    </row>
    <row r="117" spans="1:14" s="179" customFormat="1" x14ac:dyDescent="0.2">
      <c r="A117" s="125" t="s">
        <v>888</v>
      </c>
      <c r="B117" s="143" t="s">
        <v>1146</v>
      </c>
      <c r="C117" s="150"/>
      <c r="D117" s="152"/>
      <c r="E117" s="143"/>
      <c r="F117" s="159"/>
      <c r="G117" s="159" t="str">
        <f t="shared" si="7"/>
        <v/>
      </c>
      <c r="I117" s="125"/>
      <c r="J117" s="125"/>
      <c r="K117" s="125"/>
      <c r="L117" s="143"/>
      <c r="M117" s="121"/>
      <c r="N117" s="121"/>
    </row>
    <row r="118" spans="1:14" x14ac:dyDescent="0.2">
      <c r="A118" s="125" t="s">
        <v>889</v>
      </c>
      <c r="B118" s="143" t="s">
        <v>1147</v>
      </c>
      <c r="C118" s="150"/>
      <c r="D118" s="152"/>
      <c r="E118" s="143"/>
      <c r="F118" s="159"/>
      <c r="G118" s="159" t="str">
        <f t="shared" si="7"/>
        <v/>
      </c>
      <c r="L118" s="143"/>
      <c r="M118" s="121"/>
    </row>
    <row r="119" spans="1:14" x14ac:dyDescent="0.2">
      <c r="A119" s="125" t="s">
        <v>890</v>
      </c>
      <c r="B119" s="143" t="s">
        <v>1148</v>
      </c>
      <c r="C119" s="150"/>
      <c r="D119" s="152"/>
      <c r="E119" s="143"/>
      <c r="F119" s="159"/>
      <c r="G119" s="159" t="str">
        <f t="shared" si="7"/>
        <v/>
      </c>
      <c r="L119" s="143"/>
      <c r="M119" s="121"/>
    </row>
    <row r="120" spans="1:14" x14ac:dyDescent="0.2">
      <c r="A120" s="125" t="s">
        <v>891</v>
      </c>
      <c r="B120" s="143" t="s">
        <v>1149</v>
      </c>
      <c r="C120" s="150"/>
      <c r="D120" s="152"/>
      <c r="E120" s="143"/>
      <c r="F120" s="159"/>
      <c r="G120" s="159" t="str">
        <f t="shared" si="7"/>
        <v/>
      </c>
      <c r="L120" s="143"/>
      <c r="M120" s="121"/>
    </row>
    <row r="121" spans="1:14" x14ac:dyDescent="0.2">
      <c r="A121" s="125" t="s">
        <v>892</v>
      </c>
      <c r="B121" s="125" t="s">
        <v>1150</v>
      </c>
      <c r="C121" s="150"/>
      <c r="D121" s="152"/>
      <c r="F121" s="159"/>
      <c r="G121" s="159" t="str">
        <f t="shared" si="7"/>
        <v/>
      </c>
      <c r="L121" s="143"/>
      <c r="M121" s="121"/>
    </row>
    <row r="122" spans="1:14" x14ac:dyDescent="0.2">
      <c r="A122" s="125" t="s">
        <v>893</v>
      </c>
      <c r="B122" s="143" t="s">
        <v>1151</v>
      </c>
      <c r="C122" s="150"/>
      <c r="D122" s="152"/>
      <c r="E122" s="143"/>
      <c r="F122" s="159"/>
      <c r="G122" s="159" t="str">
        <f t="shared" si="7"/>
        <v/>
      </c>
      <c r="L122" s="143"/>
      <c r="M122" s="121"/>
    </row>
    <row r="123" spans="1:14" x14ac:dyDescent="0.2">
      <c r="A123" s="125" t="s">
        <v>894</v>
      </c>
      <c r="B123" s="143" t="s">
        <v>1152</v>
      </c>
      <c r="C123" s="150"/>
      <c r="D123" s="152"/>
      <c r="E123" s="143"/>
      <c r="F123" s="159"/>
      <c r="G123" s="159" t="str">
        <f t="shared" si="7"/>
        <v/>
      </c>
      <c r="L123" s="143"/>
      <c r="M123" s="121"/>
    </row>
    <row r="124" spans="1:14" x14ac:dyDescent="0.2">
      <c r="A124" s="125" t="s">
        <v>895</v>
      </c>
      <c r="B124" s="143" t="s">
        <v>1153</v>
      </c>
      <c r="C124" s="150"/>
      <c r="D124" s="152"/>
      <c r="E124" s="143"/>
      <c r="F124" s="159"/>
      <c r="G124" s="159" t="str">
        <f t="shared" si="7"/>
        <v/>
      </c>
      <c r="L124" s="171"/>
      <c r="M124" s="121"/>
    </row>
    <row r="125" spans="1:14" x14ac:dyDescent="0.2">
      <c r="A125" s="125" t="s">
        <v>896</v>
      </c>
      <c r="B125" s="171" t="s">
        <v>1154</v>
      </c>
      <c r="C125" s="150"/>
      <c r="D125" s="152"/>
      <c r="E125" s="143"/>
      <c r="F125" s="159"/>
      <c r="G125" s="159" t="str">
        <f t="shared" si="7"/>
        <v/>
      </c>
      <c r="L125" s="143"/>
      <c r="M125" s="121"/>
    </row>
    <row r="126" spans="1:14" x14ac:dyDescent="0.2">
      <c r="A126" s="125" t="s">
        <v>897</v>
      </c>
      <c r="B126" s="143" t="s">
        <v>1155</v>
      </c>
      <c r="C126" s="150"/>
      <c r="D126" s="152"/>
      <c r="E126" s="143"/>
      <c r="F126" s="159"/>
      <c r="G126" s="159" t="str">
        <f t="shared" si="7"/>
        <v/>
      </c>
      <c r="H126" s="123"/>
      <c r="L126" s="143"/>
      <c r="M126" s="121"/>
    </row>
    <row r="127" spans="1:14" x14ac:dyDescent="0.2">
      <c r="A127" s="125" t="s">
        <v>898</v>
      </c>
      <c r="B127" s="143" t="s">
        <v>1156</v>
      </c>
      <c r="C127" s="150"/>
      <c r="D127" s="152"/>
      <c r="E127" s="143"/>
      <c r="F127" s="159"/>
      <c r="G127" s="159" t="str">
        <f t="shared" si="7"/>
        <v/>
      </c>
      <c r="H127" s="121"/>
      <c r="L127" s="143"/>
      <c r="M127" s="121"/>
    </row>
    <row r="128" spans="1:14" x14ac:dyDescent="0.2">
      <c r="A128" s="125" t="s">
        <v>899</v>
      </c>
      <c r="B128" s="143" t="s">
        <v>1157</v>
      </c>
      <c r="C128" s="150"/>
      <c r="D128" s="152"/>
      <c r="E128" s="143"/>
      <c r="F128" s="159"/>
      <c r="G128" s="159" t="str">
        <f t="shared" si="7"/>
        <v/>
      </c>
      <c r="H128" s="121"/>
      <c r="L128" s="121"/>
      <c r="M128" s="121"/>
    </row>
    <row r="129" spans="1:14" x14ac:dyDescent="0.2">
      <c r="A129" s="125" t="s">
        <v>900</v>
      </c>
      <c r="B129" s="143" t="s">
        <v>203</v>
      </c>
      <c r="C129" s="150"/>
      <c r="D129" s="152"/>
      <c r="E129" s="143"/>
      <c r="F129" s="159"/>
      <c r="G129" s="159" t="str">
        <f t="shared" si="7"/>
        <v/>
      </c>
      <c r="H129" s="121"/>
      <c r="L129" s="121"/>
      <c r="M129" s="121"/>
    </row>
    <row r="130" spans="1:14" outlineLevel="1" x14ac:dyDescent="0.2">
      <c r="A130" s="125" t="s">
        <v>901</v>
      </c>
      <c r="B130" s="172" t="s">
        <v>204</v>
      </c>
      <c r="C130" s="152">
        <f>SUM(C112:C129)</f>
        <v>14920.602132869701</v>
      </c>
      <c r="D130" s="152">
        <f>SUM(D112:D129)</f>
        <v>0</v>
      </c>
      <c r="E130" s="143"/>
      <c r="F130" s="154">
        <f>SUM(F112:F129)</f>
        <v>1</v>
      </c>
      <c r="G130" s="154">
        <f>SUM(G112:G129)</f>
        <v>0</v>
      </c>
      <c r="H130" s="121"/>
      <c r="L130" s="121"/>
      <c r="M130" s="121"/>
    </row>
    <row r="131" spans="1:14" outlineLevel="1" x14ac:dyDescent="0.2">
      <c r="A131" s="125" t="s">
        <v>902</v>
      </c>
      <c r="B131" s="164"/>
      <c r="C131" s="152"/>
      <c r="D131" s="152"/>
      <c r="E131" s="143"/>
      <c r="F131" s="159"/>
      <c r="G131" s="159" t="str">
        <f t="shared" ref="G131:G136" si="8">IF($D$130=0,"",IF(D131="[for completion]","",D131/$D$130))</f>
        <v/>
      </c>
      <c r="H131" s="121"/>
      <c r="L131" s="121"/>
      <c r="M131" s="121"/>
    </row>
    <row r="132" spans="1:14" outlineLevel="1" x14ac:dyDescent="0.2">
      <c r="A132" s="125" t="s">
        <v>903</v>
      </c>
      <c r="B132" s="164"/>
      <c r="C132" s="152"/>
      <c r="D132" s="152"/>
      <c r="E132" s="143"/>
      <c r="F132" s="159"/>
      <c r="G132" s="159" t="str">
        <f t="shared" si="8"/>
        <v/>
      </c>
      <c r="H132" s="121"/>
      <c r="L132" s="121"/>
      <c r="M132" s="121"/>
    </row>
    <row r="133" spans="1:14" outlineLevel="1" x14ac:dyDescent="0.2">
      <c r="A133" s="125" t="s">
        <v>904</v>
      </c>
      <c r="B133" s="164"/>
      <c r="C133" s="152"/>
      <c r="D133" s="152"/>
      <c r="E133" s="143"/>
      <c r="F133" s="159"/>
      <c r="G133" s="159" t="str">
        <f t="shared" si="8"/>
        <v/>
      </c>
      <c r="H133" s="121"/>
      <c r="L133" s="121"/>
      <c r="M133" s="121"/>
    </row>
    <row r="134" spans="1:14" outlineLevel="1" x14ac:dyDescent="0.2">
      <c r="A134" s="125" t="s">
        <v>905</v>
      </c>
      <c r="B134" s="164"/>
      <c r="C134" s="152"/>
      <c r="D134" s="152"/>
      <c r="E134" s="143"/>
      <c r="F134" s="159"/>
      <c r="G134" s="159" t="str">
        <f t="shared" si="8"/>
        <v/>
      </c>
      <c r="H134" s="121"/>
      <c r="L134" s="121"/>
      <c r="M134" s="121"/>
    </row>
    <row r="135" spans="1:14" outlineLevel="1" x14ac:dyDescent="0.2">
      <c r="A135" s="125" t="s">
        <v>906</v>
      </c>
      <c r="B135" s="164"/>
      <c r="C135" s="152"/>
      <c r="D135" s="152"/>
      <c r="E135" s="143"/>
      <c r="F135" s="159"/>
      <c r="G135" s="159" t="str">
        <f t="shared" si="8"/>
        <v/>
      </c>
      <c r="H135" s="121"/>
      <c r="L135" s="121"/>
      <c r="M135" s="121"/>
    </row>
    <row r="136" spans="1:14" outlineLevel="1" x14ac:dyDescent="0.2">
      <c r="A136" s="125" t="s">
        <v>907</v>
      </c>
      <c r="B136" s="164"/>
      <c r="C136" s="152"/>
      <c r="D136" s="152"/>
      <c r="E136" s="143"/>
      <c r="F136" s="159"/>
      <c r="G136" s="159" t="str">
        <f t="shared" si="8"/>
        <v/>
      </c>
      <c r="H136" s="121"/>
      <c r="L136" s="121"/>
      <c r="M136" s="121"/>
    </row>
    <row r="137" spans="1:14" ht="15" customHeight="1" x14ac:dyDescent="0.2">
      <c r="A137" s="146"/>
      <c r="B137" s="147" t="s">
        <v>231</v>
      </c>
      <c r="C137" s="149" t="s">
        <v>226</v>
      </c>
      <c r="D137" s="149" t="s">
        <v>227</v>
      </c>
      <c r="E137" s="148"/>
      <c r="F137" s="149" t="s">
        <v>228</v>
      </c>
      <c r="G137" s="149" t="s">
        <v>229</v>
      </c>
      <c r="H137" s="121"/>
      <c r="L137" s="121"/>
      <c r="M137" s="121"/>
    </row>
    <row r="138" spans="1:14" s="179" customFormat="1" x14ac:dyDescent="0.2">
      <c r="A138" s="125" t="s">
        <v>908</v>
      </c>
      <c r="B138" s="143" t="s">
        <v>230</v>
      </c>
      <c r="C138" s="150">
        <v>11500</v>
      </c>
      <c r="D138" s="152">
        <v>0</v>
      </c>
      <c r="E138" s="160"/>
      <c r="F138" s="159">
        <f t="shared" ref="F138" si="9">IF($C$156=0,"",IF(C138="[for completion]","",IF(C138="","",C138/$C$156)))</f>
        <v>1</v>
      </c>
      <c r="G138" s="159" t="str">
        <f t="shared" ref="G138:G155" si="10">IF($D$156=0,"",IF(D138="[for completion]","",IF(D138="","",D138/$D$156)))</f>
        <v/>
      </c>
      <c r="H138" s="121"/>
      <c r="I138" s="125"/>
      <c r="J138" s="125"/>
      <c r="K138" s="125"/>
      <c r="L138" s="121"/>
      <c r="M138" s="121"/>
      <c r="N138" s="121"/>
    </row>
    <row r="139" spans="1:14" s="179" customFormat="1" x14ac:dyDescent="0.2">
      <c r="A139" s="125" t="s">
        <v>909</v>
      </c>
      <c r="B139" s="143" t="s">
        <v>1142</v>
      </c>
      <c r="C139" s="150"/>
      <c r="D139" s="152"/>
      <c r="E139" s="160"/>
      <c r="F139" s="159"/>
      <c r="G139" s="159" t="str">
        <f t="shared" si="10"/>
        <v/>
      </c>
      <c r="H139" s="121"/>
      <c r="I139" s="125"/>
      <c r="J139" s="125"/>
      <c r="K139" s="125"/>
      <c r="L139" s="121"/>
      <c r="M139" s="121"/>
      <c r="N139" s="121"/>
    </row>
    <row r="140" spans="1:14" s="179" customFormat="1" x14ac:dyDescent="0.2">
      <c r="A140" s="125" t="s">
        <v>910</v>
      </c>
      <c r="B140" s="143" t="s">
        <v>1143</v>
      </c>
      <c r="C140" s="150"/>
      <c r="D140" s="152"/>
      <c r="E140" s="160"/>
      <c r="F140" s="159"/>
      <c r="G140" s="159" t="str">
        <f t="shared" si="10"/>
        <v/>
      </c>
      <c r="H140" s="121"/>
      <c r="I140" s="125"/>
      <c r="J140" s="125"/>
      <c r="K140" s="125"/>
      <c r="L140" s="121"/>
      <c r="M140" s="121"/>
      <c r="N140" s="121"/>
    </row>
    <row r="141" spans="1:14" s="179" customFormat="1" x14ac:dyDescent="0.2">
      <c r="A141" s="125" t="s">
        <v>911</v>
      </c>
      <c r="B141" s="143" t="s">
        <v>1144</v>
      </c>
      <c r="C141" s="150"/>
      <c r="D141" s="152"/>
      <c r="E141" s="160"/>
      <c r="F141" s="159"/>
      <c r="G141" s="159" t="str">
        <f t="shared" si="10"/>
        <v/>
      </c>
      <c r="H141" s="121"/>
      <c r="I141" s="125"/>
      <c r="J141" s="125"/>
      <c r="K141" s="125"/>
      <c r="L141" s="121"/>
      <c r="M141" s="121"/>
      <c r="N141" s="121"/>
    </row>
    <row r="142" spans="1:14" s="179" customFormat="1" x14ac:dyDescent="0.2">
      <c r="A142" s="125" t="s">
        <v>912</v>
      </c>
      <c r="B142" s="143" t="s">
        <v>1145</v>
      </c>
      <c r="C142" s="150"/>
      <c r="D142" s="152"/>
      <c r="E142" s="160"/>
      <c r="F142" s="159"/>
      <c r="G142" s="159" t="str">
        <f t="shared" si="10"/>
        <v/>
      </c>
      <c r="H142" s="121"/>
      <c r="I142" s="125"/>
      <c r="J142" s="125"/>
      <c r="K142" s="125"/>
      <c r="L142" s="121"/>
      <c r="M142" s="121"/>
      <c r="N142" s="121"/>
    </row>
    <row r="143" spans="1:14" s="179" customFormat="1" x14ac:dyDescent="0.2">
      <c r="A143" s="125" t="s">
        <v>913</v>
      </c>
      <c r="B143" s="143" t="s">
        <v>1146</v>
      </c>
      <c r="C143" s="150"/>
      <c r="D143" s="152"/>
      <c r="E143" s="143"/>
      <c r="F143" s="159"/>
      <c r="G143" s="159" t="str">
        <f t="shared" si="10"/>
        <v/>
      </c>
      <c r="H143" s="121"/>
      <c r="I143" s="125"/>
      <c r="J143" s="125"/>
      <c r="K143" s="125"/>
      <c r="L143" s="121"/>
      <c r="M143" s="121"/>
      <c r="N143" s="121"/>
    </row>
    <row r="144" spans="1:14" x14ac:dyDescent="0.2">
      <c r="A144" s="125" t="s">
        <v>914</v>
      </c>
      <c r="B144" s="143" t="s">
        <v>1147</v>
      </c>
      <c r="C144" s="150"/>
      <c r="D144" s="152"/>
      <c r="E144" s="143"/>
      <c r="F144" s="159"/>
      <c r="G144" s="159" t="str">
        <f t="shared" si="10"/>
        <v/>
      </c>
      <c r="H144" s="121"/>
      <c r="L144" s="121"/>
      <c r="M144" s="121"/>
    </row>
    <row r="145" spans="1:14" x14ac:dyDescent="0.2">
      <c r="A145" s="125" t="s">
        <v>915</v>
      </c>
      <c r="B145" s="143" t="s">
        <v>1148</v>
      </c>
      <c r="C145" s="150"/>
      <c r="D145" s="152"/>
      <c r="E145" s="143"/>
      <c r="F145" s="159"/>
      <c r="G145" s="159" t="str">
        <f t="shared" si="10"/>
        <v/>
      </c>
      <c r="H145" s="121"/>
      <c r="L145" s="121"/>
      <c r="M145" s="121"/>
      <c r="N145" s="123"/>
    </row>
    <row r="146" spans="1:14" x14ac:dyDescent="0.2">
      <c r="A146" s="125" t="s">
        <v>916</v>
      </c>
      <c r="B146" s="143" t="s">
        <v>1149</v>
      </c>
      <c r="C146" s="150"/>
      <c r="D146" s="152"/>
      <c r="E146" s="143"/>
      <c r="F146" s="159"/>
      <c r="G146" s="159" t="str">
        <f t="shared" si="10"/>
        <v/>
      </c>
      <c r="H146" s="121"/>
      <c r="L146" s="121"/>
      <c r="M146" s="121"/>
      <c r="N146" s="123"/>
    </row>
    <row r="147" spans="1:14" x14ac:dyDescent="0.2">
      <c r="A147" s="125" t="s">
        <v>917</v>
      </c>
      <c r="B147" s="125" t="s">
        <v>1150</v>
      </c>
      <c r="C147" s="150"/>
      <c r="D147" s="152"/>
      <c r="F147" s="159"/>
      <c r="G147" s="159" t="str">
        <f t="shared" si="10"/>
        <v/>
      </c>
      <c r="H147" s="121"/>
      <c r="L147" s="121"/>
      <c r="M147" s="121"/>
      <c r="N147" s="123"/>
    </row>
    <row r="148" spans="1:14" x14ac:dyDescent="0.2">
      <c r="A148" s="125" t="s">
        <v>918</v>
      </c>
      <c r="B148" s="143" t="s">
        <v>1151</v>
      </c>
      <c r="C148" s="150"/>
      <c r="D148" s="152"/>
      <c r="E148" s="143"/>
      <c r="F148" s="159"/>
      <c r="G148" s="159" t="str">
        <f t="shared" si="10"/>
        <v/>
      </c>
      <c r="H148" s="121"/>
      <c r="L148" s="121"/>
      <c r="M148" s="121"/>
      <c r="N148" s="123"/>
    </row>
    <row r="149" spans="1:14" x14ac:dyDescent="0.2">
      <c r="A149" s="125" t="s">
        <v>919</v>
      </c>
      <c r="B149" s="143" t="s">
        <v>1152</v>
      </c>
      <c r="C149" s="150"/>
      <c r="D149" s="152"/>
      <c r="E149" s="143"/>
      <c r="F149" s="159"/>
      <c r="G149" s="159" t="str">
        <f t="shared" si="10"/>
        <v/>
      </c>
      <c r="H149" s="121"/>
      <c r="L149" s="121"/>
      <c r="M149" s="121"/>
      <c r="N149" s="123"/>
    </row>
    <row r="150" spans="1:14" x14ac:dyDescent="0.2">
      <c r="A150" s="125" t="s">
        <v>920</v>
      </c>
      <c r="B150" s="143" t="s">
        <v>1153</v>
      </c>
      <c r="C150" s="150"/>
      <c r="D150" s="152"/>
      <c r="E150" s="143"/>
      <c r="F150" s="159"/>
      <c r="G150" s="159" t="str">
        <f t="shared" si="10"/>
        <v/>
      </c>
      <c r="H150" s="121"/>
      <c r="L150" s="121"/>
      <c r="M150" s="121"/>
      <c r="N150" s="123"/>
    </row>
    <row r="151" spans="1:14" x14ac:dyDescent="0.2">
      <c r="A151" s="125" t="s">
        <v>921</v>
      </c>
      <c r="B151" s="171" t="s">
        <v>1154</v>
      </c>
      <c r="C151" s="150"/>
      <c r="D151" s="152"/>
      <c r="E151" s="143"/>
      <c r="F151" s="159"/>
      <c r="G151" s="159" t="str">
        <f t="shared" si="10"/>
        <v/>
      </c>
      <c r="H151" s="121"/>
      <c r="L151" s="121"/>
      <c r="M151" s="121"/>
      <c r="N151" s="123"/>
    </row>
    <row r="152" spans="1:14" x14ac:dyDescent="0.2">
      <c r="A152" s="125" t="s">
        <v>922</v>
      </c>
      <c r="B152" s="143" t="s">
        <v>1155</v>
      </c>
      <c r="C152" s="150"/>
      <c r="D152" s="152"/>
      <c r="E152" s="143"/>
      <c r="F152" s="159"/>
      <c r="G152" s="159" t="str">
        <f t="shared" si="10"/>
        <v/>
      </c>
      <c r="H152" s="121"/>
      <c r="L152" s="121"/>
      <c r="M152" s="121"/>
      <c r="N152" s="123"/>
    </row>
    <row r="153" spans="1:14" x14ac:dyDescent="0.2">
      <c r="A153" s="125" t="s">
        <v>923</v>
      </c>
      <c r="B153" s="143" t="s">
        <v>1156</v>
      </c>
      <c r="C153" s="150"/>
      <c r="D153" s="152"/>
      <c r="E153" s="143"/>
      <c r="F153" s="159"/>
      <c r="G153" s="159" t="str">
        <f t="shared" si="10"/>
        <v/>
      </c>
      <c r="H153" s="121"/>
      <c r="L153" s="121"/>
      <c r="M153" s="121"/>
      <c r="N153" s="123"/>
    </row>
    <row r="154" spans="1:14" x14ac:dyDescent="0.2">
      <c r="A154" s="125" t="s">
        <v>924</v>
      </c>
      <c r="B154" s="143" t="s">
        <v>1157</v>
      </c>
      <c r="C154" s="150"/>
      <c r="D154" s="152"/>
      <c r="E154" s="143"/>
      <c r="F154" s="159"/>
      <c r="G154" s="159" t="str">
        <f t="shared" si="10"/>
        <v/>
      </c>
      <c r="H154" s="121"/>
      <c r="L154" s="121"/>
      <c r="M154" s="121"/>
      <c r="N154" s="123"/>
    </row>
    <row r="155" spans="1:14" x14ac:dyDescent="0.2">
      <c r="A155" s="125" t="s">
        <v>925</v>
      </c>
      <c r="B155" s="143" t="s">
        <v>203</v>
      </c>
      <c r="C155" s="150"/>
      <c r="D155" s="152"/>
      <c r="E155" s="143"/>
      <c r="F155" s="159"/>
      <c r="G155" s="159" t="str">
        <f t="shared" si="10"/>
        <v/>
      </c>
      <c r="H155" s="121"/>
      <c r="L155" s="121"/>
      <c r="M155" s="121"/>
      <c r="N155" s="123"/>
    </row>
    <row r="156" spans="1:14" outlineLevel="1" x14ac:dyDescent="0.2">
      <c r="A156" s="125" t="s">
        <v>926</v>
      </c>
      <c r="B156" s="172" t="s">
        <v>204</v>
      </c>
      <c r="C156" s="152">
        <f>SUM(C138:C155)</f>
        <v>11500</v>
      </c>
      <c r="D156" s="152">
        <f>SUM(D138:D155)</f>
        <v>0</v>
      </c>
      <c r="E156" s="143"/>
      <c r="F156" s="154">
        <f>SUM(F138:F155)</f>
        <v>1</v>
      </c>
      <c r="G156" s="154">
        <f>SUM(G138:G155)</f>
        <v>0</v>
      </c>
      <c r="H156" s="121"/>
      <c r="L156" s="121"/>
      <c r="M156" s="121"/>
      <c r="N156" s="123"/>
    </row>
    <row r="157" spans="1:14" outlineLevel="1" x14ac:dyDescent="0.2">
      <c r="A157" s="125" t="s">
        <v>927</v>
      </c>
      <c r="B157" s="164" t="s">
        <v>205</v>
      </c>
      <c r="C157" s="152"/>
      <c r="D157" s="152"/>
      <c r="E157" s="143"/>
      <c r="F157" s="159" t="str">
        <f t="shared" ref="F157:F162" si="11">IF($C$156=0,"",IF(C157="[for completion]","",IF(C157="","",C157/$C$156)))</f>
        <v/>
      </c>
      <c r="G157" s="159" t="str">
        <f t="shared" ref="G157:G162" si="12">IF($D$156=0,"",IF(D157="[for completion]","",IF(D157="","",D157/$D$156)))</f>
        <v/>
      </c>
      <c r="H157" s="121"/>
      <c r="L157" s="121"/>
      <c r="M157" s="121"/>
      <c r="N157" s="123"/>
    </row>
    <row r="158" spans="1:14" outlineLevel="1" x14ac:dyDescent="0.2">
      <c r="A158" s="125" t="s">
        <v>928</v>
      </c>
      <c r="B158" s="164" t="s">
        <v>205</v>
      </c>
      <c r="C158" s="152"/>
      <c r="D158" s="152"/>
      <c r="E158" s="143"/>
      <c r="F158" s="159" t="str">
        <f t="shared" si="11"/>
        <v/>
      </c>
      <c r="G158" s="159" t="str">
        <f t="shared" si="12"/>
        <v/>
      </c>
      <c r="H158" s="121"/>
      <c r="L158" s="121"/>
      <c r="M158" s="121"/>
      <c r="N158" s="123"/>
    </row>
    <row r="159" spans="1:14" outlineLevel="1" x14ac:dyDescent="0.2">
      <c r="A159" s="125" t="s">
        <v>929</v>
      </c>
      <c r="B159" s="164" t="s">
        <v>205</v>
      </c>
      <c r="C159" s="152"/>
      <c r="D159" s="152"/>
      <c r="E159" s="143"/>
      <c r="F159" s="159" t="str">
        <f t="shared" si="11"/>
        <v/>
      </c>
      <c r="G159" s="159" t="str">
        <f t="shared" si="12"/>
        <v/>
      </c>
      <c r="H159" s="121"/>
      <c r="L159" s="121"/>
      <c r="M159" s="121"/>
      <c r="N159" s="123"/>
    </row>
    <row r="160" spans="1:14" outlineLevel="1" x14ac:dyDescent="0.2">
      <c r="A160" s="125" t="s">
        <v>930</v>
      </c>
      <c r="B160" s="164" t="s">
        <v>205</v>
      </c>
      <c r="C160" s="152"/>
      <c r="D160" s="152"/>
      <c r="E160" s="143"/>
      <c r="F160" s="159" t="str">
        <f t="shared" si="11"/>
        <v/>
      </c>
      <c r="G160" s="159" t="str">
        <f t="shared" si="12"/>
        <v/>
      </c>
      <c r="H160" s="121"/>
      <c r="L160" s="121"/>
      <c r="M160" s="121"/>
      <c r="N160" s="123"/>
    </row>
    <row r="161" spans="1:14" outlineLevel="1" x14ac:dyDescent="0.2">
      <c r="A161" s="125" t="s">
        <v>931</v>
      </c>
      <c r="B161" s="164" t="s">
        <v>205</v>
      </c>
      <c r="C161" s="152"/>
      <c r="D161" s="152"/>
      <c r="E161" s="143"/>
      <c r="F161" s="159" t="str">
        <f t="shared" si="11"/>
        <v/>
      </c>
      <c r="G161" s="159" t="str">
        <f t="shared" si="12"/>
        <v/>
      </c>
      <c r="H161" s="121"/>
      <c r="L161" s="121"/>
      <c r="M161" s="121"/>
      <c r="N161" s="123"/>
    </row>
    <row r="162" spans="1:14" outlineLevel="1" x14ac:dyDescent="0.2">
      <c r="A162" s="125" t="s">
        <v>932</v>
      </c>
      <c r="B162" s="164" t="s">
        <v>205</v>
      </c>
      <c r="C162" s="152"/>
      <c r="D162" s="152"/>
      <c r="E162" s="143"/>
      <c r="F162" s="159" t="str">
        <f t="shared" si="11"/>
        <v/>
      </c>
      <c r="G162" s="159" t="str">
        <f t="shared" si="12"/>
        <v/>
      </c>
      <c r="H162" s="121"/>
      <c r="L162" s="121"/>
      <c r="M162" s="121"/>
      <c r="N162" s="123"/>
    </row>
    <row r="163" spans="1:14" ht="15" customHeight="1" x14ac:dyDescent="0.2">
      <c r="A163" s="146"/>
      <c r="B163" s="147" t="s">
        <v>232</v>
      </c>
      <c r="C163" s="167" t="s">
        <v>226</v>
      </c>
      <c r="D163" s="167" t="s">
        <v>227</v>
      </c>
      <c r="E163" s="148"/>
      <c r="F163" s="167" t="s">
        <v>228</v>
      </c>
      <c r="G163" s="167" t="s">
        <v>229</v>
      </c>
      <c r="H163" s="121"/>
      <c r="L163" s="121"/>
      <c r="M163" s="121"/>
      <c r="N163" s="123"/>
    </row>
    <row r="164" spans="1:14" x14ac:dyDescent="0.2">
      <c r="A164" s="125" t="s">
        <v>933</v>
      </c>
      <c r="B164" s="121" t="s">
        <v>233</v>
      </c>
      <c r="C164" s="150">
        <v>11500</v>
      </c>
      <c r="D164" s="152">
        <v>0</v>
      </c>
      <c r="E164" s="180"/>
      <c r="F164" s="159">
        <f>IF($C$167=0,"",IF(C164="[for completion]","",IF(C164="","",C164/$C$167)))</f>
        <v>1</v>
      </c>
      <c r="G164" s="159" t="str">
        <f>IF($D$167=0,"",IF(D164="[for completion]","",IF(D164="","",D164/$D$167)))</f>
        <v/>
      </c>
      <c r="H164" s="121"/>
      <c r="L164" s="121"/>
      <c r="M164" s="121"/>
      <c r="N164" s="123"/>
    </row>
    <row r="165" spans="1:14" x14ac:dyDescent="0.2">
      <c r="A165" s="125" t="s">
        <v>934</v>
      </c>
      <c r="B165" s="121" t="s">
        <v>234</v>
      </c>
      <c r="C165" s="150">
        <v>0</v>
      </c>
      <c r="D165" s="152">
        <v>0</v>
      </c>
      <c r="E165" s="180"/>
      <c r="F165" s="159">
        <f>IF($C$167=0,"",IF(C165="[for completion]","",IF(C165="","",C165/$C$167)))</f>
        <v>0</v>
      </c>
      <c r="G165" s="159" t="str">
        <f>IF($D$167=0,"",IF(D165="[for completion]","",IF(D165="","",D165/$D$167)))</f>
        <v/>
      </c>
      <c r="H165" s="121"/>
      <c r="L165" s="121"/>
      <c r="M165" s="121"/>
      <c r="N165" s="123"/>
    </row>
    <row r="166" spans="1:14" x14ac:dyDescent="0.2">
      <c r="A166" s="125" t="s">
        <v>935</v>
      </c>
      <c r="B166" s="121" t="s">
        <v>203</v>
      </c>
      <c r="C166" s="150">
        <v>0</v>
      </c>
      <c r="D166" s="152">
        <v>0</v>
      </c>
      <c r="E166" s="180"/>
      <c r="F166" s="159">
        <f>IF($C$167=0,"",IF(C166="[for completion]","",IF(C166="","",C166/$C$167)))</f>
        <v>0</v>
      </c>
      <c r="G166" s="159" t="str">
        <f>IF($D$167=0,"",IF(D166="[for completion]","",IF(D166="","",D166/$D$167)))</f>
        <v/>
      </c>
      <c r="H166" s="121"/>
      <c r="L166" s="121"/>
      <c r="M166" s="121"/>
      <c r="N166" s="123"/>
    </row>
    <row r="167" spans="1:14" x14ac:dyDescent="0.2">
      <c r="A167" s="125" t="s">
        <v>936</v>
      </c>
      <c r="B167" s="181" t="s">
        <v>204</v>
      </c>
      <c r="C167" s="182">
        <f>SUM(C164:C166)</f>
        <v>11500</v>
      </c>
      <c r="D167" s="182">
        <f>SUM(D164:D166)</f>
        <v>0</v>
      </c>
      <c r="E167" s="180"/>
      <c r="F167" s="183">
        <f>SUM(F164:F166)</f>
        <v>1</v>
      </c>
      <c r="G167" s="183">
        <f>SUM(G164:G166)</f>
        <v>0</v>
      </c>
      <c r="H167" s="121"/>
      <c r="L167" s="121"/>
      <c r="M167" s="121"/>
      <c r="N167" s="123"/>
    </row>
    <row r="168" spans="1:14" outlineLevel="1" x14ac:dyDescent="0.2">
      <c r="A168" s="125" t="s">
        <v>937</v>
      </c>
      <c r="B168" s="181"/>
      <c r="C168" s="182"/>
      <c r="D168" s="182"/>
      <c r="E168" s="180"/>
      <c r="F168" s="180"/>
      <c r="G168" s="171"/>
      <c r="H168" s="121"/>
      <c r="L168" s="121"/>
      <c r="M168" s="121"/>
      <c r="N168" s="123"/>
    </row>
    <row r="169" spans="1:14" outlineLevel="1" x14ac:dyDescent="0.2">
      <c r="A169" s="125" t="s">
        <v>938</v>
      </c>
      <c r="B169" s="181"/>
      <c r="C169" s="182"/>
      <c r="D169" s="182"/>
      <c r="E169" s="180"/>
      <c r="F169" s="180"/>
      <c r="G169" s="171"/>
      <c r="H169" s="121"/>
      <c r="L169" s="121"/>
      <c r="M169" s="121"/>
      <c r="N169" s="123"/>
    </row>
    <row r="170" spans="1:14" outlineLevel="1" x14ac:dyDescent="0.2">
      <c r="A170" s="125" t="s">
        <v>939</v>
      </c>
      <c r="B170" s="181"/>
      <c r="C170" s="182"/>
      <c r="D170" s="182"/>
      <c r="E170" s="180"/>
      <c r="F170" s="180"/>
      <c r="G170" s="171"/>
      <c r="H170" s="121"/>
      <c r="L170" s="121"/>
      <c r="M170" s="121"/>
      <c r="N170" s="123"/>
    </row>
    <row r="171" spans="1:14" outlineLevel="1" x14ac:dyDescent="0.2">
      <c r="A171" s="125" t="s">
        <v>940</v>
      </c>
      <c r="B171" s="181"/>
      <c r="C171" s="182"/>
      <c r="D171" s="182"/>
      <c r="E171" s="180"/>
      <c r="F171" s="180"/>
      <c r="G171" s="171"/>
      <c r="H171" s="121"/>
      <c r="L171" s="121"/>
      <c r="M171" s="121"/>
      <c r="N171" s="123"/>
    </row>
    <row r="172" spans="1:14" outlineLevel="1" x14ac:dyDescent="0.2">
      <c r="A172" s="125" t="s">
        <v>941</v>
      </c>
      <c r="B172" s="181"/>
      <c r="C172" s="182"/>
      <c r="D172" s="182"/>
      <c r="E172" s="180"/>
      <c r="F172" s="180"/>
      <c r="G172" s="171"/>
      <c r="H172" s="121"/>
      <c r="L172" s="121"/>
      <c r="M172" s="121"/>
      <c r="N172" s="123"/>
    </row>
    <row r="173" spans="1:14" ht="15" customHeight="1" x14ac:dyDescent="0.2">
      <c r="A173" s="146"/>
      <c r="B173" s="147" t="s">
        <v>235</v>
      </c>
      <c r="C173" s="146" t="s">
        <v>187</v>
      </c>
      <c r="D173" s="146"/>
      <c r="E173" s="148"/>
      <c r="F173" s="149" t="s">
        <v>236</v>
      </c>
      <c r="G173" s="149"/>
      <c r="H173" s="121"/>
      <c r="L173" s="121"/>
      <c r="M173" s="121"/>
      <c r="N173" s="123"/>
    </row>
    <row r="174" spans="1:14" ht="15" customHeight="1" x14ac:dyDescent="0.2">
      <c r="A174" s="125" t="s">
        <v>942</v>
      </c>
      <c r="B174" s="143" t="s">
        <v>237</v>
      </c>
      <c r="C174" s="150">
        <v>0</v>
      </c>
      <c r="D174" s="139"/>
      <c r="E174" s="131"/>
      <c r="F174" s="159">
        <f>IF($C$179=0,"",IF(C174="[for completion]","",C174/$C$179))</f>
        <v>0</v>
      </c>
      <c r="G174" s="160"/>
      <c r="H174" s="121"/>
      <c r="L174" s="121"/>
      <c r="M174" s="121"/>
      <c r="N174" s="123"/>
    </row>
    <row r="175" spans="1:14" ht="30.75" customHeight="1" x14ac:dyDescent="0.2">
      <c r="A175" s="125" t="s">
        <v>943</v>
      </c>
      <c r="B175" s="143" t="s">
        <v>238</v>
      </c>
      <c r="C175" s="150">
        <v>91.5</v>
      </c>
      <c r="E175" s="166"/>
      <c r="F175" s="159">
        <f>IF($C$179=0,"",IF(C175="[for completion]","",C175/$C$179))</f>
        <v>0.12662248048532296</v>
      </c>
      <c r="G175" s="160"/>
      <c r="H175" s="121"/>
      <c r="L175" s="121"/>
      <c r="M175" s="121"/>
      <c r="N175" s="123"/>
    </row>
    <row r="176" spans="1:14" x14ac:dyDescent="0.2">
      <c r="A176" s="125" t="s">
        <v>944</v>
      </c>
      <c r="B176" s="143" t="s">
        <v>239</v>
      </c>
      <c r="C176" s="150">
        <v>0</v>
      </c>
      <c r="E176" s="166"/>
      <c r="F176" s="159">
        <f>IF($C$179=0,"",IF(C176="[for completion]","",C176/$C$179))</f>
        <v>0</v>
      </c>
      <c r="G176" s="160"/>
      <c r="H176" s="121"/>
      <c r="L176" s="121"/>
      <c r="M176" s="121"/>
      <c r="N176" s="123"/>
    </row>
    <row r="177" spans="1:14" x14ac:dyDescent="0.2">
      <c r="A177" s="125" t="s">
        <v>945</v>
      </c>
      <c r="B177" s="143" t="s">
        <v>240</v>
      </c>
      <c r="C177" s="150">
        <v>631.12049874000002</v>
      </c>
      <c r="E177" s="166"/>
      <c r="F177" s="159">
        <f>IF($C$179=0,"",IF(C177="[for completion]","",C177/$C$179))</f>
        <v>0.87337751951467701</v>
      </c>
      <c r="G177" s="160"/>
      <c r="H177" s="121"/>
      <c r="L177" s="121"/>
      <c r="M177" s="121"/>
      <c r="N177" s="123"/>
    </row>
    <row r="178" spans="1:14" x14ac:dyDescent="0.2">
      <c r="A178" s="125" t="s">
        <v>946</v>
      </c>
      <c r="B178" s="143" t="s">
        <v>203</v>
      </c>
      <c r="C178" s="150">
        <v>0</v>
      </c>
      <c r="E178" s="166"/>
      <c r="F178" s="159">
        <f t="shared" ref="F178:F187" si="13">IF($C$179=0,"",IF(C178="[for completion]","",C178/$C$179))</f>
        <v>0</v>
      </c>
      <c r="G178" s="160"/>
      <c r="H178" s="121"/>
      <c r="L178" s="121"/>
      <c r="M178" s="121"/>
      <c r="N178" s="123"/>
    </row>
    <row r="179" spans="1:14" x14ac:dyDescent="0.2">
      <c r="A179" s="125" t="s">
        <v>947</v>
      </c>
      <c r="B179" s="172" t="s">
        <v>204</v>
      </c>
      <c r="C179" s="162">
        <f>SUM(C174:C178)</f>
        <v>722.62049874000002</v>
      </c>
      <c r="E179" s="166"/>
      <c r="F179" s="163">
        <f>SUM(F174:F178)</f>
        <v>1</v>
      </c>
      <c r="G179" s="160"/>
      <c r="H179" s="121"/>
      <c r="L179" s="121"/>
      <c r="M179" s="121"/>
      <c r="N179" s="123"/>
    </row>
    <row r="180" spans="1:14" outlineLevel="1" x14ac:dyDescent="0.2">
      <c r="A180" s="125" t="s">
        <v>948</v>
      </c>
      <c r="B180" s="184" t="s">
        <v>241</v>
      </c>
      <c r="C180" s="152"/>
      <c r="E180" s="166"/>
      <c r="F180" s="159">
        <f t="shared" si="13"/>
        <v>0</v>
      </c>
      <c r="G180" s="160"/>
      <c r="H180" s="121"/>
      <c r="L180" s="121"/>
      <c r="M180" s="121"/>
      <c r="N180" s="123"/>
    </row>
    <row r="181" spans="1:14" s="184" customFormat="1" ht="30" outlineLevel="1" x14ac:dyDescent="0.2">
      <c r="A181" s="125" t="s">
        <v>949</v>
      </c>
      <c r="B181" s="184" t="s">
        <v>242</v>
      </c>
      <c r="C181" s="185"/>
      <c r="F181" s="159">
        <f t="shared" si="13"/>
        <v>0</v>
      </c>
    </row>
    <row r="182" spans="1:14" ht="30" outlineLevel="1" x14ac:dyDescent="0.2">
      <c r="A182" s="125" t="s">
        <v>950</v>
      </c>
      <c r="B182" s="184" t="s">
        <v>243</v>
      </c>
      <c r="C182" s="152"/>
      <c r="E182" s="166"/>
      <c r="F182" s="159">
        <f t="shared" si="13"/>
        <v>0</v>
      </c>
      <c r="G182" s="160"/>
      <c r="H182" s="121"/>
      <c r="L182" s="121"/>
      <c r="M182" s="121"/>
      <c r="N182" s="123"/>
    </row>
    <row r="183" spans="1:14" outlineLevel="1" x14ac:dyDescent="0.2">
      <c r="A183" s="125" t="s">
        <v>951</v>
      </c>
      <c r="B183" s="184" t="s">
        <v>244</v>
      </c>
      <c r="C183" s="152"/>
      <c r="E183" s="166"/>
      <c r="F183" s="159">
        <f t="shared" si="13"/>
        <v>0</v>
      </c>
      <c r="G183" s="160"/>
      <c r="H183" s="121"/>
      <c r="L183" s="121"/>
      <c r="M183" s="121"/>
      <c r="N183" s="123"/>
    </row>
    <row r="184" spans="1:14" s="184" customFormat="1" ht="30" outlineLevel="1" x14ac:dyDescent="0.2">
      <c r="A184" s="125" t="s">
        <v>952</v>
      </c>
      <c r="B184" s="184" t="s">
        <v>245</v>
      </c>
      <c r="C184" s="185"/>
      <c r="F184" s="159">
        <f t="shared" si="13"/>
        <v>0</v>
      </c>
    </row>
    <row r="185" spans="1:14" ht="30" outlineLevel="1" x14ac:dyDescent="0.2">
      <c r="A185" s="125" t="s">
        <v>953</v>
      </c>
      <c r="B185" s="184" t="s">
        <v>246</v>
      </c>
      <c r="C185" s="152"/>
      <c r="E185" s="166"/>
      <c r="F185" s="159">
        <f t="shared" si="13"/>
        <v>0</v>
      </c>
      <c r="G185" s="160"/>
      <c r="H185" s="121"/>
      <c r="L185" s="121"/>
      <c r="M185" s="121"/>
      <c r="N185" s="123"/>
    </row>
    <row r="186" spans="1:14" outlineLevel="1" x14ac:dyDescent="0.2">
      <c r="A186" s="125" t="s">
        <v>954</v>
      </c>
      <c r="B186" s="184" t="s">
        <v>247</v>
      </c>
      <c r="C186" s="152"/>
      <c r="E186" s="166"/>
      <c r="F186" s="159">
        <f t="shared" si="13"/>
        <v>0</v>
      </c>
      <c r="G186" s="160"/>
      <c r="H186" s="121"/>
      <c r="L186" s="121"/>
      <c r="M186" s="121"/>
      <c r="N186" s="123"/>
    </row>
    <row r="187" spans="1:14" outlineLevel="1" x14ac:dyDescent="0.2">
      <c r="A187" s="125" t="s">
        <v>955</v>
      </c>
      <c r="B187" s="184" t="s">
        <v>248</v>
      </c>
      <c r="C187" s="152"/>
      <c r="E187" s="166"/>
      <c r="F187" s="159">
        <f t="shared" si="13"/>
        <v>0</v>
      </c>
      <c r="G187" s="160"/>
      <c r="H187" s="121"/>
      <c r="L187" s="121"/>
      <c r="M187" s="121"/>
      <c r="N187" s="123"/>
    </row>
    <row r="188" spans="1:14" outlineLevel="1" x14ac:dyDescent="0.2">
      <c r="A188" s="125" t="s">
        <v>956</v>
      </c>
      <c r="B188" s="184"/>
      <c r="E188" s="166"/>
      <c r="F188" s="160"/>
      <c r="G188" s="160"/>
      <c r="H188" s="121"/>
      <c r="L188" s="121"/>
      <c r="M188" s="121"/>
      <c r="N188" s="123"/>
    </row>
    <row r="189" spans="1:14" outlineLevel="1" x14ac:dyDescent="0.2">
      <c r="A189" s="125" t="s">
        <v>957</v>
      </c>
      <c r="B189" s="184"/>
      <c r="E189" s="166"/>
      <c r="F189" s="160"/>
      <c r="G189" s="160"/>
      <c r="H189" s="121"/>
      <c r="L189" s="121"/>
      <c r="M189" s="121"/>
      <c r="N189" s="123"/>
    </row>
    <row r="190" spans="1:14" outlineLevel="1" x14ac:dyDescent="0.2">
      <c r="A190" s="125" t="s">
        <v>958</v>
      </c>
      <c r="B190" s="184"/>
      <c r="E190" s="166"/>
      <c r="F190" s="160"/>
      <c r="G190" s="160"/>
      <c r="H190" s="121"/>
      <c r="L190" s="121"/>
      <c r="M190" s="121"/>
      <c r="N190" s="123"/>
    </row>
    <row r="191" spans="1:14" outlineLevel="1" x14ac:dyDescent="0.2">
      <c r="A191" s="125" t="s">
        <v>959</v>
      </c>
      <c r="B191" s="164"/>
      <c r="E191" s="166"/>
      <c r="F191" s="160"/>
      <c r="G191" s="160"/>
      <c r="H191" s="121"/>
      <c r="L191" s="121"/>
      <c r="M191" s="121"/>
      <c r="N191" s="123"/>
    </row>
    <row r="192" spans="1:14" ht="15" customHeight="1" x14ac:dyDescent="0.2">
      <c r="A192" s="146"/>
      <c r="B192" s="147" t="s">
        <v>249</v>
      </c>
      <c r="C192" s="146" t="s">
        <v>187</v>
      </c>
      <c r="D192" s="146"/>
      <c r="E192" s="148"/>
      <c r="F192" s="149" t="s">
        <v>236</v>
      </c>
      <c r="G192" s="149"/>
      <c r="H192" s="121"/>
      <c r="L192" s="121"/>
      <c r="M192" s="121"/>
      <c r="N192" s="123"/>
    </row>
    <row r="193" spans="1:14" x14ac:dyDescent="0.2">
      <c r="A193" s="125" t="s">
        <v>960</v>
      </c>
      <c r="B193" s="143" t="s">
        <v>250</v>
      </c>
      <c r="C193" s="150">
        <v>91.5</v>
      </c>
      <c r="E193" s="158"/>
      <c r="F193" s="159">
        <f t="shared" ref="F193:F206" si="14">IF($C$208=0,"",IF(C193="[for completion]","",C193/$C$208))</f>
        <v>1</v>
      </c>
      <c r="G193" s="160"/>
      <c r="H193" s="121"/>
      <c r="L193" s="121"/>
      <c r="M193" s="121"/>
      <c r="N193" s="123"/>
    </row>
    <row r="194" spans="1:14" x14ac:dyDescent="0.2">
      <c r="A194" s="125" t="s">
        <v>961</v>
      </c>
      <c r="B194" s="143" t="s">
        <v>251</v>
      </c>
      <c r="C194" s="150">
        <v>0</v>
      </c>
      <c r="E194" s="166"/>
      <c r="F194" s="159">
        <f t="shared" si="14"/>
        <v>0</v>
      </c>
      <c r="G194" s="166"/>
      <c r="H194" s="121"/>
      <c r="L194" s="121"/>
      <c r="M194" s="121"/>
      <c r="N194" s="123"/>
    </row>
    <row r="195" spans="1:14" x14ac:dyDescent="0.2">
      <c r="A195" s="125" t="s">
        <v>962</v>
      </c>
      <c r="B195" s="143" t="s">
        <v>252</v>
      </c>
      <c r="C195" s="150">
        <v>0</v>
      </c>
      <c r="E195" s="166"/>
      <c r="F195" s="159">
        <f t="shared" si="14"/>
        <v>0</v>
      </c>
      <c r="G195" s="166"/>
      <c r="H195" s="121"/>
      <c r="L195" s="121"/>
      <c r="M195" s="121"/>
      <c r="N195" s="123"/>
    </row>
    <row r="196" spans="1:14" x14ac:dyDescent="0.2">
      <c r="A196" s="125" t="s">
        <v>963</v>
      </c>
      <c r="B196" s="143" t="s">
        <v>253</v>
      </c>
      <c r="C196" s="150">
        <v>0</v>
      </c>
      <c r="E196" s="166"/>
      <c r="F196" s="159">
        <f t="shared" si="14"/>
        <v>0</v>
      </c>
      <c r="G196" s="166"/>
      <c r="H196" s="121"/>
      <c r="L196" s="121"/>
      <c r="M196" s="121"/>
      <c r="N196" s="123"/>
    </row>
    <row r="197" spans="1:14" x14ac:dyDescent="0.2">
      <c r="A197" s="125" t="s">
        <v>964</v>
      </c>
      <c r="B197" s="143" t="s">
        <v>254</v>
      </c>
      <c r="C197" s="150">
        <v>0</v>
      </c>
      <c r="E197" s="166"/>
      <c r="F197" s="159">
        <f t="shared" si="14"/>
        <v>0</v>
      </c>
      <c r="G197" s="166"/>
      <c r="H197" s="121"/>
      <c r="L197" s="121"/>
      <c r="M197" s="121"/>
      <c r="N197" s="123"/>
    </row>
    <row r="198" spans="1:14" x14ac:dyDescent="0.2">
      <c r="A198" s="125" t="s">
        <v>965</v>
      </c>
      <c r="B198" s="143" t="s">
        <v>255</v>
      </c>
      <c r="C198" s="150">
        <v>0</v>
      </c>
      <c r="E198" s="166"/>
      <c r="F198" s="159">
        <f t="shared" si="14"/>
        <v>0</v>
      </c>
      <c r="G198" s="166"/>
      <c r="H198" s="121"/>
      <c r="L198" s="121"/>
      <c r="M198" s="121"/>
      <c r="N198" s="123"/>
    </row>
    <row r="199" spans="1:14" x14ac:dyDescent="0.2">
      <c r="A199" s="125" t="s">
        <v>966</v>
      </c>
      <c r="B199" s="143" t="s">
        <v>256</v>
      </c>
      <c r="C199" s="150">
        <v>0</v>
      </c>
      <c r="E199" s="166"/>
      <c r="F199" s="159">
        <f t="shared" si="14"/>
        <v>0</v>
      </c>
      <c r="G199" s="166"/>
      <c r="H199" s="121"/>
      <c r="L199" s="121"/>
      <c r="M199" s="121"/>
      <c r="N199" s="123"/>
    </row>
    <row r="200" spans="1:14" x14ac:dyDescent="0.2">
      <c r="A200" s="125" t="s">
        <v>967</v>
      </c>
      <c r="B200" s="143" t="s">
        <v>257</v>
      </c>
      <c r="C200" s="150">
        <v>0</v>
      </c>
      <c r="E200" s="166"/>
      <c r="F200" s="159">
        <f t="shared" si="14"/>
        <v>0</v>
      </c>
      <c r="G200" s="166"/>
      <c r="H200" s="121"/>
      <c r="L200" s="121"/>
      <c r="M200" s="121"/>
      <c r="N200" s="123"/>
    </row>
    <row r="201" spans="1:14" x14ac:dyDescent="0.2">
      <c r="A201" s="125" t="s">
        <v>968</v>
      </c>
      <c r="B201" s="143" t="s">
        <v>258</v>
      </c>
      <c r="C201" s="150">
        <v>0</v>
      </c>
      <c r="E201" s="166"/>
      <c r="F201" s="159">
        <f t="shared" si="14"/>
        <v>0</v>
      </c>
      <c r="G201" s="166"/>
      <c r="H201" s="121"/>
      <c r="L201" s="121"/>
      <c r="M201" s="121"/>
      <c r="N201" s="123"/>
    </row>
    <row r="202" spans="1:14" x14ac:dyDescent="0.2">
      <c r="A202" s="125" t="s">
        <v>969</v>
      </c>
      <c r="B202" s="143" t="s">
        <v>259</v>
      </c>
      <c r="C202" s="150">
        <v>0</v>
      </c>
      <c r="E202" s="166"/>
      <c r="F202" s="159">
        <f t="shared" si="14"/>
        <v>0</v>
      </c>
      <c r="G202" s="166"/>
      <c r="H202" s="121"/>
      <c r="L202" s="121"/>
      <c r="M202" s="121"/>
      <c r="N202" s="123"/>
    </row>
    <row r="203" spans="1:14" x14ac:dyDescent="0.2">
      <c r="A203" s="125" t="s">
        <v>970</v>
      </c>
      <c r="B203" s="143" t="s">
        <v>260</v>
      </c>
      <c r="C203" s="150">
        <v>0</v>
      </c>
      <c r="E203" s="166"/>
      <c r="F203" s="159">
        <f t="shared" si="14"/>
        <v>0</v>
      </c>
      <c r="G203" s="166"/>
      <c r="H203" s="121"/>
      <c r="L203" s="121"/>
      <c r="M203" s="121"/>
      <c r="N203" s="123"/>
    </row>
    <row r="204" spans="1:14" x14ac:dyDescent="0.2">
      <c r="A204" s="125" t="s">
        <v>971</v>
      </c>
      <c r="B204" s="143" t="s">
        <v>261</v>
      </c>
      <c r="C204" s="150">
        <v>0</v>
      </c>
      <c r="E204" s="166"/>
      <c r="F204" s="159">
        <f t="shared" si="14"/>
        <v>0</v>
      </c>
      <c r="G204" s="166"/>
      <c r="H204" s="121"/>
      <c r="L204" s="121"/>
      <c r="M204" s="121"/>
      <c r="N204" s="123"/>
    </row>
    <row r="205" spans="1:14" x14ac:dyDescent="0.2">
      <c r="A205" s="125" t="s">
        <v>972</v>
      </c>
      <c r="B205" s="143" t="s">
        <v>262</v>
      </c>
      <c r="C205" s="150">
        <v>0</v>
      </c>
      <c r="E205" s="166"/>
      <c r="F205" s="159">
        <f t="shared" si="14"/>
        <v>0</v>
      </c>
      <c r="G205" s="166"/>
      <c r="H205" s="121"/>
      <c r="L205" s="121"/>
      <c r="M205" s="121"/>
      <c r="N205" s="123"/>
    </row>
    <row r="206" spans="1:14" x14ac:dyDescent="0.2">
      <c r="A206" s="125" t="s">
        <v>973</v>
      </c>
      <c r="B206" s="143" t="s">
        <v>203</v>
      </c>
      <c r="C206" s="150">
        <v>0</v>
      </c>
      <c r="E206" s="166"/>
      <c r="F206" s="159">
        <f t="shared" si="14"/>
        <v>0</v>
      </c>
      <c r="G206" s="166"/>
      <c r="H206" s="121"/>
      <c r="L206" s="121"/>
      <c r="M206" s="121"/>
      <c r="N206" s="123"/>
    </row>
    <row r="207" spans="1:14" x14ac:dyDescent="0.2">
      <c r="A207" s="125" t="s">
        <v>974</v>
      </c>
      <c r="B207" s="161" t="s">
        <v>263</v>
      </c>
      <c r="C207" s="150">
        <v>91.5</v>
      </c>
      <c r="E207" s="166"/>
      <c r="F207" s="159"/>
      <c r="G207" s="166"/>
      <c r="H207" s="121"/>
      <c r="L207" s="121"/>
      <c r="M207" s="121"/>
      <c r="N207" s="123"/>
    </row>
    <row r="208" spans="1:14" x14ac:dyDescent="0.2">
      <c r="A208" s="125" t="s">
        <v>975</v>
      </c>
      <c r="B208" s="172" t="s">
        <v>204</v>
      </c>
      <c r="C208" s="162">
        <f>SUM(C193:C206)</f>
        <v>91.5</v>
      </c>
      <c r="D208" s="143"/>
      <c r="E208" s="166"/>
      <c r="F208" s="163">
        <f>SUM(F193:F206)</f>
        <v>1</v>
      </c>
      <c r="G208" s="166"/>
      <c r="H208" s="121"/>
      <c r="L208" s="121"/>
      <c r="M208" s="121"/>
      <c r="N208" s="123"/>
    </row>
    <row r="209" spans="1:14" outlineLevel="1" x14ac:dyDescent="0.2">
      <c r="A209" s="125" t="s">
        <v>976</v>
      </c>
      <c r="B209" s="164" t="s">
        <v>205</v>
      </c>
      <c r="C209" s="152"/>
      <c r="E209" s="166"/>
      <c r="F209" s="159">
        <f>IF($C$208=0,"",IF(C209="[for completion]","",C209/$C$208))</f>
        <v>0</v>
      </c>
      <c r="G209" s="166"/>
      <c r="H209" s="121"/>
      <c r="L209" s="121"/>
      <c r="M209" s="121"/>
      <c r="N209" s="123"/>
    </row>
    <row r="210" spans="1:14" outlineLevel="1" x14ac:dyDescent="0.2">
      <c r="A210" s="125" t="s">
        <v>1569</v>
      </c>
      <c r="B210" s="164" t="s">
        <v>205</v>
      </c>
      <c r="C210" s="152"/>
      <c r="E210" s="166"/>
      <c r="F210" s="159">
        <f t="shared" ref="F210:F215" si="15">IF($C$208=0,"",IF(C210="[for completion]","",C210/$C$208))</f>
        <v>0</v>
      </c>
      <c r="G210" s="166"/>
      <c r="H210" s="121"/>
      <c r="L210" s="121"/>
      <c r="M210" s="121"/>
      <c r="N210" s="123"/>
    </row>
    <row r="211" spans="1:14" outlineLevel="1" x14ac:dyDescent="0.2">
      <c r="A211" s="125" t="s">
        <v>977</v>
      </c>
      <c r="B211" s="164" t="s">
        <v>205</v>
      </c>
      <c r="C211" s="152"/>
      <c r="E211" s="166"/>
      <c r="F211" s="159">
        <f t="shared" si="15"/>
        <v>0</v>
      </c>
      <c r="G211" s="166"/>
      <c r="H211" s="121"/>
      <c r="L211" s="121"/>
      <c r="M211" s="121"/>
      <c r="N211" s="123"/>
    </row>
    <row r="212" spans="1:14" outlineLevel="1" x14ac:dyDescent="0.2">
      <c r="A212" s="125" t="s">
        <v>978</v>
      </c>
      <c r="B212" s="164" t="s">
        <v>205</v>
      </c>
      <c r="C212" s="152"/>
      <c r="E212" s="166"/>
      <c r="F212" s="159">
        <f t="shared" si="15"/>
        <v>0</v>
      </c>
      <c r="G212" s="166"/>
      <c r="H212" s="121"/>
      <c r="L212" s="121"/>
      <c r="M212" s="121"/>
      <c r="N212" s="123"/>
    </row>
    <row r="213" spans="1:14" outlineLevel="1" x14ac:dyDescent="0.2">
      <c r="A213" s="125" t="s">
        <v>979</v>
      </c>
      <c r="B213" s="164" t="s">
        <v>205</v>
      </c>
      <c r="C213" s="152"/>
      <c r="E213" s="166"/>
      <c r="F213" s="159">
        <f t="shared" si="15"/>
        <v>0</v>
      </c>
      <c r="G213" s="166"/>
      <c r="H213" s="121"/>
      <c r="L213" s="121"/>
      <c r="M213" s="121"/>
      <c r="N213" s="123"/>
    </row>
    <row r="214" spans="1:14" outlineLevel="1" x14ac:dyDescent="0.2">
      <c r="A214" s="125" t="s">
        <v>980</v>
      </c>
      <c r="B214" s="164" t="s">
        <v>205</v>
      </c>
      <c r="C214" s="152"/>
      <c r="E214" s="166"/>
      <c r="F214" s="159">
        <f t="shared" si="15"/>
        <v>0</v>
      </c>
      <c r="G214" s="166"/>
      <c r="H214" s="121"/>
      <c r="L214" s="121"/>
      <c r="M214" s="121"/>
      <c r="N214" s="123"/>
    </row>
    <row r="215" spans="1:14" outlineLevel="1" x14ac:dyDescent="0.2">
      <c r="A215" s="125" t="s">
        <v>981</v>
      </c>
      <c r="B215" s="164" t="s">
        <v>205</v>
      </c>
      <c r="C215" s="152"/>
      <c r="E215" s="166"/>
      <c r="F215" s="159">
        <f t="shared" si="15"/>
        <v>0</v>
      </c>
      <c r="G215" s="166"/>
      <c r="H215" s="121"/>
      <c r="L215" s="121"/>
      <c r="M215" s="121"/>
      <c r="N215" s="123"/>
    </row>
    <row r="216" spans="1:14" ht="15" customHeight="1" x14ac:dyDescent="0.2">
      <c r="A216" s="146"/>
      <c r="B216" s="147" t="s">
        <v>1570</v>
      </c>
      <c r="C216" s="146" t="s">
        <v>187</v>
      </c>
      <c r="D216" s="146"/>
      <c r="E216" s="148"/>
      <c r="F216" s="149" t="s">
        <v>198</v>
      </c>
      <c r="G216" s="149" t="s">
        <v>264</v>
      </c>
      <c r="H216" s="121"/>
      <c r="L216" s="121"/>
      <c r="M216" s="121"/>
      <c r="N216" s="123"/>
    </row>
    <row r="217" spans="1:14" x14ac:dyDescent="0.2">
      <c r="A217" s="125" t="s">
        <v>982</v>
      </c>
      <c r="B217" s="171" t="s">
        <v>265</v>
      </c>
      <c r="C217" s="150">
        <v>91.5</v>
      </c>
      <c r="E217" s="180"/>
      <c r="F217" s="159">
        <f>IF($C$38=0,"",IF(C217="[for completion]","",IF(C217="","",C217/$C$38)))</f>
        <v>6.1324602844564742E-3</v>
      </c>
      <c r="G217" s="159">
        <f>IF($C$39=0,"",IF(C217="[for completion]","",IF(C217="","",C217/$C$39)))</f>
        <v>7.9565217391304351E-3</v>
      </c>
      <c r="H217" s="121"/>
      <c r="L217" s="121"/>
      <c r="M217" s="121"/>
      <c r="N217" s="123"/>
    </row>
    <row r="218" spans="1:14" x14ac:dyDescent="0.2">
      <c r="A218" s="125" t="s">
        <v>983</v>
      </c>
      <c r="B218" s="171" t="s">
        <v>266</v>
      </c>
      <c r="C218" s="150">
        <v>0</v>
      </c>
      <c r="E218" s="180"/>
      <c r="F218" s="159">
        <f>IF($C$38=0,"",IF(C218="[for completion]","",IF(C218="","",C218/$C$38)))</f>
        <v>0</v>
      </c>
      <c r="G218" s="159">
        <f>IF($C$39=0,"",IF(C218="[for completion]","",IF(C218="","",C218/$C$39)))</f>
        <v>0</v>
      </c>
      <c r="H218" s="121"/>
      <c r="L218" s="121"/>
      <c r="M218" s="121"/>
      <c r="N218" s="123"/>
    </row>
    <row r="219" spans="1:14" x14ac:dyDescent="0.2">
      <c r="A219" s="125" t="s">
        <v>984</v>
      </c>
      <c r="B219" s="171" t="s">
        <v>203</v>
      </c>
      <c r="C219" s="150">
        <v>0</v>
      </c>
      <c r="E219" s="180"/>
      <c r="F219" s="159">
        <f>IF($C$38=0,"",IF(C219="[for completion]","",IF(C219="","",C219/$C$38)))</f>
        <v>0</v>
      </c>
      <c r="G219" s="159">
        <f>IF($C$39=0,"",IF(C219="[for completion]","",IF(C219="","",C219/$C$39)))</f>
        <v>0</v>
      </c>
      <c r="H219" s="121"/>
      <c r="L219" s="121"/>
      <c r="M219" s="121"/>
      <c r="N219" s="123"/>
    </row>
    <row r="220" spans="1:14" x14ac:dyDescent="0.2">
      <c r="A220" s="125" t="s">
        <v>985</v>
      </c>
      <c r="B220" s="172" t="s">
        <v>204</v>
      </c>
      <c r="C220" s="152">
        <f>SUM(C217:C219)</f>
        <v>91.5</v>
      </c>
      <c r="E220" s="180"/>
      <c r="F220" s="154">
        <f>SUM(F217:F219)</f>
        <v>6.1324602844564742E-3</v>
      </c>
      <c r="G220" s="154">
        <f>SUM(G217:G219)</f>
        <v>7.9565217391304351E-3</v>
      </c>
      <c r="H220" s="121"/>
      <c r="L220" s="121"/>
      <c r="M220" s="121"/>
      <c r="N220" s="123"/>
    </row>
    <row r="221" spans="1:14" outlineLevel="1" x14ac:dyDescent="0.2">
      <c r="A221" s="125" t="s">
        <v>986</v>
      </c>
      <c r="B221" s="164" t="s">
        <v>205</v>
      </c>
      <c r="C221" s="152"/>
      <c r="E221" s="180"/>
      <c r="F221" s="159" t="str">
        <f t="shared" ref="F221:F227" si="16">IF($C$38=0,"",IF(C221="[for completion]","",IF(C221="","",C221/$C$38)))</f>
        <v/>
      </c>
      <c r="G221" s="159" t="str">
        <f t="shared" ref="G221:G227" si="17">IF($C$39=0,"",IF(C221="[for completion]","",IF(C221="","",C221/$C$39)))</f>
        <v/>
      </c>
      <c r="H221" s="121"/>
      <c r="L221" s="121"/>
      <c r="M221" s="121"/>
      <c r="N221" s="123"/>
    </row>
    <row r="222" spans="1:14" outlineLevel="1" x14ac:dyDescent="0.2">
      <c r="A222" s="125" t="s">
        <v>987</v>
      </c>
      <c r="B222" s="164" t="s">
        <v>205</v>
      </c>
      <c r="C222" s="152"/>
      <c r="E222" s="180"/>
      <c r="F222" s="159" t="str">
        <f t="shared" si="16"/>
        <v/>
      </c>
      <c r="G222" s="159" t="str">
        <f t="shared" si="17"/>
        <v/>
      </c>
      <c r="H222" s="121"/>
      <c r="L222" s="121"/>
      <c r="M222" s="121"/>
      <c r="N222" s="123"/>
    </row>
    <row r="223" spans="1:14" outlineLevel="1" x14ac:dyDescent="0.2">
      <c r="A223" s="125" t="s">
        <v>988</v>
      </c>
      <c r="B223" s="164" t="s">
        <v>205</v>
      </c>
      <c r="C223" s="152"/>
      <c r="E223" s="180"/>
      <c r="F223" s="159" t="str">
        <f t="shared" si="16"/>
        <v/>
      </c>
      <c r="G223" s="159" t="str">
        <f t="shared" si="17"/>
        <v/>
      </c>
      <c r="H223" s="121"/>
      <c r="L223" s="121"/>
      <c r="M223" s="121"/>
      <c r="N223" s="123"/>
    </row>
    <row r="224" spans="1:14" outlineLevel="1" x14ac:dyDescent="0.2">
      <c r="A224" s="125" t="s">
        <v>989</v>
      </c>
      <c r="B224" s="164" t="s">
        <v>205</v>
      </c>
      <c r="C224" s="152"/>
      <c r="E224" s="180"/>
      <c r="F224" s="159" t="str">
        <f t="shared" si="16"/>
        <v/>
      </c>
      <c r="G224" s="159" t="str">
        <f t="shared" si="17"/>
        <v/>
      </c>
      <c r="H224" s="121"/>
      <c r="L224" s="121"/>
      <c r="M224" s="121"/>
      <c r="N224" s="123"/>
    </row>
    <row r="225" spans="1:13" outlineLevel="1" x14ac:dyDescent="0.2">
      <c r="A225" s="125" t="s">
        <v>990</v>
      </c>
      <c r="B225" s="164" t="s">
        <v>205</v>
      </c>
      <c r="C225" s="152"/>
      <c r="E225" s="180"/>
      <c r="F225" s="159" t="str">
        <f t="shared" si="16"/>
        <v/>
      </c>
      <c r="G225" s="159" t="str">
        <f t="shared" si="17"/>
        <v/>
      </c>
      <c r="H225" s="121"/>
      <c r="L225" s="121"/>
      <c r="M225" s="121"/>
    </row>
    <row r="226" spans="1:13" outlineLevel="1" x14ac:dyDescent="0.2">
      <c r="A226" s="125" t="s">
        <v>991</v>
      </c>
      <c r="B226" s="164" t="s">
        <v>205</v>
      </c>
      <c r="C226" s="152"/>
      <c r="E226" s="143"/>
      <c r="F226" s="159" t="str">
        <f t="shared" si="16"/>
        <v/>
      </c>
      <c r="G226" s="159" t="str">
        <f t="shared" si="17"/>
        <v/>
      </c>
      <c r="H226" s="121"/>
      <c r="L226" s="121"/>
      <c r="M226" s="121"/>
    </row>
    <row r="227" spans="1:13" outlineLevel="1" x14ac:dyDescent="0.2">
      <c r="A227" s="125" t="s">
        <v>992</v>
      </c>
      <c r="B227" s="164" t="s">
        <v>205</v>
      </c>
      <c r="C227" s="152"/>
      <c r="E227" s="180"/>
      <c r="F227" s="159" t="str">
        <f t="shared" si="16"/>
        <v/>
      </c>
      <c r="G227" s="159" t="str">
        <f t="shared" si="17"/>
        <v/>
      </c>
      <c r="H227" s="121"/>
      <c r="L227" s="121"/>
      <c r="M227" s="121"/>
    </row>
    <row r="228" spans="1:13" ht="15" customHeight="1" x14ac:dyDescent="0.2">
      <c r="A228" s="146"/>
      <c r="B228" s="147" t="s">
        <v>1571</v>
      </c>
      <c r="C228" s="146"/>
      <c r="D228" s="146"/>
      <c r="E228" s="148"/>
      <c r="F228" s="149"/>
      <c r="G228" s="149"/>
      <c r="H228" s="121"/>
      <c r="L228" s="121"/>
      <c r="M228" s="121"/>
    </row>
    <row r="229" spans="1:13" ht="30" x14ac:dyDescent="0.2">
      <c r="A229" s="125" t="s">
        <v>993</v>
      </c>
      <c r="B229" s="143" t="s">
        <v>1572</v>
      </c>
      <c r="C229" s="152" t="s">
        <v>1167</v>
      </c>
      <c r="H229" s="121"/>
      <c r="L229" s="121"/>
      <c r="M229" s="121"/>
    </row>
    <row r="230" spans="1:13" ht="15" customHeight="1" x14ac:dyDescent="0.2">
      <c r="A230" s="146"/>
      <c r="B230" s="147" t="s">
        <v>267</v>
      </c>
      <c r="C230" s="146"/>
      <c r="D230" s="146"/>
      <c r="E230" s="148"/>
      <c r="F230" s="149"/>
      <c r="G230" s="149"/>
      <c r="H230" s="121"/>
      <c r="L230" s="121"/>
      <c r="M230" s="121"/>
    </row>
    <row r="231" spans="1:13" x14ac:dyDescent="0.2">
      <c r="A231" s="125" t="s">
        <v>994</v>
      </c>
      <c r="B231" s="125" t="s">
        <v>268</v>
      </c>
      <c r="C231" s="150">
        <v>0</v>
      </c>
      <c r="E231" s="143"/>
      <c r="H231" s="121"/>
      <c r="L231" s="121"/>
      <c r="M231" s="121"/>
    </row>
    <row r="232" spans="1:13" x14ac:dyDescent="0.25">
      <c r="A232" s="125" t="s">
        <v>995</v>
      </c>
      <c r="B232" s="186" t="s">
        <v>269</v>
      </c>
      <c r="C232" s="150">
        <v>0</v>
      </c>
      <c r="E232" s="143"/>
      <c r="H232" s="121"/>
      <c r="L232" s="121"/>
      <c r="M232" s="121"/>
    </row>
    <row r="233" spans="1:13" x14ac:dyDescent="0.25">
      <c r="A233" s="125" t="s">
        <v>996</v>
      </c>
      <c r="B233" s="186" t="s">
        <v>270</v>
      </c>
      <c r="C233" s="150">
        <v>0</v>
      </c>
      <c r="E233" s="143"/>
      <c r="H233" s="121"/>
      <c r="L233" s="121"/>
      <c r="M233" s="121"/>
    </row>
    <row r="234" spans="1:13" outlineLevel="1" x14ac:dyDescent="0.2">
      <c r="A234" s="125" t="s">
        <v>997</v>
      </c>
      <c r="B234" s="141" t="s">
        <v>271</v>
      </c>
      <c r="C234" s="162"/>
      <c r="D234" s="143"/>
      <c r="E234" s="143"/>
      <c r="H234" s="121"/>
      <c r="L234" s="121"/>
      <c r="M234" s="121"/>
    </row>
    <row r="235" spans="1:13" outlineLevel="1" x14ac:dyDescent="0.2">
      <c r="A235" s="125" t="s">
        <v>998</v>
      </c>
      <c r="B235" s="141" t="s">
        <v>272</v>
      </c>
      <c r="C235" s="162"/>
      <c r="D235" s="143"/>
      <c r="E235" s="143"/>
      <c r="H235" s="121"/>
      <c r="L235" s="121"/>
      <c r="M235" s="121"/>
    </row>
    <row r="236" spans="1:13" outlineLevel="1" x14ac:dyDescent="0.2">
      <c r="A236" s="125" t="s">
        <v>999</v>
      </c>
      <c r="B236" s="141" t="s">
        <v>273</v>
      </c>
      <c r="C236" s="143"/>
      <c r="D236" s="143"/>
      <c r="E236" s="143"/>
      <c r="H236" s="121"/>
      <c r="L236" s="121"/>
      <c r="M236" s="121"/>
    </row>
    <row r="237" spans="1:13" ht="19.5" customHeight="1" outlineLevel="1" x14ac:dyDescent="0.2">
      <c r="A237" s="125" t="s">
        <v>1000</v>
      </c>
      <c r="C237" s="143"/>
      <c r="D237" s="143"/>
      <c r="E237" s="143"/>
      <c r="H237" s="121"/>
      <c r="L237" s="121"/>
      <c r="M237" s="121"/>
    </row>
    <row r="238" spans="1:13" ht="19.5" customHeight="1" outlineLevel="1" x14ac:dyDescent="0.2">
      <c r="A238" s="125" t="s">
        <v>1001</v>
      </c>
      <c r="C238" s="143"/>
      <c r="D238" s="143"/>
      <c r="E238" s="143"/>
      <c r="H238" s="121"/>
      <c r="L238" s="121"/>
      <c r="M238" s="121"/>
    </row>
    <row r="239" spans="1:13" ht="15" customHeight="1" x14ac:dyDescent="0.2">
      <c r="A239" s="146"/>
      <c r="B239" s="147" t="s">
        <v>1158</v>
      </c>
      <c r="C239" s="146"/>
      <c r="D239" s="146"/>
      <c r="E239" s="148"/>
      <c r="F239" s="149"/>
      <c r="G239" s="149"/>
      <c r="H239" s="121"/>
      <c r="L239" s="121"/>
      <c r="M239" s="121"/>
    </row>
    <row r="240" spans="1:13" ht="30" x14ac:dyDescent="0.2">
      <c r="A240" s="125" t="s">
        <v>1002</v>
      </c>
      <c r="B240" s="125" t="s">
        <v>1573</v>
      </c>
      <c r="C240" s="150"/>
      <c r="E240" s="143"/>
      <c r="H240" s="121"/>
      <c r="L240" s="121"/>
      <c r="M240" s="121"/>
    </row>
    <row r="241" spans="1:13" x14ac:dyDescent="0.2">
      <c r="A241" s="125" t="s">
        <v>1003</v>
      </c>
      <c r="B241" s="125" t="s">
        <v>1159</v>
      </c>
      <c r="C241" s="150"/>
      <c r="E241" s="143"/>
      <c r="H241" s="121"/>
      <c r="L241" s="121"/>
      <c r="M241" s="121"/>
    </row>
    <row r="242" spans="1:13" x14ac:dyDescent="0.2">
      <c r="A242" s="125" t="s">
        <v>1004</v>
      </c>
      <c r="B242" s="125" t="s">
        <v>1160</v>
      </c>
      <c r="C242" s="150"/>
      <c r="E242" s="143"/>
      <c r="H242" s="121"/>
      <c r="L242" s="121"/>
      <c r="M242" s="121"/>
    </row>
    <row r="243" spans="1:13" ht="30" x14ac:dyDescent="0.2">
      <c r="A243" s="125" t="s">
        <v>1005</v>
      </c>
      <c r="B243" s="125" t="s">
        <v>1574</v>
      </c>
      <c r="C243" s="150"/>
      <c r="E243" s="143"/>
      <c r="H243" s="121"/>
      <c r="L243" s="121"/>
      <c r="M243" s="121"/>
    </row>
    <row r="244" spans="1:13" x14ac:dyDescent="0.2">
      <c r="A244" s="125" t="s">
        <v>1161</v>
      </c>
      <c r="B244" s="125" t="s">
        <v>1162</v>
      </c>
      <c r="C244" s="150"/>
      <c r="E244" s="143"/>
      <c r="H244" s="121"/>
      <c r="L244" s="121"/>
      <c r="M244" s="121"/>
    </row>
    <row r="245" spans="1:13" x14ac:dyDescent="0.2">
      <c r="A245" s="125" t="s">
        <v>1163</v>
      </c>
      <c r="B245" s="125" t="s">
        <v>1575</v>
      </c>
      <c r="C245" s="150"/>
      <c r="E245" s="143"/>
      <c r="H245" s="121"/>
      <c r="L245" s="121"/>
      <c r="M245" s="121"/>
    </row>
    <row r="246" spans="1:13" x14ac:dyDescent="0.2">
      <c r="A246" s="125" t="s">
        <v>1164</v>
      </c>
      <c r="B246" s="125" t="s">
        <v>1165</v>
      </c>
      <c r="C246" s="150"/>
      <c r="E246" s="143"/>
      <c r="H246" s="121"/>
      <c r="L246" s="121"/>
      <c r="M246" s="121"/>
    </row>
    <row r="247" spans="1:13" x14ac:dyDescent="0.2">
      <c r="A247" s="125" t="s">
        <v>1006</v>
      </c>
      <c r="C247" s="150"/>
      <c r="E247" s="143"/>
      <c r="H247" s="121"/>
      <c r="L247" s="121"/>
      <c r="M247" s="121"/>
    </row>
    <row r="248" spans="1:13" x14ac:dyDescent="0.2">
      <c r="A248" s="125" t="s">
        <v>1007</v>
      </c>
      <c r="C248" s="150"/>
      <c r="E248" s="143"/>
      <c r="H248" s="121"/>
      <c r="L248" s="121"/>
      <c r="M248" s="121"/>
    </row>
    <row r="249" spans="1:13" x14ac:dyDescent="0.2">
      <c r="A249" s="125" t="s">
        <v>1008</v>
      </c>
      <c r="C249" s="150"/>
      <c r="E249" s="143"/>
      <c r="H249" s="121"/>
      <c r="L249" s="121"/>
      <c r="M249" s="121"/>
    </row>
    <row r="250" spans="1:13" x14ac:dyDescent="0.2">
      <c r="A250" s="125" t="s">
        <v>1009</v>
      </c>
      <c r="C250" s="150"/>
      <c r="E250" s="143"/>
      <c r="H250" s="121"/>
      <c r="L250" s="121"/>
      <c r="M250" s="121"/>
    </row>
    <row r="251" spans="1:13" x14ac:dyDescent="0.2">
      <c r="A251" s="125" t="s">
        <v>1010</v>
      </c>
      <c r="C251" s="150"/>
      <c r="E251" s="143"/>
      <c r="H251" s="121"/>
      <c r="L251" s="121"/>
      <c r="M251" s="121"/>
    </row>
    <row r="252" spans="1:13" x14ac:dyDescent="0.2">
      <c r="A252" s="125" t="s">
        <v>1011</v>
      </c>
      <c r="C252" s="150"/>
      <c r="E252" s="143"/>
      <c r="H252" s="121"/>
      <c r="L252" s="121"/>
      <c r="M252" s="121"/>
    </row>
    <row r="253" spans="1:13" x14ac:dyDescent="0.2">
      <c r="A253" s="125" t="s">
        <v>1012</v>
      </c>
      <c r="C253" s="150"/>
      <c r="E253" s="143"/>
      <c r="H253" s="121"/>
      <c r="L253" s="121"/>
      <c r="M253" s="121"/>
    </row>
    <row r="254" spans="1:13" x14ac:dyDescent="0.2">
      <c r="A254" s="125" t="s">
        <v>1013</v>
      </c>
      <c r="C254" s="150"/>
      <c r="E254" s="143"/>
      <c r="H254" s="121"/>
      <c r="L254" s="121"/>
      <c r="M254" s="121"/>
    </row>
    <row r="255" spans="1:13" x14ac:dyDescent="0.2">
      <c r="A255" s="125" t="s">
        <v>1014</v>
      </c>
      <c r="C255" s="150"/>
      <c r="E255" s="143"/>
      <c r="H255" s="121"/>
      <c r="L255" s="121"/>
      <c r="M255" s="121"/>
    </row>
    <row r="256" spans="1:13" x14ac:dyDescent="0.2">
      <c r="A256" s="125" t="s">
        <v>1015</v>
      </c>
      <c r="C256" s="150"/>
      <c r="E256" s="143"/>
      <c r="H256" s="121"/>
      <c r="L256" s="121"/>
      <c r="M256" s="121"/>
    </row>
    <row r="257" spans="1:13" x14ac:dyDescent="0.2">
      <c r="A257" s="125" t="s">
        <v>1016</v>
      </c>
      <c r="C257" s="150"/>
      <c r="E257" s="143"/>
      <c r="H257" s="121"/>
      <c r="L257" s="121"/>
      <c r="M257" s="121"/>
    </row>
    <row r="258" spans="1:13" x14ac:dyDescent="0.2">
      <c r="A258" s="125" t="s">
        <v>1017</v>
      </c>
      <c r="C258" s="150"/>
      <c r="E258" s="143"/>
      <c r="H258" s="121"/>
      <c r="L258" s="121"/>
      <c r="M258" s="121"/>
    </row>
    <row r="259" spans="1:13" x14ac:dyDescent="0.2">
      <c r="A259" s="125" t="s">
        <v>1018</v>
      </c>
      <c r="C259" s="150"/>
      <c r="E259" s="143"/>
      <c r="H259" s="121"/>
      <c r="L259" s="121"/>
      <c r="M259" s="121"/>
    </row>
    <row r="260" spans="1:13" x14ac:dyDescent="0.2">
      <c r="A260" s="125" t="s">
        <v>1019</v>
      </c>
      <c r="C260" s="150"/>
      <c r="E260" s="143"/>
      <c r="H260" s="121"/>
      <c r="L260" s="121"/>
      <c r="M260" s="121"/>
    </row>
    <row r="261" spans="1:13" x14ac:dyDescent="0.2">
      <c r="A261" s="125" t="s">
        <v>1020</v>
      </c>
      <c r="C261" s="150"/>
      <c r="E261" s="143"/>
      <c r="H261" s="121"/>
      <c r="L261" s="121"/>
      <c r="M261" s="121"/>
    </row>
    <row r="262" spans="1:13" x14ac:dyDescent="0.2">
      <c r="A262" s="125" t="s">
        <v>1021</v>
      </c>
      <c r="C262" s="150"/>
      <c r="E262" s="143"/>
      <c r="H262" s="121"/>
      <c r="L262" s="121"/>
      <c r="M262" s="121"/>
    </row>
    <row r="263" spans="1:13" x14ac:dyDescent="0.2">
      <c r="A263" s="125" t="s">
        <v>1022</v>
      </c>
      <c r="C263" s="150"/>
      <c r="E263" s="143"/>
      <c r="H263" s="121"/>
      <c r="L263" s="121"/>
      <c r="M263" s="121"/>
    </row>
    <row r="264" spans="1:13" x14ac:dyDescent="0.2">
      <c r="A264" s="125" t="s">
        <v>1023</v>
      </c>
      <c r="C264" s="150"/>
      <c r="E264" s="143"/>
      <c r="H264" s="121"/>
      <c r="L264" s="121"/>
      <c r="M264" s="121"/>
    </row>
    <row r="265" spans="1:13" x14ac:dyDescent="0.2">
      <c r="A265" s="125" t="s">
        <v>1024</v>
      </c>
      <c r="C265" s="150"/>
      <c r="E265" s="143"/>
      <c r="H265" s="121"/>
      <c r="L265" s="121"/>
      <c r="M265" s="121"/>
    </row>
    <row r="266" spans="1:13" x14ac:dyDescent="0.2">
      <c r="A266" s="125" t="s">
        <v>1025</v>
      </c>
      <c r="C266" s="150"/>
      <c r="E266" s="143"/>
      <c r="H266" s="121"/>
      <c r="L266" s="121"/>
      <c r="M266" s="121"/>
    </row>
    <row r="267" spans="1:13" x14ac:dyDescent="0.2">
      <c r="A267" s="125" t="s">
        <v>1026</v>
      </c>
      <c r="C267" s="150"/>
      <c r="E267" s="143"/>
      <c r="H267" s="121"/>
      <c r="L267" s="121"/>
      <c r="M267" s="121"/>
    </row>
    <row r="268" spans="1:13" x14ac:dyDescent="0.2">
      <c r="A268" s="125" t="s">
        <v>1027</v>
      </c>
      <c r="C268" s="150"/>
      <c r="E268" s="143"/>
      <c r="H268" s="121"/>
      <c r="L268" s="121"/>
      <c r="M268" s="121"/>
    </row>
    <row r="269" spans="1:13" x14ac:dyDescent="0.2">
      <c r="A269" s="125" t="s">
        <v>1028</v>
      </c>
      <c r="C269" s="150"/>
      <c r="E269" s="143"/>
      <c r="H269" s="121"/>
      <c r="L269" s="121"/>
      <c r="M269" s="121"/>
    </row>
    <row r="270" spans="1:13" x14ac:dyDescent="0.2">
      <c r="A270" s="125" t="s">
        <v>1029</v>
      </c>
      <c r="C270" s="150"/>
      <c r="E270" s="143"/>
      <c r="H270" s="121"/>
      <c r="L270" s="121"/>
      <c r="M270" s="121"/>
    </row>
    <row r="271" spans="1:13" x14ac:dyDescent="0.2">
      <c r="A271" s="125" t="s">
        <v>1030</v>
      </c>
      <c r="C271" s="150"/>
      <c r="E271" s="143"/>
      <c r="H271" s="121"/>
      <c r="L271" s="121"/>
      <c r="M271" s="121"/>
    </row>
    <row r="272" spans="1:13" x14ac:dyDescent="0.2">
      <c r="A272" s="125" t="s">
        <v>1031</v>
      </c>
      <c r="C272" s="150"/>
      <c r="E272" s="143"/>
      <c r="H272" s="121"/>
      <c r="L272" s="121"/>
      <c r="M272" s="121"/>
    </row>
    <row r="273" spans="1:14" x14ac:dyDescent="0.2">
      <c r="A273" s="125" t="s">
        <v>1032</v>
      </c>
      <c r="C273" s="150"/>
      <c r="E273" s="143"/>
      <c r="H273" s="121"/>
      <c r="L273" s="121"/>
      <c r="M273" s="121"/>
    </row>
    <row r="274" spans="1:14" x14ac:dyDescent="0.2">
      <c r="A274" s="125" t="s">
        <v>1033</v>
      </c>
      <c r="C274" s="150"/>
      <c r="E274" s="143"/>
      <c r="H274" s="121"/>
      <c r="L274" s="121"/>
      <c r="M274" s="121"/>
    </row>
    <row r="275" spans="1:14" x14ac:dyDescent="0.2">
      <c r="A275" s="125" t="s">
        <v>1034</v>
      </c>
      <c r="C275" s="150"/>
      <c r="E275" s="143"/>
      <c r="H275" s="121"/>
      <c r="L275" s="121"/>
      <c r="M275" s="121"/>
    </row>
    <row r="276" spans="1:14" x14ac:dyDescent="0.2">
      <c r="A276" s="125" t="s">
        <v>1035</v>
      </c>
      <c r="C276" s="150"/>
      <c r="E276" s="143"/>
      <c r="H276" s="121"/>
      <c r="L276" s="121"/>
      <c r="M276" s="121"/>
    </row>
    <row r="277" spans="1:14" x14ac:dyDescent="0.2">
      <c r="A277" s="125" t="s">
        <v>1036</v>
      </c>
      <c r="C277" s="150"/>
      <c r="E277" s="143"/>
      <c r="H277" s="121"/>
      <c r="L277" s="121"/>
      <c r="M277" s="121"/>
    </row>
    <row r="278" spans="1:14" x14ac:dyDescent="0.2">
      <c r="A278" s="125" t="s">
        <v>1037</v>
      </c>
      <c r="C278" s="150"/>
      <c r="E278" s="143"/>
      <c r="H278" s="121"/>
      <c r="L278" s="121"/>
      <c r="M278" s="121"/>
    </row>
    <row r="279" spans="1:14" x14ac:dyDescent="0.2">
      <c r="A279" s="125" t="s">
        <v>1038</v>
      </c>
      <c r="C279" s="150"/>
      <c r="E279" s="143"/>
      <c r="H279" s="121"/>
      <c r="L279" s="121"/>
      <c r="M279" s="121"/>
    </row>
    <row r="280" spans="1:14" x14ac:dyDescent="0.2">
      <c r="A280" s="125" t="s">
        <v>1039</v>
      </c>
      <c r="C280" s="150"/>
      <c r="E280" s="143"/>
      <c r="H280" s="121"/>
      <c r="L280" s="121"/>
      <c r="M280" s="121"/>
    </row>
    <row r="281" spans="1:14" x14ac:dyDescent="0.2">
      <c r="A281" s="125" t="s">
        <v>1040</v>
      </c>
      <c r="C281" s="150"/>
      <c r="E281" s="143"/>
      <c r="H281" s="121"/>
      <c r="L281" s="121"/>
      <c r="M281" s="121"/>
    </row>
    <row r="282" spans="1:14" x14ac:dyDescent="0.2">
      <c r="A282" s="125" t="s">
        <v>1041</v>
      </c>
      <c r="C282" s="150"/>
      <c r="E282" s="143"/>
      <c r="H282" s="121"/>
      <c r="L282" s="121"/>
      <c r="M282" s="121"/>
    </row>
    <row r="283" spans="1:14" x14ac:dyDescent="0.2">
      <c r="A283" s="125" t="s">
        <v>1042</v>
      </c>
      <c r="C283" s="150"/>
      <c r="E283" s="143"/>
      <c r="H283" s="121"/>
      <c r="L283" s="121"/>
      <c r="M283" s="121"/>
    </row>
    <row r="284" spans="1:14" x14ac:dyDescent="0.2">
      <c r="A284" s="125" t="s">
        <v>1043</v>
      </c>
      <c r="C284" s="150"/>
      <c r="E284" s="143"/>
      <c r="H284" s="121"/>
      <c r="L284" s="121"/>
      <c r="M284" s="121"/>
    </row>
    <row r="285" spans="1:14" ht="37.5" customHeight="1" x14ac:dyDescent="0.2">
      <c r="A285" s="136"/>
      <c r="B285" s="136" t="s">
        <v>1576</v>
      </c>
      <c r="C285" s="136" t="s">
        <v>274</v>
      </c>
      <c r="D285" s="136" t="s">
        <v>274</v>
      </c>
      <c r="E285" s="136"/>
      <c r="F285" s="137"/>
      <c r="G285" s="138"/>
      <c r="H285" s="121"/>
      <c r="I285" s="129"/>
      <c r="J285" s="129"/>
      <c r="K285" s="129"/>
      <c r="L285" s="129"/>
      <c r="M285" s="131"/>
    </row>
    <row r="286" spans="1:14" ht="18.75" x14ac:dyDescent="0.2">
      <c r="A286" s="187" t="s">
        <v>1577</v>
      </c>
      <c r="B286" s="188"/>
      <c r="C286" s="188"/>
      <c r="D286" s="188"/>
      <c r="E286" s="188"/>
      <c r="F286" s="189"/>
      <c r="G286" s="188"/>
      <c r="H286" s="121"/>
      <c r="I286" s="129"/>
      <c r="J286" s="129"/>
      <c r="K286" s="129"/>
      <c r="L286" s="129"/>
      <c r="M286" s="131"/>
    </row>
    <row r="287" spans="1:14" ht="18.75" x14ac:dyDescent="0.2">
      <c r="A287" s="187" t="s">
        <v>1578</v>
      </c>
      <c r="B287" s="188"/>
      <c r="C287" s="188"/>
      <c r="D287" s="188"/>
      <c r="E287" s="188"/>
      <c r="F287" s="189"/>
      <c r="G287" s="188"/>
      <c r="H287" s="121"/>
      <c r="I287" s="129"/>
      <c r="J287" s="129"/>
      <c r="K287" s="129"/>
      <c r="L287" s="129"/>
      <c r="M287" s="131"/>
    </row>
    <row r="288" spans="1:14" ht="16.5" customHeight="1" x14ac:dyDescent="0.2">
      <c r="A288" s="121" t="s">
        <v>1044</v>
      </c>
      <c r="B288" s="190" t="s">
        <v>1175</v>
      </c>
      <c r="C288" s="191">
        <f>ROW(B38)</f>
        <v>38</v>
      </c>
      <c r="D288" s="155"/>
      <c r="E288" s="155"/>
      <c r="F288" s="155"/>
      <c r="G288" s="155"/>
      <c r="H288" s="121"/>
      <c r="I288" s="141"/>
      <c r="J288" s="192"/>
      <c r="L288" s="155"/>
      <c r="M288" s="155"/>
      <c r="N288" s="155"/>
    </row>
    <row r="289" spans="1:14" ht="16.5" customHeight="1" x14ac:dyDescent="0.2">
      <c r="A289" s="121" t="s">
        <v>1045</v>
      </c>
      <c r="B289" s="190" t="s">
        <v>1579</v>
      </c>
      <c r="C289" s="191">
        <f>ROW(B39)</f>
        <v>39</v>
      </c>
      <c r="D289" s="193"/>
      <c r="E289" s="194"/>
      <c r="F289" s="194"/>
      <c r="G289" s="193"/>
      <c r="H289" s="121"/>
      <c r="I289" s="141"/>
      <c r="J289" s="192"/>
      <c r="L289" s="155"/>
      <c r="M289" s="155"/>
    </row>
    <row r="290" spans="1:14" ht="16.5" customHeight="1" x14ac:dyDescent="0.2">
      <c r="A290" s="121" t="s">
        <v>1046</v>
      </c>
      <c r="B290" s="190" t="s">
        <v>1171</v>
      </c>
      <c r="C290" t="s">
        <v>1174</v>
      </c>
      <c r="D290" s="193"/>
      <c r="E290" s="193"/>
      <c r="F290" s="193"/>
      <c r="G290" s="193"/>
      <c r="H290" s="121"/>
      <c r="I290" s="141"/>
      <c r="J290" s="192"/>
      <c r="K290" s="192"/>
      <c r="L290" s="195"/>
      <c r="M290" s="155"/>
      <c r="N290" s="195"/>
    </row>
    <row r="291" spans="1:14" ht="16.5" customHeight="1" x14ac:dyDescent="0.2">
      <c r="A291" s="121" t="s">
        <v>1047</v>
      </c>
      <c r="B291" s="190" t="s">
        <v>1176</v>
      </c>
      <c r="C291" s="191" t="str">
        <f ca="1">IF(ISREF(INDIRECT("'B1. HTT Mortgage Assets'!A1")),ROW('B1. HTT Mortgage Assets'!B43)&amp;" for Mortgage Assets","")</f>
        <v>43 for Mortgage Assets</v>
      </c>
      <c r="D291" s="196"/>
      <c r="E291" s="193"/>
      <c r="F291" s="194"/>
      <c r="G291" s="193"/>
      <c r="H291" s="121"/>
      <c r="I291" s="141"/>
      <c r="J291" s="192"/>
    </row>
    <row r="292" spans="1:14" ht="16.5" customHeight="1" x14ac:dyDescent="0.25">
      <c r="A292" s="121" t="s">
        <v>1048</v>
      </c>
      <c r="B292" s="190" t="s">
        <v>1177</v>
      </c>
      <c r="C292" s="191">
        <f>ROW(B52)</f>
        <v>52</v>
      </c>
      <c r="D292" s="193"/>
      <c r="E292" s="193"/>
      <c r="F292" s="193"/>
      <c r="G292" s="193"/>
      <c r="H292" s="121"/>
      <c r="I292" s="141"/>
      <c r="J292" s="197"/>
      <c r="K292" s="192"/>
      <c r="L292" s="195"/>
      <c r="N292" s="195"/>
    </row>
    <row r="293" spans="1:14" ht="16.5" customHeight="1" x14ac:dyDescent="0.25">
      <c r="A293" s="121" t="s">
        <v>1049</v>
      </c>
      <c r="B293" s="190" t="s">
        <v>1178</v>
      </c>
      <c r="C293" s="198" t="str">
        <f ca="1">IF(ISREF(INDIRECT("'B1. HTT Mortgage Assets'!A1")),ROW('B1. HTT Mortgage Assets'!B186)&amp;" for Residential Mortgage Assets","")</f>
        <v>186 for Residential Mortgage Assets</v>
      </c>
      <c r="D293" s="196"/>
      <c r="E293" s="193"/>
      <c r="F293" s="196"/>
      <c r="G293" s="196"/>
      <c r="H293" s="121"/>
      <c r="I293" s="141"/>
      <c r="M293" s="195"/>
    </row>
    <row r="294" spans="1:14" ht="16.5" customHeight="1" x14ac:dyDescent="0.25">
      <c r="A294" s="121" t="s">
        <v>1050</v>
      </c>
      <c r="B294" s="190" t="s">
        <v>1182</v>
      </c>
      <c r="C294" s="198" t="s">
        <v>1580</v>
      </c>
      <c r="D294" s="193"/>
      <c r="E294" s="193"/>
      <c r="F294" s="193"/>
      <c r="G294" s="193"/>
      <c r="H294" s="121"/>
      <c r="I294" s="141"/>
      <c r="J294" s="192"/>
      <c r="M294" s="195"/>
    </row>
    <row r="295" spans="1:14" ht="16.5" customHeight="1" x14ac:dyDescent="0.2">
      <c r="A295" s="121" t="s">
        <v>1051</v>
      </c>
      <c r="B295" s="190" t="s">
        <v>1179</v>
      </c>
      <c r="C295" s="191" t="str">
        <f ca="1">IF(ISREF(INDIRECT("'B1. HTT Mortgage Assets'!A1")),ROW('B1. HTT Mortgage Assets'!B149)&amp;" for Mortgage Assets","")</f>
        <v>149 for Mortgage Assets</v>
      </c>
      <c r="D295" s="196"/>
      <c r="E295" s="193"/>
      <c r="F295" s="196"/>
      <c r="G295" s="193"/>
      <c r="H295" s="121"/>
      <c r="I295" s="141"/>
      <c r="J295" s="192"/>
      <c r="L295" s="195"/>
      <c r="M295" s="195"/>
    </row>
    <row r="296" spans="1:14" ht="16.5" customHeight="1" x14ac:dyDescent="0.2">
      <c r="A296" s="121" t="s">
        <v>1052</v>
      </c>
      <c r="B296" s="190" t="s">
        <v>1172</v>
      </c>
      <c r="C296" s="191">
        <f>ROW(B111)</f>
        <v>111</v>
      </c>
      <c r="D296" s="193"/>
      <c r="E296" s="193"/>
      <c r="F296" s="193"/>
      <c r="G296" s="193"/>
      <c r="H296" s="121"/>
      <c r="I296" s="141"/>
      <c r="J296" s="192"/>
      <c r="L296" s="195"/>
      <c r="M296" s="195"/>
    </row>
    <row r="297" spans="1:14" ht="16.5" customHeight="1" x14ac:dyDescent="0.2">
      <c r="A297" s="121" t="s">
        <v>1053</v>
      </c>
      <c r="B297" s="190" t="s">
        <v>1180</v>
      </c>
      <c r="C297" s="191">
        <f>ROW(B163)</f>
        <v>163</v>
      </c>
      <c r="D297" s="193"/>
      <c r="E297" s="193"/>
      <c r="F297" s="193"/>
      <c r="G297" s="193"/>
      <c r="H297" s="121"/>
      <c r="J297" s="192"/>
      <c r="L297" s="195"/>
    </row>
    <row r="298" spans="1:14" ht="16.5" customHeight="1" x14ac:dyDescent="0.2">
      <c r="A298" s="121" t="s">
        <v>1054</v>
      </c>
      <c r="B298" s="190" t="s">
        <v>1183</v>
      </c>
      <c r="C298" s="191">
        <f>ROW(B137)</f>
        <v>137</v>
      </c>
      <c r="D298" s="193"/>
      <c r="E298" s="193"/>
      <c r="F298" s="193"/>
      <c r="G298" s="193"/>
      <c r="H298" s="121"/>
      <c r="I298" s="141"/>
      <c r="J298" s="192"/>
      <c r="L298" s="195"/>
    </row>
    <row r="299" spans="1:14" ht="16.5" customHeight="1" x14ac:dyDescent="0.2">
      <c r="A299" s="121" t="s">
        <v>1055</v>
      </c>
      <c r="B299" s="190" t="s">
        <v>1181</v>
      </c>
      <c r="C299" s="199"/>
      <c r="D299" s="193"/>
      <c r="E299" s="193"/>
      <c r="F299" s="193"/>
      <c r="G299" s="193"/>
      <c r="H299" s="121"/>
      <c r="I299" s="141"/>
      <c r="L299" s="195"/>
    </row>
    <row r="300" spans="1:14" ht="16.5" customHeight="1" x14ac:dyDescent="0.2">
      <c r="A300" s="121" t="s">
        <v>1056</v>
      </c>
      <c r="B300" s="190" t="s">
        <v>1184</v>
      </c>
      <c r="C300" s="191" t="s">
        <v>275</v>
      </c>
      <c r="D300" s="196"/>
      <c r="E300" s="193"/>
      <c r="F300" s="200"/>
      <c r="G300" s="193"/>
      <c r="H300" s="121"/>
      <c r="I300" s="141"/>
      <c r="K300" s="192"/>
      <c r="L300" s="195"/>
    </row>
    <row r="301" spans="1:14" ht="16.5" customHeight="1" outlineLevel="1" x14ac:dyDescent="0.2">
      <c r="A301" s="121" t="s">
        <v>1057</v>
      </c>
      <c r="B301" s="190" t="s">
        <v>1185</v>
      </c>
      <c r="C301" s="191" t="s">
        <v>276</v>
      </c>
      <c r="D301" s="193"/>
      <c r="E301" s="193"/>
      <c r="F301" s="193"/>
      <c r="G301" s="193"/>
      <c r="H301" s="121"/>
      <c r="I301" s="141"/>
      <c r="K301" s="192"/>
      <c r="L301" s="195"/>
    </row>
    <row r="302" spans="1:14" ht="16.5" customHeight="1" outlineLevel="1" x14ac:dyDescent="0.2">
      <c r="A302" s="121" t="s">
        <v>1058</v>
      </c>
      <c r="B302" s="190" t="s">
        <v>1186</v>
      </c>
      <c r="C302" s="191" t="e">
        <f>ROW(#REF!)&amp;" for Harmonised Glossary"</f>
        <v>#REF!</v>
      </c>
      <c r="D302" s="193"/>
      <c r="E302" s="193"/>
      <c r="F302" s="193"/>
      <c r="G302" s="193"/>
      <c r="H302" s="121"/>
      <c r="I302" s="141"/>
      <c r="K302" s="192"/>
      <c r="L302" s="195"/>
    </row>
    <row r="303" spans="1:14" ht="16.5" customHeight="1" outlineLevel="1" x14ac:dyDescent="0.2">
      <c r="A303" s="121" t="s">
        <v>1059</v>
      </c>
      <c r="B303" s="190" t="s">
        <v>1187</v>
      </c>
      <c r="C303" s="191">
        <f>ROW(B65)</f>
        <v>65</v>
      </c>
      <c r="D303" s="193"/>
      <c r="E303" s="193"/>
      <c r="F303" s="193"/>
      <c r="G303" s="193"/>
      <c r="H303" s="121"/>
      <c r="I303" s="141"/>
      <c r="J303" s="192"/>
      <c r="K303" s="192"/>
      <c r="L303" s="195"/>
    </row>
    <row r="304" spans="1:14" ht="16.5" customHeight="1" outlineLevel="1" x14ac:dyDescent="0.2">
      <c r="A304" s="121" t="s">
        <v>1060</v>
      </c>
      <c r="B304" s="190" t="s">
        <v>1188</v>
      </c>
      <c r="C304" s="191">
        <f>ROW(B88)</f>
        <v>88</v>
      </c>
      <c r="D304" s="193"/>
      <c r="E304" s="193"/>
      <c r="F304" s="193"/>
      <c r="G304" s="193"/>
      <c r="H304" s="121"/>
      <c r="I304" s="141"/>
      <c r="J304" s="192"/>
      <c r="K304" s="192"/>
      <c r="L304" s="195"/>
    </row>
    <row r="305" spans="1:14" ht="16.5" customHeight="1" outlineLevel="1" x14ac:dyDescent="0.2">
      <c r="A305" s="121" t="s">
        <v>1061</v>
      </c>
      <c r="B305" s="190" t="s">
        <v>1190</v>
      </c>
      <c r="C305" s="191" t="s">
        <v>277</v>
      </c>
      <c r="D305" s="193"/>
      <c r="E305" s="193"/>
      <c r="F305" s="193"/>
      <c r="G305" s="193"/>
      <c r="H305" s="121"/>
      <c r="I305" s="141"/>
      <c r="J305" s="192"/>
      <c r="K305" s="192"/>
      <c r="L305" s="195"/>
      <c r="N305" s="123"/>
    </row>
    <row r="306" spans="1:14" ht="16.5" customHeight="1" outlineLevel="1" x14ac:dyDescent="0.2">
      <c r="A306" s="121" t="s">
        <v>1062</v>
      </c>
      <c r="B306" s="190" t="s">
        <v>1189</v>
      </c>
      <c r="C306" s="191">
        <v>44</v>
      </c>
      <c r="D306" s="193"/>
      <c r="E306" s="193"/>
      <c r="F306" s="193"/>
      <c r="G306" s="193"/>
      <c r="H306" s="121"/>
      <c r="I306" s="141"/>
      <c r="J306" s="192"/>
      <c r="K306" s="192"/>
      <c r="L306" s="195"/>
      <c r="N306" s="123"/>
    </row>
    <row r="307" spans="1:14" ht="16.5" customHeight="1" outlineLevel="1" x14ac:dyDescent="0.2">
      <c r="A307" s="121" t="s">
        <v>1063</v>
      </c>
      <c r="B307" s="190" t="s">
        <v>1191</v>
      </c>
      <c r="C307" s="191" t="str">
        <f ca="1">IF(ISREF(INDIRECT("'B1. HTT Mortgage Assets'!A1")),ROW('B1. HTT Mortgage Assets'!B179)&amp; " for Mortgage Assets","")</f>
        <v>179 for Mortgage Assets</v>
      </c>
      <c r="D307" s="196"/>
      <c r="E307" s="193"/>
      <c r="F307" s="196"/>
      <c r="G307" s="193"/>
      <c r="H307" s="121"/>
      <c r="I307" s="141"/>
      <c r="J307" s="192"/>
      <c r="K307" s="192"/>
      <c r="L307" s="195"/>
      <c r="N307" s="123"/>
    </row>
    <row r="308" spans="1:14" ht="16.5" customHeight="1" outlineLevel="1" x14ac:dyDescent="0.2">
      <c r="A308" s="121" t="s">
        <v>1064</v>
      </c>
      <c r="B308" s="201"/>
      <c r="C308" s="121"/>
      <c r="D308" s="193"/>
      <c r="E308" s="193"/>
      <c r="F308" s="193"/>
      <c r="G308" s="193"/>
      <c r="H308" s="121"/>
      <c r="I308" s="141"/>
      <c r="J308" s="192"/>
      <c r="K308" s="192"/>
      <c r="L308" s="195"/>
      <c r="N308" s="123"/>
    </row>
    <row r="309" spans="1:14" ht="16.5" customHeight="1" outlineLevel="1" x14ac:dyDescent="0.2">
      <c r="A309" s="121" t="s">
        <v>1065</v>
      </c>
      <c r="B309" s="121"/>
      <c r="C309" s="121"/>
      <c r="D309" s="193"/>
      <c r="E309" s="193"/>
      <c r="F309" s="193"/>
      <c r="G309" s="193"/>
      <c r="H309" s="121"/>
      <c r="I309" s="141"/>
      <c r="J309" s="192"/>
      <c r="K309" s="192"/>
      <c r="L309" s="195"/>
      <c r="N309" s="123"/>
    </row>
    <row r="310" spans="1:14" ht="16.5" customHeight="1" outlineLevel="1" x14ac:dyDescent="0.2">
      <c r="A310" s="121" t="s">
        <v>1066</v>
      </c>
      <c r="B310" s="121"/>
      <c r="C310" s="121"/>
      <c r="H310" s="121"/>
      <c r="N310" s="123"/>
    </row>
    <row r="311" spans="1:14" ht="16.5" customHeight="1" x14ac:dyDescent="0.2">
      <c r="A311" s="137"/>
      <c r="B311" s="136" t="s">
        <v>178</v>
      </c>
      <c r="C311" s="137"/>
      <c r="D311" s="137"/>
      <c r="E311" s="137"/>
      <c r="F311" s="137"/>
      <c r="G311" s="138"/>
      <c r="H311" s="121"/>
      <c r="I311" s="129"/>
      <c r="J311" s="131"/>
      <c r="K311" s="131"/>
      <c r="L311" s="131"/>
      <c r="M311" s="131"/>
      <c r="N311" s="123"/>
    </row>
    <row r="312" spans="1:14" ht="16.5" customHeight="1" x14ac:dyDescent="0.2">
      <c r="A312" s="125" t="s">
        <v>1067</v>
      </c>
      <c r="B312" s="151" t="s">
        <v>278</v>
      </c>
      <c r="C312" s="150">
        <v>631.12049874000002</v>
      </c>
      <c r="H312" s="121"/>
      <c r="I312" s="151"/>
      <c r="J312" s="192"/>
      <c r="N312" s="123"/>
    </row>
    <row r="313" spans="1:14" ht="16.5" customHeight="1" outlineLevel="1" x14ac:dyDescent="0.2">
      <c r="A313" s="125" t="s">
        <v>1068</v>
      </c>
      <c r="B313" s="151" t="s">
        <v>279</v>
      </c>
      <c r="C313" s="150">
        <v>0</v>
      </c>
      <c r="H313" s="121"/>
      <c r="I313" s="151"/>
      <c r="J313" s="192"/>
      <c r="N313" s="123"/>
    </row>
    <row r="314" spans="1:14" ht="16.5" customHeight="1" outlineLevel="1" x14ac:dyDescent="0.2">
      <c r="A314" s="125" t="s">
        <v>1069</v>
      </c>
      <c r="B314" s="151" t="s">
        <v>280</v>
      </c>
      <c r="C314" s="150">
        <v>0</v>
      </c>
      <c r="H314" s="121"/>
      <c r="I314" s="151"/>
      <c r="J314" s="192"/>
      <c r="N314" s="123"/>
    </row>
    <row r="315" spans="1:14" ht="16.5" customHeight="1" outlineLevel="1" x14ac:dyDescent="0.2">
      <c r="A315" s="125" t="s">
        <v>1070</v>
      </c>
      <c r="B315" s="151"/>
      <c r="C315" s="192"/>
      <c r="H315" s="121"/>
      <c r="I315" s="151"/>
      <c r="J315" s="192"/>
      <c r="N315" s="123"/>
    </row>
    <row r="316" spans="1:14" ht="16.5" customHeight="1" outlineLevel="1" x14ac:dyDescent="0.2">
      <c r="A316" s="125" t="s">
        <v>1071</v>
      </c>
      <c r="B316" s="151"/>
      <c r="C316" s="192"/>
      <c r="H316" s="121"/>
      <c r="I316" s="151"/>
      <c r="J316" s="192"/>
      <c r="N316" s="123"/>
    </row>
    <row r="317" spans="1:14" ht="16.5" customHeight="1" outlineLevel="1" x14ac:dyDescent="0.2">
      <c r="A317" s="125" t="s">
        <v>1072</v>
      </c>
      <c r="B317" s="151"/>
      <c r="C317" s="192"/>
      <c r="H317" s="121"/>
      <c r="I317" s="151"/>
      <c r="J317" s="192"/>
      <c r="N317" s="123"/>
    </row>
    <row r="318" spans="1:14" ht="16.5" customHeight="1" outlineLevel="1" x14ac:dyDescent="0.2">
      <c r="A318" s="125" t="s">
        <v>1073</v>
      </c>
      <c r="B318" s="151"/>
      <c r="C318" s="192"/>
      <c r="H318" s="121"/>
      <c r="I318" s="151"/>
      <c r="J318" s="192"/>
      <c r="N318" s="123"/>
    </row>
    <row r="319" spans="1:14" ht="16.5" customHeight="1" x14ac:dyDescent="0.2">
      <c r="A319" s="137"/>
      <c r="B319" s="136" t="s">
        <v>179</v>
      </c>
      <c r="C319" s="137"/>
      <c r="D319" s="137"/>
      <c r="E319" s="137"/>
      <c r="F319" s="137"/>
      <c r="G319" s="138"/>
      <c r="H319" s="121"/>
      <c r="I319" s="129"/>
      <c r="J319" s="131"/>
      <c r="K319" s="131"/>
      <c r="L319" s="131"/>
      <c r="M319" s="131"/>
      <c r="N319" s="123"/>
    </row>
    <row r="320" spans="1:14" ht="16.5" customHeight="1" outlineLevel="1" x14ac:dyDescent="0.2">
      <c r="A320" s="146"/>
      <c r="B320" s="147" t="s">
        <v>281</v>
      </c>
      <c r="C320" s="146"/>
      <c r="D320" s="146"/>
      <c r="E320" s="148"/>
      <c r="F320" s="149"/>
      <c r="G320" s="149"/>
      <c r="H320" s="121"/>
      <c r="L320" s="121"/>
      <c r="M320" s="121"/>
      <c r="N320" s="123"/>
    </row>
    <row r="321" spans="1:14" ht="16.5" customHeight="1" outlineLevel="1" x14ac:dyDescent="0.2">
      <c r="A321" s="125" t="s">
        <v>1074</v>
      </c>
      <c r="B321" s="141" t="s">
        <v>1581</v>
      </c>
      <c r="C321" s="141"/>
      <c r="H321" s="121"/>
      <c r="I321" s="123"/>
      <c r="J321" s="123"/>
      <c r="K321" s="123"/>
      <c r="L321" s="123"/>
      <c r="M321" s="123"/>
      <c r="N321" s="123"/>
    </row>
    <row r="322" spans="1:14" ht="16.5" customHeight="1" outlineLevel="1" x14ac:dyDescent="0.2">
      <c r="A322" s="125" t="s">
        <v>1075</v>
      </c>
      <c r="B322" s="141" t="s">
        <v>1582</v>
      </c>
      <c r="C322" s="141"/>
      <c r="H322" s="121"/>
      <c r="I322" s="123"/>
      <c r="J322" s="123"/>
      <c r="K322" s="123"/>
      <c r="L322" s="123"/>
      <c r="M322" s="123"/>
      <c r="N322" s="123"/>
    </row>
    <row r="323" spans="1:14" ht="16.5" customHeight="1" outlineLevel="1" x14ac:dyDescent="0.2">
      <c r="A323" s="125" t="s">
        <v>1076</v>
      </c>
      <c r="B323" s="141" t="s">
        <v>282</v>
      </c>
      <c r="C323" s="141"/>
      <c r="H323" s="121"/>
      <c r="I323" s="123"/>
      <c r="J323" s="123"/>
      <c r="K323" s="123"/>
      <c r="L323" s="123"/>
      <c r="M323" s="123"/>
      <c r="N323" s="123"/>
    </row>
    <row r="324" spans="1:14" ht="16.5" customHeight="1" outlineLevel="1" x14ac:dyDescent="0.2">
      <c r="A324" s="125" t="s">
        <v>1077</v>
      </c>
      <c r="B324" s="141" t="s">
        <v>283</v>
      </c>
      <c r="H324" s="121"/>
      <c r="I324" s="123"/>
      <c r="J324" s="123"/>
      <c r="K324" s="123"/>
      <c r="L324" s="123"/>
      <c r="M324" s="123"/>
      <c r="N324" s="123"/>
    </row>
    <row r="325" spans="1:14" ht="16.5" customHeight="1" outlineLevel="1" x14ac:dyDescent="0.2">
      <c r="A325" s="125" t="s">
        <v>1078</v>
      </c>
      <c r="B325" s="141" t="s">
        <v>284</v>
      </c>
      <c r="H325" s="121"/>
      <c r="I325" s="123"/>
      <c r="J325" s="123"/>
      <c r="K325" s="123"/>
      <c r="L325" s="123"/>
      <c r="M325" s="123"/>
      <c r="N325" s="123"/>
    </row>
    <row r="326" spans="1:14" ht="16.5" customHeight="1" outlineLevel="1" x14ac:dyDescent="0.2">
      <c r="A326" s="125" t="s">
        <v>1079</v>
      </c>
      <c r="B326" s="141" t="s">
        <v>285</v>
      </c>
      <c r="H326" s="121"/>
      <c r="I326" s="123"/>
      <c r="J326" s="123"/>
      <c r="K326" s="123"/>
      <c r="L326" s="123"/>
      <c r="M326" s="123"/>
      <c r="N326" s="123"/>
    </row>
    <row r="327" spans="1:14" ht="16.5" customHeight="1" outlineLevel="1" x14ac:dyDescent="0.2">
      <c r="A327" s="125" t="s">
        <v>1080</v>
      </c>
      <c r="B327" s="141" t="s">
        <v>286</v>
      </c>
      <c r="H327" s="121"/>
      <c r="I327" s="123"/>
      <c r="J327" s="123"/>
      <c r="K327" s="123"/>
      <c r="L327" s="123"/>
      <c r="M327" s="123"/>
      <c r="N327" s="123"/>
    </row>
    <row r="328" spans="1:14" ht="16.5" customHeight="1" outlineLevel="1" x14ac:dyDescent="0.2">
      <c r="A328" s="125" t="s">
        <v>1081</v>
      </c>
      <c r="B328" s="141" t="s">
        <v>287</v>
      </c>
      <c r="H328" s="121"/>
      <c r="I328" s="123"/>
      <c r="J328" s="123"/>
      <c r="K328" s="123"/>
      <c r="L328" s="123"/>
      <c r="M328" s="123"/>
      <c r="N328" s="123"/>
    </row>
    <row r="329" spans="1:14" ht="16.5" customHeight="1" outlineLevel="1" x14ac:dyDescent="0.2">
      <c r="A329" s="125" t="s">
        <v>1082</v>
      </c>
      <c r="B329" s="141" t="s">
        <v>1583</v>
      </c>
      <c r="H329" s="121"/>
      <c r="I329" s="123"/>
      <c r="J329" s="123"/>
      <c r="K329" s="123"/>
      <c r="L329" s="123"/>
      <c r="M329" s="123"/>
      <c r="N329" s="123"/>
    </row>
    <row r="330" spans="1:14" ht="16.5" customHeight="1" outlineLevel="1" x14ac:dyDescent="0.2">
      <c r="A330" s="125" t="s">
        <v>1083</v>
      </c>
      <c r="B330" s="164" t="s">
        <v>288</v>
      </c>
      <c r="H330" s="121"/>
      <c r="I330" s="123"/>
      <c r="J330" s="123"/>
      <c r="K330" s="123"/>
      <c r="L330" s="123"/>
      <c r="M330" s="123"/>
      <c r="N330" s="123"/>
    </row>
    <row r="331" spans="1:14" ht="16.5" customHeight="1" outlineLevel="1" x14ac:dyDescent="0.2">
      <c r="A331" s="125" t="s">
        <v>1084</v>
      </c>
      <c r="B331" s="164" t="s">
        <v>288</v>
      </c>
      <c r="H331" s="121"/>
      <c r="I331" s="123"/>
      <c r="J331" s="123"/>
      <c r="K331" s="123"/>
      <c r="L331" s="123"/>
      <c r="M331" s="123"/>
      <c r="N331" s="123"/>
    </row>
    <row r="332" spans="1:14" ht="16.5" customHeight="1" outlineLevel="1" x14ac:dyDescent="0.2">
      <c r="A332" s="125" t="s">
        <v>1085</v>
      </c>
      <c r="B332" s="164" t="s">
        <v>288</v>
      </c>
      <c r="H332" s="121"/>
      <c r="I332" s="123"/>
      <c r="J332" s="123"/>
      <c r="K332" s="123"/>
      <c r="L332" s="123"/>
      <c r="M332" s="123"/>
      <c r="N332" s="123"/>
    </row>
    <row r="333" spans="1:14" ht="16.5" customHeight="1" outlineLevel="1" x14ac:dyDescent="0.2">
      <c r="A333" s="125" t="s">
        <v>1086</v>
      </c>
      <c r="B333" s="164" t="s">
        <v>288</v>
      </c>
      <c r="H333" s="121"/>
      <c r="I333" s="123"/>
      <c r="J333" s="123"/>
      <c r="K333" s="123"/>
      <c r="L333" s="123"/>
      <c r="M333" s="123"/>
      <c r="N333" s="123"/>
    </row>
    <row r="334" spans="1:14" ht="16.5" customHeight="1" outlineLevel="1" x14ac:dyDescent="0.2">
      <c r="A334" s="125" t="s">
        <v>1087</v>
      </c>
      <c r="B334" s="164" t="s">
        <v>288</v>
      </c>
      <c r="H334" s="121"/>
      <c r="I334" s="123"/>
      <c r="J334" s="123"/>
      <c r="K334" s="123"/>
      <c r="L334" s="123"/>
      <c r="M334" s="123"/>
      <c r="N334" s="123"/>
    </row>
    <row r="335" spans="1:14" ht="16.5" customHeight="1" outlineLevel="1" x14ac:dyDescent="0.2">
      <c r="A335" s="125" t="s">
        <v>1088</v>
      </c>
      <c r="B335" s="164" t="s">
        <v>288</v>
      </c>
      <c r="H335" s="121"/>
      <c r="I335" s="123"/>
      <c r="J335" s="123"/>
      <c r="K335" s="123"/>
      <c r="L335" s="123"/>
      <c r="M335" s="123"/>
      <c r="N335" s="123"/>
    </row>
    <row r="336" spans="1:14" ht="16.5" customHeight="1" outlineLevel="1" x14ac:dyDescent="0.2">
      <c r="A336" s="125" t="s">
        <v>1089</v>
      </c>
      <c r="B336" s="164" t="s">
        <v>288</v>
      </c>
      <c r="H336" s="121"/>
      <c r="I336" s="123"/>
      <c r="J336" s="123"/>
      <c r="K336" s="123"/>
      <c r="L336" s="123"/>
      <c r="M336" s="123"/>
      <c r="N336" s="123"/>
    </row>
    <row r="337" spans="1:14" ht="16.5" customHeight="1" outlineLevel="1" x14ac:dyDescent="0.2">
      <c r="A337" s="125" t="s">
        <v>1090</v>
      </c>
      <c r="B337" s="164" t="s">
        <v>288</v>
      </c>
      <c r="H337" s="121"/>
      <c r="I337" s="123"/>
      <c r="J337" s="123"/>
      <c r="K337" s="123"/>
      <c r="L337" s="123"/>
      <c r="M337" s="123"/>
      <c r="N337" s="123"/>
    </row>
    <row r="338" spans="1:14" ht="16.5" customHeight="1" outlineLevel="1" x14ac:dyDescent="0.2">
      <c r="A338" s="125" t="s">
        <v>1091</v>
      </c>
      <c r="B338" s="164" t="s">
        <v>288</v>
      </c>
      <c r="H338" s="121"/>
      <c r="I338" s="123"/>
      <c r="J338" s="123"/>
      <c r="K338" s="123"/>
      <c r="L338" s="123"/>
      <c r="M338" s="123"/>
      <c r="N338" s="123"/>
    </row>
    <row r="339" spans="1:14" ht="16.5" customHeight="1" outlineLevel="1" x14ac:dyDescent="0.2">
      <c r="A339" s="125" t="s">
        <v>1092</v>
      </c>
      <c r="B339" s="164" t="s">
        <v>288</v>
      </c>
      <c r="H339" s="121"/>
      <c r="I339" s="123"/>
      <c r="J339" s="123"/>
      <c r="K339" s="123"/>
      <c r="L339" s="123"/>
      <c r="M339" s="123"/>
      <c r="N339" s="123"/>
    </row>
    <row r="340" spans="1:14" ht="16.5" customHeight="1" outlineLevel="1" x14ac:dyDescent="0.2">
      <c r="A340" s="125" t="s">
        <v>1093</v>
      </c>
      <c r="B340" s="164" t="s">
        <v>288</v>
      </c>
      <c r="H340" s="121"/>
      <c r="I340" s="123"/>
      <c r="J340" s="123"/>
      <c r="K340" s="123"/>
      <c r="L340" s="123"/>
      <c r="M340" s="123"/>
      <c r="N340" s="123"/>
    </row>
    <row r="341" spans="1:14" ht="16.5" customHeight="1" outlineLevel="1" x14ac:dyDescent="0.2">
      <c r="A341" s="125" t="s">
        <v>1094</v>
      </c>
      <c r="B341" s="164" t="s">
        <v>288</v>
      </c>
      <c r="H341" s="121"/>
      <c r="I341" s="123"/>
      <c r="J341" s="123"/>
      <c r="K341" s="123"/>
      <c r="L341" s="123"/>
      <c r="M341" s="123"/>
      <c r="N341" s="123"/>
    </row>
    <row r="342" spans="1:14" ht="16.5" customHeight="1" outlineLevel="1" x14ac:dyDescent="0.2">
      <c r="A342" s="125" t="s">
        <v>1095</v>
      </c>
      <c r="B342" s="164" t="s">
        <v>288</v>
      </c>
      <c r="H342" s="121"/>
      <c r="I342" s="123"/>
      <c r="J342" s="123"/>
      <c r="K342" s="123"/>
      <c r="L342" s="123"/>
      <c r="M342" s="123"/>
      <c r="N342" s="123"/>
    </row>
    <row r="343" spans="1:14" ht="16.5" customHeight="1" outlineLevel="1" x14ac:dyDescent="0.2">
      <c r="A343" s="125" t="s">
        <v>1096</v>
      </c>
      <c r="B343" s="164" t="s">
        <v>288</v>
      </c>
      <c r="H343" s="121"/>
      <c r="I343" s="123"/>
      <c r="J343" s="123"/>
      <c r="K343" s="123"/>
      <c r="L343" s="123"/>
      <c r="M343" s="123"/>
      <c r="N343" s="123"/>
    </row>
    <row r="344" spans="1:14" ht="16.5" customHeight="1" outlineLevel="1" x14ac:dyDescent="0.2">
      <c r="A344" s="125" t="s">
        <v>1097</v>
      </c>
      <c r="B344" s="164" t="s">
        <v>288</v>
      </c>
      <c r="H344" s="121"/>
      <c r="I344" s="123"/>
      <c r="J344" s="123"/>
      <c r="K344" s="123"/>
      <c r="L344" s="123"/>
      <c r="M344" s="123"/>
      <c r="N344" s="123"/>
    </row>
    <row r="345" spans="1:14" ht="16.5" customHeight="1" outlineLevel="1" x14ac:dyDescent="0.2">
      <c r="A345" s="125" t="s">
        <v>1098</v>
      </c>
      <c r="B345" s="164" t="s">
        <v>288</v>
      </c>
      <c r="H345" s="121"/>
      <c r="I345" s="123"/>
      <c r="J345" s="123"/>
      <c r="K345" s="123"/>
      <c r="L345" s="123"/>
      <c r="M345" s="123"/>
      <c r="N345" s="123"/>
    </row>
    <row r="346" spans="1:14" ht="16.5" customHeight="1" outlineLevel="1" x14ac:dyDescent="0.2">
      <c r="A346" s="125" t="s">
        <v>1099</v>
      </c>
      <c r="B346" s="164" t="s">
        <v>288</v>
      </c>
      <c r="H346" s="121"/>
      <c r="I346" s="123"/>
      <c r="J346" s="123"/>
      <c r="K346" s="123"/>
      <c r="L346" s="123"/>
      <c r="M346" s="123"/>
      <c r="N346" s="123"/>
    </row>
    <row r="347" spans="1:14" ht="16.5" customHeight="1" outlineLevel="1" x14ac:dyDescent="0.2">
      <c r="A347" s="125" t="s">
        <v>1100</v>
      </c>
      <c r="B347" s="164" t="s">
        <v>288</v>
      </c>
      <c r="H347" s="121"/>
      <c r="I347" s="123"/>
      <c r="J347" s="123"/>
      <c r="K347" s="123"/>
      <c r="L347" s="123"/>
      <c r="M347" s="123"/>
      <c r="N347" s="123"/>
    </row>
    <row r="348" spans="1:14" ht="16.5" customHeight="1" outlineLevel="1" x14ac:dyDescent="0.2">
      <c r="A348" s="125" t="s">
        <v>1101</v>
      </c>
      <c r="B348" s="164" t="s">
        <v>288</v>
      </c>
      <c r="H348" s="121"/>
      <c r="I348" s="123"/>
      <c r="J348" s="123"/>
      <c r="K348" s="123"/>
      <c r="L348" s="123"/>
      <c r="M348" s="123"/>
      <c r="N348" s="123"/>
    </row>
    <row r="349" spans="1:14" ht="16.5" customHeight="1" outlineLevel="1" x14ac:dyDescent="0.2">
      <c r="A349" s="125" t="s">
        <v>1102</v>
      </c>
      <c r="B349" s="164" t="s">
        <v>288</v>
      </c>
      <c r="H349" s="121"/>
      <c r="I349" s="123"/>
      <c r="J349" s="123"/>
      <c r="K349" s="123"/>
      <c r="L349" s="123"/>
      <c r="M349" s="123"/>
      <c r="N349" s="123"/>
    </row>
    <row r="350" spans="1:14" ht="16.5" customHeight="1" outlineLevel="1" x14ac:dyDescent="0.2">
      <c r="A350" s="125" t="s">
        <v>1103</v>
      </c>
      <c r="B350" s="164" t="s">
        <v>288</v>
      </c>
      <c r="H350" s="121"/>
      <c r="I350" s="123"/>
      <c r="J350" s="123"/>
      <c r="K350" s="123"/>
      <c r="L350" s="123"/>
      <c r="M350" s="123"/>
      <c r="N350" s="123"/>
    </row>
    <row r="351" spans="1:14" ht="16.5" customHeight="1" outlineLevel="1" x14ac:dyDescent="0.2">
      <c r="A351" s="125" t="s">
        <v>1104</v>
      </c>
      <c r="B351" s="164" t="s">
        <v>288</v>
      </c>
      <c r="H351" s="121"/>
      <c r="I351" s="123"/>
      <c r="J351" s="123"/>
      <c r="K351" s="123"/>
      <c r="L351" s="123"/>
      <c r="M351" s="123"/>
      <c r="N351" s="123"/>
    </row>
    <row r="352" spans="1:14" ht="16.5" customHeight="1" outlineLevel="1" x14ac:dyDescent="0.2">
      <c r="A352" s="125" t="s">
        <v>1105</v>
      </c>
      <c r="B352" s="164" t="s">
        <v>288</v>
      </c>
      <c r="H352" s="121"/>
      <c r="I352" s="123"/>
      <c r="J352" s="123"/>
      <c r="K352" s="123"/>
      <c r="L352" s="123"/>
      <c r="M352" s="123"/>
      <c r="N352" s="123"/>
    </row>
    <row r="353" spans="1:14" ht="16.5" customHeight="1" outlineLevel="1" x14ac:dyDescent="0.2">
      <c r="A353" s="125" t="s">
        <v>1106</v>
      </c>
      <c r="B353" s="164" t="s">
        <v>288</v>
      </c>
      <c r="H353" s="121"/>
      <c r="I353" s="123"/>
      <c r="J353" s="123"/>
      <c r="K353" s="123"/>
      <c r="L353" s="123"/>
      <c r="M353" s="123"/>
      <c r="N353" s="123"/>
    </row>
    <row r="354" spans="1:14" ht="16.5" customHeight="1" outlineLevel="1" x14ac:dyDescent="0.2">
      <c r="A354" s="125" t="s">
        <v>1107</v>
      </c>
      <c r="B354" s="164" t="s">
        <v>288</v>
      </c>
      <c r="H354" s="121"/>
      <c r="I354" s="123"/>
      <c r="J354" s="123"/>
      <c r="K354" s="123"/>
      <c r="L354" s="123"/>
      <c r="M354" s="123"/>
      <c r="N354" s="123"/>
    </row>
    <row r="355" spans="1:14" ht="16.5" customHeight="1" outlineLevel="1" x14ac:dyDescent="0.2">
      <c r="A355" s="125" t="s">
        <v>1108</v>
      </c>
      <c r="B355" s="164" t="s">
        <v>288</v>
      </c>
      <c r="H355" s="121"/>
      <c r="I355" s="123"/>
      <c r="J355" s="123"/>
      <c r="K355" s="123"/>
      <c r="L355" s="123"/>
      <c r="M355" s="123"/>
      <c r="N355" s="123"/>
    </row>
    <row r="356" spans="1:14" ht="16.5" customHeight="1" outlineLevel="1" x14ac:dyDescent="0.2">
      <c r="A356" s="125" t="s">
        <v>1109</v>
      </c>
      <c r="B356" s="164" t="s">
        <v>288</v>
      </c>
      <c r="H356" s="121"/>
      <c r="I356" s="123"/>
      <c r="J356" s="123"/>
      <c r="K356" s="123"/>
      <c r="L356" s="123"/>
      <c r="M356" s="123"/>
      <c r="N356" s="123"/>
    </row>
    <row r="357" spans="1:14" ht="16.5" customHeight="1" outlineLevel="1" x14ac:dyDescent="0.2">
      <c r="A357" s="125" t="s">
        <v>1110</v>
      </c>
      <c r="B357" s="164" t="s">
        <v>288</v>
      </c>
      <c r="H357" s="121"/>
      <c r="I357" s="123"/>
      <c r="J357" s="123"/>
      <c r="K357" s="123"/>
      <c r="L357" s="123"/>
      <c r="M357" s="123"/>
      <c r="N357" s="123"/>
    </row>
    <row r="358" spans="1:14" ht="16.5" customHeight="1" outlineLevel="1" x14ac:dyDescent="0.2">
      <c r="A358" s="125" t="s">
        <v>1111</v>
      </c>
      <c r="B358" s="164" t="s">
        <v>288</v>
      </c>
      <c r="H358" s="121"/>
      <c r="I358" s="123"/>
      <c r="J358" s="123"/>
      <c r="K358" s="123"/>
      <c r="L358" s="123"/>
      <c r="M358" s="123"/>
      <c r="N358" s="123"/>
    </row>
    <row r="359" spans="1:14" ht="16.5" customHeight="1" outlineLevel="1" x14ac:dyDescent="0.2">
      <c r="A359" s="125" t="s">
        <v>1112</v>
      </c>
      <c r="B359" s="164" t="s">
        <v>288</v>
      </c>
      <c r="H359" s="121"/>
      <c r="I359" s="123"/>
      <c r="J359" s="123"/>
      <c r="K359" s="123"/>
      <c r="L359" s="123"/>
      <c r="M359" s="123"/>
      <c r="N359" s="123"/>
    </row>
    <row r="360" spans="1:14" ht="16.5" customHeight="1" outlineLevel="1" x14ac:dyDescent="0.2">
      <c r="A360" s="125" t="s">
        <v>1113</v>
      </c>
      <c r="B360" s="164" t="s">
        <v>288</v>
      </c>
      <c r="H360" s="121"/>
      <c r="I360" s="123"/>
      <c r="J360" s="123"/>
      <c r="K360" s="123"/>
      <c r="L360" s="123"/>
      <c r="M360" s="123"/>
      <c r="N360" s="123"/>
    </row>
    <row r="361" spans="1:14" ht="16.5" customHeight="1" outlineLevel="1" x14ac:dyDescent="0.2">
      <c r="A361" s="125" t="s">
        <v>1114</v>
      </c>
      <c r="B361" s="164" t="s">
        <v>288</v>
      </c>
      <c r="H361" s="121"/>
      <c r="I361" s="123"/>
      <c r="J361" s="123"/>
      <c r="K361" s="123"/>
      <c r="L361" s="123"/>
      <c r="M361" s="123"/>
      <c r="N361" s="123"/>
    </row>
    <row r="362" spans="1:14" ht="16.5" customHeight="1" outlineLevel="1" x14ac:dyDescent="0.2">
      <c r="A362" s="125" t="s">
        <v>1115</v>
      </c>
      <c r="B362" s="164" t="s">
        <v>288</v>
      </c>
      <c r="H362" s="121"/>
      <c r="I362" s="123"/>
      <c r="J362" s="123"/>
      <c r="K362" s="123"/>
      <c r="L362" s="123"/>
      <c r="M362" s="123"/>
      <c r="N362" s="123"/>
    </row>
    <row r="363" spans="1:14" ht="16.5" customHeight="1" outlineLevel="1" x14ac:dyDescent="0.2">
      <c r="A363" s="125" t="s">
        <v>1116</v>
      </c>
      <c r="B363" s="164" t="s">
        <v>288</v>
      </c>
      <c r="H363" s="121"/>
      <c r="I363" s="123"/>
      <c r="J363" s="123"/>
      <c r="K363" s="123"/>
      <c r="L363" s="123"/>
      <c r="M363" s="123"/>
      <c r="N363" s="123"/>
    </row>
    <row r="364" spans="1:14" ht="16.5" customHeight="1" outlineLevel="1" x14ac:dyDescent="0.2">
      <c r="A364" s="125" t="s">
        <v>1117</v>
      </c>
      <c r="B364" s="164" t="s">
        <v>288</v>
      </c>
      <c r="H364" s="121"/>
      <c r="I364" s="123"/>
      <c r="J364" s="123"/>
      <c r="K364" s="123"/>
      <c r="L364" s="123"/>
      <c r="M364" s="123"/>
      <c r="N364" s="123"/>
    </row>
    <row r="365" spans="1:14" ht="16.5" customHeight="1" outlineLevel="1" x14ac:dyDescent="0.2">
      <c r="A365" s="125" t="s">
        <v>1118</v>
      </c>
      <c r="B365" s="164" t="s">
        <v>288</v>
      </c>
      <c r="H365" s="121"/>
      <c r="I365" s="123"/>
      <c r="J365" s="123"/>
      <c r="K365" s="123"/>
      <c r="L365" s="123"/>
      <c r="M365" s="123"/>
      <c r="N365" s="123"/>
    </row>
    <row r="366" spans="1:14" ht="16.5" customHeight="1" x14ac:dyDescent="0.2">
      <c r="H366" s="121"/>
      <c r="I366" s="123"/>
      <c r="J366" s="123"/>
      <c r="K366" s="123"/>
      <c r="L366" s="123"/>
      <c r="M366" s="123"/>
      <c r="N366" s="123"/>
    </row>
    <row r="367" spans="1:14" ht="16.5" customHeight="1" x14ac:dyDescent="0.2">
      <c r="H367" s="121"/>
      <c r="I367" s="123"/>
      <c r="J367" s="123"/>
      <c r="K367" s="123"/>
      <c r="L367" s="123"/>
      <c r="M367" s="123"/>
      <c r="N367" s="123"/>
    </row>
    <row r="368" spans="1:14" ht="16.5" customHeight="1" x14ac:dyDescent="0.2">
      <c r="H368" s="121"/>
      <c r="I368" s="123"/>
      <c r="J368" s="123"/>
      <c r="K368" s="123"/>
      <c r="L368" s="123"/>
      <c r="M368" s="123"/>
      <c r="N368" s="123"/>
    </row>
    <row r="369" spans="8:8" s="123" customFormat="1" ht="16.5" customHeight="1" x14ac:dyDescent="0.2">
      <c r="H369" s="121"/>
    </row>
    <row r="370" spans="8:8" s="123" customFormat="1" ht="16.5" customHeight="1" x14ac:dyDescent="0.2">
      <c r="H370" s="121"/>
    </row>
    <row r="371" spans="8:8" s="123" customFormat="1" ht="16.5" customHeight="1" x14ac:dyDescent="0.2">
      <c r="H371" s="121"/>
    </row>
    <row r="372" spans="8:8" s="123" customFormat="1" ht="16.5" customHeight="1" x14ac:dyDescent="0.2">
      <c r="H372" s="121"/>
    </row>
    <row r="373" spans="8:8" s="123" customFormat="1" ht="16.5" customHeight="1" x14ac:dyDescent="0.2">
      <c r="H373" s="121"/>
    </row>
    <row r="374" spans="8:8" s="123" customFormat="1" ht="16.5" customHeight="1" x14ac:dyDescent="0.2">
      <c r="H374" s="121"/>
    </row>
    <row r="375" spans="8:8" s="123" customFormat="1" ht="16.5" customHeight="1" x14ac:dyDescent="0.2">
      <c r="H375" s="121"/>
    </row>
    <row r="376" spans="8:8" s="123" customFormat="1" ht="16.5" customHeight="1" x14ac:dyDescent="0.2">
      <c r="H376" s="121"/>
    </row>
    <row r="377" spans="8:8" s="123" customFormat="1" ht="16.5" customHeight="1" x14ac:dyDescent="0.2">
      <c r="H377" s="121"/>
    </row>
    <row r="378" spans="8:8" s="123" customFormat="1" ht="16.5" customHeight="1" x14ac:dyDescent="0.2">
      <c r="H378" s="121"/>
    </row>
    <row r="379" spans="8:8" s="123" customFormat="1" ht="16.5" customHeight="1" x14ac:dyDescent="0.2">
      <c r="H379" s="121"/>
    </row>
    <row r="380" spans="8:8" s="123" customFormat="1" ht="16.5" customHeight="1" x14ac:dyDescent="0.2">
      <c r="H380" s="121"/>
    </row>
    <row r="381" spans="8:8" s="123" customFormat="1" ht="16.5" customHeight="1" x14ac:dyDescent="0.2">
      <c r="H381" s="121"/>
    </row>
    <row r="382" spans="8:8" s="123" customFormat="1" ht="16.5" customHeight="1" x14ac:dyDescent="0.2">
      <c r="H382" s="121"/>
    </row>
    <row r="383" spans="8:8" s="123" customFormat="1" ht="16.5" customHeight="1" x14ac:dyDescent="0.2">
      <c r="H383" s="121"/>
    </row>
    <row r="384" spans="8:8" s="123" customFormat="1" ht="16.5" customHeight="1" x14ac:dyDescent="0.2">
      <c r="H384" s="121"/>
    </row>
    <row r="385" spans="8:8" s="123" customFormat="1" ht="16.5" customHeight="1" x14ac:dyDescent="0.2">
      <c r="H385" s="121"/>
    </row>
    <row r="386" spans="8:8" s="123" customFormat="1" ht="16.5" customHeight="1" x14ac:dyDescent="0.2">
      <c r="H386" s="121"/>
    </row>
    <row r="387" spans="8:8" s="123" customFormat="1" ht="16.5" customHeight="1" x14ac:dyDescent="0.2">
      <c r="H387" s="121"/>
    </row>
    <row r="388" spans="8:8" s="123" customFormat="1" ht="16.5" customHeight="1" x14ac:dyDescent="0.2">
      <c r="H388" s="121"/>
    </row>
    <row r="389" spans="8:8" s="123" customFormat="1" ht="16.5" customHeight="1" x14ac:dyDescent="0.2">
      <c r="H389" s="121"/>
    </row>
    <row r="390" spans="8:8" s="123" customFormat="1" ht="16.5" customHeight="1" x14ac:dyDescent="0.2">
      <c r="H390" s="121"/>
    </row>
    <row r="391" spans="8:8" s="123" customFormat="1" x14ac:dyDescent="0.2">
      <c r="H391" s="121"/>
    </row>
    <row r="392" spans="8:8" s="123" customFormat="1" x14ac:dyDescent="0.2">
      <c r="H392" s="121"/>
    </row>
    <row r="393" spans="8:8" s="123" customFormat="1" x14ac:dyDescent="0.2">
      <c r="H393" s="121"/>
    </row>
    <row r="394" spans="8:8" s="123" customFormat="1" x14ac:dyDescent="0.2">
      <c r="H394" s="121"/>
    </row>
    <row r="395" spans="8:8" s="123" customFormat="1" x14ac:dyDescent="0.2">
      <c r="H395" s="121"/>
    </row>
    <row r="396" spans="8:8" s="123" customFormat="1" x14ac:dyDescent="0.2">
      <c r="H396" s="121"/>
    </row>
    <row r="397" spans="8:8" s="123" customFormat="1" x14ac:dyDescent="0.2">
      <c r="H397" s="121"/>
    </row>
    <row r="398" spans="8:8" s="123" customFormat="1" x14ac:dyDescent="0.2">
      <c r="H398" s="121"/>
    </row>
    <row r="399" spans="8:8" s="123" customFormat="1" x14ac:dyDescent="0.2">
      <c r="H399" s="121"/>
    </row>
    <row r="400" spans="8:8" s="123" customFormat="1" x14ac:dyDescent="0.2">
      <c r="H400" s="121"/>
    </row>
    <row r="401" spans="8:8" s="123" customFormat="1" x14ac:dyDescent="0.2">
      <c r="H401" s="121"/>
    </row>
    <row r="402" spans="8:8" s="123" customFormat="1" x14ac:dyDescent="0.2">
      <c r="H402" s="121"/>
    </row>
    <row r="403" spans="8:8" s="123" customFormat="1" x14ac:dyDescent="0.2">
      <c r="H403" s="121"/>
    </row>
    <row r="404" spans="8:8" s="123" customFormat="1" x14ac:dyDescent="0.2">
      <c r="H404" s="121"/>
    </row>
    <row r="405" spans="8:8" s="123" customFormat="1" x14ac:dyDescent="0.2">
      <c r="H405" s="121"/>
    </row>
    <row r="406" spans="8:8" s="123" customFormat="1" x14ac:dyDescent="0.2">
      <c r="H406" s="121"/>
    </row>
    <row r="407" spans="8:8" s="123" customFormat="1" x14ac:dyDescent="0.2">
      <c r="H407" s="121"/>
    </row>
    <row r="408" spans="8:8" s="123" customFormat="1" x14ac:dyDescent="0.2">
      <c r="H408" s="121"/>
    </row>
    <row r="409" spans="8:8" s="123" customFormat="1" x14ac:dyDescent="0.2">
      <c r="H409" s="121"/>
    </row>
    <row r="410" spans="8:8" s="123" customFormat="1" x14ac:dyDescent="0.2">
      <c r="H410" s="121"/>
    </row>
    <row r="411" spans="8:8" s="123" customFormat="1" x14ac:dyDescent="0.2">
      <c r="H411" s="121"/>
    </row>
    <row r="412" spans="8:8" s="123" customFormat="1" x14ac:dyDescent="0.2">
      <c r="H412" s="121"/>
    </row>
    <row r="413" spans="8:8" s="123" customFormat="1" x14ac:dyDescent="0.2">
      <c r="H413" s="121"/>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7495E0D1-BD64-443F-AFBA-2804F80A6BAA}">
      <formula1>J299:J302</formula1>
    </dataValidation>
  </dataValidations>
  <hyperlinks>
    <hyperlink ref="B6" location="'A. HTT General'!B13" display="1. Basic Facts" xr:uid="{BD772082-4EBF-4F52-972A-BE9985322995}"/>
    <hyperlink ref="B7" location="'A. HTT General'!B26" display="2. Regulatory Summary" xr:uid="{55834D63-20B6-4273-9735-EFAEAEE90934}"/>
    <hyperlink ref="B8" location="'A. HTT General'!B36" display="3. General Cover Pool / Covered Bond Information" xr:uid="{72E0F309-B799-4307-A59A-0E2F14E64429}"/>
    <hyperlink ref="B9" location="'A. HTT General'!B285" display="4. References to Capital Requirements Regulation (CRR) 129(7)" xr:uid="{FC915227-528F-4A91-97B6-5BC161EC6C57}"/>
    <hyperlink ref="B11" location="'A. HTT General'!B319" display="6. Other relevant information" xr:uid="{A55A23DB-8424-4D4C-95A4-4B76FEE22BD2}"/>
    <hyperlink ref="C289" location="'A. HTT General'!A39" display="'A. HTT General'!A39" xr:uid="{D6FEB888-55E0-42F9-908A-362C78A9BCC8}"/>
    <hyperlink ref="C291" location="'B1. HTT Mortgage Assets'!B43" display="'B1. HTT Mortgage Assets'!B43" xr:uid="{91B77C08-1154-413A-BEDB-A452EF36F6E5}"/>
    <hyperlink ref="C292" location="'A. HTT General'!A52" display="'A. HTT General'!A52" xr:uid="{07490A2B-CCAC-4EB0-810A-7BD5213861C6}"/>
    <hyperlink ref="C297" location="'A. HTT General'!B163" display="'A. HTT General'!B163" xr:uid="{FE04EB1E-A8F2-4482-8733-4B1E34B947A7}"/>
    <hyperlink ref="C298" location="'A. HTT General'!B137" display="'A. HTT General'!B137" xr:uid="{F92F3B7C-AB35-45DF-8568-72E7C1B063A6}"/>
    <hyperlink ref="C302" location="'C. HTT Harmonised Glossary'!B18" display="'C. HTT Harmonised Glossary'!B18" xr:uid="{FC3D44E1-E621-404B-A9A5-355227B39922}"/>
    <hyperlink ref="C303" location="'A. HTT General'!B65" display="'A. HTT General'!B65" xr:uid="{D72BA593-95B2-479E-AA1E-C6C78797FEE6}"/>
    <hyperlink ref="C304" location="'A. HTT General'!B88" display="'A. HTT General'!B88" xr:uid="{7868FD55-B8DD-46E9-BE5A-5529288E19D7}"/>
    <hyperlink ref="C307" location="'B1. HTT Mortgage Assets'!B179" display="'B1. HTT Mortgage Assets'!B179" xr:uid="{2F8E7E3A-4AE9-4FD4-9BEF-FF2C8F20444B}"/>
    <hyperlink ref="B27" r:id="rId1" display="Basel Compliance (Y/N)" xr:uid="{98994E7C-82C1-4168-A2E6-D394F116C1E2}"/>
    <hyperlink ref="B29" r:id="rId2" xr:uid="{AA632307-BB0C-4760-8A0F-02467A56E305}"/>
    <hyperlink ref="B30" r:id="rId3" xr:uid="{8E9FFF79-CA8E-4F01-BCB6-A9450C65E780}"/>
    <hyperlink ref="B10" location="'A. HTT General'!B311" display="5. References to Capital Requirements Regulation (CRR) 129(1)" xr:uid="{D89A9574-BFC0-4F97-BFEE-72BFE8F7821F}"/>
    <hyperlink ref="C293" location="'B1. HTT Mortgage Assets'!B186" display="'B1. HTT Mortgage Assets'!B186" xr:uid="{548ED681-C001-43FD-8238-AEF347FD6751}"/>
    <hyperlink ref="C288" location="'A. HTT General'!A38" display="'A. HTT General'!A38" xr:uid="{34DCBA5C-C660-41D4-BB98-AC7D73FAA10C}"/>
    <hyperlink ref="C296" location="'A. HTT General'!B111" display="'A. HTT General'!B111" xr:uid="{89C0FC0A-9105-44AB-9CE7-C42EE553818B}"/>
    <hyperlink ref="C295" location="'B1. HTT Mortgage Assets'!B149" display="'B1. HTT Mortgage Assets'!B149" xr:uid="{A611365B-40D4-47BC-B050-35C0A102EC50}"/>
    <hyperlink ref="C294" location="'C. HTT Harmonised Glossary'!B20" display="link to Glossary HG.1.15" xr:uid="{A3DE3FA2-7284-47ED-9D33-B37B4068B6E8}"/>
    <hyperlink ref="C306" location="'A. HTT General'!B44" display="'A. HTT General'!B44" xr:uid="{18FB8DFB-C0A9-4D59-9821-5E04EAA63991}"/>
    <hyperlink ref="C300" location="'B1. HTT Mortgage Assets'!B215" display="215 LTV residential mortgage" xr:uid="{A801F8C3-E22B-41E4-BC9C-E87037971AA7}"/>
    <hyperlink ref="C301" location="'A. HTT General'!B230" display="230 Derivatives and Swaps" xr:uid="{4FFC929F-AA0C-49E4-BB50-ECD18C757366}"/>
    <hyperlink ref="B28" r:id="rId4" display="CBD Compliance (Y/N)" xr:uid="{C0331884-D3DB-4380-8F29-2F380C33AB62}"/>
    <hyperlink ref="C305" location="'C. HTT Harmonised Glossary'!B12" display="link to Glossary HG 1.7" xr:uid="{E53AA989-5068-4BF4-82E5-3E1A1A70EEC4}"/>
    <hyperlink ref="B44" location="'C. HTT Harmonised Glossary'!B6" display="2. Over-collateralisation (OC) " xr:uid="{01E0A9D7-9BA2-4175-8191-30FE2215363F}"/>
  </hyperlinks>
  <pageMargins left="0.25" right="0.25" top="0.75" bottom="0.75" header="0.3" footer="0.3"/>
  <pageSetup paperSize="9" scale="62" fitToHeight="0" orientation="landscape" r:id="rId5"/>
  <headerFooter>
    <oddHeader>&amp;R&amp;G</oddHeader>
    <oddFooter>&amp;R&amp;1#&amp;"Calibri"&amp;10&amp;K0078D7Classification : Internal</oddFooter>
  </headerFooter>
  <rowBreaks count="1" manualBreakCount="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54FC-92BF-4C1B-B647-FD7D6ABE6943}">
  <sheetPr>
    <tabColor theme="9" tint="-0.249977111117893"/>
    <pageSetUpPr fitToPage="1"/>
  </sheetPr>
  <dimension ref="A1:N423"/>
  <sheetViews>
    <sheetView zoomScale="85" zoomScaleNormal="85" workbookViewId="0">
      <selection activeCell="A2" sqref="A2"/>
    </sheetView>
  </sheetViews>
  <sheetFormatPr defaultColWidth="8.85546875" defaultRowHeight="15" outlineLevelRow="1" x14ac:dyDescent="0.2"/>
  <cols>
    <col min="1" max="1" width="13.85546875" style="125" customWidth="1"/>
    <col min="2" max="2" width="62.85546875" style="125" customWidth="1"/>
    <col min="3" max="3" width="41" style="125" customWidth="1"/>
    <col min="4" max="4" width="40.85546875" style="125" customWidth="1"/>
    <col min="5" max="5" width="6.7109375" style="125" customWidth="1"/>
    <col min="6" max="6" width="41.5703125" style="125" customWidth="1"/>
    <col min="7" max="7" width="41.5703125" style="121" customWidth="1"/>
    <col min="8" max="16384" width="8.85546875" style="123"/>
  </cols>
  <sheetData>
    <row r="1" spans="1:7" ht="31.5" x14ac:dyDescent="0.2">
      <c r="A1" s="120" t="s">
        <v>289</v>
      </c>
      <c r="B1" s="120"/>
      <c r="C1" s="121"/>
      <c r="D1" s="121"/>
      <c r="E1" s="121"/>
      <c r="F1" s="122" t="s">
        <v>1137</v>
      </c>
    </row>
    <row r="2" spans="1:7" ht="15.75" thickBot="1" x14ac:dyDescent="0.25">
      <c r="A2" s="121"/>
      <c r="B2" s="121"/>
      <c r="C2" s="121"/>
      <c r="D2" s="121"/>
      <c r="E2" s="121"/>
      <c r="F2" s="121"/>
    </row>
    <row r="3" spans="1:7" ht="19.5" thickBot="1" x14ac:dyDescent="0.25">
      <c r="A3" s="126"/>
      <c r="B3" s="127" t="s">
        <v>174</v>
      </c>
      <c r="C3" s="202" t="s">
        <v>230</v>
      </c>
      <c r="D3" s="126"/>
      <c r="E3" s="126"/>
      <c r="F3" s="121"/>
      <c r="G3" s="126"/>
    </row>
    <row r="4" spans="1:7" ht="15.75" thickBot="1" x14ac:dyDescent="0.25"/>
    <row r="5" spans="1:7" ht="18.75" x14ac:dyDescent="0.2">
      <c r="A5" s="129"/>
      <c r="B5" s="130" t="s">
        <v>290</v>
      </c>
      <c r="C5" s="129"/>
      <c r="E5" s="131"/>
      <c r="F5" s="131"/>
    </row>
    <row r="6" spans="1:7" x14ac:dyDescent="0.2">
      <c r="B6" s="203" t="s">
        <v>291</v>
      </c>
    </row>
    <row r="7" spans="1:7" x14ac:dyDescent="0.2">
      <c r="B7" s="204" t="s">
        <v>292</v>
      </c>
    </row>
    <row r="8" spans="1:7" ht="15.75" thickBot="1" x14ac:dyDescent="0.25">
      <c r="B8" s="205" t="s">
        <v>293</v>
      </c>
    </row>
    <row r="9" spans="1:7" x14ac:dyDescent="0.2">
      <c r="B9" s="206"/>
    </row>
    <row r="10" spans="1:7" ht="37.5" x14ac:dyDescent="0.2">
      <c r="A10" s="136" t="s">
        <v>294</v>
      </c>
      <c r="B10" s="136" t="s">
        <v>291</v>
      </c>
      <c r="C10" s="137"/>
      <c r="D10" s="137"/>
      <c r="E10" s="137"/>
      <c r="F10" s="137"/>
      <c r="G10" s="138"/>
    </row>
    <row r="11" spans="1:7" ht="15" customHeight="1" x14ac:dyDescent="0.2">
      <c r="A11" s="146"/>
      <c r="B11" s="147" t="s">
        <v>295</v>
      </c>
      <c r="C11" s="146" t="s">
        <v>187</v>
      </c>
      <c r="D11" s="146"/>
      <c r="E11" s="146"/>
      <c r="F11" s="149" t="s">
        <v>296</v>
      </c>
      <c r="G11" s="149"/>
    </row>
    <row r="12" spans="1:7" x14ac:dyDescent="0.2">
      <c r="A12" s="125" t="s">
        <v>297</v>
      </c>
      <c r="B12" s="125" t="s">
        <v>298</v>
      </c>
      <c r="C12" s="152">
        <v>14920.602132869701</v>
      </c>
      <c r="F12" s="159">
        <f>IF($C$15=0,"",IF(C12="[for completion]","",C12/$C$15))</f>
        <v>1</v>
      </c>
    </row>
    <row r="13" spans="1:7" x14ac:dyDescent="0.2">
      <c r="A13" s="125" t="s">
        <v>299</v>
      </c>
      <c r="B13" s="125" t="s">
        <v>300</v>
      </c>
      <c r="C13" s="152">
        <v>0</v>
      </c>
      <c r="F13" s="159">
        <f>IF($C$15=0,"",IF(C13="[for completion]","",C13/$C$15))</f>
        <v>0</v>
      </c>
    </row>
    <row r="14" spans="1:7" x14ac:dyDescent="0.2">
      <c r="A14" s="125" t="s">
        <v>301</v>
      </c>
      <c r="B14" s="125" t="s">
        <v>203</v>
      </c>
      <c r="C14" s="152">
        <v>0</v>
      </c>
      <c r="F14" s="159">
        <f>IF($C$15=0,"",IF(C14="[for completion]","",C14/$C$15))</f>
        <v>0</v>
      </c>
    </row>
    <row r="15" spans="1:7" x14ac:dyDescent="0.2">
      <c r="A15" s="125" t="s">
        <v>302</v>
      </c>
      <c r="B15" s="207" t="s">
        <v>204</v>
      </c>
      <c r="C15" s="152">
        <f>SUM(C12:C14)</f>
        <v>14920.602132869701</v>
      </c>
      <c r="F15" s="208">
        <f>SUM(F12:F14)</f>
        <v>1</v>
      </c>
    </row>
    <row r="16" spans="1:7" outlineLevel="1" x14ac:dyDescent="0.2">
      <c r="A16" s="125" t="s">
        <v>303</v>
      </c>
      <c r="B16" s="164" t="s">
        <v>304</v>
      </c>
      <c r="C16" s="152"/>
      <c r="F16" s="159">
        <f t="shared" ref="F16:F26" si="0">IF($C$15=0,"",IF(C16="[for completion]","",C16/$C$15))</f>
        <v>0</v>
      </c>
    </row>
    <row r="17" spans="1:7" outlineLevel="1" x14ac:dyDescent="0.2">
      <c r="A17" s="125" t="s">
        <v>305</v>
      </c>
      <c r="B17" s="164" t="s">
        <v>306</v>
      </c>
      <c r="C17" s="152"/>
      <c r="F17" s="159">
        <f t="shared" si="0"/>
        <v>0</v>
      </c>
    </row>
    <row r="18" spans="1:7" outlineLevel="1" x14ac:dyDescent="0.2">
      <c r="A18" s="125" t="s">
        <v>307</v>
      </c>
      <c r="B18" s="164"/>
      <c r="C18" s="152"/>
      <c r="F18" s="159">
        <f t="shared" si="0"/>
        <v>0</v>
      </c>
    </row>
    <row r="19" spans="1:7" outlineLevel="1" x14ac:dyDescent="0.2">
      <c r="A19" s="125" t="s">
        <v>308</v>
      </c>
      <c r="B19" s="164"/>
      <c r="C19" s="152"/>
      <c r="F19" s="159">
        <f t="shared" si="0"/>
        <v>0</v>
      </c>
    </row>
    <row r="20" spans="1:7" outlineLevel="1" x14ac:dyDescent="0.2">
      <c r="A20" s="125" t="s">
        <v>309</v>
      </c>
      <c r="B20" s="164"/>
      <c r="C20" s="152"/>
      <c r="F20" s="159">
        <f t="shared" si="0"/>
        <v>0</v>
      </c>
    </row>
    <row r="21" spans="1:7" outlineLevel="1" x14ac:dyDescent="0.2">
      <c r="A21" s="125" t="s">
        <v>310</v>
      </c>
      <c r="B21" s="164"/>
      <c r="C21" s="152"/>
      <c r="F21" s="159">
        <f t="shared" si="0"/>
        <v>0</v>
      </c>
    </row>
    <row r="22" spans="1:7" outlineLevel="1" x14ac:dyDescent="0.2">
      <c r="A22" s="125" t="s">
        <v>311</v>
      </c>
      <c r="B22" s="164"/>
      <c r="C22" s="152"/>
      <c r="F22" s="159">
        <f t="shared" si="0"/>
        <v>0</v>
      </c>
    </row>
    <row r="23" spans="1:7" outlineLevel="1" x14ac:dyDescent="0.2">
      <c r="A23" s="125" t="s">
        <v>312</v>
      </c>
      <c r="B23" s="164"/>
      <c r="C23" s="152"/>
      <c r="F23" s="159">
        <f t="shared" si="0"/>
        <v>0</v>
      </c>
    </row>
    <row r="24" spans="1:7" outlineLevel="1" x14ac:dyDescent="0.2">
      <c r="A24" s="125" t="s">
        <v>313</v>
      </c>
      <c r="B24" s="164"/>
      <c r="C24" s="152"/>
      <c r="F24" s="159">
        <f t="shared" si="0"/>
        <v>0</v>
      </c>
    </row>
    <row r="25" spans="1:7" outlineLevel="1" x14ac:dyDescent="0.2">
      <c r="A25" s="125" t="s">
        <v>314</v>
      </c>
      <c r="B25" s="164"/>
      <c r="C25" s="152"/>
      <c r="F25" s="159">
        <f t="shared" si="0"/>
        <v>0</v>
      </c>
    </row>
    <row r="26" spans="1:7" outlineLevel="1" x14ac:dyDescent="0.2">
      <c r="A26" s="125" t="s">
        <v>1584</v>
      </c>
      <c r="B26" s="164"/>
      <c r="C26" s="165"/>
      <c r="D26" s="123"/>
      <c r="E26" s="123"/>
      <c r="F26" s="159">
        <f t="shared" si="0"/>
        <v>0</v>
      </c>
    </row>
    <row r="27" spans="1:7" ht="15" customHeight="1" x14ac:dyDescent="0.2">
      <c r="A27" s="146"/>
      <c r="B27" s="147" t="s">
        <v>315</v>
      </c>
      <c r="C27" s="146" t="s">
        <v>316</v>
      </c>
      <c r="D27" s="146" t="s">
        <v>317</v>
      </c>
      <c r="E27" s="148"/>
      <c r="F27" s="146" t="s">
        <v>318</v>
      </c>
      <c r="G27" s="149"/>
    </row>
    <row r="28" spans="1:7" x14ac:dyDescent="0.2">
      <c r="A28" s="125" t="s">
        <v>319</v>
      </c>
      <c r="B28" s="125" t="s">
        <v>320</v>
      </c>
      <c r="C28" s="152">
        <v>229379</v>
      </c>
      <c r="D28" s="209"/>
      <c r="F28" s="209">
        <f>IF(AND(C28="[For completion]",D28="[For completion]"),"[For completion]",SUM(C28:D28))</f>
        <v>229379</v>
      </c>
    </row>
    <row r="29" spans="1:7" outlineLevel="1" x14ac:dyDescent="0.2">
      <c r="A29" s="125" t="s">
        <v>321</v>
      </c>
      <c r="B29" s="141" t="s">
        <v>1585</v>
      </c>
      <c r="C29" s="152">
        <v>106004</v>
      </c>
      <c r="D29" s="209"/>
      <c r="F29" s="209">
        <f>IF(AND(C29="[For completion]",D29="[For completion]"),"[For completion]",SUM(C29:D29))</f>
        <v>106004</v>
      </c>
    </row>
    <row r="30" spans="1:7" outlineLevel="1" x14ac:dyDescent="0.2">
      <c r="A30" s="125" t="s">
        <v>322</v>
      </c>
      <c r="B30" s="141" t="s">
        <v>323</v>
      </c>
      <c r="C30" s="209"/>
      <c r="D30" s="209"/>
      <c r="F30" s="209"/>
    </row>
    <row r="31" spans="1:7" outlineLevel="1" x14ac:dyDescent="0.2">
      <c r="A31" s="125" t="s">
        <v>324</v>
      </c>
      <c r="B31" s="141"/>
    </row>
    <row r="32" spans="1:7" outlineLevel="1" x14ac:dyDescent="0.2">
      <c r="A32" s="125" t="s">
        <v>325</v>
      </c>
      <c r="B32" s="141"/>
    </row>
    <row r="33" spans="1:7" outlineLevel="1" x14ac:dyDescent="0.2">
      <c r="A33" s="125" t="s">
        <v>326</v>
      </c>
      <c r="B33" s="141"/>
    </row>
    <row r="34" spans="1:7" outlineLevel="1" x14ac:dyDescent="0.2">
      <c r="A34" s="125" t="s">
        <v>327</v>
      </c>
      <c r="B34" s="141"/>
    </row>
    <row r="35" spans="1:7" ht="15" customHeight="1" x14ac:dyDescent="0.2">
      <c r="A35" s="146"/>
      <c r="B35" s="147" t="s">
        <v>328</v>
      </c>
      <c r="C35" s="146" t="s">
        <v>329</v>
      </c>
      <c r="D35" s="146" t="s">
        <v>330</v>
      </c>
      <c r="E35" s="148"/>
      <c r="F35" s="149" t="s">
        <v>296</v>
      </c>
      <c r="G35" s="149"/>
    </row>
    <row r="36" spans="1:7" x14ac:dyDescent="0.2">
      <c r="A36" s="125" t="s">
        <v>331</v>
      </c>
      <c r="B36" s="125" t="s">
        <v>332</v>
      </c>
      <c r="C36" s="210">
        <v>4.9321581397763501E-3</v>
      </c>
      <c r="D36" s="208"/>
      <c r="E36" s="211"/>
      <c r="F36" s="210">
        <v>4.9321581397763501E-3</v>
      </c>
    </row>
    <row r="37" spans="1:7" outlineLevel="1" x14ac:dyDescent="0.2">
      <c r="A37" s="125" t="s">
        <v>333</v>
      </c>
      <c r="C37" s="208"/>
      <c r="D37" s="208"/>
      <c r="E37" s="211"/>
      <c r="F37" s="208"/>
    </row>
    <row r="38" spans="1:7" outlineLevel="1" x14ac:dyDescent="0.2">
      <c r="A38" s="125" t="s">
        <v>334</v>
      </c>
      <c r="C38" s="208"/>
      <c r="D38" s="208"/>
      <c r="E38" s="211"/>
      <c r="F38" s="208"/>
    </row>
    <row r="39" spans="1:7" outlineLevel="1" x14ac:dyDescent="0.2">
      <c r="A39" s="125" t="s">
        <v>335</v>
      </c>
      <c r="C39" s="208"/>
      <c r="D39" s="208"/>
      <c r="E39" s="211"/>
      <c r="F39" s="208"/>
    </row>
    <row r="40" spans="1:7" outlineLevel="1" x14ac:dyDescent="0.2">
      <c r="A40" s="125" t="s">
        <v>336</v>
      </c>
      <c r="C40" s="208"/>
      <c r="D40" s="208"/>
      <c r="E40" s="211"/>
      <c r="F40" s="208"/>
    </row>
    <row r="41" spans="1:7" outlineLevel="1" x14ac:dyDescent="0.2">
      <c r="A41" s="125" t="s">
        <v>337</v>
      </c>
      <c r="C41" s="208"/>
      <c r="D41" s="208"/>
      <c r="E41" s="211"/>
      <c r="F41" s="208"/>
    </row>
    <row r="42" spans="1:7" outlineLevel="1" x14ac:dyDescent="0.2">
      <c r="A42" s="125" t="s">
        <v>338</v>
      </c>
      <c r="C42" s="208"/>
      <c r="D42" s="208"/>
      <c r="E42" s="211"/>
      <c r="F42" s="208"/>
    </row>
    <row r="43" spans="1:7" ht="15" customHeight="1" x14ac:dyDescent="0.2">
      <c r="A43" s="146"/>
      <c r="B43" s="147" t="s">
        <v>339</v>
      </c>
      <c r="C43" s="146" t="s">
        <v>329</v>
      </c>
      <c r="D43" s="146" t="s">
        <v>330</v>
      </c>
      <c r="E43" s="148"/>
      <c r="F43" s="149" t="s">
        <v>296</v>
      </c>
      <c r="G43" s="149"/>
    </row>
    <row r="44" spans="1:7" x14ac:dyDescent="0.2">
      <c r="A44" s="125" t="s">
        <v>340</v>
      </c>
      <c r="B44" s="212" t="s">
        <v>341</v>
      </c>
      <c r="C44" s="213">
        <f>SUM(C45:C71)</f>
        <v>1</v>
      </c>
      <c r="D44" s="213">
        <f>SUM(D45:D71)</f>
        <v>0</v>
      </c>
      <c r="E44" s="208"/>
      <c r="F44" s="213">
        <f>SUM(F45:F71)</f>
        <v>1</v>
      </c>
      <c r="G44" s="125"/>
    </row>
    <row r="45" spans="1:7" x14ac:dyDescent="0.2">
      <c r="A45" s="125" t="s">
        <v>342</v>
      </c>
      <c r="B45" s="125" t="s">
        <v>343</v>
      </c>
      <c r="C45" s="152"/>
      <c r="D45" s="208"/>
      <c r="E45" s="208"/>
      <c r="F45" s="152"/>
      <c r="G45" s="125"/>
    </row>
    <row r="46" spans="1:7" x14ac:dyDescent="0.2">
      <c r="A46" s="125" t="s">
        <v>344</v>
      </c>
      <c r="B46" s="125" t="s">
        <v>345</v>
      </c>
      <c r="C46" s="214">
        <v>1</v>
      </c>
      <c r="D46" s="208"/>
      <c r="E46" s="208"/>
      <c r="F46" s="214">
        <v>1</v>
      </c>
      <c r="G46" s="125"/>
    </row>
    <row r="47" spans="1:7" x14ac:dyDescent="0.2">
      <c r="A47" s="125" t="s">
        <v>346</v>
      </c>
      <c r="B47" s="125" t="s">
        <v>347</v>
      </c>
      <c r="C47" s="152"/>
      <c r="D47" s="208"/>
      <c r="E47" s="208"/>
      <c r="F47" s="152"/>
      <c r="G47" s="125"/>
    </row>
    <row r="48" spans="1:7" x14ac:dyDescent="0.2">
      <c r="A48" s="125" t="s">
        <v>348</v>
      </c>
      <c r="B48" s="125" t="s">
        <v>349</v>
      </c>
      <c r="C48" s="152"/>
      <c r="D48" s="208"/>
      <c r="E48" s="208"/>
      <c r="F48" s="152"/>
      <c r="G48" s="125"/>
    </row>
    <row r="49" spans="1:7" x14ac:dyDescent="0.2">
      <c r="A49" s="125" t="s">
        <v>350</v>
      </c>
      <c r="B49" s="125" t="s">
        <v>351</v>
      </c>
      <c r="C49" s="152"/>
      <c r="D49" s="208"/>
      <c r="E49" s="208"/>
      <c r="F49" s="152"/>
      <c r="G49" s="125"/>
    </row>
    <row r="50" spans="1:7" x14ac:dyDescent="0.2">
      <c r="A50" s="125" t="s">
        <v>352</v>
      </c>
      <c r="B50" s="125" t="s">
        <v>1586</v>
      </c>
      <c r="C50" s="152"/>
      <c r="D50" s="208"/>
      <c r="E50" s="208"/>
      <c r="F50" s="152"/>
      <c r="G50" s="125"/>
    </row>
    <row r="51" spans="1:7" x14ac:dyDescent="0.2">
      <c r="A51" s="125" t="s">
        <v>353</v>
      </c>
      <c r="B51" s="125" t="s">
        <v>354</v>
      </c>
      <c r="C51" s="152"/>
      <c r="D51" s="208"/>
      <c r="E51" s="208"/>
      <c r="F51" s="152"/>
      <c r="G51" s="125"/>
    </row>
    <row r="52" spans="1:7" x14ac:dyDescent="0.2">
      <c r="A52" s="125" t="s">
        <v>355</v>
      </c>
      <c r="B52" s="125" t="s">
        <v>356</v>
      </c>
      <c r="C52" s="152"/>
      <c r="D52" s="208"/>
      <c r="E52" s="208"/>
      <c r="F52" s="152"/>
      <c r="G52" s="125"/>
    </row>
    <row r="53" spans="1:7" x14ac:dyDescent="0.2">
      <c r="A53" s="125" t="s">
        <v>357</v>
      </c>
      <c r="B53" s="125" t="s">
        <v>358</v>
      </c>
      <c r="C53" s="152"/>
      <c r="D53" s="208"/>
      <c r="E53" s="208"/>
      <c r="F53" s="152"/>
      <c r="G53" s="125"/>
    </row>
    <row r="54" spans="1:7" x14ac:dyDescent="0.2">
      <c r="A54" s="125" t="s">
        <v>359</v>
      </c>
      <c r="B54" s="125" t="s">
        <v>360</v>
      </c>
      <c r="C54" s="152"/>
      <c r="D54" s="208"/>
      <c r="E54" s="208"/>
      <c r="F54" s="152"/>
      <c r="G54" s="125"/>
    </row>
    <row r="55" spans="1:7" x14ac:dyDescent="0.2">
      <c r="A55" s="125" t="s">
        <v>361</v>
      </c>
      <c r="B55" s="125" t="s">
        <v>362</v>
      </c>
      <c r="C55" s="152"/>
      <c r="D55" s="208"/>
      <c r="E55" s="208"/>
      <c r="F55" s="152"/>
      <c r="G55" s="125"/>
    </row>
    <row r="56" spans="1:7" x14ac:dyDescent="0.2">
      <c r="A56" s="125" t="s">
        <v>363</v>
      </c>
      <c r="B56" s="125" t="s">
        <v>364</v>
      </c>
      <c r="C56" s="152"/>
      <c r="D56" s="208"/>
      <c r="E56" s="208"/>
      <c r="F56" s="152"/>
      <c r="G56" s="125"/>
    </row>
    <row r="57" spans="1:7" x14ac:dyDescent="0.2">
      <c r="A57" s="125" t="s">
        <v>365</v>
      </c>
      <c r="B57" s="125" t="s">
        <v>366</v>
      </c>
      <c r="C57" s="152"/>
      <c r="D57" s="208"/>
      <c r="E57" s="208"/>
      <c r="F57" s="152"/>
      <c r="G57" s="125"/>
    </row>
    <row r="58" spans="1:7" x14ac:dyDescent="0.2">
      <c r="A58" s="125" t="s">
        <v>367</v>
      </c>
      <c r="B58" s="125" t="s">
        <v>368</v>
      </c>
      <c r="C58" s="152"/>
      <c r="D58" s="208"/>
      <c r="E58" s="208"/>
      <c r="F58" s="152"/>
      <c r="G58" s="125"/>
    </row>
    <row r="59" spans="1:7" x14ac:dyDescent="0.2">
      <c r="A59" s="125" t="s">
        <v>369</v>
      </c>
      <c r="B59" s="125" t="s">
        <v>370</v>
      </c>
      <c r="C59" s="152"/>
      <c r="D59" s="208"/>
      <c r="E59" s="208"/>
      <c r="F59" s="152"/>
      <c r="G59" s="125"/>
    </row>
    <row r="60" spans="1:7" x14ac:dyDescent="0.2">
      <c r="A60" s="125" t="s">
        <v>371</v>
      </c>
      <c r="B60" s="125" t="s">
        <v>372</v>
      </c>
      <c r="C60" s="152"/>
      <c r="D60" s="208"/>
      <c r="E60" s="208"/>
      <c r="F60" s="152"/>
      <c r="G60" s="125"/>
    </row>
    <row r="61" spans="1:7" x14ac:dyDescent="0.2">
      <c r="A61" s="125" t="s">
        <v>373</v>
      </c>
      <c r="B61" s="125" t="s">
        <v>374</v>
      </c>
      <c r="C61" s="152"/>
      <c r="D61" s="208"/>
      <c r="E61" s="208"/>
      <c r="F61" s="152"/>
      <c r="G61" s="125"/>
    </row>
    <row r="62" spans="1:7" x14ac:dyDescent="0.2">
      <c r="A62" s="125" t="s">
        <v>375</v>
      </c>
      <c r="B62" s="125" t="s">
        <v>376</v>
      </c>
      <c r="C62" s="152"/>
      <c r="D62" s="208"/>
      <c r="E62" s="208"/>
      <c r="F62" s="152"/>
      <c r="G62" s="125"/>
    </row>
    <row r="63" spans="1:7" x14ac:dyDescent="0.2">
      <c r="A63" s="125" t="s">
        <v>377</v>
      </c>
      <c r="B63" s="125" t="s">
        <v>378</v>
      </c>
      <c r="C63" s="152"/>
      <c r="D63" s="208"/>
      <c r="E63" s="208"/>
      <c r="F63" s="152"/>
      <c r="G63" s="125"/>
    </row>
    <row r="64" spans="1:7" x14ac:dyDescent="0.2">
      <c r="A64" s="125" t="s">
        <v>379</v>
      </c>
      <c r="B64" s="125" t="s">
        <v>380</v>
      </c>
      <c r="C64" s="152"/>
      <c r="D64" s="208"/>
      <c r="E64" s="208"/>
      <c r="F64" s="152"/>
      <c r="G64" s="125"/>
    </row>
    <row r="65" spans="1:7" x14ac:dyDescent="0.2">
      <c r="A65" s="125" t="s">
        <v>381</v>
      </c>
      <c r="B65" s="125" t="s">
        <v>382</v>
      </c>
      <c r="C65" s="152"/>
      <c r="D65" s="208"/>
      <c r="E65" s="208"/>
      <c r="F65" s="152"/>
      <c r="G65" s="125"/>
    </row>
    <row r="66" spans="1:7" x14ac:dyDescent="0.2">
      <c r="A66" s="125" t="s">
        <v>383</v>
      </c>
      <c r="B66" s="125" t="s">
        <v>384</v>
      </c>
      <c r="C66" s="152"/>
      <c r="D66" s="208"/>
      <c r="E66" s="208"/>
      <c r="F66" s="152"/>
      <c r="G66" s="125"/>
    </row>
    <row r="67" spans="1:7" x14ac:dyDescent="0.2">
      <c r="A67" s="125" t="s">
        <v>385</v>
      </c>
      <c r="B67" s="125" t="s">
        <v>386</v>
      </c>
      <c r="C67" s="152"/>
      <c r="D67" s="208"/>
      <c r="E67" s="208"/>
      <c r="F67" s="152"/>
      <c r="G67" s="125"/>
    </row>
    <row r="68" spans="1:7" x14ac:dyDescent="0.2">
      <c r="A68" s="125" t="s">
        <v>387</v>
      </c>
      <c r="B68" s="125" t="s">
        <v>388</v>
      </c>
      <c r="C68" s="152"/>
      <c r="D68" s="208"/>
      <c r="E68" s="208"/>
      <c r="F68" s="152"/>
      <c r="G68" s="125"/>
    </row>
    <row r="69" spans="1:7" x14ac:dyDescent="0.2">
      <c r="A69" s="125" t="s">
        <v>389</v>
      </c>
      <c r="B69" s="125" t="s">
        <v>390</v>
      </c>
      <c r="C69" s="152"/>
      <c r="D69" s="208"/>
      <c r="E69" s="208"/>
      <c r="F69" s="152"/>
      <c r="G69" s="125"/>
    </row>
    <row r="70" spans="1:7" x14ac:dyDescent="0.2">
      <c r="A70" s="125" t="s">
        <v>391</v>
      </c>
      <c r="B70" s="125" t="s">
        <v>392</v>
      </c>
      <c r="C70" s="152"/>
      <c r="D70" s="208"/>
      <c r="E70" s="208"/>
      <c r="F70" s="152"/>
      <c r="G70" s="125"/>
    </row>
    <row r="71" spans="1:7" x14ac:dyDescent="0.2">
      <c r="A71" s="125" t="s">
        <v>393</v>
      </c>
      <c r="B71" s="125" t="s">
        <v>394</v>
      </c>
      <c r="C71" s="152"/>
      <c r="D71" s="208"/>
      <c r="E71" s="208"/>
      <c r="F71" s="152"/>
      <c r="G71" s="125"/>
    </row>
    <row r="72" spans="1:7" x14ac:dyDescent="0.2">
      <c r="A72" s="125" t="s">
        <v>395</v>
      </c>
      <c r="B72" s="212" t="s">
        <v>253</v>
      </c>
      <c r="C72" s="213">
        <f>SUM(C73:C75)</f>
        <v>0</v>
      </c>
      <c r="D72" s="213">
        <f>SUM(D73:D75)</f>
        <v>0</v>
      </c>
      <c r="E72" s="208"/>
      <c r="F72" s="213">
        <f>SUM(F73:F75)</f>
        <v>0</v>
      </c>
      <c r="G72" s="125"/>
    </row>
    <row r="73" spans="1:7" x14ac:dyDescent="0.2">
      <c r="A73" s="125" t="s">
        <v>396</v>
      </c>
      <c r="B73" s="125" t="s">
        <v>397</v>
      </c>
      <c r="C73" s="152"/>
      <c r="D73" s="208"/>
      <c r="E73" s="208"/>
      <c r="F73" s="152"/>
      <c r="G73" s="125"/>
    </row>
    <row r="74" spans="1:7" x14ac:dyDescent="0.2">
      <c r="A74" s="125" t="s">
        <v>398</v>
      </c>
      <c r="B74" s="125" t="s">
        <v>399</v>
      </c>
      <c r="C74" s="152"/>
      <c r="D74" s="208"/>
      <c r="E74" s="208"/>
      <c r="F74" s="152"/>
      <c r="G74" s="125"/>
    </row>
    <row r="75" spans="1:7" x14ac:dyDescent="0.2">
      <c r="A75" s="125" t="s">
        <v>400</v>
      </c>
      <c r="B75" s="125" t="s">
        <v>401</v>
      </c>
      <c r="C75" s="152"/>
      <c r="D75" s="208"/>
      <c r="E75" s="208"/>
      <c r="F75" s="152"/>
      <c r="G75" s="125"/>
    </row>
    <row r="76" spans="1:7" x14ac:dyDescent="0.2">
      <c r="A76" s="125" t="s">
        <v>402</v>
      </c>
      <c r="B76" s="212" t="s">
        <v>203</v>
      </c>
      <c r="C76" s="213">
        <f>SUM(C77:C87)</f>
        <v>0</v>
      </c>
      <c r="D76" s="213">
        <f>SUM(D77:D87)</f>
        <v>0</v>
      </c>
      <c r="E76" s="208"/>
      <c r="F76" s="213">
        <f>SUM(F77:F87)</f>
        <v>0</v>
      </c>
      <c r="G76" s="125"/>
    </row>
    <row r="77" spans="1:7" x14ac:dyDescent="0.2">
      <c r="A77" s="125" t="s">
        <v>403</v>
      </c>
      <c r="B77" s="143" t="s">
        <v>254</v>
      </c>
      <c r="C77" s="152"/>
      <c r="D77" s="208"/>
      <c r="E77" s="208"/>
      <c r="F77" s="152"/>
      <c r="G77" s="125"/>
    </row>
    <row r="78" spans="1:7" x14ac:dyDescent="0.2">
      <c r="A78" s="125" t="s">
        <v>404</v>
      </c>
      <c r="B78" s="125" t="s">
        <v>405</v>
      </c>
      <c r="C78" s="152"/>
      <c r="D78" s="208"/>
      <c r="E78" s="208"/>
      <c r="F78" s="152"/>
      <c r="G78" s="125"/>
    </row>
    <row r="79" spans="1:7" x14ac:dyDescent="0.2">
      <c r="A79" s="125" t="s">
        <v>406</v>
      </c>
      <c r="B79" s="143" t="s">
        <v>255</v>
      </c>
      <c r="C79" s="152"/>
      <c r="D79" s="208"/>
      <c r="E79" s="208"/>
      <c r="F79" s="152"/>
      <c r="G79" s="125"/>
    </row>
    <row r="80" spans="1:7" x14ac:dyDescent="0.2">
      <c r="A80" s="125" t="s">
        <v>407</v>
      </c>
      <c r="B80" s="143" t="s">
        <v>256</v>
      </c>
      <c r="C80" s="152"/>
      <c r="D80" s="208"/>
      <c r="E80" s="208"/>
      <c r="F80" s="152"/>
      <c r="G80" s="125"/>
    </row>
    <row r="81" spans="1:7" x14ac:dyDescent="0.2">
      <c r="A81" s="125" t="s">
        <v>408</v>
      </c>
      <c r="B81" s="143" t="s">
        <v>257</v>
      </c>
      <c r="C81" s="152"/>
      <c r="D81" s="208"/>
      <c r="E81" s="208"/>
      <c r="F81" s="152"/>
      <c r="G81" s="125"/>
    </row>
    <row r="82" spans="1:7" x14ac:dyDescent="0.2">
      <c r="A82" s="125" t="s">
        <v>409</v>
      </c>
      <c r="B82" s="143" t="s">
        <v>258</v>
      </c>
      <c r="C82" s="152"/>
      <c r="D82" s="208"/>
      <c r="E82" s="208"/>
      <c r="F82" s="152"/>
      <c r="G82" s="125"/>
    </row>
    <row r="83" spans="1:7" x14ac:dyDescent="0.2">
      <c r="A83" s="125" t="s">
        <v>410</v>
      </c>
      <c r="B83" s="143" t="s">
        <v>259</v>
      </c>
      <c r="C83" s="152"/>
      <c r="D83" s="208"/>
      <c r="E83" s="208"/>
      <c r="F83" s="152"/>
      <c r="G83" s="125"/>
    </row>
    <row r="84" spans="1:7" x14ac:dyDescent="0.2">
      <c r="A84" s="125" t="s">
        <v>411</v>
      </c>
      <c r="B84" s="143" t="s">
        <v>260</v>
      </c>
      <c r="C84" s="152"/>
      <c r="D84" s="208"/>
      <c r="E84" s="208"/>
      <c r="F84" s="152"/>
      <c r="G84" s="125"/>
    </row>
    <row r="85" spans="1:7" x14ac:dyDescent="0.2">
      <c r="A85" s="125" t="s">
        <v>412</v>
      </c>
      <c r="B85" s="143" t="s">
        <v>261</v>
      </c>
      <c r="C85" s="152"/>
      <c r="D85" s="208"/>
      <c r="E85" s="208"/>
      <c r="F85" s="152"/>
      <c r="G85" s="125"/>
    </row>
    <row r="86" spans="1:7" x14ac:dyDescent="0.2">
      <c r="A86" s="125" t="s">
        <v>413</v>
      </c>
      <c r="B86" s="143" t="s">
        <v>262</v>
      </c>
      <c r="C86" s="152"/>
      <c r="D86" s="208"/>
      <c r="E86" s="208"/>
      <c r="F86" s="152"/>
      <c r="G86" s="125"/>
    </row>
    <row r="87" spans="1:7" x14ac:dyDescent="0.2">
      <c r="A87" s="125" t="s">
        <v>414</v>
      </c>
      <c r="B87" s="143" t="s">
        <v>203</v>
      </c>
      <c r="C87" s="152"/>
      <c r="D87" s="208"/>
      <c r="E87" s="208"/>
      <c r="F87" s="152"/>
      <c r="G87" s="125"/>
    </row>
    <row r="88" spans="1:7" outlineLevel="1" x14ac:dyDescent="0.2">
      <c r="A88" s="125" t="s">
        <v>415</v>
      </c>
      <c r="B88" s="164" t="s">
        <v>205</v>
      </c>
      <c r="C88" s="208"/>
      <c r="D88" s="208"/>
      <c r="E88" s="208"/>
      <c r="F88" s="208"/>
      <c r="G88" s="125"/>
    </row>
    <row r="89" spans="1:7" outlineLevel="1" x14ac:dyDescent="0.2">
      <c r="A89" s="125" t="s">
        <v>416</v>
      </c>
      <c r="B89" s="164" t="s">
        <v>205</v>
      </c>
      <c r="C89" s="208"/>
      <c r="D89" s="208"/>
      <c r="E89" s="208"/>
      <c r="F89" s="208"/>
      <c r="G89" s="125"/>
    </row>
    <row r="90" spans="1:7" outlineLevel="1" x14ac:dyDescent="0.2">
      <c r="A90" s="125" t="s">
        <v>417</v>
      </c>
      <c r="B90" s="164" t="s">
        <v>205</v>
      </c>
      <c r="C90" s="208"/>
      <c r="D90" s="208"/>
      <c r="E90" s="208"/>
      <c r="F90" s="208"/>
      <c r="G90" s="125"/>
    </row>
    <row r="91" spans="1:7" outlineLevel="1" x14ac:dyDescent="0.2">
      <c r="A91" s="125" t="s">
        <v>418</v>
      </c>
      <c r="B91" s="164" t="s">
        <v>205</v>
      </c>
      <c r="C91" s="208"/>
      <c r="D91" s="208"/>
      <c r="E91" s="208"/>
      <c r="F91" s="208"/>
      <c r="G91" s="125"/>
    </row>
    <row r="92" spans="1:7" outlineLevel="1" x14ac:dyDescent="0.2">
      <c r="A92" s="125" t="s">
        <v>419</v>
      </c>
      <c r="B92" s="164" t="s">
        <v>205</v>
      </c>
      <c r="C92" s="208"/>
      <c r="D92" s="208"/>
      <c r="E92" s="208"/>
      <c r="F92" s="208"/>
      <c r="G92" s="125"/>
    </row>
    <row r="93" spans="1:7" outlineLevel="1" x14ac:dyDescent="0.2">
      <c r="A93" s="125" t="s">
        <v>420</v>
      </c>
      <c r="B93" s="164" t="s">
        <v>205</v>
      </c>
      <c r="C93" s="208"/>
      <c r="D93" s="208"/>
      <c r="E93" s="208"/>
      <c r="F93" s="208"/>
      <c r="G93" s="125"/>
    </row>
    <row r="94" spans="1:7" outlineLevel="1" x14ac:dyDescent="0.2">
      <c r="A94" s="125" t="s">
        <v>421</v>
      </c>
      <c r="B94" s="164" t="s">
        <v>205</v>
      </c>
      <c r="C94" s="208"/>
      <c r="D94" s="208"/>
      <c r="E94" s="208"/>
      <c r="F94" s="208"/>
      <c r="G94" s="125"/>
    </row>
    <row r="95" spans="1:7" outlineLevel="1" x14ac:dyDescent="0.2">
      <c r="A95" s="125" t="s">
        <v>422</v>
      </c>
      <c r="B95" s="164" t="s">
        <v>205</v>
      </c>
      <c r="C95" s="208"/>
      <c r="D95" s="208"/>
      <c r="E95" s="208"/>
      <c r="F95" s="208"/>
      <c r="G95" s="125"/>
    </row>
    <row r="96" spans="1:7" outlineLevel="1" x14ac:dyDescent="0.2">
      <c r="A96" s="125" t="s">
        <v>423</v>
      </c>
      <c r="B96" s="164" t="s">
        <v>205</v>
      </c>
      <c r="C96" s="208"/>
      <c r="D96" s="208"/>
      <c r="E96" s="208"/>
      <c r="F96" s="208"/>
      <c r="G96" s="125"/>
    </row>
    <row r="97" spans="1:7" outlineLevel="1" x14ac:dyDescent="0.2">
      <c r="A97" s="125" t="s">
        <v>424</v>
      </c>
      <c r="B97" s="164" t="s">
        <v>205</v>
      </c>
      <c r="C97" s="208"/>
      <c r="D97" s="208"/>
      <c r="E97" s="208"/>
      <c r="F97" s="208"/>
      <c r="G97" s="125"/>
    </row>
    <row r="98" spans="1:7" ht="15" customHeight="1" x14ac:dyDescent="0.2">
      <c r="A98" s="146"/>
      <c r="B98" s="178" t="s">
        <v>1587</v>
      </c>
      <c r="C98" s="146" t="s">
        <v>329</v>
      </c>
      <c r="D98" s="146" t="s">
        <v>330</v>
      </c>
      <c r="E98" s="148"/>
      <c r="F98" s="149" t="s">
        <v>296</v>
      </c>
      <c r="G98" s="149"/>
    </row>
    <row r="99" spans="1:7" x14ac:dyDescent="0.2">
      <c r="A99" s="125" t="s">
        <v>425</v>
      </c>
      <c r="B99" s="210" t="s">
        <v>1196</v>
      </c>
      <c r="C99" s="210">
        <v>0.15652324342829799</v>
      </c>
      <c r="D99" s="208"/>
      <c r="E99" s="208"/>
      <c r="F99" s="210">
        <v>0.15652324342829799</v>
      </c>
      <c r="G99" s="125"/>
    </row>
    <row r="100" spans="1:7" x14ac:dyDescent="0.2">
      <c r="A100" s="125" t="s">
        <v>426</v>
      </c>
      <c r="B100" s="210" t="s">
        <v>1197</v>
      </c>
      <c r="C100" s="210">
        <v>0.147208940837665</v>
      </c>
      <c r="D100" s="208"/>
      <c r="E100" s="208"/>
      <c r="F100" s="210">
        <v>0.147208940837665</v>
      </c>
      <c r="G100" s="125"/>
    </row>
    <row r="101" spans="1:7" x14ac:dyDescent="0.2">
      <c r="A101" s="125" t="s">
        <v>427</v>
      </c>
      <c r="B101" s="210" t="s">
        <v>1198</v>
      </c>
      <c r="C101" s="210">
        <v>0.15137376553418999</v>
      </c>
      <c r="D101" s="208"/>
      <c r="E101" s="208"/>
      <c r="F101" s="210">
        <v>0.15137376553418999</v>
      </c>
      <c r="G101" s="125"/>
    </row>
    <row r="102" spans="1:7" x14ac:dyDescent="0.2">
      <c r="A102" s="125" t="s">
        <v>428</v>
      </c>
      <c r="B102" s="210" t="s">
        <v>1199</v>
      </c>
      <c r="C102" s="210">
        <v>8.3321032712965301E-2</v>
      </c>
      <c r="D102" s="208"/>
      <c r="E102" s="208"/>
      <c r="F102" s="210">
        <v>8.3321032712965301E-2</v>
      </c>
      <c r="G102" s="125"/>
    </row>
    <row r="103" spans="1:7" x14ac:dyDescent="0.2">
      <c r="A103" s="125" t="s">
        <v>429</v>
      </c>
      <c r="B103" s="210" t="s">
        <v>1200</v>
      </c>
      <c r="C103" s="210">
        <v>0.10673121187460299</v>
      </c>
      <c r="D103" s="208"/>
      <c r="E103" s="208"/>
      <c r="F103" s="210">
        <v>0.10673121187460299</v>
      </c>
      <c r="G103" s="125"/>
    </row>
    <row r="104" spans="1:7" x14ac:dyDescent="0.2">
      <c r="A104" s="125" t="s">
        <v>430</v>
      </c>
      <c r="B104" s="210" t="s">
        <v>1201</v>
      </c>
      <c r="C104" s="210">
        <v>8.0804179731725503E-2</v>
      </c>
      <c r="D104" s="208"/>
      <c r="E104" s="208"/>
      <c r="F104" s="210">
        <v>8.0804179731725503E-2</v>
      </c>
      <c r="G104" s="125"/>
    </row>
    <row r="105" spans="1:7" x14ac:dyDescent="0.2">
      <c r="A105" s="125" t="s">
        <v>431</v>
      </c>
      <c r="B105" s="210" t="s">
        <v>1202</v>
      </c>
      <c r="C105" s="210">
        <v>7.5308499231717493E-2</v>
      </c>
      <c r="D105" s="208"/>
      <c r="E105" s="208"/>
      <c r="F105" s="210">
        <v>7.5308499231717493E-2</v>
      </c>
      <c r="G105" s="125"/>
    </row>
    <row r="106" spans="1:7" x14ac:dyDescent="0.2">
      <c r="A106" s="125" t="s">
        <v>432</v>
      </c>
      <c r="B106" s="210" t="s">
        <v>1203</v>
      </c>
      <c r="C106" s="210">
        <v>6.9682433939414701E-2</v>
      </c>
      <c r="D106" s="208"/>
      <c r="E106" s="208"/>
      <c r="F106" s="210">
        <v>6.9682433939414701E-2</v>
      </c>
      <c r="G106" s="125"/>
    </row>
    <row r="107" spans="1:7" x14ac:dyDescent="0.2">
      <c r="A107" s="125" t="s">
        <v>433</v>
      </c>
      <c r="B107" s="210" t="s">
        <v>1204</v>
      </c>
      <c r="C107" s="210">
        <v>5.2236852068655797E-2</v>
      </c>
      <c r="D107" s="208"/>
      <c r="E107" s="208"/>
      <c r="F107" s="210">
        <v>5.2236852068655797E-2</v>
      </c>
      <c r="G107" s="125"/>
    </row>
    <row r="108" spans="1:7" x14ac:dyDescent="0.2">
      <c r="A108" s="125" t="s">
        <v>434</v>
      </c>
      <c r="B108" s="210" t="s">
        <v>1205</v>
      </c>
      <c r="C108" s="210">
        <v>4.44582852550338E-2</v>
      </c>
      <c r="D108" s="208"/>
      <c r="E108" s="208"/>
      <c r="F108" s="210">
        <v>4.44582852550338E-2</v>
      </c>
      <c r="G108" s="125"/>
    </row>
    <row r="109" spans="1:7" x14ac:dyDescent="0.2">
      <c r="A109" s="125" t="s">
        <v>435</v>
      </c>
      <c r="B109" s="210" t="s">
        <v>378</v>
      </c>
      <c r="C109" s="210">
        <v>3.0139828613170098E-2</v>
      </c>
      <c r="D109" s="208"/>
      <c r="E109" s="208"/>
      <c r="F109" s="210">
        <v>3.0139828613170098E-2</v>
      </c>
      <c r="G109" s="125"/>
    </row>
    <row r="110" spans="1:7" x14ac:dyDescent="0.2">
      <c r="A110" s="125" t="s">
        <v>436</v>
      </c>
      <c r="B110" s="210" t="s">
        <v>203</v>
      </c>
      <c r="C110" s="210">
        <v>2.2117267725610401E-3</v>
      </c>
      <c r="D110" s="208"/>
      <c r="E110" s="208"/>
      <c r="F110" s="210">
        <v>2.2117267725610401E-3</v>
      </c>
      <c r="G110" s="125"/>
    </row>
    <row r="111" spans="1:7" x14ac:dyDescent="0.2">
      <c r="A111" s="125" t="s">
        <v>437</v>
      </c>
      <c r="B111" s="143"/>
      <c r="C111" s="210"/>
      <c r="D111" s="208"/>
      <c r="E111" s="208"/>
      <c r="F111" s="208"/>
      <c r="G111" s="125"/>
    </row>
    <row r="112" spans="1:7" x14ac:dyDescent="0.2">
      <c r="A112" s="125" t="s">
        <v>438</v>
      </c>
      <c r="B112" s="143"/>
      <c r="C112" s="210"/>
      <c r="D112" s="208"/>
      <c r="E112" s="208"/>
      <c r="F112" s="208"/>
      <c r="G112" s="125"/>
    </row>
    <row r="113" spans="1:7" x14ac:dyDescent="0.2">
      <c r="A113" s="125" t="s">
        <v>439</v>
      </c>
      <c r="B113" s="143"/>
      <c r="C113" s="208"/>
      <c r="D113" s="208"/>
      <c r="E113" s="208"/>
      <c r="F113" s="208"/>
      <c r="G113" s="125"/>
    </row>
    <row r="114" spans="1:7" x14ac:dyDescent="0.2">
      <c r="A114" s="125" t="s">
        <v>440</v>
      </c>
      <c r="B114" s="143"/>
      <c r="C114" s="208"/>
      <c r="D114" s="208"/>
      <c r="E114" s="208"/>
      <c r="F114" s="208"/>
      <c r="G114" s="125"/>
    </row>
    <row r="115" spans="1:7" x14ac:dyDescent="0.2">
      <c r="A115" s="125" t="s">
        <v>441</v>
      </c>
      <c r="B115" s="143"/>
      <c r="C115" s="208"/>
      <c r="D115" s="208"/>
      <c r="E115" s="208"/>
      <c r="F115" s="208"/>
      <c r="G115" s="125"/>
    </row>
    <row r="116" spans="1:7" x14ac:dyDescent="0.2">
      <c r="A116" s="125" t="s">
        <v>442</v>
      </c>
      <c r="B116" s="143"/>
      <c r="C116" s="208"/>
      <c r="D116" s="208"/>
      <c r="E116" s="208"/>
      <c r="F116" s="208"/>
      <c r="G116" s="125"/>
    </row>
    <row r="117" spans="1:7" x14ac:dyDescent="0.2">
      <c r="A117" s="125" t="s">
        <v>443</v>
      </c>
      <c r="B117" s="143"/>
      <c r="C117" s="208"/>
      <c r="D117" s="208"/>
      <c r="E117" s="208"/>
      <c r="F117" s="208"/>
      <c r="G117" s="125"/>
    </row>
    <row r="118" spans="1:7" x14ac:dyDescent="0.2">
      <c r="A118" s="125" t="s">
        <v>444</v>
      </c>
      <c r="B118" s="143"/>
      <c r="C118" s="208"/>
      <c r="D118" s="208"/>
      <c r="E118" s="208"/>
      <c r="F118" s="208"/>
      <c r="G118" s="125"/>
    </row>
    <row r="119" spans="1:7" x14ac:dyDescent="0.2">
      <c r="A119" s="125" t="s">
        <v>445</v>
      </c>
      <c r="B119" s="143"/>
      <c r="C119" s="208"/>
      <c r="D119" s="208"/>
      <c r="E119" s="208"/>
      <c r="F119" s="208"/>
      <c r="G119" s="125"/>
    </row>
    <row r="120" spans="1:7" x14ac:dyDescent="0.2">
      <c r="A120" s="125" t="s">
        <v>446</v>
      </c>
      <c r="B120" s="143"/>
      <c r="C120" s="208"/>
      <c r="D120" s="208"/>
      <c r="E120" s="208"/>
      <c r="F120" s="208"/>
      <c r="G120" s="125"/>
    </row>
    <row r="121" spans="1:7" x14ac:dyDescent="0.2">
      <c r="A121" s="125" t="s">
        <v>447</v>
      </c>
      <c r="B121" s="143"/>
      <c r="C121" s="208"/>
      <c r="D121" s="208"/>
      <c r="E121" s="208"/>
      <c r="F121" s="208"/>
      <c r="G121" s="125"/>
    </row>
    <row r="122" spans="1:7" x14ac:dyDescent="0.2">
      <c r="A122" s="125" t="s">
        <v>448</v>
      </c>
      <c r="B122" s="143"/>
      <c r="C122" s="208"/>
      <c r="D122" s="208"/>
      <c r="E122" s="208"/>
      <c r="F122" s="208"/>
      <c r="G122" s="125"/>
    </row>
    <row r="123" spans="1:7" x14ac:dyDescent="0.2">
      <c r="A123" s="125" t="s">
        <v>449</v>
      </c>
      <c r="B123" s="143"/>
      <c r="C123" s="208"/>
      <c r="D123" s="208"/>
      <c r="E123" s="208"/>
      <c r="F123" s="208"/>
      <c r="G123" s="125"/>
    </row>
    <row r="124" spans="1:7" x14ac:dyDescent="0.2">
      <c r="A124" s="125" t="s">
        <v>450</v>
      </c>
      <c r="B124" s="143"/>
      <c r="C124" s="208"/>
      <c r="D124" s="208"/>
      <c r="E124" s="208"/>
      <c r="F124" s="208"/>
      <c r="G124" s="125"/>
    </row>
    <row r="125" spans="1:7" x14ac:dyDescent="0.2">
      <c r="A125" s="125" t="s">
        <v>451</v>
      </c>
      <c r="B125" s="143"/>
      <c r="C125" s="208"/>
      <c r="D125" s="208"/>
      <c r="E125" s="208"/>
      <c r="F125" s="208"/>
      <c r="G125" s="125"/>
    </row>
    <row r="126" spans="1:7" x14ac:dyDescent="0.2">
      <c r="A126" s="125" t="s">
        <v>452</v>
      </c>
      <c r="B126" s="143"/>
      <c r="C126" s="208"/>
      <c r="D126" s="208"/>
      <c r="E126" s="208"/>
      <c r="F126" s="208"/>
      <c r="G126" s="125"/>
    </row>
    <row r="127" spans="1:7" x14ac:dyDescent="0.2">
      <c r="A127" s="125" t="s">
        <v>453</v>
      </c>
      <c r="B127" s="143"/>
      <c r="C127" s="208"/>
      <c r="D127" s="208"/>
      <c r="E127" s="208"/>
      <c r="F127" s="208"/>
      <c r="G127" s="125"/>
    </row>
    <row r="128" spans="1:7" x14ac:dyDescent="0.2">
      <c r="A128" s="125" t="s">
        <v>454</v>
      </c>
      <c r="B128" s="143"/>
      <c r="C128" s="208"/>
      <c r="D128" s="208"/>
      <c r="E128" s="208"/>
      <c r="F128" s="208"/>
      <c r="G128" s="125"/>
    </row>
    <row r="129" spans="1:7" x14ac:dyDescent="0.2">
      <c r="A129" s="125" t="s">
        <v>455</v>
      </c>
      <c r="B129" s="143"/>
      <c r="C129" s="208"/>
      <c r="D129" s="208"/>
      <c r="E129" s="208"/>
      <c r="F129" s="208"/>
      <c r="G129" s="125"/>
    </row>
    <row r="130" spans="1:7" x14ac:dyDescent="0.2">
      <c r="A130" s="125" t="s">
        <v>1588</v>
      </c>
      <c r="B130" s="143"/>
      <c r="C130" s="208"/>
      <c r="D130" s="208"/>
      <c r="E130" s="208"/>
      <c r="F130" s="208"/>
      <c r="G130" s="125"/>
    </row>
    <row r="131" spans="1:7" x14ac:dyDescent="0.2">
      <c r="A131" s="125" t="s">
        <v>1589</v>
      </c>
      <c r="B131" s="143"/>
      <c r="C131" s="208"/>
      <c r="D131" s="208"/>
      <c r="E131" s="208"/>
      <c r="F131" s="208"/>
      <c r="G131" s="125"/>
    </row>
    <row r="132" spans="1:7" x14ac:dyDescent="0.2">
      <c r="A132" s="125" t="s">
        <v>1590</v>
      </c>
      <c r="B132" s="143"/>
      <c r="C132" s="208"/>
      <c r="D132" s="208"/>
      <c r="E132" s="208"/>
      <c r="F132" s="208"/>
      <c r="G132" s="125"/>
    </row>
    <row r="133" spans="1:7" x14ac:dyDescent="0.2">
      <c r="A133" s="125" t="s">
        <v>1591</v>
      </c>
      <c r="B133" s="143"/>
      <c r="C133" s="208"/>
      <c r="D133" s="208"/>
      <c r="E133" s="208"/>
      <c r="F133" s="208"/>
      <c r="G133" s="125"/>
    </row>
    <row r="134" spans="1:7" x14ac:dyDescent="0.2">
      <c r="A134" s="125" t="s">
        <v>1592</v>
      </c>
      <c r="B134" s="143"/>
      <c r="C134" s="208"/>
      <c r="D134" s="208"/>
      <c r="E134" s="208"/>
      <c r="F134" s="208"/>
      <c r="G134" s="125"/>
    </row>
    <row r="135" spans="1:7" x14ac:dyDescent="0.2">
      <c r="A135" s="125" t="s">
        <v>1593</v>
      </c>
      <c r="B135" s="143"/>
      <c r="C135" s="208"/>
      <c r="D135" s="208"/>
      <c r="E135" s="208"/>
      <c r="F135" s="208"/>
      <c r="G135" s="125"/>
    </row>
    <row r="136" spans="1:7" x14ac:dyDescent="0.2">
      <c r="A136" s="125" t="s">
        <v>1594</v>
      </c>
      <c r="B136" s="143"/>
      <c r="C136" s="208"/>
      <c r="D136" s="208"/>
      <c r="E136" s="208"/>
      <c r="F136" s="208"/>
      <c r="G136" s="125"/>
    </row>
    <row r="137" spans="1:7" x14ac:dyDescent="0.2">
      <c r="A137" s="125" t="s">
        <v>1595</v>
      </c>
      <c r="B137" s="143"/>
      <c r="C137" s="208"/>
      <c r="D137" s="208"/>
      <c r="E137" s="208"/>
      <c r="F137" s="208"/>
      <c r="G137" s="125"/>
    </row>
    <row r="138" spans="1:7" x14ac:dyDescent="0.2">
      <c r="A138" s="125" t="s">
        <v>1596</v>
      </c>
      <c r="B138" s="143"/>
      <c r="C138" s="208"/>
      <c r="D138" s="208"/>
      <c r="E138" s="208"/>
      <c r="F138" s="208"/>
      <c r="G138" s="125"/>
    </row>
    <row r="139" spans="1:7" x14ac:dyDescent="0.2">
      <c r="A139" s="125" t="s">
        <v>1597</v>
      </c>
      <c r="B139" s="143"/>
      <c r="C139" s="208"/>
      <c r="D139" s="208"/>
      <c r="E139" s="208"/>
      <c r="F139" s="208"/>
      <c r="G139" s="125"/>
    </row>
    <row r="140" spans="1:7" x14ac:dyDescent="0.2">
      <c r="A140" s="125" t="s">
        <v>1598</v>
      </c>
      <c r="B140" s="143"/>
      <c r="C140" s="208"/>
      <c r="D140" s="208"/>
      <c r="E140" s="208"/>
      <c r="F140" s="208"/>
      <c r="G140" s="125"/>
    </row>
    <row r="141" spans="1:7" x14ac:dyDescent="0.2">
      <c r="A141" s="125" t="s">
        <v>1599</v>
      </c>
      <c r="B141" s="143"/>
      <c r="C141" s="208"/>
      <c r="D141" s="208"/>
      <c r="E141" s="208"/>
      <c r="F141" s="208"/>
      <c r="G141" s="125"/>
    </row>
    <row r="142" spans="1:7" x14ac:dyDescent="0.2">
      <c r="A142" s="125" t="s">
        <v>1600</v>
      </c>
      <c r="B142" s="143"/>
      <c r="C142" s="208"/>
      <c r="D142" s="208"/>
      <c r="E142" s="208"/>
      <c r="F142" s="208"/>
      <c r="G142" s="125"/>
    </row>
    <row r="143" spans="1:7" x14ac:dyDescent="0.2">
      <c r="A143" s="125" t="s">
        <v>1601</v>
      </c>
      <c r="B143" s="143"/>
      <c r="C143" s="208"/>
      <c r="D143" s="208"/>
      <c r="E143" s="208"/>
      <c r="F143" s="208"/>
      <c r="G143" s="125"/>
    </row>
    <row r="144" spans="1:7" x14ac:dyDescent="0.2">
      <c r="A144" s="125" t="s">
        <v>1602</v>
      </c>
      <c r="B144" s="143"/>
      <c r="C144" s="208"/>
      <c r="D144" s="208"/>
      <c r="E144" s="208"/>
      <c r="F144" s="208"/>
      <c r="G144" s="125"/>
    </row>
    <row r="145" spans="1:7" x14ac:dyDescent="0.2">
      <c r="A145" s="125" t="s">
        <v>1603</v>
      </c>
      <c r="B145" s="143"/>
      <c r="C145" s="208"/>
      <c r="D145" s="208"/>
      <c r="E145" s="208"/>
      <c r="F145" s="208"/>
      <c r="G145" s="125"/>
    </row>
    <row r="146" spans="1:7" x14ac:dyDescent="0.2">
      <c r="A146" s="125" t="s">
        <v>1604</v>
      </c>
      <c r="B146" s="143"/>
      <c r="C146" s="208"/>
      <c r="D146" s="208"/>
      <c r="E146" s="208"/>
      <c r="F146" s="208"/>
      <c r="G146" s="125"/>
    </row>
    <row r="147" spans="1:7" x14ac:dyDescent="0.2">
      <c r="A147" s="125" t="s">
        <v>1605</v>
      </c>
      <c r="B147" s="143"/>
      <c r="C147" s="208"/>
      <c r="D147" s="208"/>
      <c r="E147" s="208"/>
      <c r="F147" s="208"/>
      <c r="G147" s="125"/>
    </row>
    <row r="148" spans="1:7" x14ac:dyDescent="0.2">
      <c r="A148" s="125" t="s">
        <v>1606</v>
      </c>
      <c r="B148" s="143"/>
      <c r="C148" s="208"/>
      <c r="D148" s="208"/>
      <c r="E148" s="208"/>
      <c r="F148" s="208"/>
      <c r="G148" s="125"/>
    </row>
    <row r="149" spans="1:7" ht="15" customHeight="1" x14ac:dyDescent="0.2">
      <c r="A149" s="146"/>
      <c r="B149" s="147" t="s">
        <v>456</v>
      </c>
      <c r="C149" s="146" t="s">
        <v>329</v>
      </c>
      <c r="D149" s="146" t="s">
        <v>330</v>
      </c>
      <c r="E149" s="148"/>
      <c r="F149" s="149" t="s">
        <v>296</v>
      </c>
      <c r="G149" s="149"/>
    </row>
    <row r="150" spans="1:7" x14ac:dyDescent="0.2">
      <c r="A150" s="125" t="s">
        <v>457</v>
      </c>
      <c r="B150" s="125" t="s">
        <v>458</v>
      </c>
      <c r="C150" s="210">
        <v>0.84943487029914899</v>
      </c>
      <c r="D150" s="208"/>
      <c r="E150" s="215"/>
      <c r="F150" s="210">
        <v>0.84943487029914899</v>
      </c>
    </row>
    <row r="151" spans="1:7" x14ac:dyDescent="0.2">
      <c r="A151" s="125" t="s">
        <v>459</v>
      </c>
      <c r="B151" s="125" t="s">
        <v>460</v>
      </c>
      <c r="C151" s="210">
        <v>0</v>
      </c>
      <c r="D151" s="208"/>
      <c r="E151" s="215"/>
      <c r="F151" s="210">
        <v>0</v>
      </c>
    </row>
    <row r="152" spans="1:7" x14ac:dyDescent="0.2">
      <c r="A152" s="125" t="s">
        <v>461</v>
      </c>
      <c r="B152" s="125" t="s">
        <v>203</v>
      </c>
      <c r="C152" s="210">
        <v>0.150565129700827</v>
      </c>
      <c r="D152" s="208"/>
      <c r="E152" s="215"/>
      <c r="F152" s="210">
        <v>0.150565129700827</v>
      </c>
    </row>
    <row r="153" spans="1:7" outlineLevel="1" x14ac:dyDescent="0.2">
      <c r="A153" s="125" t="s">
        <v>462</v>
      </c>
      <c r="C153" s="208"/>
      <c r="D153" s="208"/>
      <c r="E153" s="215"/>
      <c r="F153" s="208"/>
    </row>
    <row r="154" spans="1:7" outlineLevel="1" x14ac:dyDescent="0.2">
      <c r="A154" s="125" t="s">
        <v>463</v>
      </c>
      <c r="C154" s="208"/>
      <c r="D154" s="208"/>
      <c r="E154" s="215"/>
      <c r="F154" s="208"/>
    </row>
    <row r="155" spans="1:7" outlineLevel="1" x14ac:dyDescent="0.2">
      <c r="A155" s="125" t="s">
        <v>464</v>
      </c>
      <c r="C155" s="208"/>
      <c r="D155" s="208"/>
      <c r="E155" s="215"/>
      <c r="F155" s="208"/>
    </row>
    <row r="156" spans="1:7" outlineLevel="1" x14ac:dyDescent="0.2">
      <c r="A156" s="125" t="s">
        <v>465</v>
      </c>
      <c r="C156" s="208"/>
      <c r="D156" s="208"/>
      <c r="E156" s="215"/>
      <c r="F156" s="208"/>
    </row>
    <row r="157" spans="1:7" outlineLevel="1" x14ac:dyDescent="0.2">
      <c r="A157" s="125" t="s">
        <v>466</v>
      </c>
      <c r="C157" s="208"/>
      <c r="D157" s="208"/>
      <c r="E157" s="215"/>
      <c r="F157" s="208"/>
    </row>
    <row r="158" spans="1:7" outlineLevel="1" x14ac:dyDescent="0.2">
      <c r="A158" s="125" t="s">
        <v>467</v>
      </c>
      <c r="C158" s="208"/>
      <c r="D158" s="208"/>
      <c r="E158" s="215"/>
      <c r="F158" s="208"/>
    </row>
    <row r="159" spans="1:7" ht="15" customHeight="1" x14ac:dyDescent="0.2">
      <c r="A159" s="146"/>
      <c r="B159" s="147" t="s">
        <v>468</v>
      </c>
      <c r="C159" s="146" t="s">
        <v>329</v>
      </c>
      <c r="D159" s="146" t="s">
        <v>330</v>
      </c>
      <c r="E159" s="148"/>
      <c r="F159" s="149" t="s">
        <v>296</v>
      </c>
      <c r="G159" s="149"/>
    </row>
    <row r="160" spans="1:7" x14ac:dyDescent="0.2">
      <c r="A160" s="125" t="s">
        <v>469</v>
      </c>
      <c r="B160" s="125" t="s">
        <v>470</v>
      </c>
      <c r="C160" s="210">
        <v>4.3704767254227797E-2</v>
      </c>
      <c r="D160" s="208"/>
      <c r="E160" s="215"/>
      <c r="F160" s="210">
        <v>4.3704767254227797E-2</v>
      </c>
    </row>
    <row r="161" spans="1:7" x14ac:dyDescent="0.2">
      <c r="A161" s="125" t="s">
        <v>471</v>
      </c>
      <c r="B161" s="125" t="s">
        <v>472</v>
      </c>
      <c r="C161" s="210">
        <v>0.95629523274577199</v>
      </c>
      <c r="D161" s="208"/>
      <c r="E161" s="215"/>
      <c r="F161" s="210">
        <v>0.95629523274577199</v>
      </c>
    </row>
    <row r="162" spans="1:7" x14ac:dyDescent="0.2">
      <c r="A162" s="125" t="s">
        <v>473</v>
      </c>
      <c r="B162" s="125" t="s">
        <v>203</v>
      </c>
      <c r="C162" s="210">
        <v>0</v>
      </c>
      <c r="D162" s="208"/>
      <c r="E162" s="215"/>
      <c r="F162" s="210">
        <v>0</v>
      </c>
    </row>
    <row r="163" spans="1:7" outlineLevel="1" x14ac:dyDescent="0.2">
      <c r="A163" s="125" t="s">
        <v>474</v>
      </c>
      <c r="E163" s="121"/>
    </row>
    <row r="164" spans="1:7" outlineLevel="1" x14ac:dyDescent="0.2">
      <c r="A164" s="125" t="s">
        <v>475</v>
      </c>
      <c r="E164" s="121"/>
    </row>
    <row r="165" spans="1:7" outlineLevel="1" x14ac:dyDescent="0.2">
      <c r="A165" s="125" t="s">
        <v>476</v>
      </c>
      <c r="E165" s="121"/>
    </row>
    <row r="166" spans="1:7" outlineLevel="1" x14ac:dyDescent="0.2">
      <c r="A166" s="125" t="s">
        <v>477</v>
      </c>
      <c r="E166" s="121"/>
    </row>
    <row r="167" spans="1:7" outlineLevel="1" x14ac:dyDescent="0.2">
      <c r="A167" s="125" t="s">
        <v>478</v>
      </c>
      <c r="E167" s="121"/>
    </row>
    <row r="168" spans="1:7" outlineLevel="1" x14ac:dyDescent="0.2">
      <c r="A168" s="125" t="s">
        <v>479</v>
      </c>
      <c r="E168" s="121"/>
    </row>
    <row r="169" spans="1:7" ht="15" customHeight="1" x14ac:dyDescent="0.2">
      <c r="A169" s="146"/>
      <c r="B169" s="147" t="s">
        <v>480</v>
      </c>
      <c r="C169" s="146" t="s">
        <v>329</v>
      </c>
      <c r="D169" s="146" t="s">
        <v>330</v>
      </c>
      <c r="E169" s="148"/>
      <c r="F169" s="149" t="s">
        <v>296</v>
      </c>
      <c r="G169" s="149"/>
    </row>
    <row r="170" spans="1:7" x14ac:dyDescent="0.2">
      <c r="A170" s="125" t="s">
        <v>481</v>
      </c>
      <c r="B170" s="171" t="s">
        <v>482</v>
      </c>
      <c r="C170" s="210">
        <v>2.2312578961313199E-2</v>
      </c>
      <c r="D170" s="210"/>
      <c r="E170" s="215"/>
      <c r="F170" s="210">
        <v>2.2312578961313199E-2</v>
      </c>
    </row>
    <row r="171" spans="1:7" x14ac:dyDescent="0.2">
      <c r="A171" s="125" t="s">
        <v>483</v>
      </c>
      <c r="B171" s="171" t="s">
        <v>1607</v>
      </c>
      <c r="C171" s="210">
        <v>4.1996313293521999E-2</v>
      </c>
      <c r="D171" s="208"/>
      <c r="E171" s="215"/>
      <c r="F171" s="210">
        <v>4.1996313293521999E-2</v>
      </c>
    </row>
    <row r="172" spans="1:7" x14ac:dyDescent="0.2">
      <c r="A172" s="125" t="s">
        <v>484</v>
      </c>
      <c r="B172" s="171" t="s">
        <v>1608</v>
      </c>
      <c r="C172" s="210">
        <v>0.10748036998434</v>
      </c>
      <c r="D172" s="208"/>
      <c r="E172" s="208"/>
      <c r="F172" s="210">
        <v>0.10748036998434</v>
      </c>
    </row>
    <row r="173" spans="1:7" x14ac:dyDescent="0.2">
      <c r="A173" s="125" t="s">
        <v>485</v>
      </c>
      <c r="B173" s="171" t="s">
        <v>1609</v>
      </c>
      <c r="C173" s="210">
        <v>0.140168214043633</v>
      </c>
      <c r="D173" s="208"/>
      <c r="E173" s="208"/>
      <c r="F173" s="210">
        <v>0.140168214043633</v>
      </c>
    </row>
    <row r="174" spans="1:7" x14ac:dyDescent="0.2">
      <c r="A174" s="125" t="s">
        <v>486</v>
      </c>
      <c r="B174" s="171" t="s">
        <v>1610</v>
      </c>
      <c r="C174" s="210">
        <v>0.68804252371719199</v>
      </c>
      <c r="D174" s="208"/>
      <c r="E174" s="208"/>
      <c r="F174" s="210">
        <v>0.68804252371719199</v>
      </c>
    </row>
    <row r="175" spans="1:7" outlineLevel="1" x14ac:dyDescent="0.2">
      <c r="A175" s="125" t="s">
        <v>487</v>
      </c>
      <c r="B175" s="141"/>
      <c r="C175" s="208"/>
      <c r="D175" s="208"/>
      <c r="E175" s="208"/>
      <c r="F175" s="208"/>
    </row>
    <row r="176" spans="1:7" outlineLevel="1" x14ac:dyDescent="0.2">
      <c r="A176" s="125" t="s">
        <v>488</v>
      </c>
      <c r="B176" s="141"/>
      <c r="C176" s="208"/>
      <c r="D176" s="208"/>
      <c r="E176" s="208"/>
      <c r="F176" s="208"/>
    </row>
    <row r="177" spans="1:7" outlineLevel="1" x14ac:dyDescent="0.2">
      <c r="A177" s="125" t="s">
        <v>489</v>
      </c>
      <c r="B177" s="171"/>
      <c r="C177" s="208"/>
      <c r="D177" s="208"/>
      <c r="E177" s="208"/>
      <c r="F177" s="208"/>
    </row>
    <row r="178" spans="1:7" outlineLevel="1" x14ac:dyDescent="0.2">
      <c r="A178" s="125" t="s">
        <v>490</v>
      </c>
      <c r="B178" s="171"/>
      <c r="C178" s="208"/>
      <c r="D178" s="208"/>
      <c r="E178" s="208"/>
      <c r="F178" s="208"/>
    </row>
    <row r="179" spans="1:7" ht="15" customHeight="1" x14ac:dyDescent="0.2">
      <c r="A179" s="146"/>
      <c r="B179" s="178" t="s">
        <v>491</v>
      </c>
      <c r="C179" s="146" t="s">
        <v>329</v>
      </c>
      <c r="D179" s="146" t="s">
        <v>330</v>
      </c>
      <c r="E179" s="146"/>
      <c r="F179" s="146" t="s">
        <v>296</v>
      </c>
      <c r="G179" s="149"/>
    </row>
    <row r="180" spans="1:7" x14ac:dyDescent="0.2">
      <c r="A180" s="125" t="s">
        <v>492</v>
      </c>
      <c r="B180" s="125" t="s">
        <v>1611</v>
      </c>
      <c r="C180" s="153">
        <v>1.0460488163287E-4</v>
      </c>
      <c r="D180" s="153"/>
      <c r="E180" s="215"/>
      <c r="F180" s="153">
        <v>1.0460488163287E-4</v>
      </c>
    </row>
    <row r="181" spans="1:7" outlineLevel="1" x14ac:dyDescent="0.2">
      <c r="A181" s="125" t="s">
        <v>493</v>
      </c>
      <c r="B181" s="125" t="s">
        <v>494</v>
      </c>
      <c r="C181" s="153">
        <v>6.7021423873839898E-20</v>
      </c>
      <c r="D181" s="153"/>
      <c r="E181" s="215"/>
      <c r="F181" s="153">
        <v>6.7021423873839898E-20</v>
      </c>
      <c r="G181" s="208"/>
    </row>
    <row r="182" spans="1:7" outlineLevel="1" x14ac:dyDescent="0.2">
      <c r="A182" s="125" t="s">
        <v>495</v>
      </c>
      <c r="B182" s="216"/>
      <c r="C182" s="208"/>
      <c r="D182" s="208"/>
      <c r="E182" s="215"/>
      <c r="F182" s="208"/>
    </row>
    <row r="183" spans="1:7" outlineLevel="1" x14ac:dyDescent="0.2">
      <c r="A183" s="125" t="s">
        <v>496</v>
      </c>
      <c r="B183" s="216"/>
      <c r="D183" s="208"/>
      <c r="E183" s="215"/>
      <c r="F183" s="208"/>
    </row>
    <row r="184" spans="1:7" outlineLevel="1" x14ac:dyDescent="0.2">
      <c r="A184" s="125" t="s">
        <v>497</v>
      </c>
      <c r="B184" s="216"/>
      <c r="C184" s="208"/>
      <c r="D184" s="208"/>
      <c r="E184" s="215"/>
      <c r="F184" s="208"/>
    </row>
    <row r="185" spans="1:7" ht="18.75" x14ac:dyDescent="0.2">
      <c r="A185" s="217"/>
      <c r="B185" s="218" t="s">
        <v>292</v>
      </c>
      <c r="C185" s="217"/>
      <c r="D185" s="217"/>
      <c r="E185" s="217"/>
      <c r="F185" s="219"/>
      <c r="G185" s="219"/>
    </row>
    <row r="186" spans="1:7" ht="15" customHeight="1" x14ac:dyDescent="0.2">
      <c r="A186" s="146"/>
      <c r="B186" s="147" t="s">
        <v>498</v>
      </c>
      <c r="C186" s="146" t="s">
        <v>499</v>
      </c>
      <c r="D186" s="146" t="s">
        <v>500</v>
      </c>
      <c r="E186" s="148"/>
      <c r="F186" s="146" t="s">
        <v>329</v>
      </c>
      <c r="G186" s="146" t="s">
        <v>501</v>
      </c>
    </row>
    <row r="187" spans="1:7" x14ac:dyDescent="0.2">
      <c r="A187" s="125" t="s">
        <v>502</v>
      </c>
      <c r="B187" s="143" t="s">
        <v>503</v>
      </c>
      <c r="C187" s="220">
        <v>65.047812279545298</v>
      </c>
      <c r="E187" s="139"/>
      <c r="F187" s="170"/>
      <c r="G187" s="170"/>
    </row>
    <row r="188" spans="1:7" x14ac:dyDescent="0.2">
      <c r="A188" s="139"/>
      <c r="B188" s="221"/>
      <c r="C188" s="139"/>
      <c r="D188" s="139"/>
      <c r="E188" s="139"/>
      <c r="F188" s="170"/>
      <c r="G188" s="170"/>
    </row>
    <row r="189" spans="1:7" x14ac:dyDescent="0.2">
      <c r="B189" s="143" t="s">
        <v>504</v>
      </c>
      <c r="C189" s="139"/>
      <c r="D189" s="139"/>
      <c r="E189" s="139"/>
      <c r="F189" s="170"/>
      <c r="G189" s="170"/>
    </row>
    <row r="190" spans="1:7" x14ac:dyDescent="0.2">
      <c r="A190" s="125" t="s">
        <v>505</v>
      </c>
      <c r="B190" s="220" t="s">
        <v>1206</v>
      </c>
      <c r="C190" s="220">
        <v>7012.5793439799399</v>
      </c>
      <c r="D190" s="220">
        <v>182975</v>
      </c>
      <c r="E190" s="139"/>
      <c r="F190" s="159">
        <f>IF($C$214=0,"",IF(C190="[for completion]","",IF(C190="","",C190/$C$214)))</f>
        <v>0.46999305266181529</v>
      </c>
      <c r="G190" s="159">
        <f>IF($D$214=0,"",IF(D190="[for completion]","",IF(D190="","",D190/$D$214)))</f>
        <v>0.79769726086520565</v>
      </c>
    </row>
    <row r="191" spans="1:7" x14ac:dyDescent="0.2">
      <c r="A191" s="125" t="s">
        <v>506</v>
      </c>
      <c r="B191" s="220" t="s">
        <v>1207</v>
      </c>
      <c r="C191" s="220">
        <v>5038.0660794900004</v>
      </c>
      <c r="D191" s="220">
        <v>36867</v>
      </c>
      <c r="E191" s="139"/>
      <c r="F191" s="159">
        <f t="shared" ref="F191:F213" si="1">IF($C$214=0,"",IF(C191="[for completion]","",IF(C191="","",C191/$C$214)))</f>
        <v>0.33765836221791523</v>
      </c>
      <c r="G191" s="159">
        <f t="shared" ref="G191:G213" si="2">IF($D$214=0,"",IF(D191="[for completion]","",IF(D191="","",D191/$D$214)))</f>
        <v>0.16072526255672925</v>
      </c>
    </row>
    <row r="192" spans="1:7" x14ac:dyDescent="0.2">
      <c r="A192" s="125" t="s">
        <v>507</v>
      </c>
      <c r="B192" s="220" t="s">
        <v>1208</v>
      </c>
      <c r="C192" s="220">
        <v>1632.0514506700099</v>
      </c>
      <c r="D192" s="220">
        <v>6789</v>
      </c>
      <c r="E192" s="139"/>
      <c r="F192" s="159">
        <f t="shared" si="1"/>
        <v>0.10938241205927042</v>
      </c>
      <c r="G192" s="159">
        <f t="shared" si="2"/>
        <v>2.9597304025215911E-2</v>
      </c>
    </row>
    <row r="193" spans="1:7" x14ac:dyDescent="0.2">
      <c r="A193" s="125" t="s">
        <v>508</v>
      </c>
      <c r="B193" s="220" t="s">
        <v>1209</v>
      </c>
      <c r="C193" s="220">
        <v>577.07422413999996</v>
      </c>
      <c r="D193" s="220">
        <v>1693</v>
      </c>
      <c r="E193" s="139"/>
      <c r="F193" s="159">
        <f t="shared" si="1"/>
        <v>3.8676336182754366E-2</v>
      </c>
      <c r="G193" s="159">
        <f t="shared" si="2"/>
        <v>7.3807977190588504E-3</v>
      </c>
    </row>
    <row r="194" spans="1:7" x14ac:dyDescent="0.2">
      <c r="A194" s="125" t="s">
        <v>509</v>
      </c>
      <c r="B194" s="220" t="s">
        <v>1210</v>
      </c>
      <c r="C194" s="220">
        <v>660.83103458999904</v>
      </c>
      <c r="D194" s="220">
        <v>1055</v>
      </c>
      <c r="E194" s="139"/>
      <c r="F194" s="159">
        <f t="shared" si="1"/>
        <v>4.4289836878244636E-2</v>
      </c>
      <c r="G194" s="159">
        <f t="shared" si="2"/>
        <v>4.5993748337903647E-3</v>
      </c>
    </row>
    <row r="195" spans="1:7" x14ac:dyDescent="0.2">
      <c r="A195" s="125" t="s">
        <v>510</v>
      </c>
      <c r="B195" s="143"/>
      <c r="C195" s="220"/>
      <c r="D195" s="209"/>
      <c r="E195" s="139"/>
      <c r="F195" s="159" t="str">
        <f t="shared" si="1"/>
        <v/>
      </c>
      <c r="G195" s="159" t="str">
        <f t="shared" si="2"/>
        <v/>
      </c>
    </row>
    <row r="196" spans="1:7" x14ac:dyDescent="0.2">
      <c r="A196" s="125" t="s">
        <v>511</v>
      </c>
      <c r="B196" s="143"/>
      <c r="C196" s="220"/>
      <c r="D196" s="209"/>
      <c r="E196" s="139"/>
      <c r="F196" s="159" t="str">
        <f t="shared" si="1"/>
        <v/>
      </c>
      <c r="G196" s="159" t="str">
        <f t="shared" si="2"/>
        <v/>
      </c>
    </row>
    <row r="197" spans="1:7" x14ac:dyDescent="0.2">
      <c r="A197" s="125" t="s">
        <v>512</v>
      </c>
      <c r="B197" s="143"/>
      <c r="C197" s="220"/>
      <c r="D197" s="209"/>
      <c r="E197" s="139"/>
      <c r="F197" s="159" t="str">
        <f t="shared" si="1"/>
        <v/>
      </c>
      <c r="G197" s="159" t="str">
        <f t="shared" si="2"/>
        <v/>
      </c>
    </row>
    <row r="198" spans="1:7" x14ac:dyDescent="0.2">
      <c r="A198" s="125" t="s">
        <v>513</v>
      </c>
      <c r="B198" s="143"/>
      <c r="C198" s="152"/>
      <c r="D198" s="209"/>
      <c r="E198" s="139"/>
      <c r="F198" s="159" t="str">
        <f t="shared" si="1"/>
        <v/>
      </c>
      <c r="G198" s="159" t="str">
        <f t="shared" si="2"/>
        <v/>
      </c>
    </row>
    <row r="199" spans="1:7" x14ac:dyDescent="0.2">
      <c r="A199" s="125" t="s">
        <v>514</v>
      </c>
      <c r="B199" s="143"/>
      <c r="C199" s="152"/>
      <c r="D199" s="209"/>
      <c r="E199" s="143"/>
      <c r="F199" s="159" t="str">
        <f t="shared" si="1"/>
        <v/>
      </c>
      <c r="G199" s="159" t="str">
        <f t="shared" si="2"/>
        <v/>
      </c>
    </row>
    <row r="200" spans="1:7" x14ac:dyDescent="0.2">
      <c r="A200" s="125" t="s">
        <v>515</v>
      </c>
      <c r="B200" s="143"/>
      <c r="C200" s="152"/>
      <c r="D200" s="209"/>
      <c r="E200" s="143"/>
      <c r="F200" s="159" t="str">
        <f t="shared" si="1"/>
        <v/>
      </c>
      <c r="G200" s="159" t="str">
        <f t="shared" si="2"/>
        <v/>
      </c>
    </row>
    <row r="201" spans="1:7" x14ac:dyDescent="0.2">
      <c r="A201" s="125" t="s">
        <v>516</v>
      </c>
      <c r="B201" s="143"/>
      <c r="C201" s="152"/>
      <c r="D201" s="209"/>
      <c r="E201" s="143"/>
      <c r="F201" s="159" t="str">
        <f t="shared" si="1"/>
        <v/>
      </c>
      <c r="G201" s="159" t="str">
        <f t="shared" si="2"/>
        <v/>
      </c>
    </row>
    <row r="202" spans="1:7" x14ac:dyDescent="0.2">
      <c r="A202" s="125" t="s">
        <v>517</v>
      </c>
      <c r="B202" s="143"/>
      <c r="C202" s="152"/>
      <c r="D202" s="209"/>
      <c r="E202" s="143"/>
      <c r="F202" s="159" t="str">
        <f t="shared" si="1"/>
        <v/>
      </c>
      <c r="G202" s="159" t="str">
        <f t="shared" si="2"/>
        <v/>
      </c>
    </row>
    <row r="203" spans="1:7" x14ac:dyDescent="0.2">
      <c r="A203" s="125" t="s">
        <v>518</v>
      </c>
      <c r="B203" s="143"/>
      <c r="C203" s="152"/>
      <c r="D203" s="209"/>
      <c r="E203" s="143"/>
      <c r="F203" s="159" t="str">
        <f t="shared" si="1"/>
        <v/>
      </c>
      <c r="G203" s="159" t="str">
        <f t="shared" si="2"/>
        <v/>
      </c>
    </row>
    <row r="204" spans="1:7" x14ac:dyDescent="0.2">
      <c r="A204" s="125" t="s">
        <v>519</v>
      </c>
      <c r="B204" s="143"/>
      <c r="C204" s="152"/>
      <c r="D204" s="209"/>
      <c r="E204" s="143"/>
      <c r="F204" s="159" t="str">
        <f t="shared" si="1"/>
        <v/>
      </c>
      <c r="G204" s="159" t="str">
        <f t="shared" si="2"/>
        <v/>
      </c>
    </row>
    <row r="205" spans="1:7" x14ac:dyDescent="0.2">
      <c r="A205" s="125" t="s">
        <v>520</v>
      </c>
      <c r="B205" s="143"/>
      <c r="C205" s="152"/>
      <c r="D205" s="209"/>
      <c r="F205" s="159" t="str">
        <f t="shared" si="1"/>
        <v/>
      </c>
      <c r="G205" s="159" t="str">
        <f t="shared" si="2"/>
        <v/>
      </c>
    </row>
    <row r="206" spans="1:7" x14ac:dyDescent="0.2">
      <c r="A206" s="125" t="s">
        <v>521</v>
      </c>
      <c r="B206" s="143"/>
      <c r="C206" s="152"/>
      <c r="D206" s="209"/>
      <c r="E206" s="222"/>
      <c r="F206" s="159" t="str">
        <f t="shared" si="1"/>
        <v/>
      </c>
      <c r="G206" s="159" t="str">
        <f t="shared" si="2"/>
        <v/>
      </c>
    </row>
    <row r="207" spans="1:7" x14ac:dyDescent="0.2">
      <c r="A207" s="125" t="s">
        <v>522</v>
      </c>
      <c r="B207" s="143"/>
      <c r="C207" s="152"/>
      <c r="D207" s="209"/>
      <c r="E207" s="222"/>
      <c r="F207" s="159" t="str">
        <f t="shared" si="1"/>
        <v/>
      </c>
      <c r="G207" s="159" t="str">
        <f t="shared" si="2"/>
        <v/>
      </c>
    </row>
    <row r="208" spans="1:7" x14ac:dyDescent="0.2">
      <c r="A208" s="125" t="s">
        <v>523</v>
      </c>
      <c r="B208" s="143"/>
      <c r="C208" s="152"/>
      <c r="D208" s="209"/>
      <c r="E208" s="222"/>
      <c r="F208" s="159" t="str">
        <f t="shared" si="1"/>
        <v/>
      </c>
      <c r="G208" s="159" t="str">
        <f t="shared" si="2"/>
        <v/>
      </c>
    </row>
    <row r="209" spans="1:7" x14ac:dyDescent="0.2">
      <c r="A209" s="125" t="s">
        <v>524</v>
      </c>
      <c r="B209" s="143"/>
      <c r="C209" s="152"/>
      <c r="D209" s="209"/>
      <c r="E209" s="222"/>
      <c r="F209" s="159" t="str">
        <f t="shared" si="1"/>
        <v/>
      </c>
      <c r="G209" s="159" t="str">
        <f t="shared" si="2"/>
        <v/>
      </c>
    </row>
    <row r="210" spans="1:7" x14ac:dyDescent="0.2">
      <c r="A210" s="125" t="s">
        <v>525</v>
      </c>
      <c r="B210" s="143"/>
      <c r="C210" s="152"/>
      <c r="D210" s="209"/>
      <c r="E210" s="222"/>
      <c r="F210" s="159" t="str">
        <f t="shared" si="1"/>
        <v/>
      </c>
      <c r="G210" s="159" t="str">
        <f t="shared" si="2"/>
        <v/>
      </c>
    </row>
    <row r="211" spans="1:7" x14ac:dyDescent="0.2">
      <c r="A211" s="125" t="s">
        <v>526</v>
      </c>
      <c r="B211" s="143"/>
      <c r="C211" s="152"/>
      <c r="D211" s="209"/>
      <c r="E211" s="222"/>
      <c r="F211" s="159" t="str">
        <f t="shared" si="1"/>
        <v/>
      </c>
      <c r="G211" s="159" t="str">
        <f t="shared" si="2"/>
        <v/>
      </c>
    </row>
    <row r="212" spans="1:7" x14ac:dyDescent="0.2">
      <c r="A212" s="125" t="s">
        <v>527</v>
      </c>
      <c r="B212" s="143"/>
      <c r="C212" s="152"/>
      <c r="D212" s="209"/>
      <c r="E212" s="222"/>
      <c r="F212" s="159" t="str">
        <f t="shared" si="1"/>
        <v/>
      </c>
      <c r="G212" s="159" t="str">
        <f t="shared" si="2"/>
        <v/>
      </c>
    </row>
    <row r="213" spans="1:7" x14ac:dyDescent="0.2">
      <c r="A213" s="125" t="s">
        <v>528</v>
      </c>
      <c r="B213" s="143"/>
      <c r="C213" s="152"/>
      <c r="D213" s="209"/>
      <c r="E213" s="222"/>
      <c r="F213" s="159" t="str">
        <f t="shared" si="1"/>
        <v/>
      </c>
      <c r="G213" s="159" t="str">
        <f t="shared" si="2"/>
        <v/>
      </c>
    </row>
    <row r="214" spans="1:7" x14ac:dyDescent="0.2">
      <c r="A214" s="125" t="s">
        <v>529</v>
      </c>
      <c r="B214" s="161" t="s">
        <v>204</v>
      </c>
      <c r="C214" s="162">
        <f>SUM(C190:C213)</f>
        <v>14920.60213286995</v>
      </c>
      <c r="D214" s="158">
        <f>SUM(D190:D213)</f>
        <v>229379</v>
      </c>
      <c r="E214" s="222"/>
      <c r="F214" s="223">
        <f>SUM(F190:F213)</f>
        <v>0.99999999999999989</v>
      </c>
      <c r="G214" s="223">
        <f>SUM(G190:G213)</f>
        <v>1</v>
      </c>
    </row>
    <row r="215" spans="1:7" ht="15" customHeight="1" x14ac:dyDescent="0.2">
      <c r="A215" s="146"/>
      <c r="B215" s="146" t="s">
        <v>530</v>
      </c>
      <c r="C215" s="146" t="s">
        <v>499</v>
      </c>
      <c r="D215" s="146" t="s">
        <v>500</v>
      </c>
      <c r="E215" s="148"/>
      <c r="F215" s="146" t="s">
        <v>329</v>
      </c>
      <c r="G215" s="146" t="s">
        <v>501</v>
      </c>
    </row>
    <row r="216" spans="1:7" x14ac:dyDescent="0.2">
      <c r="A216" s="125" t="s">
        <v>531</v>
      </c>
      <c r="B216" s="125" t="s">
        <v>532</v>
      </c>
      <c r="C216" s="210">
        <v>0.58704556439779398</v>
      </c>
      <c r="D216" s="220"/>
      <c r="F216" s="211"/>
      <c r="G216" s="211"/>
    </row>
    <row r="217" spans="1:7" x14ac:dyDescent="0.2">
      <c r="F217" s="211"/>
      <c r="G217" s="211"/>
    </row>
    <row r="218" spans="1:7" x14ac:dyDescent="0.2">
      <c r="B218" s="143" t="s">
        <v>533</v>
      </c>
      <c r="F218" s="211"/>
      <c r="G218" s="211"/>
    </row>
    <row r="219" spans="1:7" x14ac:dyDescent="0.2">
      <c r="A219" s="125" t="s">
        <v>534</v>
      </c>
      <c r="B219" s="125" t="s">
        <v>535</v>
      </c>
      <c r="C219" s="220">
        <v>4288.8861960100103</v>
      </c>
      <c r="D219" s="220">
        <v>103613</v>
      </c>
      <c r="F219" s="159">
        <f t="shared" ref="F219:F233" si="3">IF($C$227=0,"",IF(C219="[for completion]","",C219/$C$227))</f>
        <v>0.28744725968944729</v>
      </c>
      <c r="G219" s="159">
        <f t="shared" ref="G219:G233" si="4">IF($D$227=0,"",IF(D219="[for completion]","",D219/$D$227))</f>
        <v>0.45171092384220002</v>
      </c>
    </row>
    <row r="220" spans="1:7" x14ac:dyDescent="0.2">
      <c r="A220" s="125" t="s">
        <v>536</v>
      </c>
      <c r="B220" s="125" t="s">
        <v>537</v>
      </c>
      <c r="C220" s="220">
        <v>1734.92503225001</v>
      </c>
      <c r="D220" s="220">
        <v>27735</v>
      </c>
      <c r="F220" s="159">
        <f t="shared" si="3"/>
        <v>0.11627714597576312</v>
      </c>
      <c r="G220" s="159">
        <f t="shared" si="4"/>
        <v>0.12091342276319977</v>
      </c>
    </row>
    <row r="221" spans="1:7" x14ac:dyDescent="0.2">
      <c r="A221" s="125" t="s">
        <v>538</v>
      </c>
      <c r="B221" s="125" t="s">
        <v>539</v>
      </c>
      <c r="C221" s="220">
        <v>1943.46301371</v>
      </c>
      <c r="D221" s="220">
        <v>27046</v>
      </c>
      <c r="F221" s="159">
        <f t="shared" si="3"/>
        <v>0.13025365842498807</v>
      </c>
      <c r="G221" s="159">
        <f t="shared" si="4"/>
        <v>0.11790966043098976</v>
      </c>
    </row>
    <row r="222" spans="1:7" x14ac:dyDescent="0.2">
      <c r="A222" s="125" t="s">
        <v>540</v>
      </c>
      <c r="B222" s="125" t="s">
        <v>541</v>
      </c>
      <c r="C222" s="220">
        <v>2205.8294404399899</v>
      </c>
      <c r="D222" s="220">
        <v>26691</v>
      </c>
      <c r="F222" s="159">
        <f t="shared" si="3"/>
        <v>0.14783782992112346</v>
      </c>
      <c r="G222" s="159">
        <f t="shared" si="4"/>
        <v>0.11636200349639679</v>
      </c>
    </row>
    <row r="223" spans="1:7" x14ac:dyDescent="0.2">
      <c r="A223" s="125" t="s">
        <v>542</v>
      </c>
      <c r="B223" s="125" t="s">
        <v>543</v>
      </c>
      <c r="C223" s="220">
        <v>2357.1976985599999</v>
      </c>
      <c r="D223" s="220">
        <v>24121</v>
      </c>
      <c r="F223" s="159">
        <f t="shared" si="3"/>
        <v>0.15798274610962942</v>
      </c>
      <c r="G223" s="159">
        <f t="shared" si="4"/>
        <v>0.10515783920934349</v>
      </c>
    </row>
    <row r="224" spans="1:7" x14ac:dyDescent="0.2">
      <c r="A224" s="125" t="s">
        <v>544</v>
      </c>
      <c r="B224" s="125" t="s">
        <v>545</v>
      </c>
      <c r="C224" s="220">
        <v>1572.1286161600101</v>
      </c>
      <c r="D224" s="220">
        <v>13085</v>
      </c>
      <c r="F224" s="159">
        <f t="shared" si="3"/>
        <v>0.10536629836785324</v>
      </c>
      <c r="G224" s="159">
        <f t="shared" si="4"/>
        <v>5.7045326729997077E-2</v>
      </c>
    </row>
    <row r="225" spans="1:7" x14ac:dyDescent="0.2">
      <c r="A225" s="125" t="s">
        <v>546</v>
      </c>
      <c r="B225" s="125" t="s">
        <v>547</v>
      </c>
      <c r="C225" s="220">
        <v>306.01522081000002</v>
      </c>
      <c r="D225" s="220">
        <v>2536</v>
      </c>
      <c r="F225" s="159">
        <f t="shared" si="3"/>
        <v>2.0509575825753697E-2</v>
      </c>
      <c r="G225" s="159">
        <f t="shared" si="4"/>
        <v>1.1055937989092289E-2</v>
      </c>
    </row>
    <row r="226" spans="1:7" x14ac:dyDescent="0.2">
      <c r="A226" s="125" t="s">
        <v>548</v>
      </c>
      <c r="B226" s="125" t="s">
        <v>549</v>
      </c>
      <c r="C226" s="220">
        <v>512.15691492999997</v>
      </c>
      <c r="D226" s="220">
        <v>4552</v>
      </c>
      <c r="F226" s="159">
        <f t="shared" si="3"/>
        <v>3.4325485685441644E-2</v>
      </c>
      <c r="G226" s="159">
        <f t="shared" si="4"/>
        <v>1.9844885538780794E-2</v>
      </c>
    </row>
    <row r="227" spans="1:7" x14ac:dyDescent="0.2">
      <c r="A227" s="125" t="s">
        <v>550</v>
      </c>
      <c r="B227" s="161" t="s">
        <v>204</v>
      </c>
      <c r="C227" s="152">
        <f>SUM(C219:C226)</f>
        <v>14920.602132870021</v>
      </c>
      <c r="D227" s="209">
        <f>SUM(D219:D226)</f>
        <v>229379</v>
      </c>
      <c r="F227" s="208">
        <f>SUM(F219:F226)</f>
        <v>1</v>
      </c>
      <c r="G227" s="208">
        <f>SUM(G219:G226)</f>
        <v>1</v>
      </c>
    </row>
    <row r="228" spans="1:7" outlineLevel="1" x14ac:dyDescent="0.2">
      <c r="A228" s="125" t="s">
        <v>551</v>
      </c>
      <c r="B228" s="164" t="s">
        <v>552</v>
      </c>
      <c r="C228" s="220">
        <v>105.70429667000001</v>
      </c>
      <c r="D228" s="220">
        <v>0</v>
      </c>
      <c r="F228" s="159">
        <f t="shared" si="3"/>
        <v>7.0844524724061842E-3</v>
      </c>
      <c r="G228" s="159">
        <f t="shared" si="4"/>
        <v>0</v>
      </c>
    </row>
    <row r="229" spans="1:7" outlineLevel="1" x14ac:dyDescent="0.2">
      <c r="A229" s="125" t="s">
        <v>553</v>
      </c>
      <c r="B229" s="164" t="s">
        <v>554</v>
      </c>
      <c r="C229" s="220">
        <v>56.932357380000099</v>
      </c>
      <c r="D229" s="220">
        <v>0</v>
      </c>
      <c r="F229" s="159">
        <f t="shared" si="3"/>
        <v>3.8156876561019188E-3</v>
      </c>
      <c r="G229" s="159">
        <f t="shared" si="4"/>
        <v>0</v>
      </c>
    </row>
    <row r="230" spans="1:7" outlineLevel="1" x14ac:dyDescent="0.2">
      <c r="A230" s="125" t="s">
        <v>555</v>
      </c>
      <c r="B230" s="164" t="s">
        <v>556</v>
      </c>
      <c r="C230" s="220">
        <v>62.53702826</v>
      </c>
      <c r="D230" s="220">
        <v>0</v>
      </c>
      <c r="F230" s="159">
        <f t="shared" si="3"/>
        <v>4.1913206788237586E-3</v>
      </c>
      <c r="G230" s="159">
        <f t="shared" si="4"/>
        <v>0</v>
      </c>
    </row>
    <row r="231" spans="1:7" outlineLevel="1" x14ac:dyDescent="0.2">
      <c r="A231" s="125" t="s">
        <v>557</v>
      </c>
      <c r="B231" s="164" t="s">
        <v>558</v>
      </c>
      <c r="C231" s="220">
        <v>34.38845182</v>
      </c>
      <c r="D231" s="220">
        <v>0</v>
      </c>
      <c r="F231" s="159">
        <f t="shared" si="3"/>
        <v>2.3047630057933381E-3</v>
      </c>
      <c r="G231" s="159">
        <f t="shared" si="4"/>
        <v>0</v>
      </c>
    </row>
    <row r="232" spans="1:7" outlineLevel="1" x14ac:dyDescent="0.2">
      <c r="A232" s="125" t="s">
        <v>559</v>
      </c>
      <c r="B232" s="164" t="s">
        <v>560</v>
      </c>
      <c r="C232" s="220">
        <v>36.656894739999998</v>
      </c>
      <c r="D232" s="220">
        <v>0</v>
      </c>
      <c r="F232" s="159">
        <f t="shared" si="3"/>
        <v>2.4567972802682688E-3</v>
      </c>
      <c r="G232" s="159">
        <f t="shared" si="4"/>
        <v>0</v>
      </c>
    </row>
    <row r="233" spans="1:7" outlineLevel="1" x14ac:dyDescent="0.2">
      <c r="A233" s="125" t="s">
        <v>561</v>
      </c>
      <c r="B233" s="164" t="s">
        <v>562</v>
      </c>
      <c r="C233" s="220">
        <v>215.93788606000001</v>
      </c>
      <c r="D233" s="220">
        <v>0</v>
      </c>
      <c r="F233" s="159">
        <f t="shared" si="3"/>
        <v>1.4472464592048186E-2</v>
      </c>
      <c r="G233" s="159">
        <f t="shared" si="4"/>
        <v>0</v>
      </c>
    </row>
    <row r="234" spans="1:7" outlineLevel="1" x14ac:dyDescent="0.2">
      <c r="A234" s="125" t="s">
        <v>563</v>
      </c>
      <c r="B234" s="164"/>
      <c r="F234" s="159"/>
      <c r="G234" s="159"/>
    </row>
    <row r="235" spans="1:7" outlineLevel="1" x14ac:dyDescent="0.2">
      <c r="A235" s="125" t="s">
        <v>564</v>
      </c>
      <c r="B235" s="164"/>
      <c r="F235" s="159"/>
      <c r="G235" s="159"/>
    </row>
    <row r="236" spans="1:7" outlineLevel="1" x14ac:dyDescent="0.2">
      <c r="A236" s="125" t="s">
        <v>565</v>
      </c>
      <c r="B236" s="164"/>
      <c r="F236" s="159"/>
      <c r="G236" s="159"/>
    </row>
    <row r="237" spans="1:7" ht="15" customHeight="1" x14ac:dyDescent="0.2">
      <c r="A237" s="146"/>
      <c r="B237" s="146" t="s">
        <v>566</v>
      </c>
      <c r="C237" s="146" t="s">
        <v>499</v>
      </c>
      <c r="D237" s="146" t="s">
        <v>500</v>
      </c>
      <c r="E237" s="148"/>
      <c r="F237" s="146" t="s">
        <v>329</v>
      </c>
      <c r="G237" s="146" t="s">
        <v>501</v>
      </c>
    </row>
    <row r="238" spans="1:7" x14ac:dyDescent="0.2">
      <c r="A238" s="125" t="s">
        <v>567</v>
      </c>
      <c r="B238" s="125" t="s">
        <v>532</v>
      </c>
      <c r="C238" s="210">
        <v>0.50212840690036198</v>
      </c>
      <c r="F238" s="211"/>
      <c r="G238" s="211"/>
    </row>
    <row r="239" spans="1:7" x14ac:dyDescent="0.2">
      <c r="F239" s="211"/>
      <c r="G239" s="211"/>
    </row>
    <row r="240" spans="1:7" x14ac:dyDescent="0.2">
      <c r="B240" s="143" t="s">
        <v>533</v>
      </c>
      <c r="F240" s="211"/>
      <c r="G240" s="211"/>
    </row>
    <row r="241" spans="1:7" x14ac:dyDescent="0.2">
      <c r="A241" s="125" t="s">
        <v>568</v>
      </c>
      <c r="B241" s="125" t="s">
        <v>535</v>
      </c>
      <c r="C241" s="220">
        <v>5766.5954327600202</v>
      </c>
      <c r="D241" s="209" t="s">
        <v>1612</v>
      </c>
      <c r="F241" s="159">
        <f>IF($C$249=0,"",IF(C241="[Mark as ND1 if not relevant]","",C241/$C$249))</f>
        <v>0.38648543680795761</v>
      </c>
      <c r="G241" s="159" t="str">
        <f>IF($D$249=0,"",IF(D241="[Mark as ND1 if not relevant]","",D241/$D$249))</f>
        <v/>
      </c>
    </row>
    <row r="242" spans="1:7" x14ac:dyDescent="0.2">
      <c r="A242" s="125" t="s">
        <v>569</v>
      </c>
      <c r="B242" s="125" t="s">
        <v>537</v>
      </c>
      <c r="C242" s="220">
        <v>1998.9413372500101</v>
      </c>
      <c r="D242" s="209" t="s">
        <v>1612</v>
      </c>
      <c r="F242" s="159">
        <f t="shared" ref="F242:F248" si="5">IF($C$249=0,"",IF(C242="[Mark as ND1 if not relevant]","",C242/$C$249))</f>
        <v>0.13397189466277296</v>
      </c>
      <c r="G242" s="159" t="str">
        <f t="shared" ref="G242:G248" si="6">IF($D$249=0,"",IF(D242="[Mark as ND1 if not relevant]","",D242/$D$249))</f>
        <v/>
      </c>
    </row>
    <row r="243" spans="1:7" x14ac:dyDescent="0.2">
      <c r="A243" s="125" t="s">
        <v>570</v>
      </c>
      <c r="B243" s="125" t="s">
        <v>539</v>
      </c>
      <c r="C243" s="220">
        <v>2049.6298999799901</v>
      </c>
      <c r="D243" s="209" t="s">
        <v>1612</v>
      </c>
      <c r="F243" s="159">
        <f t="shared" si="5"/>
        <v>0.13736911431105467</v>
      </c>
      <c r="G243" s="159" t="str">
        <f t="shared" si="6"/>
        <v/>
      </c>
    </row>
    <row r="244" spans="1:7" x14ac:dyDescent="0.2">
      <c r="A244" s="125" t="s">
        <v>571</v>
      </c>
      <c r="B244" s="125" t="s">
        <v>541</v>
      </c>
      <c r="C244" s="220">
        <v>1975.36681716001</v>
      </c>
      <c r="D244" s="209" t="s">
        <v>1612</v>
      </c>
      <c r="F244" s="159">
        <f t="shared" si="5"/>
        <v>0.13239189675919871</v>
      </c>
      <c r="G244" s="159" t="str">
        <f t="shared" si="6"/>
        <v/>
      </c>
    </row>
    <row r="245" spans="1:7" x14ac:dyDescent="0.2">
      <c r="A245" s="125" t="s">
        <v>572</v>
      </c>
      <c r="B245" s="125" t="s">
        <v>543</v>
      </c>
      <c r="C245" s="220">
        <v>1746.1471354300099</v>
      </c>
      <c r="D245" s="209" t="s">
        <v>1612</v>
      </c>
      <c r="F245" s="159">
        <f t="shared" si="5"/>
        <v>0.11702926730974574</v>
      </c>
      <c r="G245" s="159" t="str">
        <f t="shared" si="6"/>
        <v/>
      </c>
    </row>
    <row r="246" spans="1:7" x14ac:dyDescent="0.2">
      <c r="A246" s="125" t="s">
        <v>573</v>
      </c>
      <c r="B246" s="125" t="s">
        <v>545</v>
      </c>
      <c r="C246" s="220">
        <v>797.72121645999903</v>
      </c>
      <c r="D246" s="209" t="s">
        <v>1612</v>
      </c>
      <c r="F246" s="159">
        <f t="shared" si="5"/>
        <v>5.3464411781520657E-2</v>
      </c>
      <c r="G246" s="159" t="str">
        <f t="shared" si="6"/>
        <v/>
      </c>
    </row>
    <row r="247" spans="1:7" x14ac:dyDescent="0.2">
      <c r="A247" s="125" t="s">
        <v>574</v>
      </c>
      <c r="B247" s="125" t="s">
        <v>547</v>
      </c>
      <c r="C247" s="220">
        <v>231.71248403999999</v>
      </c>
      <c r="D247" s="209" t="s">
        <v>1612</v>
      </c>
      <c r="F247" s="159">
        <f t="shared" si="5"/>
        <v>1.5529700609705164E-2</v>
      </c>
      <c r="G247" s="159" t="str">
        <f t="shared" si="6"/>
        <v/>
      </c>
    </row>
    <row r="248" spans="1:7" x14ac:dyDescent="0.2">
      <c r="A248" s="125" t="s">
        <v>575</v>
      </c>
      <c r="B248" s="125" t="s">
        <v>549</v>
      </c>
      <c r="C248" s="220">
        <v>354.48780978999997</v>
      </c>
      <c r="D248" s="209" t="s">
        <v>1612</v>
      </c>
      <c r="F248" s="159">
        <f t="shared" si="5"/>
        <v>2.3758277758044663E-2</v>
      </c>
      <c r="G248" s="159" t="str">
        <f t="shared" si="6"/>
        <v/>
      </c>
    </row>
    <row r="249" spans="1:7" x14ac:dyDescent="0.2">
      <c r="A249" s="125" t="s">
        <v>576</v>
      </c>
      <c r="B249" s="161" t="s">
        <v>204</v>
      </c>
      <c r="C249" s="152">
        <f>SUM(C241:C248)</f>
        <v>14920.602132870037</v>
      </c>
      <c r="D249" s="209">
        <f>SUM(D241:D248)</f>
        <v>0</v>
      </c>
      <c r="F249" s="208">
        <f>SUM(F241:F248)</f>
        <v>1.0000000000000002</v>
      </c>
      <c r="G249" s="208">
        <f>SUM(G241:G248)</f>
        <v>0</v>
      </c>
    </row>
    <row r="250" spans="1:7" outlineLevel="1" x14ac:dyDescent="0.2">
      <c r="A250" s="125" t="s">
        <v>577</v>
      </c>
      <c r="B250" s="164" t="s">
        <v>552</v>
      </c>
      <c r="C250" s="220">
        <v>72.526591210000007</v>
      </c>
      <c r="D250" s="209"/>
      <c r="F250" s="159">
        <f t="shared" ref="F250:F255" si="7">IF($C$249=0,"",IF(C250="[for completion]","",C250/$C$249))</f>
        <v>4.8608354116101097E-3</v>
      </c>
      <c r="G250" s="159" t="str">
        <f t="shared" ref="G250:G255" si="8">IF($D$249=0,"",IF(D250="[for completion]","",D250/$D$249))</f>
        <v/>
      </c>
    </row>
    <row r="251" spans="1:7" outlineLevel="1" x14ac:dyDescent="0.2">
      <c r="A251" s="125" t="s">
        <v>578</v>
      </c>
      <c r="B251" s="164" t="s">
        <v>554</v>
      </c>
      <c r="C251" s="220">
        <v>48.425739419999999</v>
      </c>
      <c r="D251" s="209"/>
      <c r="F251" s="159">
        <f t="shared" si="7"/>
        <v>3.2455620080719299E-3</v>
      </c>
      <c r="G251" s="159" t="str">
        <f t="shared" si="8"/>
        <v/>
      </c>
    </row>
    <row r="252" spans="1:7" outlineLevel="1" x14ac:dyDescent="0.2">
      <c r="A252" s="125" t="s">
        <v>579</v>
      </c>
      <c r="B252" s="164" t="s">
        <v>556</v>
      </c>
      <c r="C252" s="220">
        <v>38.385548900000003</v>
      </c>
      <c r="D252" s="209"/>
      <c r="F252" s="159">
        <f t="shared" si="7"/>
        <v>2.5726541434569028E-3</v>
      </c>
      <c r="G252" s="159" t="str">
        <f t="shared" si="8"/>
        <v/>
      </c>
    </row>
    <row r="253" spans="1:7" outlineLevel="1" x14ac:dyDescent="0.2">
      <c r="A253" s="125" t="s">
        <v>580</v>
      </c>
      <c r="B253" s="164" t="s">
        <v>558</v>
      </c>
      <c r="C253" s="220">
        <v>19.290376250000001</v>
      </c>
      <c r="D253" s="209"/>
      <c r="F253" s="159">
        <f t="shared" si="7"/>
        <v>1.2928684833371012E-3</v>
      </c>
      <c r="G253" s="159" t="str">
        <f t="shared" si="8"/>
        <v/>
      </c>
    </row>
    <row r="254" spans="1:7" outlineLevel="1" x14ac:dyDescent="0.2">
      <c r="A254" s="125" t="s">
        <v>581</v>
      </c>
      <c r="B254" s="164" t="s">
        <v>560</v>
      </c>
      <c r="C254" s="220">
        <v>18.319756739999999</v>
      </c>
      <c r="D254" s="209"/>
      <c r="F254" s="159">
        <f t="shared" si="7"/>
        <v>1.2278161817371722E-3</v>
      </c>
      <c r="G254" s="159" t="str">
        <f t="shared" si="8"/>
        <v/>
      </c>
    </row>
    <row r="255" spans="1:7" outlineLevel="1" x14ac:dyDescent="0.2">
      <c r="A255" s="125" t="s">
        <v>582</v>
      </c>
      <c r="B255" s="164" t="s">
        <v>562</v>
      </c>
      <c r="C255" s="220">
        <v>157.53979727000001</v>
      </c>
      <c r="D255" s="209"/>
      <c r="F255" s="159">
        <f t="shared" si="7"/>
        <v>1.0558541529831451E-2</v>
      </c>
      <c r="G255" s="159" t="str">
        <f t="shared" si="8"/>
        <v/>
      </c>
    </row>
    <row r="256" spans="1:7" outlineLevel="1" x14ac:dyDescent="0.2">
      <c r="A256" s="125" t="s">
        <v>583</v>
      </c>
      <c r="B256" s="164"/>
      <c r="F256" s="160"/>
      <c r="G256" s="160"/>
    </row>
    <row r="257" spans="1:14" outlineLevel="1" x14ac:dyDescent="0.2">
      <c r="A257" s="125" t="s">
        <v>584</v>
      </c>
      <c r="B257" s="164"/>
      <c r="F257" s="160"/>
      <c r="G257" s="160"/>
    </row>
    <row r="258" spans="1:14" outlineLevel="1" x14ac:dyDescent="0.2">
      <c r="A258" s="125" t="s">
        <v>585</v>
      </c>
      <c r="B258" s="164"/>
      <c r="F258" s="160"/>
      <c r="G258" s="160"/>
    </row>
    <row r="259" spans="1:14" ht="15" customHeight="1" x14ac:dyDescent="0.2">
      <c r="A259" s="146"/>
      <c r="B259" s="167" t="s">
        <v>586</v>
      </c>
      <c r="C259" s="146" t="s">
        <v>329</v>
      </c>
      <c r="D259" s="146"/>
      <c r="E259" s="148"/>
      <c r="F259" s="146"/>
      <c r="G259" s="146"/>
    </row>
    <row r="260" spans="1:14" x14ac:dyDescent="0.2">
      <c r="A260" s="125" t="s">
        <v>587</v>
      </c>
      <c r="B260" s="125" t="s">
        <v>1613</v>
      </c>
      <c r="C260" s="210">
        <v>0.81490744037311302</v>
      </c>
      <c r="E260" s="222"/>
      <c r="F260" s="222"/>
      <c r="G260" s="222"/>
    </row>
    <row r="261" spans="1:14" x14ac:dyDescent="0.2">
      <c r="A261" s="125" t="s">
        <v>588</v>
      </c>
      <c r="B261" s="125" t="s">
        <v>589</v>
      </c>
      <c r="C261" s="210"/>
      <c r="E261" s="222"/>
      <c r="F261" s="222"/>
    </row>
    <row r="262" spans="1:14" x14ac:dyDescent="0.2">
      <c r="A262" s="125" t="s">
        <v>590</v>
      </c>
      <c r="B262" s="125" t="s">
        <v>591</v>
      </c>
      <c r="C262" s="210"/>
      <c r="E262" s="222"/>
      <c r="F262" s="222"/>
    </row>
    <row r="263" spans="1:14" x14ac:dyDescent="0.2">
      <c r="A263" s="125" t="s">
        <v>592</v>
      </c>
      <c r="B263" s="125" t="s">
        <v>593</v>
      </c>
      <c r="C263" s="210"/>
      <c r="E263" s="222"/>
      <c r="F263" s="222"/>
    </row>
    <row r="264" spans="1:14" x14ac:dyDescent="0.2">
      <c r="A264" s="125" t="s">
        <v>594</v>
      </c>
      <c r="B264" s="143" t="s">
        <v>595</v>
      </c>
      <c r="C264" s="210"/>
      <c r="D264" s="139"/>
      <c r="E264" s="139"/>
      <c r="F264" s="170"/>
      <c r="G264" s="170"/>
      <c r="H264" s="121"/>
      <c r="I264" s="125"/>
      <c r="J264" s="125"/>
      <c r="K264" s="125"/>
      <c r="L264" s="121"/>
      <c r="M264" s="121"/>
      <c r="N264" s="121"/>
    </row>
    <row r="265" spans="1:14" x14ac:dyDescent="0.2">
      <c r="A265" s="125" t="s">
        <v>596</v>
      </c>
      <c r="B265" s="125" t="s">
        <v>203</v>
      </c>
      <c r="C265" s="210">
        <v>0.185092559626887</v>
      </c>
      <c r="E265" s="222"/>
      <c r="F265" s="222"/>
    </row>
    <row r="266" spans="1:14" outlineLevel="1" x14ac:dyDescent="0.2">
      <c r="A266" s="125" t="s">
        <v>597</v>
      </c>
      <c r="B266" s="164" t="s">
        <v>598</v>
      </c>
      <c r="C266" s="224"/>
      <c r="E266" s="222"/>
      <c r="F266" s="222"/>
    </row>
    <row r="267" spans="1:14" outlineLevel="1" x14ac:dyDescent="0.2">
      <c r="A267" s="125" t="s">
        <v>599</v>
      </c>
      <c r="B267" s="164" t="s">
        <v>600</v>
      </c>
      <c r="C267" s="208"/>
      <c r="E267" s="222"/>
      <c r="F267" s="222"/>
    </row>
    <row r="268" spans="1:14" outlineLevel="1" x14ac:dyDescent="0.2">
      <c r="A268" s="125" t="s">
        <v>601</v>
      </c>
      <c r="B268" s="164" t="s">
        <v>602</v>
      </c>
      <c r="C268" s="208"/>
      <c r="E268" s="222"/>
      <c r="F268" s="222"/>
    </row>
    <row r="269" spans="1:14" outlineLevel="1" x14ac:dyDescent="0.2">
      <c r="A269" s="125" t="s">
        <v>603</v>
      </c>
      <c r="B269" s="164" t="s">
        <v>604</v>
      </c>
      <c r="C269" s="208"/>
      <c r="E269" s="222"/>
      <c r="F269" s="222"/>
    </row>
    <row r="270" spans="1:14" outlineLevel="1" x14ac:dyDescent="0.2">
      <c r="A270" s="125" t="s">
        <v>605</v>
      </c>
      <c r="B270" s="164" t="s">
        <v>205</v>
      </c>
      <c r="C270" s="208"/>
      <c r="E270" s="222"/>
      <c r="F270" s="222"/>
    </row>
    <row r="271" spans="1:14" outlineLevel="1" x14ac:dyDescent="0.2">
      <c r="A271" s="125" t="s">
        <v>606</v>
      </c>
      <c r="B271" s="164" t="s">
        <v>205</v>
      </c>
      <c r="C271" s="208"/>
      <c r="E271" s="222"/>
      <c r="F271" s="222"/>
    </row>
    <row r="272" spans="1:14" outlineLevel="1" x14ac:dyDescent="0.2">
      <c r="A272" s="125" t="s">
        <v>607</v>
      </c>
      <c r="B272" s="164" t="s">
        <v>205</v>
      </c>
      <c r="C272" s="208"/>
      <c r="E272" s="222"/>
      <c r="F272" s="222"/>
    </row>
    <row r="273" spans="1:7" outlineLevel="1" x14ac:dyDescent="0.2">
      <c r="A273" s="125" t="s">
        <v>608</v>
      </c>
      <c r="B273" s="164" t="s">
        <v>205</v>
      </c>
      <c r="C273" s="208"/>
      <c r="E273" s="222"/>
      <c r="F273" s="222"/>
    </row>
    <row r="274" spans="1:7" outlineLevel="1" x14ac:dyDescent="0.2">
      <c r="A274" s="125" t="s">
        <v>609</v>
      </c>
      <c r="B274" s="164" t="s">
        <v>205</v>
      </c>
      <c r="C274" s="208"/>
      <c r="E274" s="222"/>
      <c r="F274" s="222"/>
    </row>
    <row r="275" spans="1:7" outlineLevel="1" x14ac:dyDescent="0.2">
      <c r="A275" s="125" t="s">
        <v>610</v>
      </c>
      <c r="B275" s="164" t="s">
        <v>205</v>
      </c>
      <c r="C275" s="208"/>
      <c r="E275" s="222"/>
      <c r="F275" s="222"/>
    </row>
    <row r="276" spans="1:7" ht="15" customHeight="1" x14ac:dyDescent="0.2">
      <c r="A276" s="146"/>
      <c r="B276" s="167" t="s">
        <v>611</v>
      </c>
      <c r="C276" s="146" t="s">
        <v>329</v>
      </c>
      <c r="D276" s="146"/>
      <c r="E276" s="148"/>
      <c r="F276" s="146"/>
      <c r="G276" s="149"/>
    </row>
    <row r="277" spans="1:7" x14ac:dyDescent="0.2">
      <c r="A277" s="125" t="s">
        <v>612</v>
      </c>
      <c r="B277" s="125" t="s">
        <v>613</v>
      </c>
      <c r="C277" s="210">
        <v>1</v>
      </c>
      <c r="E277" s="121"/>
      <c r="F277" s="121"/>
    </row>
    <row r="278" spans="1:7" x14ac:dyDescent="0.2">
      <c r="A278" s="125" t="s">
        <v>614</v>
      </c>
      <c r="B278" s="125" t="s">
        <v>615</v>
      </c>
      <c r="C278" s="208"/>
      <c r="E278" s="121"/>
      <c r="F278" s="121"/>
    </row>
    <row r="279" spans="1:7" x14ac:dyDescent="0.2">
      <c r="A279" s="125" t="s">
        <v>616</v>
      </c>
      <c r="B279" s="125" t="s">
        <v>203</v>
      </c>
      <c r="C279" s="208"/>
      <c r="E279" s="121"/>
      <c r="F279" s="121"/>
    </row>
    <row r="280" spans="1:7" outlineLevel="1" x14ac:dyDescent="0.2">
      <c r="A280" s="125" t="s">
        <v>617</v>
      </c>
      <c r="C280" s="208"/>
      <c r="E280" s="121"/>
      <c r="F280" s="121"/>
    </row>
    <row r="281" spans="1:7" outlineLevel="1" x14ac:dyDescent="0.2">
      <c r="A281" s="125" t="s">
        <v>618</v>
      </c>
      <c r="C281" s="208"/>
      <c r="E281" s="121"/>
      <c r="F281" s="121"/>
    </row>
    <row r="282" spans="1:7" outlineLevel="1" x14ac:dyDescent="0.2">
      <c r="A282" s="125" t="s">
        <v>619</v>
      </c>
      <c r="C282" s="208"/>
      <c r="E282" s="121"/>
      <c r="F282" s="121"/>
    </row>
    <row r="283" spans="1:7" outlineLevel="1" x14ac:dyDescent="0.2">
      <c r="A283" s="125" t="s">
        <v>620</v>
      </c>
      <c r="C283" s="208"/>
      <c r="E283" s="121"/>
      <c r="F283" s="121"/>
    </row>
    <row r="284" spans="1:7" outlineLevel="1" x14ac:dyDescent="0.2">
      <c r="A284" s="125" t="s">
        <v>621</v>
      </c>
      <c r="C284" s="208"/>
      <c r="E284" s="121"/>
      <c r="F284" s="121"/>
    </row>
    <row r="285" spans="1:7" outlineLevel="1" x14ac:dyDescent="0.2">
      <c r="A285" s="125" t="s">
        <v>622</v>
      </c>
      <c r="C285" s="208"/>
      <c r="E285" s="121"/>
      <c r="F285" s="121"/>
    </row>
    <row r="286" spans="1:7" ht="15" customHeight="1" x14ac:dyDescent="0.2">
      <c r="A286" s="146"/>
      <c r="B286" s="167" t="s">
        <v>1614</v>
      </c>
      <c r="C286" s="146" t="s">
        <v>187</v>
      </c>
      <c r="D286" s="146" t="s">
        <v>1615</v>
      </c>
      <c r="E286" s="148"/>
      <c r="F286" s="146" t="s">
        <v>329</v>
      </c>
      <c r="G286" s="146" t="s">
        <v>1616</v>
      </c>
    </row>
    <row r="287" spans="1:7" s="197" customFormat="1" x14ac:dyDescent="0.25">
      <c r="A287" s="125" t="s">
        <v>1617</v>
      </c>
      <c r="B287" s="143"/>
      <c r="C287" s="152"/>
      <c r="D287" s="125"/>
      <c r="E287" s="131"/>
      <c r="F287" s="159" t="str">
        <f>IF($C$305=0,"",IF(C287="[For completion]","",C287/$C$305))</f>
        <v/>
      </c>
      <c r="G287" s="159" t="str">
        <f>IF($D$305=0,"",IF(D287="[For completion]","",D287/$D$305))</f>
        <v/>
      </c>
    </row>
    <row r="288" spans="1:7" s="197" customFormat="1" x14ac:dyDescent="0.25">
      <c r="A288" s="125" t="s">
        <v>1618</v>
      </c>
      <c r="B288" s="143"/>
      <c r="C288" s="152"/>
      <c r="D288" s="125"/>
      <c r="E288" s="131"/>
      <c r="F288" s="159" t="str">
        <f t="shared" ref="F288:F303" si="9">IF($C$305=0,"",IF(C288="[For completion]","",C288/$C$305))</f>
        <v/>
      </c>
      <c r="G288" s="159" t="str">
        <f t="shared" ref="G288:G303" si="10">IF($D$305=0,"",IF(D288="[For completion]","",D288/$D$305))</f>
        <v/>
      </c>
    </row>
    <row r="289" spans="1:7" s="197" customFormat="1" x14ac:dyDescent="0.25">
      <c r="A289" s="125" t="s">
        <v>1619</v>
      </c>
      <c r="B289" s="143"/>
      <c r="C289" s="152"/>
      <c r="D289" s="125"/>
      <c r="E289" s="131"/>
      <c r="F289" s="159" t="str">
        <f t="shared" si="9"/>
        <v/>
      </c>
      <c r="G289" s="159" t="str">
        <f t="shared" si="10"/>
        <v/>
      </c>
    </row>
    <row r="290" spans="1:7" s="197" customFormat="1" x14ac:dyDescent="0.25">
      <c r="A290" s="125" t="s">
        <v>1620</v>
      </c>
      <c r="B290" s="143"/>
      <c r="C290" s="152"/>
      <c r="D290" s="125"/>
      <c r="E290" s="131"/>
      <c r="F290" s="159" t="str">
        <f t="shared" si="9"/>
        <v/>
      </c>
      <c r="G290" s="159" t="str">
        <f t="shared" si="10"/>
        <v/>
      </c>
    </row>
    <row r="291" spans="1:7" s="197" customFormat="1" x14ac:dyDescent="0.25">
      <c r="A291" s="125" t="s">
        <v>1621</v>
      </c>
      <c r="B291" s="143"/>
      <c r="C291" s="152"/>
      <c r="D291" s="125"/>
      <c r="E291" s="131"/>
      <c r="F291" s="159" t="str">
        <f t="shared" si="9"/>
        <v/>
      </c>
      <c r="G291" s="159" t="str">
        <f t="shared" si="10"/>
        <v/>
      </c>
    </row>
    <row r="292" spans="1:7" s="197" customFormat="1" x14ac:dyDescent="0.25">
      <c r="A292" s="125" t="s">
        <v>1622</v>
      </c>
      <c r="B292" s="143"/>
      <c r="C292" s="152"/>
      <c r="D292" s="125"/>
      <c r="E292" s="131"/>
      <c r="F292" s="159" t="str">
        <f t="shared" si="9"/>
        <v/>
      </c>
      <c r="G292" s="159" t="str">
        <f t="shared" si="10"/>
        <v/>
      </c>
    </row>
    <row r="293" spans="1:7" s="197" customFormat="1" x14ac:dyDescent="0.25">
      <c r="A293" s="125" t="s">
        <v>1623</v>
      </c>
      <c r="B293" s="143"/>
      <c r="C293" s="152"/>
      <c r="D293" s="125"/>
      <c r="E293" s="131"/>
      <c r="F293" s="159" t="str">
        <f t="shared" si="9"/>
        <v/>
      </c>
      <c r="G293" s="159" t="str">
        <f t="shared" si="10"/>
        <v/>
      </c>
    </row>
    <row r="294" spans="1:7" s="197" customFormat="1" x14ac:dyDescent="0.25">
      <c r="A294" s="125" t="s">
        <v>1624</v>
      </c>
      <c r="B294" s="143"/>
      <c r="C294" s="152"/>
      <c r="D294" s="125"/>
      <c r="E294" s="131"/>
      <c r="F294" s="159" t="str">
        <f t="shared" si="9"/>
        <v/>
      </c>
      <c r="G294" s="159" t="str">
        <f t="shared" si="10"/>
        <v/>
      </c>
    </row>
    <row r="295" spans="1:7" s="197" customFormat="1" x14ac:dyDescent="0.25">
      <c r="A295" s="125" t="s">
        <v>1625</v>
      </c>
      <c r="B295" s="143"/>
      <c r="C295" s="152"/>
      <c r="D295" s="125"/>
      <c r="E295" s="131"/>
      <c r="F295" s="159" t="str">
        <f t="shared" si="9"/>
        <v/>
      </c>
      <c r="G295" s="159" t="str">
        <f t="shared" si="10"/>
        <v/>
      </c>
    </row>
    <row r="296" spans="1:7" s="197" customFormat="1" x14ac:dyDescent="0.25">
      <c r="A296" s="125" t="s">
        <v>1626</v>
      </c>
      <c r="B296" s="143"/>
      <c r="C296" s="152"/>
      <c r="D296" s="125"/>
      <c r="E296" s="131"/>
      <c r="F296" s="159" t="str">
        <f t="shared" si="9"/>
        <v/>
      </c>
      <c r="G296" s="159" t="str">
        <f t="shared" si="10"/>
        <v/>
      </c>
    </row>
    <row r="297" spans="1:7" s="197" customFormat="1" x14ac:dyDescent="0.25">
      <c r="A297" s="125" t="s">
        <v>1627</v>
      </c>
      <c r="B297" s="143"/>
      <c r="C297" s="152"/>
      <c r="D297" s="125"/>
      <c r="E297" s="131"/>
      <c r="F297" s="159" t="str">
        <f t="shared" si="9"/>
        <v/>
      </c>
      <c r="G297" s="159" t="str">
        <f t="shared" si="10"/>
        <v/>
      </c>
    </row>
    <row r="298" spans="1:7" s="197" customFormat="1" x14ac:dyDescent="0.25">
      <c r="A298" s="125" t="s">
        <v>1628</v>
      </c>
      <c r="B298" s="143"/>
      <c r="C298" s="152"/>
      <c r="D298" s="125"/>
      <c r="E298" s="131"/>
      <c r="F298" s="159" t="str">
        <f t="shared" si="9"/>
        <v/>
      </c>
      <c r="G298" s="159" t="str">
        <f t="shared" si="10"/>
        <v/>
      </c>
    </row>
    <row r="299" spans="1:7" s="197" customFormat="1" x14ac:dyDescent="0.25">
      <c r="A299" s="125" t="s">
        <v>1629</v>
      </c>
      <c r="B299" s="143"/>
      <c r="C299" s="152"/>
      <c r="D299" s="125"/>
      <c r="E299" s="131"/>
      <c r="F299" s="159" t="str">
        <f t="shared" si="9"/>
        <v/>
      </c>
      <c r="G299" s="159" t="str">
        <f t="shared" si="10"/>
        <v/>
      </c>
    </row>
    <row r="300" spans="1:7" s="197" customFormat="1" x14ac:dyDescent="0.25">
      <c r="A300" s="125" t="s">
        <v>1630</v>
      </c>
      <c r="B300" s="143"/>
      <c r="C300" s="152"/>
      <c r="D300" s="125"/>
      <c r="E300" s="131"/>
      <c r="F300" s="159" t="str">
        <f t="shared" si="9"/>
        <v/>
      </c>
      <c r="G300" s="159" t="str">
        <f t="shared" si="10"/>
        <v/>
      </c>
    </row>
    <row r="301" spans="1:7" s="197" customFormat="1" x14ac:dyDescent="0.25">
      <c r="A301" s="125" t="s">
        <v>1631</v>
      </c>
      <c r="B301" s="143"/>
      <c r="C301" s="152"/>
      <c r="D301" s="125"/>
      <c r="E301" s="131"/>
      <c r="F301" s="159" t="str">
        <f t="shared" si="9"/>
        <v/>
      </c>
      <c r="G301" s="159" t="str">
        <f t="shared" si="10"/>
        <v/>
      </c>
    </row>
    <row r="302" spans="1:7" s="197" customFormat="1" x14ac:dyDescent="0.25">
      <c r="A302" s="125" t="s">
        <v>1632</v>
      </c>
      <c r="B302" s="143"/>
      <c r="C302" s="152"/>
      <c r="D302" s="125"/>
      <c r="E302" s="131"/>
      <c r="F302" s="159" t="str">
        <f t="shared" si="9"/>
        <v/>
      </c>
      <c r="G302" s="159" t="str">
        <f t="shared" si="10"/>
        <v/>
      </c>
    </row>
    <row r="303" spans="1:7" s="197" customFormat="1" x14ac:dyDescent="0.25">
      <c r="A303" s="125" t="s">
        <v>1633</v>
      </c>
      <c r="B303" s="143"/>
      <c r="C303" s="152"/>
      <c r="D303" s="125"/>
      <c r="E303" s="131"/>
      <c r="F303" s="159" t="str">
        <f t="shared" si="9"/>
        <v/>
      </c>
      <c r="G303" s="159" t="str">
        <f t="shared" si="10"/>
        <v/>
      </c>
    </row>
    <row r="304" spans="1:7" s="197" customFormat="1" x14ac:dyDescent="0.25">
      <c r="A304" s="125" t="s">
        <v>1634</v>
      </c>
      <c r="B304" s="143" t="s">
        <v>1635</v>
      </c>
      <c r="C304" s="152"/>
      <c r="D304" s="125"/>
      <c r="E304" s="131"/>
      <c r="F304" s="159"/>
      <c r="G304" s="159"/>
    </row>
    <row r="305" spans="1:7" s="197" customFormat="1" x14ac:dyDescent="0.25">
      <c r="A305" s="125" t="s">
        <v>1636</v>
      </c>
      <c r="B305" s="143" t="s">
        <v>204</v>
      </c>
      <c r="C305" s="152">
        <f>SUM(C287:C304)</f>
        <v>0</v>
      </c>
      <c r="D305" s="125">
        <f>SUM(D287:D304)</f>
        <v>0</v>
      </c>
      <c r="E305" s="131"/>
      <c r="F305" s="211">
        <f>SUM(F287:F304)</f>
        <v>0</v>
      </c>
      <c r="G305" s="211">
        <f>SUM(G287:G304)</f>
        <v>0</v>
      </c>
    </row>
    <row r="306" spans="1:7" s="197" customFormat="1" x14ac:dyDescent="0.25">
      <c r="A306" s="125" t="s">
        <v>1637</v>
      </c>
      <c r="B306" s="143"/>
      <c r="C306" s="125"/>
      <c r="D306" s="125"/>
      <c r="E306" s="131"/>
      <c r="F306" s="131"/>
      <c r="G306" s="131"/>
    </row>
    <row r="307" spans="1:7" s="197" customFormat="1" x14ac:dyDescent="0.25">
      <c r="A307" s="125" t="s">
        <v>1638</v>
      </c>
      <c r="B307" s="143"/>
      <c r="C307" s="125"/>
      <c r="D307" s="125"/>
      <c r="E307" s="131"/>
      <c r="F307" s="131"/>
      <c r="G307" s="131"/>
    </row>
    <row r="308" spans="1:7" s="197" customFormat="1" x14ac:dyDescent="0.25">
      <c r="A308" s="125" t="s">
        <v>1639</v>
      </c>
      <c r="B308" s="143"/>
      <c r="C308" s="125"/>
      <c r="D308" s="125"/>
      <c r="E308" s="131"/>
      <c r="F308" s="131"/>
      <c r="G308" s="131"/>
    </row>
    <row r="309" spans="1:7" ht="15" customHeight="1" x14ac:dyDescent="0.2">
      <c r="A309" s="146"/>
      <c r="B309" s="167" t="s">
        <v>1640</v>
      </c>
      <c r="C309" s="146" t="s">
        <v>187</v>
      </c>
      <c r="D309" s="146" t="s">
        <v>1615</v>
      </c>
      <c r="E309" s="148"/>
      <c r="F309" s="146" t="s">
        <v>329</v>
      </c>
      <c r="G309" s="146" t="s">
        <v>1616</v>
      </c>
    </row>
    <row r="310" spans="1:7" s="197" customFormat="1" x14ac:dyDescent="0.25">
      <c r="A310" s="125" t="s">
        <v>1641</v>
      </c>
      <c r="B310" s="143"/>
      <c r="C310" s="152"/>
      <c r="D310" s="125"/>
      <c r="E310" s="131"/>
      <c r="F310" s="159" t="str">
        <f>IF($C$328=0,"",IF(C310="[For completion]","",C310/$C$328))</f>
        <v/>
      </c>
      <c r="G310" s="159" t="str">
        <f>IF($D$328=0,"",IF(D310="[For completion]","",D310/$D$328))</f>
        <v/>
      </c>
    </row>
    <row r="311" spans="1:7" s="197" customFormat="1" x14ac:dyDescent="0.25">
      <c r="A311" s="125" t="s">
        <v>1642</v>
      </c>
      <c r="B311" s="143"/>
      <c r="C311" s="152"/>
      <c r="D311" s="125"/>
      <c r="E311" s="131"/>
      <c r="F311" s="159" t="str">
        <f t="shared" ref="F311:F326" si="11">IF($C$328=0,"",IF(C311="[For completion]","",C311/$C$328))</f>
        <v/>
      </c>
      <c r="G311" s="159" t="str">
        <f t="shared" ref="G311:G327" si="12">IF($D$328=0,"",IF(D311="[For completion]","",D311/$D$328))</f>
        <v/>
      </c>
    </row>
    <row r="312" spans="1:7" s="197" customFormat="1" x14ac:dyDescent="0.25">
      <c r="A312" s="125" t="s">
        <v>1643</v>
      </c>
      <c r="B312" s="143"/>
      <c r="C312" s="152"/>
      <c r="D312" s="125"/>
      <c r="E312" s="131"/>
      <c r="F312" s="159" t="str">
        <f t="shared" si="11"/>
        <v/>
      </c>
      <c r="G312" s="159" t="str">
        <f t="shared" si="12"/>
        <v/>
      </c>
    </row>
    <row r="313" spans="1:7" s="197" customFormat="1" x14ac:dyDescent="0.25">
      <c r="A313" s="125" t="s">
        <v>1644</v>
      </c>
      <c r="B313" s="143"/>
      <c r="C313" s="152"/>
      <c r="D313" s="125"/>
      <c r="E313" s="131"/>
      <c r="F313" s="159" t="str">
        <f t="shared" si="11"/>
        <v/>
      </c>
      <c r="G313" s="159" t="str">
        <f t="shared" si="12"/>
        <v/>
      </c>
    </row>
    <row r="314" spans="1:7" s="197" customFormat="1" x14ac:dyDescent="0.25">
      <c r="A314" s="125" t="s">
        <v>1645</v>
      </c>
      <c r="B314" s="143"/>
      <c r="C314" s="152"/>
      <c r="D314" s="125"/>
      <c r="E314" s="131"/>
      <c r="F314" s="159" t="str">
        <f t="shared" si="11"/>
        <v/>
      </c>
      <c r="G314" s="159" t="str">
        <f t="shared" si="12"/>
        <v/>
      </c>
    </row>
    <row r="315" spans="1:7" s="197" customFormat="1" x14ac:dyDescent="0.25">
      <c r="A315" s="125" t="s">
        <v>1646</v>
      </c>
      <c r="B315" s="143"/>
      <c r="C315" s="152"/>
      <c r="D315" s="125"/>
      <c r="E315" s="131"/>
      <c r="F315" s="159" t="str">
        <f t="shared" si="11"/>
        <v/>
      </c>
      <c r="G315" s="159" t="str">
        <f t="shared" si="12"/>
        <v/>
      </c>
    </row>
    <row r="316" spans="1:7" s="197" customFormat="1" x14ac:dyDescent="0.25">
      <c r="A316" s="125" t="s">
        <v>1647</v>
      </c>
      <c r="B316" s="143"/>
      <c r="C316" s="152"/>
      <c r="D316" s="125"/>
      <c r="E316" s="131"/>
      <c r="F316" s="159" t="str">
        <f t="shared" si="11"/>
        <v/>
      </c>
      <c r="G316" s="159" t="str">
        <f t="shared" si="12"/>
        <v/>
      </c>
    </row>
    <row r="317" spans="1:7" s="197" customFormat="1" x14ac:dyDescent="0.25">
      <c r="A317" s="125" t="s">
        <v>1648</v>
      </c>
      <c r="B317" s="143"/>
      <c r="C317" s="152"/>
      <c r="D317" s="125"/>
      <c r="E317" s="131"/>
      <c r="F317" s="159" t="str">
        <f t="shared" si="11"/>
        <v/>
      </c>
      <c r="G317" s="159" t="str">
        <f t="shared" si="12"/>
        <v/>
      </c>
    </row>
    <row r="318" spans="1:7" s="197" customFormat="1" x14ac:dyDescent="0.25">
      <c r="A318" s="125" t="s">
        <v>1649</v>
      </c>
      <c r="B318" s="143"/>
      <c r="C318" s="152"/>
      <c r="D318" s="125"/>
      <c r="E318" s="131"/>
      <c r="F318" s="159" t="str">
        <f t="shared" si="11"/>
        <v/>
      </c>
      <c r="G318" s="159" t="str">
        <f t="shared" si="12"/>
        <v/>
      </c>
    </row>
    <row r="319" spans="1:7" s="197" customFormat="1" x14ac:dyDescent="0.25">
      <c r="A319" s="125" t="s">
        <v>1650</v>
      </c>
      <c r="B319" s="143"/>
      <c r="C319" s="152"/>
      <c r="D319" s="125"/>
      <c r="E319" s="131"/>
      <c r="F319" s="159" t="str">
        <f t="shared" si="11"/>
        <v/>
      </c>
      <c r="G319" s="159" t="str">
        <f t="shared" si="12"/>
        <v/>
      </c>
    </row>
    <row r="320" spans="1:7" s="197" customFormat="1" x14ac:dyDescent="0.25">
      <c r="A320" s="125" t="s">
        <v>1651</v>
      </c>
      <c r="B320" s="143"/>
      <c r="C320" s="152"/>
      <c r="D320" s="125"/>
      <c r="E320" s="131"/>
      <c r="F320" s="159" t="str">
        <f t="shared" si="11"/>
        <v/>
      </c>
      <c r="G320" s="159" t="str">
        <f t="shared" si="12"/>
        <v/>
      </c>
    </row>
    <row r="321" spans="1:7" s="197" customFormat="1" x14ac:dyDescent="0.25">
      <c r="A321" s="125" t="s">
        <v>1652</v>
      </c>
      <c r="B321" s="143"/>
      <c r="C321" s="152"/>
      <c r="D321" s="125"/>
      <c r="E321" s="131"/>
      <c r="F321" s="159" t="str">
        <f>IF($C$328=0,"",IF(C321="[For completion]","",C321/$C$328))</f>
        <v/>
      </c>
      <c r="G321" s="159" t="str">
        <f t="shared" si="12"/>
        <v/>
      </c>
    </row>
    <row r="322" spans="1:7" s="197" customFormat="1" x14ac:dyDescent="0.25">
      <c r="A322" s="125" t="s">
        <v>1653</v>
      </c>
      <c r="B322" s="143"/>
      <c r="C322" s="152"/>
      <c r="D322" s="125"/>
      <c r="E322" s="131"/>
      <c r="F322" s="159" t="str">
        <f t="shared" si="11"/>
        <v/>
      </c>
      <c r="G322" s="159" t="str">
        <f t="shared" si="12"/>
        <v/>
      </c>
    </row>
    <row r="323" spans="1:7" s="197" customFormat="1" x14ac:dyDescent="0.25">
      <c r="A323" s="125" t="s">
        <v>1654</v>
      </c>
      <c r="B323" s="143"/>
      <c r="C323" s="152"/>
      <c r="D323" s="125"/>
      <c r="E323" s="131"/>
      <c r="F323" s="159" t="str">
        <f t="shared" si="11"/>
        <v/>
      </c>
      <c r="G323" s="159" t="str">
        <f t="shared" si="12"/>
        <v/>
      </c>
    </row>
    <row r="324" spans="1:7" s="197" customFormat="1" x14ac:dyDescent="0.25">
      <c r="A324" s="125" t="s">
        <v>1655</v>
      </c>
      <c r="B324" s="143"/>
      <c r="C324" s="152"/>
      <c r="D324" s="125"/>
      <c r="E324" s="131"/>
      <c r="F324" s="159" t="str">
        <f t="shared" si="11"/>
        <v/>
      </c>
      <c r="G324" s="159" t="str">
        <f t="shared" si="12"/>
        <v/>
      </c>
    </row>
    <row r="325" spans="1:7" s="197" customFormat="1" x14ac:dyDescent="0.25">
      <c r="A325" s="125" t="s">
        <v>1656</v>
      </c>
      <c r="B325" s="143"/>
      <c r="C325" s="152"/>
      <c r="D325" s="125"/>
      <c r="E325" s="131"/>
      <c r="F325" s="159" t="str">
        <f t="shared" si="11"/>
        <v/>
      </c>
      <c r="G325" s="159" t="str">
        <f t="shared" si="12"/>
        <v/>
      </c>
    </row>
    <row r="326" spans="1:7" s="197" customFormat="1" x14ac:dyDescent="0.25">
      <c r="A326" s="125" t="s">
        <v>1657</v>
      </c>
      <c r="B326" s="143"/>
      <c r="C326" s="152"/>
      <c r="D326" s="125"/>
      <c r="E326" s="131"/>
      <c r="F326" s="159" t="str">
        <f t="shared" si="11"/>
        <v/>
      </c>
      <c r="G326" s="159" t="str">
        <f t="shared" si="12"/>
        <v/>
      </c>
    </row>
    <row r="327" spans="1:7" s="197" customFormat="1" x14ac:dyDescent="0.25">
      <c r="A327" s="125" t="s">
        <v>1658</v>
      </c>
      <c r="B327" s="143" t="s">
        <v>1635</v>
      </c>
      <c r="C327" s="152"/>
      <c r="D327" s="125"/>
      <c r="E327" s="131"/>
      <c r="F327" s="159"/>
      <c r="G327" s="159" t="str">
        <f t="shared" si="12"/>
        <v/>
      </c>
    </row>
    <row r="328" spans="1:7" s="197" customFormat="1" x14ac:dyDescent="0.25">
      <c r="A328" s="125" t="s">
        <v>1659</v>
      </c>
      <c r="B328" s="143" t="s">
        <v>204</v>
      </c>
      <c r="C328" s="152">
        <f>SUM(C310:C327)</f>
        <v>0</v>
      </c>
      <c r="D328" s="125">
        <f>SUM(D310:D327)</f>
        <v>0</v>
      </c>
      <c r="E328" s="131"/>
      <c r="F328" s="211">
        <f>SUM(F310:F327)</f>
        <v>0</v>
      </c>
      <c r="G328" s="211">
        <f>SUM(G310:G327)</f>
        <v>0</v>
      </c>
    </row>
    <row r="329" spans="1:7" s="197" customFormat="1" x14ac:dyDescent="0.25">
      <c r="A329" s="125" t="s">
        <v>1660</v>
      </c>
      <c r="B329" s="143"/>
      <c r="C329" s="125"/>
      <c r="D329" s="125"/>
      <c r="E329" s="131"/>
      <c r="F329" s="131"/>
      <c r="G329" s="131"/>
    </row>
    <row r="330" spans="1:7" s="197" customFormat="1" x14ac:dyDescent="0.25">
      <c r="A330" s="125" t="s">
        <v>1661</v>
      </c>
      <c r="B330" s="143"/>
      <c r="C330" s="125"/>
      <c r="D330" s="125"/>
      <c r="E330" s="131"/>
      <c r="F330" s="131"/>
      <c r="G330" s="131"/>
    </row>
    <row r="331" spans="1:7" s="197" customFormat="1" x14ac:dyDescent="0.25">
      <c r="A331" s="125" t="s">
        <v>1662</v>
      </c>
      <c r="B331" s="143"/>
      <c r="C331" s="125"/>
      <c r="D331" s="125"/>
      <c r="E331" s="131"/>
      <c r="F331" s="131"/>
      <c r="G331" s="131"/>
    </row>
    <row r="332" spans="1:7" ht="15" customHeight="1" x14ac:dyDescent="0.2">
      <c r="A332" s="146"/>
      <c r="B332" s="167" t="s">
        <v>1663</v>
      </c>
      <c r="C332" s="146" t="s">
        <v>187</v>
      </c>
      <c r="D332" s="146" t="s">
        <v>1615</v>
      </c>
      <c r="E332" s="148"/>
      <c r="F332" s="146" t="s">
        <v>329</v>
      </c>
      <c r="G332" s="146" t="s">
        <v>1616</v>
      </c>
    </row>
    <row r="333" spans="1:7" s="197" customFormat="1" x14ac:dyDescent="0.25">
      <c r="A333" s="125" t="s">
        <v>1664</v>
      </c>
      <c r="B333" s="143" t="s">
        <v>1665</v>
      </c>
      <c r="C333" s="152"/>
      <c r="D333" s="125"/>
      <c r="E333" s="131"/>
      <c r="F333" s="159" t="str">
        <f>IF($C$346=0,"",IF(C333="[For completion]","",C333/$C$346))</f>
        <v/>
      </c>
      <c r="G333" s="159" t="str">
        <f>IF($D$346=0,"",IF(D333="[For completion]","",D333/$D$346))</f>
        <v/>
      </c>
    </row>
    <row r="334" spans="1:7" s="197" customFormat="1" x14ac:dyDescent="0.25">
      <c r="A334" s="125" t="s">
        <v>1666</v>
      </c>
      <c r="B334" s="143" t="s">
        <v>1667</v>
      </c>
      <c r="C334" s="152"/>
      <c r="D334" s="125"/>
      <c r="E334" s="131"/>
      <c r="F334" s="159" t="str">
        <f t="shared" ref="F334:F345" si="13">IF($C$346=0,"",IF(C334="[For completion]","",C334/$C$346))</f>
        <v/>
      </c>
      <c r="G334" s="159" t="str">
        <f t="shared" ref="G334:G345" si="14">IF($D$346=0,"",IF(D334="[For completion]","",D334/$D$346))</f>
        <v/>
      </c>
    </row>
    <row r="335" spans="1:7" s="197" customFormat="1" x14ac:dyDescent="0.25">
      <c r="A335" s="125" t="s">
        <v>1668</v>
      </c>
      <c r="B335" s="143" t="s">
        <v>1669</v>
      </c>
      <c r="C335" s="152"/>
      <c r="D335" s="125"/>
      <c r="E335" s="131"/>
      <c r="F335" s="159" t="str">
        <f t="shared" si="13"/>
        <v/>
      </c>
      <c r="G335" s="159" t="str">
        <f t="shared" si="14"/>
        <v/>
      </c>
    </row>
    <row r="336" spans="1:7" s="197" customFormat="1" x14ac:dyDescent="0.25">
      <c r="A336" s="125" t="s">
        <v>1670</v>
      </c>
      <c r="B336" s="143" t="s">
        <v>1671</v>
      </c>
      <c r="C336" s="152"/>
      <c r="D336" s="125"/>
      <c r="E336" s="131"/>
      <c r="F336" s="159" t="str">
        <f t="shared" si="13"/>
        <v/>
      </c>
      <c r="G336" s="159" t="str">
        <f t="shared" si="14"/>
        <v/>
      </c>
    </row>
    <row r="337" spans="1:7" s="197" customFormat="1" x14ac:dyDescent="0.25">
      <c r="A337" s="125" t="s">
        <v>1672</v>
      </c>
      <c r="B337" s="143" t="s">
        <v>1673</v>
      </c>
      <c r="C337" s="152"/>
      <c r="D337" s="125"/>
      <c r="E337" s="131"/>
      <c r="F337" s="159" t="str">
        <f t="shared" si="13"/>
        <v/>
      </c>
      <c r="G337" s="159" t="str">
        <f t="shared" si="14"/>
        <v/>
      </c>
    </row>
    <row r="338" spans="1:7" s="197" customFormat="1" x14ac:dyDescent="0.25">
      <c r="A338" s="125" t="s">
        <v>1674</v>
      </c>
      <c r="B338" s="143" t="s">
        <v>1675</v>
      </c>
      <c r="C338" s="152"/>
      <c r="D338" s="125"/>
      <c r="E338" s="131"/>
      <c r="F338" s="159" t="str">
        <f t="shared" si="13"/>
        <v/>
      </c>
      <c r="G338" s="159" t="str">
        <f t="shared" si="14"/>
        <v/>
      </c>
    </row>
    <row r="339" spans="1:7" s="197" customFormat="1" x14ac:dyDescent="0.25">
      <c r="A339" s="125" t="s">
        <v>1676</v>
      </c>
      <c r="B339" s="143" t="s">
        <v>1677</v>
      </c>
      <c r="C339" s="152"/>
      <c r="D339" s="125"/>
      <c r="E339" s="131"/>
      <c r="F339" s="159" t="str">
        <f t="shared" si="13"/>
        <v/>
      </c>
      <c r="G339" s="159" t="str">
        <f t="shared" si="14"/>
        <v/>
      </c>
    </row>
    <row r="340" spans="1:7" s="197" customFormat="1" x14ac:dyDescent="0.25">
      <c r="A340" s="125" t="s">
        <v>1678</v>
      </c>
      <c r="B340" s="143" t="s">
        <v>1679</v>
      </c>
      <c r="C340" s="152"/>
      <c r="D340" s="125"/>
      <c r="E340" s="131"/>
      <c r="F340" s="159" t="str">
        <f t="shared" si="13"/>
        <v/>
      </c>
      <c r="G340" s="159" t="str">
        <f t="shared" si="14"/>
        <v/>
      </c>
    </row>
    <row r="341" spans="1:7" s="197" customFormat="1" x14ac:dyDescent="0.25">
      <c r="A341" s="125" t="s">
        <v>1680</v>
      </c>
      <c r="B341" s="143" t="s">
        <v>1681</v>
      </c>
      <c r="C341" s="152"/>
      <c r="D341" s="125"/>
      <c r="E341" s="131"/>
      <c r="F341" s="159" t="str">
        <f t="shared" si="13"/>
        <v/>
      </c>
      <c r="G341" s="159" t="str">
        <f t="shared" si="14"/>
        <v/>
      </c>
    </row>
    <row r="342" spans="1:7" s="197" customFormat="1" x14ac:dyDescent="0.25">
      <c r="A342" s="125" t="s">
        <v>1682</v>
      </c>
      <c r="B342" s="125" t="s">
        <v>1683</v>
      </c>
      <c r="C342" s="152"/>
      <c r="D342" s="125"/>
      <c r="F342" s="159" t="str">
        <f t="shared" si="13"/>
        <v/>
      </c>
      <c r="G342" s="159" t="str">
        <f t="shared" si="14"/>
        <v/>
      </c>
    </row>
    <row r="343" spans="1:7" s="197" customFormat="1" x14ac:dyDescent="0.25">
      <c r="A343" s="125" t="s">
        <v>1684</v>
      </c>
      <c r="B343" s="125" t="s">
        <v>1685</v>
      </c>
      <c r="C343" s="152"/>
      <c r="D343" s="125"/>
      <c r="F343" s="159" t="str">
        <f t="shared" si="13"/>
        <v/>
      </c>
      <c r="G343" s="159" t="str">
        <f t="shared" si="14"/>
        <v/>
      </c>
    </row>
    <row r="344" spans="1:7" s="197" customFormat="1" x14ac:dyDescent="0.25">
      <c r="A344" s="125" t="s">
        <v>1686</v>
      </c>
      <c r="B344" s="143" t="s">
        <v>1687</v>
      </c>
      <c r="C344" s="152"/>
      <c r="D344" s="125"/>
      <c r="E344" s="131"/>
      <c r="F344" s="159" t="str">
        <f t="shared" si="13"/>
        <v/>
      </c>
      <c r="G344" s="159" t="str">
        <f t="shared" si="14"/>
        <v/>
      </c>
    </row>
    <row r="345" spans="1:7" s="197" customFormat="1" x14ac:dyDescent="0.25">
      <c r="A345" s="125" t="s">
        <v>1688</v>
      </c>
      <c r="B345" s="125" t="s">
        <v>1635</v>
      </c>
      <c r="C345" s="152"/>
      <c r="D345" s="125"/>
      <c r="F345" s="159" t="str">
        <f t="shared" si="13"/>
        <v/>
      </c>
      <c r="G345" s="159" t="str">
        <f t="shared" si="14"/>
        <v/>
      </c>
    </row>
    <row r="346" spans="1:7" s="197" customFormat="1" x14ac:dyDescent="0.25">
      <c r="A346" s="125" t="s">
        <v>1689</v>
      </c>
      <c r="B346" s="143" t="s">
        <v>204</v>
      </c>
      <c r="C346" s="152">
        <f>SUM(C333:C345)</f>
        <v>0</v>
      </c>
      <c r="D346" s="125">
        <f>SUM(D333:D345)</f>
        <v>0</v>
      </c>
      <c r="E346" s="131"/>
      <c r="F346" s="211">
        <f>SUM(F333:F345)</f>
        <v>0</v>
      </c>
      <c r="G346" s="211">
        <f>SUM(G333:G345)</f>
        <v>0</v>
      </c>
    </row>
    <row r="347" spans="1:7" s="197" customFormat="1" x14ac:dyDescent="0.25">
      <c r="A347" s="125" t="s">
        <v>1690</v>
      </c>
      <c r="B347" s="143"/>
      <c r="C347" s="152"/>
      <c r="D347" s="125"/>
      <c r="E347" s="131"/>
      <c r="F347" s="211"/>
      <c r="G347" s="211"/>
    </row>
    <row r="348" spans="1:7" s="197" customFormat="1" x14ac:dyDescent="0.25">
      <c r="A348" s="125" t="s">
        <v>1691</v>
      </c>
      <c r="B348" s="143"/>
      <c r="C348" s="152"/>
      <c r="D348" s="125"/>
      <c r="E348" s="131"/>
      <c r="F348" s="211"/>
      <c r="G348" s="211"/>
    </row>
    <row r="349" spans="1:7" s="197" customFormat="1" x14ac:dyDescent="0.25">
      <c r="A349" s="125" t="s">
        <v>1692</v>
      </c>
    </row>
    <row r="350" spans="1:7" s="197" customFormat="1" x14ac:dyDescent="0.25">
      <c r="A350" s="125" t="s">
        <v>1693</v>
      </c>
    </row>
    <row r="351" spans="1:7" s="197" customFormat="1" x14ac:dyDescent="0.25">
      <c r="A351" s="125" t="s">
        <v>1694</v>
      </c>
      <c r="B351" s="143"/>
      <c r="C351" s="152"/>
      <c r="D351" s="125"/>
      <c r="E351" s="131"/>
      <c r="F351" s="211"/>
      <c r="G351" s="211"/>
    </row>
    <row r="352" spans="1:7" s="197" customFormat="1" x14ac:dyDescent="0.25">
      <c r="A352" s="125" t="s">
        <v>1695</v>
      </c>
      <c r="B352" s="143"/>
      <c r="C352" s="152"/>
      <c r="D352" s="125"/>
      <c r="E352" s="131"/>
      <c r="F352" s="211"/>
      <c r="G352" s="211"/>
    </row>
    <row r="353" spans="1:7" s="197" customFormat="1" x14ac:dyDescent="0.25">
      <c r="A353" s="125" t="s">
        <v>1696</v>
      </c>
      <c r="B353" s="143"/>
      <c r="C353" s="152"/>
      <c r="D353" s="125"/>
      <c r="E353" s="131"/>
      <c r="F353" s="211"/>
      <c r="G353" s="211"/>
    </row>
    <row r="354" spans="1:7" s="197" customFormat="1" x14ac:dyDescent="0.25">
      <c r="A354" s="125" t="s">
        <v>1697</v>
      </c>
      <c r="B354" s="143"/>
      <c r="C354" s="152"/>
      <c r="D354" s="125"/>
      <c r="E354" s="131"/>
      <c r="F354" s="211"/>
      <c r="G354" s="211"/>
    </row>
    <row r="355" spans="1:7" s="197" customFormat="1" x14ac:dyDescent="0.25">
      <c r="A355" s="125" t="s">
        <v>1698</v>
      </c>
      <c r="B355" s="143"/>
      <c r="C355" s="125"/>
      <c r="D355" s="125"/>
      <c r="E355" s="131"/>
      <c r="F355" s="131"/>
      <c r="G355" s="131"/>
    </row>
    <row r="356" spans="1:7" s="197" customFormat="1" x14ac:dyDescent="0.25">
      <c r="A356" s="125" t="s">
        <v>1699</v>
      </c>
      <c r="B356" s="143"/>
      <c r="C356" s="125"/>
      <c r="D356" s="125"/>
      <c r="E356" s="131"/>
      <c r="F356" s="131"/>
      <c r="G356" s="131"/>
    </row>
    <row r="357" spans="1:7" ht="15" customHeight="1" x14ac:dyDescent="0.2">
      <c r="A357" s="146"/>
      <c r="B357" s="167" t="s">
        <v>1700</v>
      </c>
      <c r="C357" s="146" t="s">
        <v>187</v>
      </c>
      <c r="D357" s="146" t="s">
        <v>1615</v>
      </c>
      <c r="E357" s="148"/>
      <c r="F357" s="146" t="s">
        <v>329</v>
      </c>
      <c r="G357" s="146" t="s">
        <v>1616</v>
      </c>
    </row>
    <row r="358" spans="1:7" s="197" customFormat="1" x14ac:dyDescent="0.25">
      <c r="A358" s="125" t="s">
        <v>1701</v>
      </c>
      <c r="B358" s="143" t="s">
        <v>1702</v>
      </c>
      <c r="C358" s="152"/>
      <c r="D358" s="125"/>
      <c r="E358" s="131"/>
      <c r="F358" s="159" t="str">
        <f>IF($C$365=0,"",IF(C358="[For completion]","",C358/$C$365))</f>
        <v/>
      </c>
      <c r="G358" s="159" t="str">
        <f>IF($D$365=0,"",IF(D358="[For completion]","",D358/$D$365))</f>
        <v/>
      </c>
    </row>
    <row r="359" spans="1:7" s="197" customFormat="1" x14ac:dyDescent="0.25">
      <c r="A359" s="125" t="s">
        <v>1703</v>
      </c>
      <c r="B359" s="225" t="s">
        <v>1704</v>
      </c>
      <c r="C359" s="152"/>
      <c r="D359" s="125"/>
      <c r="E359" s="131"/>
      <c r="F359" s="159" t="str">
        <f t="shared" ref="F359:F364" si="15">IF($C$365=0,"",IF(C359="[For completion]","",C359/$C$365))</f>
        <v/>
      </c>
      <c r="G359" s="159" t="str">
        <f t="shared" ref="G359:G364" si="16">IF($D$365=0,"",IF(D359="[For completion]","",D359/$D$365))</f>
        <v/>
      </c>
    </row>
    <row r="360" spans="1:7" s="197" customFormat="1" x14ac:dyDescent="0.25">
      <c r="A360" s="125" t="s">
        <v>1705</v>
      </c>
      <c r="B360" s="143" t="s">
        <v>1706</v>
      </c>
      <c r="C360" s="152"/>
      <c r="D360" s="125"/>
      <c r="E360" s="131"/>
      <c r="F360" s="159" t="str">
        <f t="shared" si="15"/>
        <v/>
      </c>
      <c r="G360" s="159" t="str">
        <f t="shared" si="16"/>
        <v/>
      </c>
    </row>
    <row r="361" spans="1:7" s="197" customFormat="1" x14ac:dyDescent="0.25">
      <c r="A361" s="125" t="s">
        <v>1707</v>
      </c>
      <c r="B361" s="143" t="s">
        <v>1708</v>
      </c>
      <c r="C361" s="152"/>
      <c r="D361" s="125"/>
      <c r="E361" s="131"/>
      <c r="F361" s="159" t="str">
        <f t="shared" si="15"/>
        <v/>
      </c>
      <c r="G361" s="159" t="str">
        <f t="shared" si="16"/>
        <v/>
      </c>
    </row>
    <row r="362" spans="1:7" s="197" customFormat="1" x14ac:dyDescent="0.25">
      <c r="A362" s="125" t="s">
        <v>1709</v>
      </c>
      <c r="B362" s="143" t="s">
        <v>1710</v>
      </c>
      <c r="C362" s="152"/>
      <c r="D362" s="125"/>
      <c r="E362" s="131"/>
      <c r="F362" s="159" t="str">
        <f t="shared" si="15"/>
        <v/>
      </c>
      <c r="G362" s="159" t="str">
        <f t="shared" si="16"/>
        <v/>
      </c>
    </row>
    <row r="363" spans="1:7" s="197" customFormat="1" x14ac:dyDescent="0.25">
      <c r="A363" s="125" t="s">
        <v>1711</v>
      </c>
      <c r="B363" s="143" t="s">
        <v>1712</v>
      </c>
      <c r="C363" s="152"/>
      <c r="D363" s="125"/>
      <c r="E363" s="131"/>
      <c r="F363" s="159" t="str">
        <f t="shared" si="15"/>
        <v/>
      </c>
      <c r="G363" s="159" t="str">
        <f t="shared" si="16"/>
        <v/>
      </c>
    </row>
    <row r="364" spans="1:7" s="197" customFormat="1" x14ac:dyDescent="0.25">
      <c r="A364" s="125" t="s">
        <v>1713</v>
      </c>
      <c r="B364" s="143" t="s">
        <v>1714</v>
      </c>
      <c r="C364" s="152"/>
      <c r="D364" s="125"/>
      <c r="E364" s="131"/>
      <c r="F364" s="159" t="str">
        <f t="shared" si="15"/>
        <v/>
      </c>
      <c r="G364" s="159" t="str">
        <f t="shared" si="16"/>
        <v/>
      </c>
    </row>
    <row r="365" spans="1:7" s="197" customFormat="1" x14ac:dyDescent="0.25">
      <c r="A365" s="125" t="s">
        <v>1715</v>
      </c>
      <c r="B365" s="143" t="s">
        <v>204</v>
      </c>
      <c r="C365" s="152">
        <f>SUM(C358:C364)</f>
        <v>0</v>
      </c>
      <c r="D365" s="125">
        <f>SUM(D358:D364)</f>
        <v>0</v>
      </c>
      <c r="E365" s="131"/>
      <c r="F365" s="211">
        <f>SUM(F358:F364)</f>
        <v>0</v>
      </c>
      <c r="G365" s="211">
        <f>SUM(G358:G364)</f>
        <v>0</v>
      </c>
    </row>
    <row r="366" spans="1:7" s="197" customFormat="1" x14ac:dyDescent="0.25">
      <c r="A366" s="125" t="s">
        <v>1716</v>
      </c>
      <c r="B366" s="143"/>
      <c r="C366" s="125"/>
      <c r="D366" s="125"/>
      <c r="E366" s="131"/>
      <c r="F366" s="131"/>
      <c r="G366" s="131"/>
    </row>
    <row r="367" spans="1:7" ht="15" customHeight="1" x14ac:dyDescent="0.2">
      <c r="A367" s="146"/>
      <c r="B367" s="167" t="s">
        <v>1717</v>
      </c>
      <c r="C367" s="146" t="s">
        <v>187</v>
      </c>
      <c r="D367" s="146" t="s">
        <v>1615</v>
      </c>
      <c r="E367" s="148"/>
      <c r="F367" s="146" t="s">
        <v>329</v>
      </c>
      <c r="G367" s="146" t="s">
        <v>1616</v>
      </c>
    </row>
    <row r="368" spans="1:7" s="197" customFormat="1" x14ac:dyDescent="0.25">
      <c r="A368" s="125" t="s">
        <v>1718</v>
      </c>
      <c r="B368" s="143" t="s">
        <v>1719</v>
      </c>
      <c r="C368" s="152"/>
      <c r="D368" s="125"/>
      <c r="E368" s="131"/>
      <c r="F368" s="159" t="str">
        <f>IF($C$372=0,"",IF(C368="[For completion]","",C368/$C$372))</f>
        <v/>
      </c>
      <c r="G368" s="159" t="str">
        <f>IF($D$372=0,"",IF(D368="[For completion]","",D368/$D$372))</f>
        <v/>
      </c>
    </row>
    <row r="369" spans="1:7" s="197" customFormat="1" x14ac:dyDescent="0.25">
      <c r="A369" s="125" t="s">
        <v>1720</v>
      </c>
      <c r="B369" s="225" t="s">
        <v>1721</v>
      </c>
      <c r="C369" s="152"/>
      <c r="D369" s="125"/>
      <c r="E369" s="131"/>
      <c r="F369" s="159" t="str">
        <f>IF($C$372=0,"",IF(C369="[For completion]","",C369/$C$372))</f>
        <v/>
      </c>
      <c r="G369" s="159" t="str">
        <f>IF($D$372=0,"",IF(D369="[For completion]","",D369/$D$372))</f>
        <v/>
      </c>
    </row>
    <row r="370" spans="1:7" s="197" customFormat="1" x14ac:dyDescent="0.25">
      <c r="A370" s="125" t="s">
        <v>1722</v>
      </c>
      <c r="B370" s="143" t="s">
        <v>1714</v>
      </c>
      <c r="C370" s="152"/>
      <c r="D370" s="125"/>
      <c r="E370" s="131"/>
      <c r="F370" s="159" t="str">
        <f>IF($C$372=0,"",IF(C370="[For completion]","",C370/$C$372))</f>
        <v/>
      </c>
      <c r="G370" s="159" t="str">
        <f>IF($D$372=0,"",IF(D370="[For completion]","",D370/$D$372))</f>
        <v/>
      </c>
    </row>
    <row r="371" spans="1:7" s="197" customFormat="1" x14ac:dyDescent="0.25">
      <c r="A371" s="125" t="s">
        <v>1723</v>
      </c>
      <c r="B371" s="125" t="s">
        <v>1635</v>
      </c>
      <c r="C371" s="152"/>
      <c r="D371" s="125"/>
      <c r="E371" s="131"/>
      <c r="F371" s="159" t="str">
        <f>IF($C$372=0,"",IF(C371="[For completion]","",C371/$C$372))</f>
        <v/>
      </c>
      <c r="G371" s="159" t="str">
        <f>IF($D$372=0,"",IF(D371="[For completion]","",D371/$D$372))</f>
        <v/>
      </c>
    </row>
    <row r="372" spans="1:7" s="197" customFormat="1" x14ac:dyDescent="0.25">
      <c r="A372" s="125" t="s">
        <v>1724</v>
      </c>
      <c r="B372" s="143" t="s">
        <v>204</v>
      </c>
      <c r="C372" s="152">
        <f>SUM(C368:C371)</f>
        <v>0</v>
      </c>
      <c r="D372" s="125">
        <f>SUM(D368:D371)</f>
        <v>0</v>
      </c>
      <c r="E372" s="131"/>
      <c r="F372" s="211">
        <f>SUM(F368:F371)</f>
        <v>0</v>
      </c>
      <c r="G372" s="211">
        <f>SUM(G368:G371)</f>
        <v>0</v>
      </c>
    </row>
    <row r="373" spans="1:7" s="197" customFormat="1" x14ac:dyDescent="0.25">
      <c r="A373" s="125" t="s">
        <v>1725</v>
      </c>
      <c r="B373" s="143"/>
      <c r="C373" s="125"/>
      <c r="D373" s="125"/>
      <c r="E373" s="131"/>
      <c r="F373" s="131"/>
      <c r="G373" s="131"/>
    </row>
    <row r="374" spans="1:7" ht="15" customHeight="1" x14ac:dyDescent="0.2">
      <c r="A374" s="146"/>
      <c r="B374" s="167" t="s">
        <v>1726</v>
      </c>
      <c r="C374" s="146" t="s">
        <v>1727</v>
      </c>
      <c r="D374" s="146" t="s">
        <v>1728</v>
      </c>
      <c r="E374" s="148"/>
      <c r="F374" s="146" t="s">
        <v>1729</v>
      </c>
      <c r="G374" s="146"/>
    </row>
    <row r="375" spans="1:7" s="197" customFormat="1" x14ac:dyDescent="0.25">
      <c r="A375" s="125" t="s">
        <v>1730</v>
      </c>
      <c r="B375" s="143" t="s">
        <v>1702</v>
      </c>
      <c r="C375" s="152"/>
      <c r="D375" s="152"/>
      <c r="E375" s="121"/>
      <c r="F375" s="152"/>
      <c r="G375" s="159" t="str">
        <f>IF($D$393=0,"",IF(D375="[For completion]","",D375/$D$393))</f>
        <v/>
      </c>
    </row>
    <row r="376" spans="1:7" s="197" customFormat="1" x14ac:dyDescent="0.25">
      <c r="A376" s="125" t="s">
        <v>1731</v>
      </c>
      <c r="B376" s="143" t="s">
        <v>1704</v>
      </c>
      <c r="C376" s="152"/>
      <c r="D376" s="152"/>
      <c r="E376" s="121"/>
      <c r="F376" s="152"/>
      <c r="G376" s="159" t="str">
        <f t="shared" ref="G376:G393" si="17">IF($D$393=0,"",IF(D376="[For completion]","",D376/$D$393))</f>
        <v/>
      </c>
    </row>
    <row r="377" spans="1:7" s="197" customFormat="1" x14ac:dyDescent="0.25">
      <c r="A377" s="125" t="s">
        <v>1732</v>
      </c>
      <c r="B377" s="143" t="s">
        <v>1706</v>
      </c>
      <c r="C377" s="152"/>
      <c r="D377" s="152"/>
      <c r="E377" s="121"/>
      <c r="F377" s="152"/>
      <c r="G377" s="159" t="str">
        <f t="shared" si="17"/>
        <v/>
      </c>
    </row>
    <row r="378" spans="1:7" s="197" customFormat="1" x14ac:dyDescent="0.25">
      <c r="A378" s="125" t="s">
        <v>1733</v>
      </c>
      <c r="B378" s="143" t="s">
        <v>1708</v>
      </c>
      <c r="C378" s="152"/>
      <c r="D378" s="152"/>
      <c r="E378" s="121"/>
      <c r="F378" s="152"/>
      <c r="G378" s="159" t="str">
        <f t="shared" si="17"/>
        <v/>
      </c>
    </row>
    <row r="379" spans="1:7" s="197" customFormat="1" x14ac:dyDescent="0.25">
      <c r="A379" s="125" t="s">
        <v>1734</v>
      </c>
      <c r="B379" s="143" t="s">
        <v>1710</v>
      </c>
      <c r="C379" s="152"/>
      <c r="D379" s="152"/>
      <c r="E379" s="121"/>
      <c r="F379" s="152"/>
      <c r="G379" s="159" t="str">
        <f t="shared" si="17"/>
        <v/>
      </c>
    </row>
    <row r="380" spans="1:7" s="197" customFormat="1" x14ac:dyDescent="0.25">
      <c r="A380" s="125" t="s">
        <v>1735</v>
      </c>
      <c r="B380" s="143" t="s">
        <v>1712</v>
      </c>
      <c r="C380" s="152"/>
      <c r="D380" s="152"/>
      <c r="E380" s="121"/>
      <c r="F380" s="152"/>
      <c r="G380" s="159" t="str">
        <f t="shared" si="17"/>
        <v/>
      </c>
    </row>
    <row r="381" spans="1:7" s="197" customFormat="1" x14ac:dyDescent="0.25">
      <c r="A381" s="125" t="s">
        <v>1736</v>
      </c>
      <c r="B381" s="143" t="s">
        <v>1714</v>
      </c>
      <c r="C381" s="152"/>
      <c r="D381" s="152"/>
      <c r="E381" s="121"/>
      <c r="F381" s="152"/>
      <c r="G381" s="159" t="str">
        <f t="shared" si="17"/>
        <v/>
      </c>
    </row>
    <row r="382" spans="1:7" s="197" customFormat="1" x14ac:dyDescent="0.25">
      <c r="A382" s="125" t="s">
        <v>1737</v>
      </c>
      <c r="B382" s="143" t="s">
        <v>1635</v>
      </c>
      <c r="C382" s="152"/>
      <c r="D382" s="152"/>
      <c r="E382" s="121"/>
      <c r="F382" s="152"/>
      <c r="G382" s="159" t="str">
        <f t="shared" si="17"/>
        <v/>
      </c>
    </row>
    <row r="383" spans="1:7" s="197" customFormat="1" x14ac:dyDescent="0.25">
      <c r="A383" s="125" t="s">
        <v>1738</v>
      </c>
      <c r="B383" s="143" t="s">
        <v>204</v>
      </c>
      <c r="C383" s="152">
        <f>SUM(C375:C382)</f>
        <v>0</v>
      </c>
      <c r="D383" s="152">
        <f>SUM(D375:D382)</f>
        <v>0</v>
      </c>
      <c r="E383" s="121"/>
      <c r="F383" s="125"/>
      <c r="G383" s="159" t="str">
        <f t="shared" si="17"/>
        <v/>
      </c>
    </row>
    <row r="384" spans="1:7" s="197" customFormat="1" ht="14.25" customHeight="1" x14ac:dyDescent="0.25">
      <c r="A384" s="125" t="s">
        <v>1739</v>
      </c>
      <c r="B384" s="143" t="s">
        <v>1740</v>
      </c>
      <c r="C384" s="125"/>
      <c r="D384" s="125"/>
      <c r="E384" s="125"/>
      <c r="F384" s="152"/>
      <c r="G384" s="159" t="str">
        <f t="shared" si="17"/>
        <v/>
      </c>
    </row>
    <row r="385" spans="1:7" s="197" customFormat="1" ht="14.25" customHeight="1" x14ac:dyDescent="0.25">
      <c r="A385" s="125" t="s">
        <v>1741</v>
      </c>
      <c r="B385" s="143"/>
      <c r="C385" s="152"/>
      <c r="D385" s="125"/>
      <c r="E385" s="121"/>
      <c r="F385" s="159"/>
      <c r="G385" s="159" t="str">
        <f t="shared" si="17"/>
        <v/>
      </c>
    </row>
    <row r="386" spans="1:7" s="197" customFormat="1" ht="14.25" customHeight="1" x14ac:dyDescent="0.25">
      <c r="A386" s="125" t="s">
        <v>1742</v>
      </c>
      <c r="B386" s="143"/>
      <c r="C386" s="152"/>
      <c r="D386" s="125"/>
      <c r="E386" s="121"/>
      <c r="F386" s="159"/>
      <c r="G386" s="159" t="str">
        <f t="shared" si="17"/>
        <v/>
      </c>
    </row>
    <row r="387" spans="1:7" s="197" customFormat="1" ht="14.25" customHeight="1" x14ac:dyDescent="0.25">
      <c r="A387" s="125" t="s">
        <v>1743</v>
      </c>
      <c r="B387" s="143"/>
      <c r="C387" s="152"/>
      <c r="D387" s="125"/>
      <c r="E387" s="121"/>
      <c r="F387" s="159"/>
      <c r="G387" s="159" t="str">
        <f t="shared" si="17"/>
        <v/>
      </c>
    </row>
    <row r="388" spans="1:7" s="197" customFormat="1" ht="14.25" customHeight="1" x14ac:dyDescent="0.25">
      <c r="A388" s="125" t="s">
        <v>1744</v>
      </c>
      <c r="B388" s="143"/>
      <c r="C388" s="152"/>
      <c r="D388" s="125"/>
      <c r="E388" s="121"/>
      <c r="F388" s="159"/>
      <c r="G388" s="159" t="str">
        <f t="shared" si="17"/>
        <v/>
      </c>
    </row>
    <row r="389" spans="1:7" s="197" customFormat="1" ht="14.25" customHeight="1" x14ac:dyDescent="0.25">
      <c r="A389" s="125" t="s">
        <v>1745</v>
      </c>
      <c r="B389" s="143"/>
      <c r="C389" s="152"/>
      <c r="D389" s="125"/>
      <c r="E389" s="121"/>
      <c r="F389" s="159"/>
      <c r="G389" s="159" t="str">
        <f t="shared" si="17"/>
        <v/>
      </c>
    </row>
    <row r="390" spans="1:7" s="197" customFormat="1" ht="14.25" customHeight="1" x14ac:dyDescent="0.25">
      <c r="A390" s="125" t="s">
        <v>1746</v>
      </c>
      <c r="B390" s="143"/>
      <c r="C390" s="152"/>
      <c r="D390" s="125"/>
      <c r="E390" s="121"/>
      <c r="F390" s="159"/>
      <c r="G390" s="159" t="str">
        <f t="shared" si="17"/>
        <v/>
      </c>
    </row>
    <row r="391" spans="1:7" s="197" customFormat="1" ht="14.25" customHeight="1" x14ac:dyDescent="0.25">
      <c r="A391" s="125" t="s">
        <v>1747</v>
      </c>
      <c r="B391" s="143"/>
      <c r="C391" s="152"/>
      <c r="D391" s="125"/>
      <c r="E391" s="121"/>
      <c r="F391" s="159"/>
      <c r="G391" s="159" t="str">
        <f t="shared" si="17"/>
        <v/>
      </c>
    </row>
    <row r="392" spans="1:7" s="197" customFormat="1" ht="14.25" customHeight="1" x14ac:dyDescent="0.25">
      <c r="A392" s="125" t="s">
        <v>1748</v>
      </c>
      <c r="B392" s="143"/>
      <c r="C392" s="152"/>
      <c r="D392" s="125"/>
      <c r="E392" s="121"/>
      <c r="F392" s="159"/>
      <c r="G392" s="159" t="str">
        <f t="shared" si="17"/>
        <v/>
      </c>
    </row>
    <row r="393" spans="1:7" s="197" customFormat="1" ht="14.25" customHeight="1" x14ac:dyDescent="0.25">
      <c r="A393" s="125" t="s">
        <v>1749</v>
      </c>
      <c r="B393" s="143"/>
      <c r="C393" s="152"/>
      <c r="D393" s="125"/>
      <c r="E393" s="121"/>
      <c r="F393" s="159"/>
      <c r="G393" s="159" t="str">
        <f t="shared" si="17"/>
        <v/>
      </c>
    </row>
    <row r="394" spans="1:7" s="197" customFormat="1" ht="14.25" customHeight="1" x14ac:dyDescent="0.25">
      <c r="A394" s="125" t="s">
        <v>1750</v>
      </c>
      <c r="B394" s="125"/>
      <c r="C394" s="226"/>
      <c r="D394" s="125"/>
      <c r="E394" s="121"/>
      <c r="F394" s="121"/>
      <c r="G394" s="121"/>
    </row>
    <row r="395" spans="1:7" s="197" customFormat="1" ht="14.25" customHeight="1" x14ac:dyDescent="0.25">
      <c r="A395" s="125" t="s">
        <v>1751</v>
      </c>
      <c r="B395" s="125"/>
      <c r="C395" s="226"/>
      <c r="D395" s="125"/>
      <c r="E395" s="121"/>
      <c r="F395" s="121"/>
      <c r="G395" s="121"/>
    </row>
    <row r="396" spans="1:7" s="197" customFormat="1" ht="14.25" customHeight="1" x14ac:dyDescent="0.25">
      <c r="A396" s="125" t="s">
        <v>1752</v>
      </c>
      <c r="B396" s="125"/>
      <c r="C396" s="226"/>
      <c r="D396" s="125"/>
      <c r="E396" s="121"/>
      <c r="F396" s="121"/>
      <c r="G396" s="121"/>
    </row>
    <row r="397" spans="1:7" s="197" customFormat="1" ht="14.25" customHeight="1" x14ac:dyDescent="0.25">
      <c r="A397" s="125" t="s">
        <v>1753</v>
      </c>
      <c r="B397" s="125"/>
      <c r="C397" s="226"/>
      <c r="D397" s="125"/>
      <c r="E397" s="121"/>
      <c r="F397" s="121"/>
      <c r="G397" s="121"/>
    </row>
    <row r="398" spans="1:7" s="197" customFormat="1" ht="14.25" customHeight="1" x14ac:dyDescent="0.25">
      <c r="A398" s="125" t="s">
        <v>1754</v>
      </c>
      <c r="B398" s="125"/>
      <c r="C398" s="226"/>
      <c r="D398" s="125"/>
      <c r="E398" s="121"/>
      <c r="F398" s="121"/>
      <c r="G398" s="121"/>
    </row>
    <row r="399" spans="1:7" s="197" customFormat="1" ht="14.25" customHeight="1" x14ac:dyDescent="0.25">
      <c r="A399" s="125" t="s">
        <v>1755</v>
      </c>
      <c r="B399" s="125"/>
      <c r="C399" s="226"/>
      <c r="D399" s="125"/>
      <c r="E399" s="121"/>
      <c r="F399" s="121"/>
      <c r="G399" s="121"/>
    </row>
    <row r="400" spans="1:7" s="197" customFormat="1" ht="14.25" customHeight="1" x14ac:dyDescent="0.25">
      <c r="A400" s="125" t="s">
        <v>1756</v>
      </c>
      <c r="B400" s="125"/>
      <c r="C400" s="226"/>
      <c r="D400" s="125"/>
      <c r="E400" s="121"/>
      <c r="F400" s="121"/>
      <c r="G400" s="121"/>
    </row>
    <row r="401" spans="1:7" s="197" customFormat="1" ht="14.25" customHeight="1" x14ac:dyDescent="0.25">
      <c r="A401" s="125" t="s">
        <v>1757</v>
      </c>
      <c r="B401" s="125"/>
      <c r="C401" s="226"/>
      <c r="D401" s="125"/>
      <c r="E401" s="121"/>
      <c r="F401" s="121"/>
      <c r="G401" s="121"/>
    </row>
    <row r="402" spans="1:7" s="197" customFormat="1" ht="14.25" customHeight="1" x14ac:dyDescent="0.25">
      <c r="A402" s="125" t="s">
        <v>1758</v>
      </c>
      <c r="B402" s="125"/>
      <c r="C402" s="226"/>
      <c r="D402" s="125"/>
      <c r="E402" s="121"/>
      <c r="F402" s="121"/>
      <c r="G402" s="121"/>
    </row>
    <row r="403" spans="1:7" s="197" customFormat="1" ht="14.25" customHeight="1" x14ac:dyDescent="0.25">
      <c r="A403" s="125" t="s">
        <v>1759</v>
      </c>
      <c r="B403" s="125"/>
      <c r="C403" s="226"/>
      <c r="D403" s="125"/>
      <c r="E403" s="121"/>
      <c r="F403" s="121"/>
      <c r="G403" s="121"/>
    </row>
    <row r="404" spans="1:7" s="197" customFormat="1" ht="14.25" customHeight="1" x14ac:dyDescent="0.25">
      <c r="A404" s="125" t="s">
        <v>1760</v>
      </c>
      <c r="B404" s="125"/>
      <c r="C404" s="226"/>
      <c r="D404" s="125"/>
      <c r="E404" s="121"/>
      <c r="F404" s="121"/>
      <c r="G404" s="121"/>
    </row>
    <row r="405" spans="1:7" s="197" customFormat="1" ht="14.25" customHeight="1" x14ac:dyDescent="0.25">
      <c r="A405" s="125" t="s">
        <v>1761</v>
      </c>
      <c r="B405" s="125"/>
      <c r="C405" s="226"/>
      <c r="D405" s="125"/>
      <c r="E405" s="121"/>
      <c r="F405" s="121"/>
      <c r="G405" s="121"/>
    </row>
    <row r="406" spans="1:7" s="197" customFormat="1" ht="14.25" customHeight="1" x14ac:dyDescent="0.25">
      <c r="A406" s="125" t="s">
        <v>1762</v>
      </c>
      <c r="B406" s="125"/>
      <c r="C406" s="226"/>
      <c r="D406" s="125"/>
      <c r="E406" s="121"/>
      <c r="F406" s="121"/>
      <c r="G406" s="121"/>
    </row>
    <row r="407" spans="1:7" s="197" customFormat="1" ht="14.25" customHeight="1" x14ac:dyDescent="0.25">
      <c r="A407" s="125" t="s">
        <v>1763</v>
      </c>
      <c r="B407" s="125"/>
      <c r="C407" s="226"/>
      <c r="D407" s="125"/>
      <c r="E407" s="121"/>
      <c r="F407" s="121"/>
      <c r="G407" s="121"/>
    </row>
    <row r="408" spans="1:7" s="197" customFormat="1" ht="14.25" customHeight="1" x14ac:dyDescent="0.25">
      <c r="A408" s="125" t="s">
        <v>1764</v>
      </c>
      <c r="B408" s="125"/>
      <c r="C408" s="226"/>
      <c r="D408" s="125"/>
      <c r="E408" s="121"/>
      <c r="F408" s="121"/>
      <c r="G408" s="121"/>
    </row>
    <row r="409" spans="1:7" s="197" customFormat="1" ht="14.25" customHeight="1" x14ac:dyDescent="0.25">
      <c r="A409" s="125" t="s">
        <v>1765</v>
      </c>
      <c r="B409" s="125"/>
      <c r="C409" s="226"/>
      <c r="D409" s="125"/>
      <c r="E409" s="121"/>
      <c r="F409" s="121"/>
      <c r="G409" s="121"/>
    </row>
    <row r="410" spans="1:7" s="197" customFormat="1" ht="14.25" customHeight="1" x14ac:dyDescent="0.25">
      <c r="A410" s="125" t="s">
        <v>1766</v>
      </c>
      <c r="B410" s="125"/>
      <c r="C410" s="226"/>
      <c r="D410" s="125"/>
      <c r="E410" s="121"/>
      <c r="F410" s="121"/>
      <c r="G410" s="121"/>
    </row>
    <row r="411" spans="1:7" s="197" customFormat="1" ht="14.25" customHeight="1" x14ac:dyDescent="0.25">
      <c r="A411" s="125" t="s">
        <v>1767</v>
      </c>
      <c r="B411" s="125"/>
      <c r="C411" s="226"/>
      <c r="D411" s="125"/>
      <c r="E411" s="121"/>
      <c r="F411" s="121"/>
      <c r="G411" s="121"/>
    </row>
    <row r="412" spans="1:7" s="197" customFormat="1" ht="14.25" customHeight="1" x14ac:dyDescent="0.25">
      <c r="A412" s="125" t="s">
        <v>1768</v>
      </c>
      <c r="B412" s="125"/>
      <c r="C412" s="226"/>
      <c r="D412" s="125"/>
      <c r="E412" s="121"/>
      <c r="F412" s="121"/>
      <c r="G412" s="121"/>
    </row>
    <row r="413" spans="1:7" s="197" customFormat="1" ht="14.25" customHeight="1" x14ac:dyDescent="0.25">
      <c r="A413" s="125" t="s">
        <v>1769</v>
      </c>
      <c r="B413" s="125"/>
      <c r="C413" s="226"/>
      <c r="D413" s="125"/>
      <c r="E413" s="121"/>
      <c r="F413" s="121"/>
      <c r="G413" s="121"/>
    </row>
    <row r="414" spans="1:7" s="197" customFormat="1" ht="14.25" customHeight="1" x14ac:dyDescent="0.25">
      <c r="A414" s="125" t="s">
        <v>1770</v>
      </c>
      <c r="B414" s="125"/>
      <c r="C414" s="226"/>
      <c r="D414" s="125"/>
      <c r="E414" s="121"/>
      <c r="F414" s="121"/>
      <c r="G414" s="121"/>
    </row>
    <row r="415" spans="1:7" s="197" customFormat="1" ht="14.25" customHeight="1" x14ac:dyDescent="0.25">
      <c r="A415" s="125" t="s">
        <v>1771</v>
      </c>
      <c r="B415" s="125"/>
      <c r="C415" s="226"/>
      <c r="D415" s="125"/>
      <c r="E415" s="121"/>
      <c r="F415" s="121"/>
      <c r="G415" s="121"/>
    </row>
    <row r="416" spans="1:7" s="197" customFormat="1" ht="14.25" customHeight="1" x14ac:dyDescent="0.25">
      <c r="A416" s="125" t="s">
        <v>1772</v>
      </c>
      <c r="B416" s="125"/>
      <c r="C416" s="226"/>
      <c r="D416" s="125"/>
      <c r="E416" s="121"/>
      <c r="F416" s="121"/>
      <c r="G416" s="121"/>
    </row>
    <row r="417" spans="1:7" s="197" customFormat="1" ht="14.25" customHeight="1" x14ac:dyDescent="0.25">
      <c r="A417" s="125" t="s">
        <v>1773</v>
      </c>
      <c r="B417" s="125"/>
      <c r="C417" s="226"/>
      <c r="D417" s="125"/>
      <c r="E417" s="121"/>
      <c r="F417" s="121"/>
      <c r="G417" s="121"/>
    </row>
    <row r="418" spans="1:7" s="197" customFormat="1" ht="14.25" customHeight="1" x14ac:dyDescent="0.25">
      <c r="A418" s="125" t="s">
        <v>1774</v>
      </c>
      <c r="B418" s="125"/>
      <c r="C418" s="226"/>
      <c r="D418" s="125"/>
      <c r="E418" s="121"/>
      <c r="F418" s="121"/>
      <c r="G418" s="121"/>
    </row>
    <row r="419" spans="1:7" s="197" customFormat="1" ht="14.25" customHeight="1" x14ac:dyDescent="0.25">
      <c r="A419" s="125" t="s">
        <v>1775</v>
      </c>
      <c r="B419" s="125"/>
      <c r="C419" s="226"/>
      <c r="D419" s="125"/>
      <c r="E419" s="121"/>
      <c r="F419" s="121"/>
      <c r="G419" s="121"/>
    </row>
    <row r="420" spans="1:7" s="197" customFormat="1" ht="14.25" customHeight="1" x14ac:dyDescent="0.25">
      <c r="A420" s="125" t="s">
        <v>1776</v>
      </c>
      <c r="B420" s="125"/>
      <c r="C420" s="226"/>
      <c r="D420" s="125"/>
      <c r="E420" s="121"/>
      <c r="F420" s="121"/>
      <c r="G420" s="121"/>
    </row>
    <row r="421" spans="1:7" s="197" customFormat="1" ht="14.25" customHeight="1" x14ac:dyDescent="0.25">
      <c r="A421" s="125" t="s">
        <v>1777</v>
      </c>
      <c r="B421" s="125"/>
      <c r="C421" s="226"/>
      <c r="D421" s="125"/>
      <c r="E421" s="121"/>
      <c r="F421" s="121"/>
      <c r="G421" s="121"/>
    </row>
    <row r="422" spans="1:7" s="197" customFormat="1" ht="14.25" customHeight="1" x14ac:dyDescent="0.25">
      <c r="A422" s="125" t="s">
        <v>1778</v>
      </c>
      <c r="B422" s="125"/>
      <c r="C422" s="226"/>
      <c r="D422" s="125"/>
      <c r="E422" s="121"/>
      <c r="F422" s="121"/>
      <c r="G422" s="121"/>
    </row>
    <row r="423" spans="1:7" ht="14.25" customHeight="1" x14ac:dyDescent="0.2"/>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60A529CD-C0C4-4448-B8EF-E13E366780E6}"/>
    <hyperlink ref="B7" location="'B1. HTT Mortgage Assets'!B166" display="7.A Residential Cover Pool" xr:uid="{29778B86-4EE4-48AA-958F-81AF76771370}"/>
    <hyperlink ref="B8" location="'B1. HTT Mortgage Assets'!B267" display="7.B Commercial Cover Pool" xr:uid="{55B87B5D-7E9F-404B-BABF-B369721EA249}"/>
    <hyperlink ref="B149" location="'2. Harmonised Glossary'!A9" display="Breakdown by Interest Rate" xr:uid="{F03AF95E-69FC-487B-A3FE-6ED272B6B440}"/>
    <hyperlink ref="B11" location="'2. Harmonised Glossary'!A12" display="Property Type Information" xr:uid="{04021562-62DA-4E5C-9532-B3D80A69C585}"/>
    <hyperlink ref="B215" location="'C. HTT Harmonised Glossary'!B13" display="11. Loan to Value (LTV) Information - UNINDEXED" xr:uid="{5D94F6D1-6F45-4541-936D-700EFD5BA483}"/>
    <hyperlink ref="B237" location="'C. HTT Harmonised Glossary'!B16" display="12. Loan to Value (LTV) Information - INDEXED " xr:uid="{F931F88F-ED9F-4667-8180-1E591524D9BF}"/>
    <hyperlink ref="B179" location="'C. HTT Harmonised Glossary'!B19" display="9. Non-Performing Loans (NPLs)" xr:uid="{3C2A207B-AE4A-49ED-9384-5EA37081F95E}"/>
  </hyperlinks>
  <pageMargins left="0.25" right="0.25" top="0.75" bottom="0.75" header="0.3" footer="0.3"/>
  <pageSetup paperSize="9" scale="64" fitToHeight="0" orientation="landscape" r:id="rId1"/>
  <headerFooter>
    <oddHeader>&amp;R&amp;G</oddHead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A158-F43E-4364-A8C7-8FB03AC0A3EF}">
  <sheetPr>
    <tabColor theme="9" tint="-0.249977111117893"/>
    <pageSetUpPr fitToPage="1"/>
  </sheetPr>
  <dimension ref="A1:C403"/>
  <sheetViews>
    <sheetView view="pageBreakPreview" topLeftCell="A8" zoomScale="60" zoomScaleNormal="100" workbookViewId="0">
      <selection activeCell="A2" sqref="A2"/>
    </sheetView>
  </sheetViews>
  <sheetFormatPr defaultColWidth="11.42578125" defaultRowHeight="15" outlineLevelRow="1" x14ac:dyDescent="0.25"/>
  <cols>
    <col min="1" max="1" width="16.28515625" style="16" customWidth="1"/>
    <col min="2" max="2" width="89.85546875" style="18" bestFit="1" customWidth="1"/>
    <col min="3" max="3" width="134.7109375" style="16" customWidth="1"/>
    <col min="4" max="16384" width="11.42578125" style="16"/>
  </cols>
  <sheetData>
    <row r="1" spans="1:3" ht="31.5" x14ac:dyDescent="0.25">
      <c r="A1" s="1" t="s">
        <v>732</v>
      </c>
      <c r="B1" s="1"/>
      <c r="C1" s="15" t="s">
        <v>1137</v>
      </c>
    </row>
    <row r="2" spans="1:3" x14ac:dyDescent="0.25">
      <c r="B2" s="17"/>
      <c r="C2" s="17"/>
    </row>
    <row r="3" spans="1:3" x14ac:dyDescent="0.25">
      <c r="A3" s="29" t="s">
        <v>733</v>
      </c>
      <c r="B3" s="30"/>
      <c r="C3" s="17"/>
    </row>
    <row r="4" spans="1:3" x14ac:dyDescent="0.25">
      <c r="C4" s="17"/>
    </row>
    <row r="5" spans="1:3" ht="37.5" x14ac:dyDescent="0.25">
      <c r="A5" s="20" t="s">
        <v>294</v>
      </c>
      <c r="B5" s="20" t="s">
        <v>734</v>
      </c>
      <c r="C5" s="31" t="s">
        <v>735</v>
      </c>
    </row>
    <row r="6" spans="1:3" ht="30" customHeight="1" x14ac:dyDescent="0.25">
      <c r="A6" s="27" t="s">
        <v>736</v>
      </c>
      <c r="B6" s="21" t="s">
        <v>737</v>
      </c>
      <c r="C6" s="32" t="s">
        <v>738</v>
      </c>
    </row>
    <row r="7" spans="1:3" ht="28.5" customHeight="1" x14ac:dyDescent="0.25">
      <c r="A7" s="27" t="s">
        <v>739</v>
      </c>
      <c r="B7" s="21" t="s">
        <v>740</v>
      </c>
      <c r="C7" s="32" t="s">
        <v>741</v>
      </c>
    </row>
    <row r="8" spans="1:3" ht="30" x14ac:dyDescent="0.25">
      <c r="A8" s="27" t="s">
        <v>742</v>
      </c>
      <c r="B8" s="21" t="s">
        <v>743</v>
      </c>
      <c r="C8" s="32" t="s">
        <v>744</v>
      </c>
    </row>
    <row r="9" spans="1:3" ht="14.25" customHeight="1" x14ac:dyDescent="0.25">
      <c r="A9" s="27" t="s">
        <v>745</v>
      </c>
      <c r="B9" s="21" t="s">
        <v>746</v>
      </c>
      <c r="C9" s="14" t="s">
        <v>1129</v>
      </c>
    </row>
    <row r="10" spans="1:3" ht="46.5" customHeight="1" x14ac:dyDescent="0.25">
      <c r="A10" s="27" t="s">
        <v>747</v>
      </c>
      <c r="B10" s="21" t="s">
        <v>748</v>
      </c>
      <c r="C10" s="32" t="s">
        <v>1128</v>
      </c>
    </row>
    <row r="11" spans="1:3" ht="14.25" customHeight="1" x14ac:dyDescent="0.25">
      <c r="A11" s="27" t="s">
        <v>749</v>
      </c>
      <c r="B11" s="21" t="s">
        <v>750</v>
      </c>
      <c r="C11" s="14" t="s">
        <v>1127</v>
      </c>
    </row>
    <row r="12" spans="1:3" ht="14.25" customHeight="1" x14ac:dyDescent="0.25">
      <c r="A12" s="27" t="s">
        <v>751</v>
      </c>
      <c r="B12" s="21" t="s">
        <v>752</v>
      </c>
      <c r="C12" s="24" t="s">
        <v>1130</v>
      </c>
    </row>
    <row r="13" spans="1:3" ht="30" x14ac:dyDescent="0.25">
      <c r="A13" s="27" t="s">
        <v>753</v>
      </c>
      <c r="B13" s="21" t="s">
        <v>754</v>
      </c>
      <c r="C13" s="24" t="s">
        <v>1126</v>
      </c>
    </row>
    <row r="14" spans="1:3" ht="14.25" customHeight="1" x14ac:dyDescent="0.25">
      <c r="A14" s="27" t="s">
        <v>755</v>
      </c>
      <c r="B14" s="21" t="s">
        <v>756</v>
      </c>
      <c r="C14" s="24" t="s">
        <v>1123</v>
      </c>
    </row>
    <row r="15" spans="1:3" ht="14.25" customHeight="1" x14ac:dyDescent="0.25">
      <c r="A15" s="27" t="s">
        <v>757</v>
      </c>
      <c r="B15" s="21" t="s">
        <v>758</v>
      </c>
      <c r="C15" s="24" t="s">
        <v>1124</v>
      </c>
    </row>
    <row r="16" spans="1:3" ht="14.25" customHeight="1" x14ac:dyDescent="0.25">
      <c r="A16" s="27" t="s">
        <v>759</v>
      </c>
      <c r="B16" s="21" t="s">
        <v>760</v>
      </c>
      <c r="C16" s="24" t="s">
        <v>1125</v>
      </c>
    </row>
    <row r="17" spans="1:3" ht="30" x14ac:dyDescent="0.25">
      <c r="A17" s="27" t="s">
        <v>761</v>
      </c>
      <c r="B17" s="25" t="s">
        <v>762</v>
      </c>
      <c r="C17" s="24" t="s">
        <v>1122</v>
      </c>
    </row>
    <row r="18" spans="1:3" ht="45" x14ac:dyDescent="0.25">
      <c r="A18" s="27" t="s">
        <v>763</v>
      </c>
      <c r="B18" s="25" t="s">
        <v>764</v>
      </c>
      <c r="C18" s="24" t="s">
        <v>1120</v>
      </c>
    </row>
    <row r="19" spans="1:3" ht="14.25" customHeight="1" x14ac:dyDescent="0.25">
      <c r="A19" s="27" t="s">
        <v>765</v>
      </c>
      <c r="B19" s="25" t="s">
        <v>766</v>
      </c>
      <c r="C19" s="24" t="s">
        <v>1121</v>
      </c>
    </row>
    <row r="20" spans="1:3" ht="30" x14ac:dyDescent="0.25">
      <c r="A20" s="27" t="s">
        <v>767</v>
      </c>
      <c r="B20" s="21" t="s">
        <v>768</v>
      </c>
      <c r="C20" s="24" t="s">
        <v>1131</v>
      </c>
    </row>
    <row r="21" spans="1:3" ht="14.25" customHeight="1" x14ac:dyDescent="0.25">
      <c r="A21" s="27" t="s">
        <v>769</v>
      </c>
      <c r="B21" s="22" t="s">
        <v>770</v>
      </c>
      <c r="C21" s="24" t="s">
        <v>1132</v>
      </c>
    </row>
    <row r="22" spans="1:3" ht="14.25" customHeight="1" x14ac:dyDescent="0.25">
      <c r="A22" s="27" t="s">
        <v>771</v>
      </c>
      <c r="B22" s="16"/>
      <c r="C22" s="33"/>
    </row>
    <row r="23" spans="1:3" ht="14.25" customHeight="1" outlineLevel="1" x14ac:dyDescent="0.25">
      <c r="A23" s="27" t="s">
        <v>772</v>
      </c>
      <c r="C23" s="24"/>
    </row>
    <row r="24" spans="1:3" ht="14.25" customHeight="1" outlineLevel="1" x14ac:dyDescent="0.25">
      <c r="A24" s="27" t="s">
        <v>773</v>
      </c>
      <c r="B24" s="28"/>
      <c r="C24" s="24"/>
    </row>
    <row r="25" spans="1:3" ht="14.25" customHeight="1" outlineLevel="1" x14ac:dyDescent="0.25">
      <c r="A25" s="27" t="s">
        <v>774</v>
      </c>
      <c r="B25" s="28"/>
      <c r="C25" s="24"/>
    </row>
    <row r="26" spans="1:3" ht="14.25" customHeight="1" outlineLevel="1" x14ac:dyDescent="0.25">
      <c r="A26" s="27" t="s">
        <v>775</v>
      </c>
      <c r="B26" s="28"/>
      <c r="C26" s="24"/>
    </row>
    <row r="27" spans="1:3" ht="14.25" customHeight="1" outlineLevel="1" x14ac:dyDescent="0.25">
      <c r="A27" s="27" t="s">
        <v>776</v>
      </c>
      <c r="B27" s="28"/>
      <c r="C27" s="24"/>
    </row>
    <row r="28" spans="1:3" ht="14.25" customHeight="1" outlineLevel="1" x14ac:dyDescent="0.25">
      <c r="A28" s="20"/>
      <c r="B28" s="20" t="s">
        <v>777</v>
      </c>
      <c r="C28" s="31" t="s">
        <v>735</v>
      </c>
    </row>
    <row r="29" spans="1:3" ht="14.25" customHeight="1" outlineLevel="1" x14ac:dyDescent="0.25">
      <c r="A29" s="27" t="s">
        <v>778</v>
      </c>
      <c r="B29" s="21" t="s">
        <v>779</v>
      </c>
      <c r="C29" s="24"/>
    </row>
    <row r="30" spans="1:3" ht="14.25" customHeight="1" outlineLevel="1" x14ac:dyDescent="0.25">
      <c r="A30" s="27" t="s">
        <v>780</v>
      </c>
      <c r="B30" s="21" t="s">
        <v>781</v>
      </c>
      <c r="C30" s="24"/>
    </row>
    <row r="31" spans="1:3" ht="14.25" customHeight="1" outlineLevel="1" x14ac:dyDescent="0.25">
      <c r="A31" s="27" t="s">
        <v>782</v>
      </c>
      <c r="B31" s="21" t="s">
        <v>783</v>
      </c>
      <c r="C31" s="24"/>
    </row>
    <row r="32" spans="1:3" ht="14.25" customHeight="1" outlineLevel="1" x14ac:dyDescent="0.25">
      <c r="A32" s="27" t="s">
        <v>784</v>
      </c>
      <c r="B32" s="34" t="s">
        <v>1168</v>
      </c>
      <c r="C32" s="24"/>
    </row>
    <row r="33" spans="1:3" ht="14.25" customHeight="1" outlineLevel="1" x14ac:dyDescent="0.25">
      <c r="A33" s="27" t="s">
        <v>785</v>
      </c>
      <c r="B33" s="35"/>
      <c r="C33" s="24"/>
    </row>
    <row r="34" spans="1:3" ht="14.25" customHeight="1" outlineLevel="1" x14ac:dyDescent="0.25">
      <c r="A34" s="27" t="s">
        <v>786</v>
      </c>
      <c r="B34" s="35"/>
      <c r="C34" s="24"/>
    </row>
    <row r="35" spans="1:3" ht="14.25" customHeight="1" outlineLevel="1" x14ac:dyDescent="0.25">
      <c r="A35" s="27" t="s">
        <v>787</v>
      </c>
      <c r="B35" s="35"/>
      <c r="C35" s="24"/>
    </row>
    <row r="36" spans="1:3" ht="14.25" customHeight="1" outlineLevel="1" x14ac:dyDescent="0.25">
      <c r="A36" s="27" t="s">
        <v>788</v>
      </c>
      <c r="B36" s="35"/>
      <c r="C36" s="24"/>
    </row>
    <row r="37" spans="1:3" ht="14.25" customHeight="1" outlineLevel="1" x14ac:dyDescent="0.25">
      <c r="A37" s="27" t="s">
        <v>789</v>
      </c>
      <c r="B37" s="35"/>
      <c r="C37" s="24"/>
    </row>
    <row r="38" spans="1:3" ht="14.25" customHeight="1" outlineLevel="1" x14ac:dyDescent="0.25">
      <c r="A38" s="27" t="s">
        <v>790</v>
      </c>
      <c r="B38" s="35"/>
      <c r="C38" s="24"/>
    </row>
    <row r="39" spans="1:3" ht="14.25" customHeight="1" outlineLevel="1" x14ac:dyDescent="0.25">
      <c r="A39" s="27" t="s">
        <v>791</v>
      </c>
      <c r="B39" s="35"/>
      <c r="C39" s="24"/>
    </row>
    <row r="40" spans="1:3" ht="14.25" customHeight="1" outlineLevel="1" x14ac:dyDescent="0.25">
      <c r="A40" s="27" t="s">
        <v>792</v>
      </c>
      <c r="B40" s="16"/>
      <c r="C40" s="24"/>
    </row>
    <row r="41" spans="1:3" ht="14.25" customHeight="1" outlineLevel="1" x14ac:dyDescent="0.25">
      <c r="A41" s="27" t="s">
        <v>793</v>
      </c>
      <c r="B41" s="35"/>
      <c r="C41" s="24"/>
    </row>
    <row r="42" spans="1:3" ht="14.25" customHeight="1" outlineLevel="1" x14ac:dyDescent="0.25">
      <c r="A42" s="27" t="s">
        <v>794</v>
      </c>
      <c r="B42" s="35"/>
      <c r="C42" s="24"/>
    </row>
    <row r="43" spans="1:3" ht="14.25" customHeight="1" outlineLevel="1" x14ac:dyDescent="0.25">
      <c r="A43" s="27" t="s">
        <v>795</v>
      </c>
      <c r="B43" s="35"/>
      <c r="C43" s="24"/>
    </row>
    <row r="44" spans="1:3" ht="14.25" customHeight="1" x14ac:dyDescent="0.25">
      <c r="A44" s="20"/>
      <c r="B44" s="20" t="s">
        <v>796</v>
      </c>
      <c r="C44" s="31" t="s">
        <v>623</v>
      </c>
    </row>
    <row r="45" spans="1:3" ht="14.25" customHeight="1" x14ac:dyDescent="0.25">
      <c r="A45" s="27" t="s">
        <v>797</v>
      </c>
      <c r="B45" s="25" t="s">
        <v>624</v>
      </c>
      <c r="C45" s="18" t="s">
        <v>625</v>
      </c>
    </row>
    <row r="46" spans="1:3" ht="14.25" customHeight="1" x14ac:dyDescent="0.25">
      <c r="A46" s="27" t="s">
        <v>798</v>
      </c>
      <c r="B46" s="25" t="s">
        <v>626</v>
      </c>
      <c r="C46" s="18" t="s">
        <v>627</v>
      </c>
    </row>
    <row r="47" spans="1:3" ht="14.25" customHeight="1" x14ac:dyDescent="0.25">
      <c r="A47" s="27" t="s">
        <v>799</v>
      </c>
      <c r="B47" s="25" t="s">
        <v>628</v>
      </c>
      <c r="C47" s="18" t="s">
        <v>629</v>
      </c>
    </row>
    <row r="48" spans="1:3" ht="14.25" customHeight="1" outlineLevel="1" x14ac:dyDescent="0.25">
      <c r="A48" s="27" t="s">
        <v>800</v>
      </c>
      <c r="B48" s="34" t="s">
        <v>1169</v>
      </c>
      <c r="C48" s="24" t="s">
        <v>631</v>
      </c>
    </row>
    <row r="49" spans="1:3" ht="14.25" customHeight="1" outlineLevel="1" x14ac:dyDescent="0.25">
      <c r="A49" s="27" t="s">
        <v>801</v>
      </c>
      <c r="B49" s="36"/>
      <c r="C49" s="24"/>
    </row>
    <row r="50" spans="1:3" ht="14.25" customHeight="1" outlineLevel="1" x14ac:dyDescent="0.25">
      <c r="A50" s="27" t="s">
        <v>802</v>
      </c>
      <c r="B50" s="34"/>
      <c r="C50" s="24"/>
    </row>
    <row r="51" spans="1:3" ht="14.25" customHeight="1" x14ac:dyDescent="0.25">
      <c r="A51" s="20"/>
      <c r="B51" s="20" t="s">
        <v>803</v>
      </c>
      <c r="C51" s="31" t="s">
        <v>735</v>
      </c>
    </row>
    <row r="52" spans="1:3" ht="14.25" customHeight="1" x14ac:dyDescent="0.25">
      <c r="A52" s="27" t="s">
        <v>804</v>
      </c>
      <c r="B52" s="21" t="s">
        <v>805</v>
      </c>
      <c r="C52" s="18"/>
    </row>
    <row r="53" spans="1:3" ht="14.25" customHeight="1" x14ac:dyDescent="0.25">
      <c r="A53" s="27" t="s">
        <v>806</v>
      </c>
      <c r="B53" s="36"/>
      <c r="C53" s="33"/>
    </row>
    <row r="54" spans="1:3" ht="14.25" customHeight="1" x14ac:dyDescent="0.25">
      <c r="A54" s="27" t="s">
        <v>807</v>
      </c>
      <c r="B54" s="36"/>
      <c r="C54" s="33"/>
    </row>
    <row r="55" spans="1:3" ht="14.25" customHeight="1" x14ac:dyDescent="0.25">
      <c r="A55" s="27" t="s">
        <v>808</v>
      </c>
      <c r="B55" s="36"/>
      <c r="C55" s="33"/>
    </row>
    <row r="56" spans="1:3" ht="14.25" customHeight="1" x14ac:dyDescent="0.25">
      <c r="A56" s="27" t="s">
        <v>809</v>
      </c>
      <c r="B56" s="36"/>
      <c r="C56" s="33"/>
    </row>
    <row r="57" spans="1:3" ht="14.25" customHeight="1" x14ac:dyDescent="0.25">
      <c r="A57" s="27" t="s">
        <v>810</v>
      </c>
      <c r="B57" s="36"/>
      <c r="C57" s="33"/>
    </row>
    <row r="58" spans="1:3" x14ac:dyDescent="0.25">
      <c r="B58" s="23"/>
    </row>
    <row r="59" spans="1:3" x14ac:dyDescent="0.25">
      <c r="B59" s="23"/>
    </row>
    <row r="60" spans="1:3" x14ac:dyDescent="0.25">
      <c r="B60" s="23"/>
    </row>
    <row r="61" spans="1:3" x14ac:dyDescent="0.25">
      <c r="B61" s="23"/>
    </row>
    <row r="62" spans="1:3" x14ac:dyDescent="0.25">
      <c r="B62" s="23"/>
    </row>
    <row r="63" spans="1:3" x14ac:dyDescent="0.25">
      <c r="B63" s="23"/>
    </row>
    <row r="64" spans="1:3" x14ac:dyDescent="0.25">
      <c r="B64" s="23"/>
    </row>
    <row r="65" spans="2:2" x14ac:dyDescent="0.25">
      <c r="B65" s="23"/>
    </row>
    <row r="66" spans="2:2" x14ac:dyDescent="0.25">
      <c r="B66" s="23"/>
    </row>
    <row r="67" spans="2:2" x14ac:dyDescent="0.25">
      <c r="B67" s="23"/>
    </row>
    <row r="68" spans="2:2" x14ac:dyDescent="0.25">
      <c r="B68" s="23"/>
    </row>
    <row r="69" spans="2:2" x14ac:dyDescent="0.25">
      <c r="B69" s="23"/>
    </row>
    <row r="70" spans="2:2" x14ac:dyDescent="0.25">
      <c r="B70" s="23"/>
    </row>
    <row r="71" spans="2:2" x14ac:dyDescent="0.25">
      <c r="B71" s="23"/>
    </row>
    <row r="72" spans="2:2" x14ac:dyDescent="0.25">
      <c r="B72" s="23"/>
    </row>
    <row r="73" spans="2:2" x14ac:dyDescent="0.25">
      <c r="B73" s="23"/>
    </row>
    <row r="74" spans="2:2" x14ac:dyDescent="0.25">
      <c r="B74" s="23"/>
    </row>
    <row r="75" spans="2:2" x14ac:dyDescent="0.25">
      <c r="B75" s="23"/>
    </row>
    <row r="76" spans="2:2" x14ac:dyDescent="0.25">
      <c r="B76" s="23"/>
    </row>
    <row r="77" spans="2:2" x14ac:dyDescent="0.25">
      <c r="B77" s="23"/>
    </row>
    <row r="78" spans="2:2" x14ac:dyDescent="0.25">
      <c r="B78" s="23"/>
    </row>
    <row r="79" spans="2:2" x14ac:dyDescent="0.25">
      <c r="B79" s="23"/>
    </row>
    <row r="80" spans="2:2" x14ac:dyDescent="0.25">
      <c r="B80" s="23"/>
    </row>
    <row r="81" spans="2:2" x14ac:dyDescent="0.25">
      <c r="B81" s="23"/>
    </row>
    <row r="82" spans="2:2" x14ac:dyDescent="0.25">
      <c r="B82" s="23"/>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23"/>
    </row>
    <row r="95" spans="2:2" x14ac:dyDescent="0.25">
      <c r="B95" s="23"/>
    </row>
    <row r="96" spans="2:2" x14ac:dyDescent="0.25">
      <c r="B96" s="23"/>
    </row>
    <row r="97" spans="2:2" x14ac:dyDescent="0.25">
      <c r="B97" s="23"/>
    </row>
    <row r="98" spans="2:2" x14ac:dyDescent="0.25">
      <c r="B98" s="23"/>
    </row>
    <row r="99" spans="2:2" x14ac:dyDescent="0.25">
      <c r="B99" s="23"/>
    </row>
    <row r="100" spans="2:2" x14ac:dyDescent="0.25">
      <c r="B100" s="23"/>
    </row>
    <row r="101" spans="2:2" x14ac:dyDescent="0.25">
      <c r="B101" s="23"/>
    </row>
    <row r="102" spans="2:2" x14ac:dyDescent="0.25">
      <c r="B102" s="23"/>
    </row>
    <row r="103" spans="2:2" x14ac:dyDescent="0.25">
      <c r="B103" s="17"/>
    </row>
    <row r="104" spans="2:2" x14ac:dyDescent="0.25">
      <c r="B104" s="17"/>
    </row>
    <row r="105" spans="2:2" x14ac:dyDescent="0.25">
      <c r="B105" s="17"/>
    </row>
    <row r="106" spans="2:2" x14ac:dyDescent="0.25">
      <c r="B106" s="17"/>
    </row>
    <row r="107" spans="2:2" x14ac:dyDescent="0.25">
      <c r="B107" s="17"/>
    </row>
    <row r="108" spans="2:2" x14ac:dyDescent="0.25">
      <c r="B108" s="17"/>
    </row>
    <row r="109" spans="2:2" x14ac:dyDescent="0.25">
      <c r="B109" s="17"/>
    </row>
    <row r="110" spans="2:2" x14ac:dyDescent="0.25">
      <c r="B110" s="17"/>
    </row>
    <row r="111" spans="2:2" x14ac:dyDescent="0.25">
      <c r="B111" s="17"/>
    </row>
    <row r="112" spans="2:2" x14ac:dyDescent="0.25">
      <c r="B112" s="17"/>
    </row>
    <row r="113" spans="2:2" x14ac:dyDescent="0.25">
      <c r="B113" s="23"/>
    </row>
    <row r="114" spans="2:2" x14ac:dyDescent="0.25">
      <c r="B114" s="23"/>
    </row>
    <row r="115" spans="2:2" x14ac:dyDescent="0.25">
      <c r="B115" s="23"/>
    </row>
    <row r="116" spans="2:2" x14ac:dyDescent="0.25">
      <c r="B116" s="23"/>
    </row>
    <row r="117" spans="2:2" x14ac:dyDescent="0.25">
      <c r="B117" s="23"/>
    </row>
    <row r="118" spans="2:2" x14ac:dyDescent="0.25">
      <c r="B118" s="23"/>
    </row>
    <row r="119" spans="2:2" x14ac:dyDescent="0.25">
      <c r="B119" s="23"/>
    </row>
    <row r="120" spans="2:2" x14ac:dyDescent="0.25">
      <c r="B120" s="23"/>
    </row>
    <row r="121" spans="2:2" x14ac:dyDescent="0.25">
      <c r="B121" s="26"/>
    </row>
    <row r="122" spans="2:2" x14ac:dyDescent="0.25">
      <c r="B122" s="23"/>
    </row>
    <row r="123" spans="2:2" x14ac:dyDescent="0.25">
      <c r="B123" s="23"/>
    </row>
    <row r="124" spans="2:2" x14ac:dyDescent="0.25">
      <c r="B124" s="23"/>
    </row>
    <row r="125" spans="2:2" x14ac:dyDescent="0.25">
      <c r="B125" s="23"/>
    </row>
    <row r="126" spans="2:2" x14ac:dyDescent="0.25">
      <c r="B126" s="23"/>
    </row>
    <row r="127" spans="2:2" x14ac:dyDescent="0.25">
      <c r="B127" s="23"/>
    </row>
    <row r="128" spans="2:2" x14ac:dyDescent="0.25">
      <c r="B128" s="23"/>
    </row>
    <row r="129" spans="2:2" x14ac:dyDescent="0.25">
      <c r="B129" s="23"/>
    </row>
    <row r="130" spans="2:2" x14ac:dyDescent="0.25">
      <c r="B130" s="23"/>
    </row>
    <row r="131" spans="2:2" x14ac:dyDescent="0.25">
      <c r="B131" s="23"/>
    </row>
    <row r="132" spans="2:2" x14ac:dyDescent="0.25">
      <c r="B132" s="23"/>
    </row>
    <row r="133" spans="2:2" x14ac:dyDescent="0.25">
      <c r="B133" s="23"/>
    </row>
    <row r="134" spans="2:2" x14ac:dyDescent="0.25">
      <c r="B134" s="23"/>
    </row>
    <row r="135" spans="2:2" x14ac:dyDescent="0.25">
      <c r="B135" s="23"/>
    </row>
    <row r="136" spans="2:2" x14ac:dyDescent="0.25">
      <c r="B136" s="23"/>
    </row>
    <row r="137" spans="2:2" x14ac:dyDescent="0.25">
      <c r="B137" s="23"/>
    </row>
    <row r="138" spans="2:2" x14ac:dyDescent="0.25">
      <c r="B138" s="23"/>
    </row>
    <row r="140" spans="2:2" x14ac:dyDescent="0.25">
      <c r="B140" s="23"/>
    </row>
    <row r="141" spans="2:2" x14ac:dyDescent="0.25">
      <c r="B141" s="23"/>
    </row>
    <row r="142" spans="2:2" x14ac:dyDescent="0.25">
      <c r="B142" s="23"/>
    </row>
    <row r="147" spans="2:2" x14ac:dyDescent="0.25">
      <c r="B147" s="19"/>
    </row>
    <row r="148" spans="2:2" x14ac:dyDescent="0.25">
      <c r="B148" s="37"/>
    </row>
    <row r="154" spans="2:2" x14ac:dyDescent="0.25">
      <c r="B154" s="25"/>
    </row>
    <row r="155" spans="2:2" x14ac:dyDescent="0.25">
      <c r="B155" s="23"/>
    </row>
    <row r="157" spans="2:2" x14ac:dyDescent="0.25">
      <c r="B157" s="23"/>
    </row>
    <row r="158" spans="2:2" x14ac:dyDescent="0.25">
      <c r="B158" s="23"/>
    </row>
    <row r="159" spans="2:2" x14ac:dyDescent="0.25">
      <c r="B159" s="23"/>
    </row>
    <row r="160" spans="2:2" x14ac:dyDescent="0.25">
      <c r="B160" s="23"/>
    </row>
    <row r="161" spans="2:2" x14ac:dyDescent="0.25">
      <c r="B161" s="23"/>
    </row>
    <row r="162" spans="2:2" x14ac:dyDescent="0.25">
      <c r="B162" s="23"/>
    </row>
    <row r="163" spans="2:2" x14ac:dyDescent="0.25">
      <c r="B163" s="23"/>
    </row>
    <row r="164" spans="2:2" x14ac:dyDescent="0.25">
      <c r="B164" s="23"/>
    </row>
    <row r="165" spans="2:2" x14ac:dyDescent="0.25">
      <c r="B165" s="23"/>
    </row>
    <row r="166" spans="2:2" x14ac:dyDescent="0.25">
      <c r="B166" s="23"/>
    </row>
    <row r="167" spans="2:2" x14ac:dyDescent="0.25">
      <c r="B167" s="23"/>
    </row>
    <row r="168" spans="2:2" x14ac:dyDescent="0.25">
      <c r="B168" s="23"/>
    </row>
    <row r="265" spans="2:2" x14ac:dyDescent="0.25">
      <c r="B265" s="21"/>
    </row>
    <row r="266" spans="2:2" x14ac:dyDescent="0.25">
      <c r="B266" s="23"/>
    </row>
    <row r="267" spans="2:2" x14ac:dyDescent="0.25">
      <c r="B267" s="23"/>
    </row>
    <row r="270" spans="2:2" x14ac:dyDescent="0.25">
      <c r="B270" s="23"/>
    </row>
    <row r="286" spans="2:2" x14ac:dyDescent="0.25">
      <c r="B286" s="21"/>
    </row>
    <row r="316" spans="2:2" x14ac:dyDescent="0.25">
      <c r="B316" s="19"/>
    </row>
    <row r="317" spans="2:2" x14ac:dyDescent="0.25">
      <c r="B317" s="23"/>
    </row>
    <row r="319" spans="2:2" x14ac:dyDescent="0.25">
      <c r="B319" s="23"/>
    </row>
    <row r="320" spans="2:2" x14ac:dyDescent="0.25">
      <c r="B320" s="23"/>
    </row>
    <row r="321" spans="2:2" x14ac:dyDescent="0.25">
      <c r="B321" s="23"/>
    </row>
    <row r="322" spans="2:2" x14ac:dyDescent="0.25">
      <c r="B322" s="23"/>
    </row>
    <row r="323" spans="2:2" x14ac:dyDescent="0.25">
      <c r="B323" s="23"/>
    </row>
    <row r="324" spans="2:2" x14ac:dyDescent="0.25">
      <c r="B324" s="23"/>
    </row>
    <row r="325" spans="2:2" x14ac:dyDescent="0.25">
      <c r="B325" s="23"/>
    </row>
    <row r="326" spans="2:2" x14ac:dyDescent="0.25">
      <c r="B326" s="23"/>
    </row>
    <row r="327" spans="2:2" x14ac:dyDescent="0.25">
      <c r="B327" s="23"/>
    </row>
    <row r="328" spans="2:2" x14ac:dyDescent="0.25">
      <c r="B328" s="23"/>
    </row>
    <row r="329" spans="2:2" x14ac:dyDescent="0.25">
      <c r="B329" s="23"/>
    </row>
    <row r="330" spans="2:2" x14ac:dyDescent="0.25">
      <c r="B330" s="23"/>
    </row>
    <row r="342" spans="2:2" x14ac:dyDescent="0.25">
      <c r="B342" s="23"/>
    </row>
    <row r="343" spans="2:2" x14ac:dyDescent="0.25">
      <c r="B343" s="23"/>
    </row>
    <row r="344" spans="2:2" x14ac:dyDescent="0.25">
      <c r="B344" s="23"/>
    </row>
    <row r="345" spans="2:2" x14ac:dyDescent="0.25">
      <c r="B345" s="23"/>
    </row>
    <row r="346" spans="2:2" x14ac:dyDescent="0.25">
      <c r="B346" s="23"/>
    </row>
    <row r="347" spans="2:2" x14ac:dyDescent="0.25">
      <c r="B347" s="23"/>
    </row>
    <row r="348" spans="2:2" x14ac:dyDescent="0.25">
      <c r="B348" s="23"/>
    </row>
    <row r="349" spans="2:2" x14ac:dyDescent="0.25">
      <c r="B349" s="23"/>
    </row>
    <row r="350" spans="2:2" x14ac:dyDescent="0.25">
      <c r="B350" s="23"/>
    </row>
    <row r="352" spans="2:2" x14ac:dyDescent="0.25">
      <c r="B352" s="23"/>
    </row>
    <row r="353" spans="2:2" x14ac:dyDescent="0.25">
      <c r="B353" s="23"/>
    </row>
    <row r="354" spans="2:2" x14ac:dyDescent="0.25">
      <c r="B354" s="23"/>
    </row>
    <row r="355" spans="2:2" x14ac:dyDescent="0.25">
      <c r="B355" s="23"/>
    </row>
    <row r="356" spans="2:2" x14ac:dyDescent="0.25">
      <c r="B356" s="23"/>
    </row>
    <row r="358" spans="2:2" x14ac:dyDescent="0.25">
      <c r="B358" s="23"/>
    </row>
    <row r="361" spans="2:2" x14ac:dyDescent="0.25">
      <c r="B361" s="23"/>
    </row>
    <row r="364" spans="2:2" x14ac:dyDescent="0.25">
      <c r="B364" s="23"/>
    </row>
    <row r="365" spans="2:2" x14ac:dyDescent="0.25">
      <c r="B365" s="23"/>
    </row>
    <row r="366" spans="2:2" x14ac:dyDescent="0.25">
      <c r="B366" s="23"/>
    </row>
    <row r="367" spans="2:2" x14ac:dyDescent="0.25">
      <c r="B367" s="23"/>
    </row>
    <row r="368" spans="2:2" x14ac:dyDescent="0.25">
      <c r="B368" s="23"/>
    </row>
    <row r="369" spans="2:2" x14ac:dyDescent="0.25">
      <c r="B369" s="23"/>
    </row>
    <row r="370" spans="2:2" x14ac:dyDescent="0.25">
      <c r="B370" s="23"/>
    </row>
    <row r="371" spans="2:2" x14ac:dyDescent="0.25">
      <c r="B371" s="23"/>
    </row>
    <row r="372" spans="2:2" x14ac:dyDescent="0.25">
      <c r="B372" s="23"/>
    </row>
    <row r="373" spans="2:2" x14ac:dyDescent="0.25">
      <c r="B373" s="23"/>
    </row>
    <row r="374" spans="2:2" x14ac:dyDescent="0.25">
      <c r="B374" s="23"/>
    </row>
    <row r="375" spans="2:2" x14ac:dyDescent="0.25">
      <c r="B375" s="23"/>
    </row>
    <row r="376" spans="2:2" x14ac:dyDescent="0.25">
      <c r="B376" s="23"/>
    </row>
    <row r="377" spans="2:2" x14ac:dyDescent="0.25">
      <c r="B377" s="23"/>
    </row>
    <row r="378" spans="2:2" x14ac:dyDescent="0.25">
      <c r="B378" s="23"/>
    </row>
    <row r="379" spans="2:2" x14ac:dyDescent="0.25">
      <c r="B379" s="23"/>
    </row>
    <row r="380" spans="2:2" x14ac:dyDescent="0.25">
      <c r="B380" s="23"/>
    </row>
    <row r="381" spans="2:2" x14ac:dyDescent="0.25">
      <c r="B381" s="23"/>
    </row>
    <row r="382" spans="2:2" x14ac:dyDescent="0.25">
      <c r="B382" s="23"/>
    </row>
    <row r="386" spans="2:2" x14ac:dyDescent="0.25">
      <c r="B386" s="19"/>
    </row>
    <row r="403" spans="2:2" x14ac:dyDescent="0.25">
      <c r="B403" s="38"/>
    </row>
  </sheetData>
  <protectedRanges>
    <protectedRange sqref="B21 C52:C88 B52 B24:B27 C29:C31 A53:B88 C23:C27 C6:C8 B32:C43 C12:C21" name="Glossary"/>
    <protectedRange sqref="C9" name="Glossary_11"/>
    <protectedRange sqref="C10" name="Glossary_10"/>
    <protectedRange sqref="C11" name="Glossary_3"/>
  </protectedRanges>
  <pageMargins left="0.25" right="0.25" top="0.75" bottom="0.75" header="0.3" footer="0.3"/>
  <pageSetup paperSize="9" scale="66" fitToHeight="0" orientation="landscape" r:id="rId1"/>
  <headerFooter>
    <oddHeader>&amp;R&amp;G</oddHead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2CB3C-EE32-456C-A154-E841F7AFE2DA}">
  <sheetPr>
    <tabColor rgb="FF243386"/>
    <pageSetUpPr fitToPage="1"/>
  </sheetPr>
  <dimension ref="A1:N112"/>
  <sheetViews>
    <sheetView view="pageBreakPreview" zoomScale="60" zoomScaleNormal="80" workbookViewId="0">
      <selection activeCell="A2" sqref="A2"/>
    </sheetView>
  </sheetViews>
  <sheetFormatPr defaultColWidth="8.85546875" defaultRowHeight="15" outlineLevelRow="1" x14ac:dyDescent="0.2"/>
  <cols>
    <col min="1" max="1" width="13.28515625" style="125" customWidth="1"/>
    <col min="2" max="2" width="60.5703125" style="125" bestFit="1" customWidth="1"/>
    <col min="3" max="3" width="38.7109375" style="125" customWidth="1"/>
    <col min="4" max="7" width="41" style="125" customWidth="1"/>
    <col min="8" max="8" width="7.28515625" style="125" customWidth="1"/>
    <col min="9" max="9" width="92" style="125" customWidth="1"/>
    <col min="10" max="11" width="47.7109375" style="125" customWidth="1"/>
    <col min="12" max="12" width="7.28515625" style="125" customWidth="1"/>
    <col min="13" max="13" width="25.7109375" style="125" customWidth="1"/>
    <col min="14" max="14" width="25.7109375" style="121" customWidth="1"/>
    <col min="15" max="16384" width="8.85546875" style="123"/>
  </cols>
  <sheetData>
    <row r="1" spans="1:13" ht="45" customHeight="1" x14ac:dyDescent="0.2">
      <c r="A1" s="242" t="s">
        <v>1779</v>
      </c>
      <c r="B1" s="242"/>
    </row>
    <row r="2" spans="1:13" ht="31.5" x14ac:dyDescent="0.2">
      <c r="A2" s="120" t="s">
        <v>1780</v>
      </c>
      <c r="B2" s="120"/>
      <c r="C2" s="121"/>
      <c r="D2" s="121"/>
      <c r="E2" s="121"/>
      <c r="F2" s="122" t="s">
        <v>1137</v>
      </c>
      <c r="G2" s="170"/>
      <c r="H2" s="121"/>
      <c r="I2" s="120"/>
      <c r="J2" s="121"/>
      <c r="K2" s="121"/>
      <c r="L2" s="121"/>
      <c r="M2" s="121"/>
    </row>
    <row r="3" spans="1:13" ht="15.75" thickBot="1" x14ac:dyDescent="0.25">
      <c r="A3" s="121"/>
      <c r="B3" s="124"/>
      <c r="C3" s="124"/>
      <c r="D3" s="121"/>
      <c r="E3" s="121"/>
      <c r="F3" s="121"/>
      <c r="G3" s="121"/>
      <c r="H3" s="121"/>
      <c r="L3" s="121"/>
      <c r="M3" s="121"/>
    </row>
    <row r="4" spans="1:13" ht="19.5" thickBot="1" x14ac:dyDescent="0.25">
      <c r="A4" s="126"/>
      <c r="B4" s="127" t="s">
        <v>174</v>
      </c>
      <c r="C4" s="128" t="s">
        <v>230</v>
      </c>
      <c r="D4" s="126"/>
      <c r="E4" s="126"/>
      <c r="F4" s="121"/>
      <c r="G4" s="121"/>
      <c r="H4" s="121"/>
      <c r="I4" s="136" t="s">
        <v>1781</v>
      </c>
      <c r="J4" s="227" t="s">
        <v>623</v>
      </c>
      <c r="L4" s="121"/>
      <c r="M4" s="121"/>
    </row>
    <row r="5" spans="1:13" ht="15.75" thickBot="1" x14ac:dyDescent="0.25">
      <c r="H5" s="121"/>
      <c r="I5" s="229" t="s">
        <v>624</v>
      </c>
      <c r="J5" s="125" t="s">
        <v>625</v>
      </c>
      <c r="L5" s="121"/>
      <c r="M5" s="121"/>
    </row>
    <row r="6" spans="1:13" ht="18.75" x14ac:dyDescent="0.2">
      <c r="A6" s="129"/>
      <c r="B6" s="130" t="s">
        <v>1782</v>
      </c>
      <c r="C6" s="129"/>
      <c r="E6" s="131"/>
      <c r="F6" s="131"/>
      <c r="G6" s="131"/>
      <c r="H6" s="121"/>
      <c r="I6" s="229" t="s">
        <v>626</v>
      </c>
      <c r="J6" s="125" t="s">
        <v>627</v>
      </c>
      <c r="L6" s="121"/>
      <c r="M6" s="121"/>
    </row>
    <row r="7" spans="1:13" x14ac:dyDescent="0.2">
      <c r="B7" s="132" t="s">
        <v>1783</v>
      </c>
      <c r="H7" s="121"/>
      <c r="I7" s="229" t="s">
        <v>628</v>
      </c>
      <c r="J7" s="125" t="s">
        <v>629</v>
      </c>
      <c r="L7" s="121"/>
      <c r="M7" s="121"/>
    </row>
    <row r="8" spans="1:13" x14ac:dyDescent="0.2">
      <c r="B8" s="132" t="s">
        <v>630</v>
      </c>
      <c r="H8" s="121"/>
      <c r="I8" s="229" t="s">
        <v>1784</v>
      </c>
      <c r="J8" s="125" t="s">
        <v>631</v>
      </c>
      <c r="L8" s="121"/>
      <c r="M8" s="121"/>
    </row>
    <row r="9" spans="1:13" ht="15.75" thickBot="1" x14ac:dyDescent="0.25">
      <c r="B9" s="134" t="s">
        <v>632</v>
      </c>
      <c r="H9" s="121"/>
      <c r="L9" s="121"/>
      <c r="M9" s="121"/>
    </row>
    <row r="10" spans="1:13" x14ac:dyDescent="0.2">
      <c r="B10" s="135"/>
      <c r="H10" s="121"/>
      <c r="I10" s="230" t="s">
        <v>1785</v>
      </c>
      <c r="L10" s="121"/>
      <c r="M10" s="121"/>
    </row>
    <row r="11" spans="1:13" x14ac:dyDescent="0.2">
      <c r="B11" s="135"/>
      <c r="H11" s="121"/>
      <c r="I11" s="230" t="s">
        <v>1786</v>
      </c>
      <c r="L11" s="121"/>
      <c r="M11" s="121"/>
    </row>
    <row r="12" spans="1:13" ht="37.5" x14ac:dyDescent="0.2">
      <c r="A12" s="136" t="s">
        <v>294</v>
      </c>
      <c r="B12" s="136" t="s">
        <v>633</v>
      </c>
      <c r="C12" s="137"/>
      <c r="D12" s="137"/>
      <c r="E12" s="137"/>
      <c r="F12" s="137"/>
      <c r="G12" s="137"/>
      <c r="H12" s="121"/>
      <c r="L12" s="121"/>
      <c r="M12" s="121"/>
    </row>
    <row r="13" spans="1:13" ht="15" customHeight="1" x14ac:dyDescent="0.2">
      <c r="A13" s="146"/>
      <c r="B13" s="147" t="s">
        <v>634</v>
      </c>
      <c r="C13" s="146" t="s">
        <v>635</v>
      </c>
      <c r="D13" s="146" t="s">
        <v>636</v>
      </c>
      <c r="E13" s="148"/>
      <c r="F13" s="149"/>
      <c r="G13" s="149"/>
      <c r="H13" s="121"/>
      <c r="L13" s="121"/>
      <c r="M13" s="121"/>
    </row>
    <row r="14" spans="1:13" x14ac:dyDescent="0.2">
      <c r="A14" s="125" t="s">
        <v>637</v>
      </c>
      <c r="B14" s="143" t="s">
        <v>638</v>
      </c>
      <c r="C14" s="231"/>
      <c r="D14" s="231"/>
      <c r="E14" s="131"/>
      <c r="F14" s="131"/>
      <c r="G14" s="131"/>
      <c r="H14" s="121"/>
      <c r="L14" s="121"/>
      <c r="M14" s="121"/>
    </row>
    <row r="15" spans="1:13" x14ac:dyDescent="0.2">
      <c r="A15" s="125" t="s">
        <v>639</v>
      </c>
      <c r="B15" s="143" t="s">
        <v>285</v>
      </c>
      <c r="C15" s="232" t="s">
        <v>1136</v>
      </c>
      <c r="D15" s="232" t="s">
        <v>1211</v>
      </c>
      <c r="E15" s="131"/>
      <c r="F15" s="131"/>
      <c r="G15" s="131"/>
      <c r="H15" s="121"/>
      <c r="L15" s="121"/>
      <c r="M15" s="121"/>
    </row>
    <row r="16" spans="1:13" x14ac:dyDescent="0.2">
      <c r="A16" s="125" t="s">
        <v>640</v>
      </c>
      <c r="B16" s="143" t="s">
        <v>641</v>
      </c>
      <c r="E16" s="131"/>
      <c r="F16" s="131"/>
      <c r="G16" s="131"/>
      <c r="H16" s="121"/>
      <c r="L16" s="121"/>
      <c r="M16" s="121"/>
    </row>
    <row r="17" spans="1:13" x14ac:dyDescent="0.2">
      <c r="A17" s="125" t="s">
        <v>642</v>
      </c>
      <c r="B17" s="143" t="s">
        <v>643</v>
      </c>
      <c r="E17" s="131"/>
      <c r="F17" s="131"/>
      <c r="G17" s="131"/>
      <c r="H17" s="121"/>
      <c r="L17" s="121"/>
      <c r="M17" s="121"/>
    </row>
    <row r="18" spans="1:13" x14ac:dyDescent="0.2">
      <c r="A18" s="125" t="s">
        <v>644</v>
      </c>
      <c r="B18" s="143" t="s">
        <v>645</v>
      </c>
      <c r="E18" s="131"/>
      <c r="F18" s="131"/>
      <c r="G18" s="131"/>
      <c r="H18" s="121"/>
      <c r="L18" s="121"/>
      <c r="M18" s="121"/>
    </row>
    <row r="19" spans="1:13" x14ac:dyDescent="0.2">
      <c r="A19" s="125" t="s">
        <v>646</v>
      </c>
      <c r="B19" s="143" t="s">
        <v>647</v>
      </c>
      <c r="E19" s="131"/>
      <c r="F19" s="131"/>
      <c r="G19" s="131"/>
      <c r="H19" s="121"/>
      <c r="L19" s="121"/>
      <c r="M19" s="121"/>
    </row>
    <row r="20" spans="1:13" x14ac:dyDescent="0.2">
      <c r="A20" s="125" t="s">
        <v>648</v>
      </c>
      <c r="B20" s="143" t="s">
        <v>649</v>
      </c>
      <c r="E20" s="131"/>
      <c r="F20" s="131"/>
      <c r="G20" s="131"/>
      <c r="H20" s="121"/>
      <c r="L20" s="121"/>
      <c r="M20" s="121"/>
    </row>
    <row r="21" spans="1:13" x14ac:dyDescent="0.2">
      <c r="A21" s="125" t="s">
        <v>650</v>
      </c>
      <c r="B21" s="143" t="s">
        <v>651</v>
      </c>
      <c r="E21" s="131"/>
      <c r="F21" s="131"/>
      <c r="G21" s="131"/>
      <c r="H21" s="121"/>
      <c r="L21" s="121"/>
      <c r="M21" s="121"/>
    </row>
    <row r="22" spans="1:13" x14ac:dyDescent="0.2">
      <c r="A22" s="125" t="s">
        <v>652</v>
      </c>
      <c r="B22" s="143" t="s">
        <v>653</v>
      </c>
      <c r="E22" s="131"/>
      <c r="F22" s="131"/>
      <c r="G22" s="131"/>
      <c r="H22" s="121"/>
      <c r="L22" s="121"/>
      <c r="M22" s="121"/>
    </row>
    <row r="23" spans="1:13" ht="30" x14ac:dyDescent="0.2">
      <c r="A23" s="125" t="s">
        <v>654</v>
      </c>
      <c r="B23" s="143" t="s">
        <v>655</v>
      </c>
      <c r="C23" s="232" t="s">
        <v>1212</v>
      </c>
      <c r="E23" s="131"/>
      <c r="F23" s="131"/>
      <c r="G23" s="131"/>
      <c r="H23" s="121"/>
      <c r="L23" s="121"/>
      <c r="M23" s="121"/>
    </row>
    <row r="24" spans="1:13" ht="30" x14ac:dyDescent="0.2">
      <c r="A24" s="125" t="s">
        <v>656</v>
      </c>
      <c r="B24" s="143" t="s">
        <v>657</v>
      </c>
      <c r="C24" s="232" t="s">
        <v>1213</v>
      </c>
      <c r="E24" s="131"/>
      <c r="F24" s="131"/>
      <c r="G24" s="131"/>
      <c r="H24" s="121"/>
      <c r="L24" s="121"/>
      <c r="M24" s="121"/>
    </row>
    <row r="25" spans="1:13" outlineLevel="1" x14ac:dyDescent="0.2">
      <c r="A25" s="125" t="s">
        <v>658</v>
      </c>
      <c r="B25" s="141" t="s">
        <v>1787</v>
      </c>
      <c r="E25" s="131"/>
      <c r="F25" s="131"/>
      <c r="G25" s="131"/>
      <c r="H25" s="121"/>
      <c r="L25" s="121"/>
      <c r="M25" s="121"/>
    </row>
    <row r="26" spans="1:13" outlineLevel="1" x14ac:dyDescent="0.2">
      <c r="A26" s="125" t="s">
        <v>659</v>
      </c>
      <c r="B26" s="233"/>
      <c r="C26" s="228"/>
      <c r="D26" s="228"/>
      <c r="E26" s="131"/>
      <c r="F26" s="131"/>
      <c r="G26" s="131"/>
      <c r="H26" s="121"/>
      <c r="L26" s="121"/>
      <c r="M26" s="121"/>
    </row>
    <row r="27" spans="1:13" outlineLevel="1" x14ac:dyDescent="0.2">
      <c r="A27" s="125" t="s">
        <v>660</v>
      </c>
      <c r="B27" s="233"/>
      <c r="C27" s="228"/>
      <c r="D27" s="228"/>
      <c r="E27" s="131"/>
      <c r="F27" s="131"/>
      <c r="G27" s="131"/>
      <c r="H27" s="121"/>
      <c r="L27" s="121"/>
      <c r="M27" s="121"/>
    </row>
    <row r="28" spans="1:13" outlineLevel="1" x14ac:dyDescent="0.2">
      <c r="A28" s="125" t="s">
        <v>661</v>
      </c>
      <c r="B28" s="233"/>
      <c r="C28" s="228"/>
      <c r="D28" s="228"/>
      <c r="E28" s="131"/>
      <c r="F28" s="131"/>
      <c r="G28" s="131"/>
      <c r="H28" s="121"/>
      <c r="L28" s="121"/>
      <c r="M28" s="121"/>
    </row>
    <row r="29" spans="1:13" outlineLevel="1" x14ac:dyDescent="0.2">
      <c r="A29" s="125" t="s">
        <v>662</v>
      </c>
      <c r="B29" s="233"/>
      <c r="C29" s="228"/>
      <c r="D29" s="228"/>
      <c r="E29" s="131"/>
      <c r="F29" s="131"/>
      <c r="G29" s="131"/>
      <c r="H29" s="121"/>
      <c r="L29" s="121"/>
      <c r="M29" s="121"/>
    </row>
    <row r="30" spans="1:13" outlineLevel="1" x14ac:dyDescent="0.2">
      <c r="A30" s="125" t="s">
        <v>663</v>
      </c>
      <c r="B30" s="233"/>
      <c r="C30" s="228"/>
      <c r="D30" s="228"/>
      <c r="E30" s="131"/>
      <c r="F30" s="131"/>
      <c r="G30" s="131"/>
      <c r="H30" s="121"/>
      <c r="L30" s="121"/>
      <c r="M30" s="121"/>
    </row>
    <row r="31" spans="1:13" outlineLevel="1" x14ac:dyDescent="0.2">
      <c r="A31" s="125" t="s">
        <v>664</v>
      </c>
      <c r="B31" s="233"/>
      <c r="C31" s="228"/>
      <c r="D31" s="228"/>
      <c r="E31" s="131"/>
      <c r="F31" s="131"/>
      <c r="G31" s="131"/>
      <c r="H31" s="121"/>
      <c r="L31" s="121"/>
      <c r="M31" s="121"/>
    </row>
    <row r="32" spans="1:13" outlineLevel="1" x14ac:dyDescent="0.2">
      <c r="A32" s="125" t="s">
        <v>665</v>
      </c>
      <c r="B32" s="233"/>
      <c r="C32" s="228"/>
      <c r="D32" s="228"/>
      <c r="E32" s="131"/>
      <c r="F32" s="131"/>
      <c r="G32" s="131"/>
      <c r="H32" s="121"/>
      <c r="L32" s="121"/>
      <c r="M32" s="121"/>
    </row>
    <row r="33" spans="1:13" ht="18.75" x14ac:dyDescent="0.2">
      <c r="A33" s="137"/>
      <c r="B33" s="136" t="s">
        <v>630</v>
      </c>
      <c r="C33" s="137"/>
      <c r="D33" s="137"/>
      <c r="E33" s="137"/>
      <c r="F33" s="137"/>
      <c r="G33" s="137"/>
      <c r="H33" s="121"/>
      <c r="L33" s="121"/>
      <c r="M33" s="121"/>
    </row>
    <row r="34" spans="1:13" ht="15" customHeight="1" x14ac:dyDescent="0.2">
      <c r="A34" s="146"/>
      <c r="B34" s="147" t="s">
        <v>666</v>
      </c>
      <c r="C34" s="146" t="s">
        <v>667</v>
      </c>
      <c r="D34" s="146" t="s">
        <v>636</v>
      </c>
      <c r="E34" s="146" t="s">
        <v>668</v>
      </c>
      <c r="F34" s="149"/>
      <c r="G34" s="149"/>
      <c r="H34" s="121"/>
      <c r="L34" s="121"/>
      <c r="M34" s="121"/>
    </row>
    <row r="35" spans="1:13" x14ac:dyDescent="0.2">
      <c r="A35" s="125" t="s">
        <v>669</v>
      </c>
      <c r="B35" s="231"/>
      <c r="C35" s="231"/>
      <c r="D35" s="231"/>
      <c r="E35" s="231"/>
      <c r="F35" s="234"/>
      <c r="G35" s="234"/>
      <c r="H35" s="121"/>
      <c r="L35" s="121"/>
      <c r="M35" s="121"/>
    </row>
    <row r="36" spans="1:13" x14ac:dyDescent="0.2">
      <c r="A36" s="125" t="s">
        <v>670</v>
      </c>
      <c r="B36" s="143"/>
      <c r="H36" s="121"/>
      <c r="L36" s="121"/>
      <c r="M36" s="121"/>
    </row>
    <row r="37" spans="1:13" x14ac:dyDescent="0.2">
      <c r="A37" s="125" t="s">
        <v>671</v>
      </c>
      <c r="B37" s="143"/>
      <c r="H37" s="121"/>
      <c r="L37" s="121"/>
      <c r="M37" s="121"/>
    </row>
    <row r="38" spans="1:13" x14ac:dyDescent="0.2">
      <c r="A38" s="125" t="s">
        <v>672</v>
      </c>
      <c r="B38" s="143"/>
      <c r="H38" s="121"/>
      <c r="L38" s="121"/>
      <c r="M38" s="121"/>
    </row>
    <row r="39" spans="1:13" x14ac:dyDescent="0.2">
      <c r="A39" s="125" t="s">
        <v>673</v>
      </c>
      <c r="B39" s="143"/>
      <c r="H39" s="121"/>
      <c r="L39" s="121"/>
      <c r="M39" s="121"/>
    </row>
    <row r="40" spans="1:13" x14ac:dyDescent="0.2">
      <c r="A40" s="125" t="s">
        <v>674</v>
      </c>
      <c r="B40" s="143"/>
      <c r="H40" s="121"/>
      <c r="L40" s="121"/>
      <c r="M40" s="121"/>
    </row>
    <row r="41" spans="1:13" x14ac:dyDescent="0.2">
      <c r="A41" s="125" t="s">
        <v>675</v>
      </c>
      <c r="B41" s="143"/>
      <c r="H41" s="121"/>
      <c r="L41" s="121"/>
      <c r="M41" s="121"/>
    </row>
    <row r="42" spans="1:13" x14ac:dyDescent="0.2">
      <c r="A42" s="125" t="s">
        <v>676</v>
      </c>
      <c r="B42" s="143"/>
      <c r="H42" s="121"/>
      <c r="L42" s="121"/>
      <c r="M42" s="121"/>
    </row>
    <row r="43" spans="1:13" x14ac:dyDescent="0.2">
      <c r="A43" s="125" t="s">
        <v>677</v>
      </c>
      <c r="B43" s="143"/>
      <c r="H43" s="121"/>
      <c r="L43" s="121"/>
      <c r="M43" s="121"/>
    </row>
    <row r="44" spans="1:13" x14ac:dyDescent="0.2">
      <c r="A44" s="125" t="s">
        <v>678</v>
      </c>
      <c r="B44" s="143"/>
      <c r="H44" s="121"/>
      <c r="L44" s="121"/>
      <c r="M44" s="121"/>
    </row>
    <row r="45" spans="1:13" x14ac:dyDescent="0.2">
      <c r="A45" s="125" t="s">
        <v>679</v>
      </c>
      <c r="B45" s="143"/>
      <c r="H45" s="121"/>
      <c r="L45" s="121"/>
      <c r="M45" s="121"/>
    </row>
    <row r="46" spans="1:13" x14ac:dyDescent="0.2">
      <c r="A46" s="125" t="s">
        <v>680</v>
      </c>
      <c r="B46" s="143"/>
      <c r="H46" s="121"/>
      <c r="L46" s="121"/>
      <c r="M46" s="121"/>
    </row>
    <row r="47" spans="1:13" x14ac:dyDescent="0.2">
      <c r="A47" s="125" t="s">
        <v>681</v>
      </c>
      <c r="B47" s="143"/>
      <c r="H47" s="121"/>
      <c r="L47" s="121"/>
      <c r="M47" s="121"/>
    </row>
    <row r="48" spans="1:13" x14ac:dyDescent="0.2">
      <c r="A48" s="125" t="s">
        <v>682</v>
      </c>
      <c r="B48" s="143"/>
      <c r="H48" s="121"/>
      <c r="L48" s="121"/>
      <c r="M48" s="121"/>
    </row>
    <row r="49" spans="1:13" x14ac:dyDescent="0.2">
      <c r="A49" s="125" t="s">
        <v>683</v>
      </c>
      <c r="B49" s="143"/>
      <c r="H49" s="121"/>
      <c r="L49" s="121"/>
      <c r="M49" s="121"/>
    </row>
    <row r="50" spans="1:13" x14ac:dyDescent="0.2">
      <c r="A50" s="125" t="s">
        <v>684</v>
      </c>
      <c r="B50" s="143"/>
      <c r="H50" s="121"/>
      <c r="L50" s="121"/>
      <c r="M50" s="121"/>
    </row>
    <row r="51" spans="1:13" x14ac:dyDescent="0.2">
      <c r="A51" s="125" t="s">
        <v>685</v>
      </c>
      <c r="B51" s="143"/>
      <c r="H51" s="121"/>
      <c r="L51" s="121"/>
      <c r="M51" s="121"/>
    </row>
    <row r="52" spans="1:13" x14ac:dyDescent="0.2">
      <c r="A52" s="125" t="s">
        <v>686</v>
      </c>
      <c r="B52" s="143"/>
      <c r="H52" s="121"/>
      <c r="L52" s="121"/>
      <c r="M52" s="121"/>
    </row>
    <row r="53" spans="1:13" x14ac:dyDescent="0.2">
      <c r="A53" s="125" t="s">
        <v>687</v>
      </c>
      <c r="B53" s="143"/>
      <c r="H53" s="121"/>
      <c r="L53" s="121"/>
      <c r="M53" s="121"/>
    </row>
    <row r="54" spans="1:13" x14ac:dyDescent="0.2">
      <c r="A54" s="125" t="s">
        <v>688</v>
      </c>
      <c r="B54" s="143"/>
      <c r="H54" s="121"/>
      <c r="L54" s="121"/>
      <c r="M54" s="121"/>
    </row>
    <row r="55" spans="1:13" x14ac:dyDescent="0.2">
      <c r="A55" s="125" t="s">
        <v>689</v>
      </c>
      <c r="B55" s="143"/>
      <c r="H55" s="121"/>
      <c r="L55" s="121"/>
      <c r="M55" s="121"/>
    </row>
    <row r="56" spans="1:13" x14ac:dyDescent="0.2">
      <c r="A56" s="125" t="s">
        <v>690</v>
      </c>
      <c r="B56" s="143"/>
      <c r="H56" s="121"/>
      <c r="L56" s="121"/>
      <c r="M56" s="121"/>
    </row>
    <row r="57" spans="1:13" x14ac:dyDescent="0.2">
      <c r="A57" s="125" t="s">
        <v>691</v>
      </c>
      <c r="B57" s="143"/>
      <c r="H57" s="121"/>
      <c r="L57" s="121"/>
      <c r="M57" s="121"/>
    </row>
    <row r="58" spans="1:13" x14ac:dyDescent="0.2">
      <c r="A58" s="125" t="s">
        <v>692</v>
      </c>
      <c r="B58" s="143"/>
      <c r="H58" s="121"/>
      <c r="L58" s="121"/>
      <c r="M58" s="121"/>
    </row>
    <row r="59" spans="1:13" x14ac:dyDescent="0.2">
      <c r="A59" s="125" t="s">
        <v>693</v>
      </c>
      <c r="B59" s="143"/>
      <c r="H59" s="121"/>
      <c r="L59" s="121"/>
      <c r="M59" s="121"/>
    </row>
    <row r="60" spans="1:13" outlineLevel="1" x14ac:dyDescent="0.2">
      <c r="A60" s="125" t="s">
        <v>694</v>
      </c>
      <c r="B60" s="143"/>
      <c r="E60" s="143"/>
      <c r="F60" s="143"/>
      <c r="G60" s="143"/>
      <c r="H60" s="121"/>
      <c r="L60" s="121"/>
      <c r="M60" s="121"/>
    </row>
    <row r="61" spans="1:13" outlineLevel="1" x14ac:dyDescent="0.2">
      <c r="A61" s="125" t="s">
        <v>695</v>
      </c>
      <c r="B61" s="143"/>
      <c r="E61" s="143"/>
      <c r="F61" s="143"/>
      <c r="G61" s="143"/>
      <c r="H61" s="121"/>
      <c r="L61" s="121"/>
      <c r="M61" s="121"/>
    </row>
    <row r="62" spans="1:13" outlineLevel="1" x14ac:dyDescent="0.2">
      <c r="A62" s="125" t="s">
        <v>696</v>
      </c>
      <c r="B62" s="143"/>
      <c r="E62" s="143"/>
      <c r="F62" s="143"/>
      <c r="G62" s="143"/>
      <c r="H62" s="121"/>
      <c r="L62" s="121"/>
      <c r="M62" s="121"/>
    </row>
    <row r="63" spans="1:13" outlineLevel="1" x14ac:dyDescent="0.2">
      <c r="A63" s="125" t="s">
        <v>697</v>
      </c>
      <c r="B63" s="143"/>
      <c r="E63" s="143"/>
      <c r="F63" s="143"/>
      <c r="G63" s="143"/>
      <c r="H63" s="121"/>
      <c r="L63" s="121"/>
      <c r="M63" s="121"/>
    </row>
    <row r="64" spans="1:13" outlineLevel="1" x14ac:dyDescent="0.2">
      <c r="A64" s="125" t="s">
        <v>698</v>
      </c>
      <c r="B64" s="143"/>
      <c r="E64" s="143"/>
      <c r="F64" s="143"/>
      <c r="G64" s="143"/>
      <c r="H64" s="121"/>
      <c r="L64" s="121"/>
      <c r="M64" s="121"/>
    </row>
    <row r="65" spans="1:14" outlineLevel="1" x14ac:dyDescent="0.2">
      <c r="A65" s="125" t="s">
        <v>699</v>
      </c>
      <c r="B65" s="143"/>
      <c r="E65" s="143"/>
      <c r="F65" s="143"/>
      <c r="G65" s="143"/>
      <c r="H65" s="121"/>
      <c r="L65" s="121"/>
      <c r="M65" s="121"/>
    </row>
    <row r="66" spans="1:14" outlineLevel="1" x14ac:dyDescent="0.2">
      <c r="A66" s="125" t="s">
        <v>700</v>
      </c>
      <c r="B66" s="143"/>
      <c r="E66" s="143"/>
      <c r="F66" s="143"/>
      <c r="G66" s="143"/>
      <c r="H66" s="121"/>
      <c r="L66" s="121"/>
      <c r="M66" s="121"/>
    </row>
    <row r="67" spans="1:14" outlineLevel="1" x14ac:dyDescent="0.2">
      <c r="A67" s="125" t="s">
        <v>701</v>
      </c>
      <c r="B67" s="143"/>
      <c r="E67" s="143"/>
      <c r="F67" s="143"/>
      <c r="G67" s="143"/>
      <c r="H67" s="121"/>
      <c r="L67" s="121"/>
      <c r="M67" s="121"/>
    </row>
    <row r="68" spans="1:14" outlineLevel="1" x14ac:dyDescent="0.2">
      <c r="A68" s="125" t="s">
        <v>702</v>
      </c>
      <c r="B68" s="143"/>
      <c r="E68" s="143"/>
      <c r="F68" s="143"/>
      <c r="G68" s="143"/>
      <c r="H68" s="121"/>
      <c r="L68" s="121"/>
      <c r="M68" s="121"/>
    </row>
    <row r="69" spans="1:14" outlineLevel="1" x14ac:dyDescent="0.2">
      <c r="A69" s="125" t="s">
        <v>703</v>
      </c>
      <c r="B69" s="143"/>
      <c r="E69" s="143"/>
      <c r="F69" s="143"/>
      <c r="G69" s="143"/>
      <c r="H69" s="121"/>
      <c r="L69" s="121"/>
      <c r="M69" s="121"/>
    </row>
    <row r="70" spans="1:14" outlineLevel="1" x14ac:dyDescent="0.2">
      <c r="A70" s="125" t="s">
        <v>704</v>
      </c>
      <c r="B70" s="143"/>
      <c r="E70" s="143"/>
      <c r="F70" s="143"/>
      <c r="G70" s="143"/>
      <c r="H70" s="121"/>
      <c r="L70" s="121"/>
      <c r="M70" s="121"/>
    </row>
    <row r="71" spans="1:14" outlineLevel="1" x14ac:dyDescent="0.2">
      <c r="A71" s="125" t="s">
        <v>705</v>
      </c>
      <c r="B71" s="143"/>
      <c r="E71" s="143"/>
      <c r="F71" s="143"/>
      <c r="G71" s="143"/>
      <c r="H71" s="121"/>
      <c r="L71" s="121"/>
      <c r="M71" s="121"/>
    </row>
    <row r="72" spans="1:14" outlineLevel="1" x14ac:dyDescent="0.2">
      <c r="A72" s="125" t="s">
        <v>706</v>
      </c>
      <c r="B72" s="143"/>
      <c r="E72" s="143"/>
      <c r="F72" s="143"/>
      <c r="G72" s="143"/>
      <c r="H72" s="121"/>
      <c r="L72" s="121"/>
      <c r="M72" s="121"/>
    </row>
    <row r="73" spans="1:14" ht="18.75" x14ac:dyDescent="0.2">
      <c r="A73" s="137"/>
      <c r="B73" s="136" t="s">
        <v>632</v>
      </c>
      <c r="C73" s="137"/>
      <c r="D73" s="137"/>
      <c r="E73" s="137"/>
      <c r="F73" s="137"/>
      <c r="G73" s="137"/>
      <c r="H73" s="121"/>
    </row>
    <row r="74" spans="1:14" ht="15" customHeight="1" x14ac:dyDescent="0.2">
      <c r="A74" s="146"/>
      <c r="B74" s="147" t="s">
        <v>707</v>
      </c>
      <c r="C74" s="146" t="s">
        <v>708</v>
      </c>
      <c r="D74" s="146"/>
      <c r="E74" s="149"/>
      <c r="F74" s="149"/>
      <c r="G74" s="149"/>
      <c r="H74" s="123"/>
      <c r="I74" s="123"/>
      <c r="J74" s="123"/>
      <c r="K74" s="123"/>
      <c r="L74" s="123"/>
      <c r="M74" s="123"/>
      <c r="N74" s="123"/>
    </row>
    <row r="75" spans="1:14" x14ac:dyDescent="0.2">
      <c r="A75" s="125" t="s">
        <v>709</v>
      </c>
      <c r="B75" s="125" t="s">
        <v>1170</v>
      </c>
      <c r="C75" s="235">
        <v>5.2754698652077501</v>
      </c>
      <c r="H75" s="121"/>
    </row>
    <row r="76" spans="1:14" x14ac:dyDescent="0.2">
      <c r="A76" s="125" t="s">
        <v>710</v>
      </c>
      <c r="B76" s="125" t="s">
        <v>1788</v>
      </c>
      <c r="C76" s="235">
        <v>14.3679027323697</v>
      </c>
      <c r="H76" s="121"/>
    </row>
    <row r="77" spans="1:14" outlineLevel="1" x14ac:dyDescent="0.2">
      <c r="A77" s="125" t="s">
        <v>711</v>
      </c>
      <c r="H77" s="121"/>
    </row>
    <row r="78" spans="1:14" outlineLevel="1" x14ac:dyDescent="0.2">
      <c r="A78" s="125" t="s">
        <v>712</v>
      </c>
      <c r="H78" s="121"/>
    </row>
    <row r="79" spans="1:14" outlineLevel="1" x14ac:dyDescent="0.2">
      <c r="A79" s="125" t="s">
        <v>713</v>
      </c>
      <c r="H79" s="121"/>
    </row>
    <row r="80" spans="1:14" outlineLevel="1" x14ac:dyDescent="0.2">
      <c r="A80" s="125" t="s">
        <v>714</v>
      </c>
      <c r="H80" s="121"/>
    </row>
    <row r="81" spans="1:8" x14ac:dyDescent="0.2">
      <c r="A81" s="146"/>
      <c r="B81" s="147" t="s">
        <v>715</v>
      </c>
      <c r="C81" s="146" t="s">
        <v>329</v>
      </c>
      <c r="D81" s="146" t="s">
        <v>330</v>
      </c>
      <c r="E81" s="149" t="s">
        <v>716</v>
      </c>
      <c r="F81" s="149" t="s">
        <v>717</v>
      </c>
      <c r="G81" s="149" t="s">
        <v>718</v>
      </c>
      <c r="H81" s="121"/>
    </row>
    <row r="82" spans="1:8" x14ac:dyDescent="0.2">
      <c r="A82" s="125" t="s">
        <v>719</v>
      </c>
      <c r="B82" s="125" t="s">
        <v>1789</v>
      </c>
      <c r="C82" s="236">
        <v>2.2563618545818199E-4</v>
      </c>
      <c r="G82" s="236">
        <v>2.2563618545818199E-4</v>
      </c>
      <c r="H82" s="121"/>
    </row>
    <row r="83" spans="1:8" x14ac:dyDescent="0.2">
      <c r="A83" s="125" t="s">
        <v>720</v>
      </c>
      <c r="B83" s="125" t="s">
        <v>721</v>
      </c>
      <c r="C83" s="236">
        <v>9.10412746686323E-4</v>
      </c>
      <c r="G83" s="236">
        <v>9.10412746686323E-4</v>
      </c>
      <c r="H83" s="121"/>
    </row>
    <row r="84" spans="1:8" x14ac:dyDescent="0.2">
      <c r="A84" s="125" t="s">
        <v>722</v>
      </c>
      <c r="B84" s="125" t="s">
        <v>723</v>
      </c>
      <c r="C84" s="236">
        <v>2.3449983243584999E-5</v>
      </c>
      <c r="G84" s="236">
        <v>2.3449983243584999E-5</v>
      </c>
      <c r="H84" s="121"/>
    </row>
    <row r="85" spans="1:8" x14ac:dyDescent="0.2">
      <c r="A85" s="125" t="s">
        <v>724</v>
      </c>
      <c r="B85" s="125" t="s">
        <v>725</v>
      </c>
      <c r="C85" s="236">
        <v>1.7579699308659601E-4</v>
      </c>
      <c r="G85" s="236">
        <v>1.7579699308659601E-4</v>
      </c>
      <c r="H85" s="121"/>
    </row>
    <row r="86" spans="1:8" x14ac:dyDescent="0.2">
      <c r="A86" s="125" t="s">
        <v>726</v>
      </c>
      <c r="B86" s="125" t="s">
        <v>727</v>
      </c>
      <c r="C86" s="236">
        <v>0</v>
      </c>
      <c r="G86" s="236">
        <v>0</v>
      </c>
      <c r="H86" s="121"/>
    </row>
    <row r="87" spans="1:8" outlineLevel="1" x14ac:dyDescent="0.2">
      <c r="A87" s="125" t="s">
        <v>728</v>
      </c>
      <c r="H87" s="121"/>
    </row>
    <row r="88" spans="1:8" outlineLevel="1" x14ac:dyDescent="0.2">
      <c r="A88" s="125" t="s">
        <v>729</v>
      </c>
      <c r="H88" s="121"/>
    </row>
    <row r="89" spans="1:8" outlineLevel="1" x14ac:dyDescent="0.2">
      <c r="A89" s="125" t="s">
        <v>730</v>
      </c>
      <c r="H89" s="121"/>
    </row>
    <row r="90" spans="1:8" outlineLevel="1" x14ac:dyDescent="0.2">
      <c r="A90" s="125" t="s">
        <v>731</v>
      </c>
      <c r="H90" s="121"/>
    </row>
    <row r="91" spans="1:8" x14ac:dyDescent="0.2">
      <c r="H91" s="121"/>
    </row>
    <row r="92" spans="1:8" x14ac:dyDescent="0.2">
      <c r="H92" s="121"/>
    </row>
    <row r="93" spans="1:8" x14ac:dyDescent="0.2">
      <c r="H93" s="121"/>
    </row>
    <row r="94" spans="1:8" x14ac:dyDescent="0.2">
      <c r="H94" s="121"/>
    </row>
    <row r="95" spans="1:8" x14ac:dyDescent="0.2">
      <c r="H95" s="121"/>
    </row>
    <row r="96" spans="1:8" x14ac:dyDescent="0.2">
      <c r="H96" s="121"/>
    </row>
    <row r="97" spans="8:8" x14ac:dyDescent="0.2">
      <c r="H97" s="121"/>
    </row>
    <row r="98" spans="8:8" x14ac:dyDescent="0.2">
      <c r="H98" s="121"/>
    </row>
    <row r="99" spans="8:8" x14ac:dyDescent="0.2">
      <c r="H99" s="121"/>
    </row>
    <row r="100" spans="8:8" x14ac:dyDescent="0.2">
      <c r="H100" s="121"/>
    </row>
    <row r="101" spans="8:8" x14ac:dyDescent="0.2">
      <c r="H101" s="121"/>
    </row>
    <row r="102" spans="8:8" x14ac:dyDescent="0.2">
      <c r="H102" s="121"/>
    </row>
    <row r="103" spans="8:8" x14ac:dyDescent="0.2">
      <c r="H103" s="121"/>
    </row>
    <row r="104" spans="8:8" x14ac:dyDescent="0.2">
      <c r="H104" s="121"/>
    </row>
    <row r="105" spans="8:8" x14ac:dyDescent="0.2">
      <c r="H105" s="121"/>
    </row>
    <row r="106" spans="8:8" x14ac:dyDescent="0.2">
      <c r="H106" s="121"/>
    </row>
    <row r="107" spans="8:8" x14ac:dyDescent="0.2">
      <c r="H107" s="121"/>
    </row>
    <row r="108" spans="8:8" x14ac:dyDescent="0.2">
      <c r="H108" s="121"/>
    </row>
    <row r="109" spans="8:8" x14ac:dyDescent="0.2">
      <c r="H109" s="121"/>
    </row>
    <row r="110" spans="8:8" x14ac:dyDescent="0.2">
      <c r="H110" s="121"/>
    </row>
    <row r="111" spans="8:8" x14ac:dyDescent="0.2">
      <c r="H111" s="121"/>
    </row>
    <row r="112" spans="8:8" x14ac:dyDescent="0.2">
      <c r="H112" s="121"/>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86F5F8CD-D756-4A9A-B243-75F038A897B6}"/>
    <hyperlink ref="B7" location="'E. Optional ECB-ECAIs data'!B12" display="1. Additional information on the programme" xr:uid="{4EE88ACE-2CAE-491C-82C3-BD9CB8A5FCE7}"/>
    <hyperlink ref="B9" location="'E. Optional ECB-ECAIs data'!B73" display="3.  Additional information on the asset distribution" xr:uid="{C42E9061-4476-4DF1-910A-07F49B00A0FE}"/>
  </hyperlinks>
  <pageMargins left="0.25" right="0.25" top="0.75" bottom="0.75" header="0.3" footer="0.3"/>
  <pageSetup paperSize="9" scale="37" fitToHeight="0" orientation="landscape" r:id="rId1"/>
  <headerFooter>
    <oddHeader>&amp;R&amp;G</oddHeader>
    <oddFooter>&amp;R&amp;1#&amp;"Calibri"&amp;10&amp;K0078D7Classification : Internal</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C26B-C4A7-4950-AB61-F8D36E902509}">
  <sheetPr>
    <pageSetUpPr fitToPage="1"/>
  </sheetPr>
  <dimension ref="B1:N24"/>
  <sheetViews>
    <sheetView workbookViewId="0">
      <selection activeCell="A2" sqref="A2"/>
    </sheetView>
  </sheetViews>
  <sheetFormatPr defaultRowHeight="12.75" x14ac:dyDescent="0.2"/>
  <cols>
    <col min="1" max="1" width="0.42578125" style="58" customWidth="1"/>
    <col min="2" max="2" width="9.42578125" style="58" customWidth="1"/>
    <col min="3" max="3" width="11" style="58" customWidth="1"/>
    <col min="4" max="4" width="15.42578125" style="58" customWidth="1"/>
    <col min="5" max="5" width="3.5703125" style="58" customWidth="1"/>
    <col min="6" max="6" width="5" style="58" customWidth="1"/>
    <col min="7" max="7" width="9.7109375" style="58" customWidth="1"/>
    <col min="8" max="8" width="8.28515625" style="58" customWidth="1"/>
    <col min="9" max="9" width="7.5703125" style="58" customWidth="1"/>
    <col min="10" max="10" width="8.5703125" style="58" customWidth="1"/>
    <col min="11" max="11" width="9.7109375" style="58" customWidth="1"/>
    <col min="12" max="12" width="13" style="58" customWidth="1"/>
    <col min="13" max="13" width="12.42578125" style="58" customWidth="1"/>
    <col min="14" max="14" width="12.85546875" style="58" customWidth="1"/>
    <col min="15" max="15" width="4.7109375" style="58" customWidth="1"/>
    <col min="16" max="16384" width="9.140625" style="58"/>
  </cols>
  <sheetData>
    <row r="1" spans="2:14" s="56" customFormat="1" ht="9" customHeight="1" x14ac:dyDescent="0.15"/>
    <row r="2" spans="2:14" s="56" customFormat="1" ht="22.9" customHeight="1" x14ac:dyDescent="0.15">
      <c r="B2" s="248"/>
      <c r="C2" s="248"/>
      <c r="D2" s="249" t="s">
        <v>1214</v>
      </c>
      <c r="E2" s="249"/>
      <c r="F2" s="249"/>
      <c r="G2" s="249"/>
      <c r="H2" s="249"/>
      <c r="I2" s="249"/>
    </row>
    <row r="3" spans="2:14" s="56" customFormat="1" ht="14.85" customHeight="1" x14ac:dyDescent="0.15">
      <c r="B3" s="248"/>
      <c r="C3" s="248"/>
    </row>
    <row r="4" spans="2:14" s="56" customFormat="1" ht="2.65" customHeight="1" x14ac:dyDescent="0.15"/>
    <row r="5" spans="2:14" s="56" customFormat="1" ht="33" customHeight="1" x14ac:dyDescent="0.15">
      <c r="B5" s="250" t="s">
        <v>1239</v>
      </c>
      <c r="C5" s="250"/>
      <c r="D5" s="250"/>
      <c r="E5" s="250"/>
      <c r="F5" s="250"/>
      <c r="G5" s="250"/>
      <c r="H5" s="250"/>
      <c r="I5" s="250"/>
      <c r="J5" s="250"/>
    </row>
    <row r="6" spans="2:14" s="56" customFormat="1" ht="5.25" customHeight="1" x14ac:dyDescent="0.15"/>
    <row r="7" spans="2:14" s="56" customFormat="1" ht="19.149999999999999" customHeight="1" x14ac:dyDescent="0.15">
      <c r="B7" s="247" t="s">
        <v>1240</v>
      </c>
      <c r="C7" s="247"/>
      <c r="D7" s="247"/>
      <c r="E7" s="247"/>
      <c r="F7" s="247"/>
      <c r="G7" s="247"/>
      <c r="H7" s="247"/>
      <c r="I7" s="247"/>
      <c r="J7" s="247"/>
      <c r="K7" s="247"/>
      <c r="L7" s="247"/>
      <c r="M7" s="247"/>
      <c r="N7" s="247"/>
    </row>
    <row r="8" spans="2:14" s="56" customFormat="1" ht="4.3499999999999996" customHeight="1" x14ac:dyDescent="0.15"/>
    <row r="9" spans="2:14" s="56" customFormat="1" ht="33.6" customHeight="1" x14ac:dyDescent="0.15">
      <c r="B9" s="60" t="s">
        <v>1241</v>
      </c>
      <c r="C9" s="60" t="s">
        <v>1242</v>
      </c>
      <c r="D9" s="60" t="s">
        <v>1243</v>
      </c>
      <c r="E9" s="251" t="s">
        <v>1244</v>
      </c>
      <c r="F9" s="251"/>
      <c r="G9" s="61" t="s">
        <v>1245</v>
      </c>
      <c r="H9" s="60" t="s">
        <v>1246</v>
      </c>
      <c r="I9" s="61" t="s">
        <v>1247</v>
      </c>
      <c r="J9" s="60" t="s">
        <v>1248</v>
      </c>
      <c r="K9" s="61" t="s">
        <v>1249</v>
      </c>
      <c r="L9" s="61" t="s">
        <v>1250</v>
      </c>
      <c r="M9" s="61" t="s">
        <v>1251</v>
      </c>
      <c r="N9" s="61" t="s">
        <v>1252</v>
      </c>
    </row>
    <row r="10" spans="2:14" s="56" customFormat="1" ht="11.1" customHeight="1" x14ac:dyDescent="0.15">
      <c r="B10" s="62" t="s">
        <v>1253</v>
      </c>
      <c r="C10" s="62" t="s">
        <v>1254</v>
      </c>
      <c r="D10" s="63">
        <v>2500000000</v>
      </c>
      <c r="E10" s="245">
        <v>43521</v>
      </c>
      <c r="F10" s="245"/>
      <c r="G10" s="64">
        <v>46078</v>
      </c>
      <c r="H10" s="62" t="s">
        <v>230</v>
      </c>
      <c r="I10" s="62" t="s">
        <v>1255</v>
      </c>
      <c r="J10" s="65">
        <v>5.0000000000000001E-3</v>
      </c>
      <c r="K10" s="62" t="s">
        <v>1256</v>
      </c>
      <c r="L10" s="62" t="s">
        <v>1257</v>
      </c>
      <c r="M10" s="66">
        <v>1.57260273972603</v>
      </c>
      <c r="N10" s="62" t="s">
        <v>1258</v>
      </c>
    </row>
    <row r="11" spans="2:14" s="56" customFormat="1" ht="11.1" customHeight="1" x14ac:dyDescent="0.15">
      <c r="B11" s="62" t="s">
        <v>1259</v>
      </c>
      <c r="C11" s="62" t="s">
        <v>1260</v>
      </c>
      <c r="D11" s="63">
        <v>2500000000</v>
      </c>
      <c r="E11" s="245">
        <v>43521</v>
      </c>
      <c r="F11" s="245"/>
      <c r="G11" s="64">
        <v>47174</v>
      </c>
      <c r="H11" s="62" t="s">
        <v>230</v>
      </c>
      <c r="I11" s="62" t="s">
        <v>1255</v>
      </c>
      <c r="J11" s="65">
        <v>8.5000000000000006E-3</v>
      </c>
      <c r="K11" s="62" t="s">
        <v>1256</v>
      </c>
      <c r="L11" s="62" t="s">
        <v>1257</v>
      </c>
      <c r="M11" s="66">
        <v>4.5753424657534199</v>
      </c>
      <c r="N11" s="62" t="s">
        <v>1261</v>
      </c>
    </row>
    <row r="12" spans="2:14" s="56" customFormat="1" ht="11.1" customHeight="1" x14ac:dyDescent="0.15">
      <c r="B12" s="62" t="s">
        <v>1262</v>
      </c>
      <c r="C12" s="62" t="s">
        <v>1263</v>
      </c>
      <c r="D12" s="63">
        <v>2500000000</v>
      </c>
      <c r="E12" s="245">
        <v>43971</v>
      </c>
      <c r="F12" s="245"/>
      <c r="G12" s="64">
        <v>46527</v>
      </c>
      <c r="H12" s="62" t="s">
        <v>230</v>
      </c>
      <c r="I12" s="62" t="s">
        <v>1255</v>
      </c>
      <c r="J12" s="65">
        <v>1E-4</v>
      </c>
      <c r="K12" s="62" t="s">
        <v>1256</v>
      </c>
      <c r="L12" s="62" t="s">
        <v>1264</v>
      </c>
      <c r="M12" s="66">
        <v>2.8027397260273998</v>
      </c>
      <c r="N12" s="62" t="s">
        <v>1265</v>
      </c>
    </row>
    <row r="13" spans="2:14" s="56" customFormat="1" ht="11.1" customHeight="1" x14ac:dyDescent="0.15">
      <c r="B13" s="62" t="s">
        <v>1266</v>
      </c>
      <c r="C13" s="62" t="s">
        <v>1267</v>
      </c>
      <c r="D13" s="63">
        <v>2500000000</v>
      </c>
      <c r="E13" s="245">
        <v>43971</v>
      </c>
      <c r="F13" s="245"/>
      <c r="G13" s="64">
        <v>47623</v>
      </c>
      <c r="H13" s="62" t="s">
        <v>230</v>
      </c>
      <c r="I13" s="62" t="s">
        <v>1255</v>
      </c>
      <c r="J13" s="65">
        <v>6.9999999999999999E-4</v>
      </c>
      <c r="K13" s="62" t="s">
        <v>1256</v>
      </c>
      <c r="L13" s="62" t="s">
        <v>1264</v>
      </c>
      <c r="M13" s="66">
        <v>5.8054794520547901</v>
      </c>
      <c r="N13" s="62" t="s">
        <v>1268</v>
      </c>
    </row>
    <row r="14" spans="2:14" s="56" customFormat="1" ht="11.1" customHeight="1" x14ac:dyDescent="0.15">
      <c r="B14" s="62" t="s">
        <v>1269</v>
      </c>
      <c r="C14" s="62" t="s">
        <v>1270</v>
      </c>
      <c r="D14" s="63">
        <v>1500000000</v>
      </c>
      <c r="E14" s="245">
        <v>44175</v>
      </c>
      <c r="F14" s="245"/>
      <c r="G14" s="64">
        <v>46731</v>
      </c>
      <c r="H14" s="62" t="s">
        <v>230</v>
      </c>
      <c r="I14" s="62" t="s">
        <v>1255</v>
      </c>
      <c r="J14" s="65">
        <v>1E-4</v>
      </c>
      <c r="K14" s="62" t="s">
        <v>1256</v>
      </c>
      <c r="L14" s="62" t="s">
        <v>1271</v>
      </c>
      <c r="M14" s="66">
        <v>3.36164383561644</v>
      </c>
      <c r="N14" s="62" t="s">
        <v>1272</v>
      </c>
    </row>
    <row r="15" spans="2:14" s="56" customFormat="1" ht="11.1" customHeight="1" x14ac:dyDescent="0.15">
      <c r="B15" s="67"/>
      <c r="C15" s="68"/>
      <c r="D15" s="69">
        <v>11500000000</v>
      </c>
      <c r="E15" s="246"/>
      <c r="F15" s="246"/>
      <c r="G15" s="67"/>
      <c r="H15" s="67"/>
      <c r="I15" s="67"/>
      <c r="J15" s="67"/>
      <c r="K15" s="67"/>
      <c r="L15" s="67"/>
      <c r="M15" s="67"/>
      <c r="N15" s="67"/>
    </row>
    <row r="16" spans="2:14" s="56" customFormat="1" ht="5.85" customHeight="1" x14ac:dyDescent="0.15"/>
    <row r="17" spans="2:14" s="56" customFormat="1" ht="19.7" customHeight="1" x14ac:dyDescent="0.15">
      <c r="B17" s="247" t="s">
        <v>1273</v>
      </c>
      <c r="C17" s="247"/>
      <c r="D17" s="247"/>
      <c r="E17" s="247"/>
      <c r="F17" s="247"/>
      <c r="G17" s="247"/>
      <c r="H17" s="247"/>
      <c r="I17" s="247"/>
      <c r="J17" s="247"/>
      <c r="K17" s="247"/>
      <c r="L17" s="247"/>
      <c r="M17" s="247"/>
      <c r="N17" s="247"/>
    </row>
    <row r="18" spans="2:14" s="56" customFormat="1" ht="2.65" customHeight="1" x14ac:dyDescent="0.15"/>
    <row r="19" spans="2:14" s="56" customFormat="1" ht="15.95" customHeight="1" x14ac:dyDescent="0.15">
      <c r="B19" s="70" t="s">
        <v>1274</v>
      </c>
      <c r="F19" s="243">
        <v>11500000000</v>
      </c>
      <c r="G19" s="243"/>
    </row>
    <row r="20" spans="2:14" s="56" customFormat="1" ht="15.95" customHeight="1" x14ac:dyDescent="0.15">
      <c r="B20" s="244" t="s">
        <v>1275</v>
      </c>
      <c r="C20" s="244"/>
      <c r="F20" s="71"/>
      <c r="G20" s="72">
        <v>3.1217391304347798E-3</v>
      </c>
    </row>
    <row r="21" spans="2:14" s="56" customFormat="1" ht="13.9" customHeight="1" x14ac:dyDescent="0.15">
      <c r="B21" s="244" t="s">
        <v>1276</v>
      </c>
      <c r="C21" s="244"/>
      <c r="F21" s="73"/>
      <c r="G21" s="74">
        <v>3.6463371054198901</v>
      </c>
    </row>
    <row r="22" spans="2:14" s="56" customFormat="1" ht="2.1" customHeight="1" x14ac:dyDescent="0.15">
      <c r="B22" s="244"/>
      <c r="C22" s="244"/>
    </row>
    <row r="23" spans="2:14" s="56" customFormat="1" ht="15.95" customHeight="1" x14ac:dyDescent="0.15">
      <c r="B23" s="75" t="s">
        <v>1277</v>
      </c>
    </row>
    <row r="24" spans="2:14" s="56" customFormat="1" ht="23.45" customHeight="1" x14ac:dyDescent="0.15"/>
  </sheetData>
  <mergeCells count="15">
    <mergeCell ref="E10:F10"/>
    <mergeCell ref="B2:C3"/>
    <mergeCell ref="D2:I2"/>
    <mergeCell ref="B5:J5"/>
    <mergeCell ref="B7:N7"/>
    <mergeCell ref="E9:F9"/>
    <mergeCell ref="F19:G19"/>
    <mergeCell ref="B20:C20"/>
    <mergeCell ref="B21:C22"/>
    <mergeCell ref="E11:F11"/>
    <mergeCell ref="E12:F12"/>
    <mergeCell ref="E13:F13"/>
    <mergeCell ref="E14:F14"/>
    <mergeCell ref="E15:F15"/>
    <mergeCell ref="B17:N17"/>
  </mergeCells>
  <pageMargins left="0.25" right="0.25" top="0.75" bottom="0.75" header="0.3" footer="0.3"/>
  <pageSetup paperSize="9" fitToHeight="0" orientation="landscape" r:id="rId1"/>
  <headerFooter>
    <oddHeader>&amp;R&amp;G</oddHeader>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95E34-19E4-4788-9352-9821637907ED}">
  <sheetPr>
    <pageSetUpPr fitToPage="1"/>
  </sheetPr>
  <dimension ref="B1:F18"/>
  <sheetViews>
    <sheetView workbookViewId="0">
      <selection activeCell="A2" sqref="A2"/>
    </sheetView>
  </sheetViews>
  <sheetFormatPr defaultRowHeight="12.75" x14ac:dyDescent="0.2"/>
  <cols>
    <col min="1" max="1" width="0.7109375" style="58" customWidth="1"/>
    <col min="2" max="2" width="23" style="58" customWidth="1"/>
    <col min="3" max="3" width="23.42578125" style="58" customWidth="1"/>
    <col min="4" max="4" width="14.5703125" style="58" customWidth="1"/>
    <col min="5" max="5" width="19.42578125" style="58" customWidth="1"/>
    <col min="6" max="6" width="5.140625" style="58" customWidth="1"/>
    <col min="7" max="7" width="0.28515625" style="58" customWidth="1"/>
    <col min="8" max="8" width="4.7109375" style="58" customWidth="1"/>
    <col min="9" max="16384" width="9.140625" style="58"/>
  </cols>
  <sheetData>
    <row r="1" spans="2:6" s="56" customFormat="1" ht="9" customHeight="1" x14ac:dyDescent="0.15">
      <c r="B1" s="248"/>
    </row>
    <row r="2" spans="2:6" s="56" customFormat="1" ht="22.9" customHeight="1" x14ac:dyDescent="0.15">
      <c r="B2" s="248"/>
      <c r="C2" s="249" t="s">
        <v>1214</v>
      </c>
      <c r="D2" s="249"/>
      <c r="E2" s="249"/>
      <c r="F2" s="249"/>
    </row>
    <row r="3" spans="2:6" s="56" customFormat="1" ht="7.5" customHeight="1" x14ac:dyDescent="0.15">
      <c r="B3" s="248"/>
    </row>
    <row r="4" spans="2:6" s="56" customFormat="1" ht="4.3499999999999996" customHeight="1" x14ac:dyDescent="0.15"/>
    <row r="5" spans="2:6" s="56" customFormat="1" ht="33" customHeight="1" x14ac:dyDescent="0.15">
      <c r="B5" s="250" t="s">
        <v>1278</v>
      </c>
      <c r="C5" s="250"/>
      <c r="D5" s="250"/>
      <c r="E5" s="250"/>
      <c r="F5" s="250"/>
    </row>
    <row r="6" spans="2:6" s="56" customFormat="1" ht="9.6" customHeight="1" x14ac:dyDescent="0.15"/>
    <row r="7" spans="2:6" s="56" customFormat="1" ht="19.149999999999999" customHeight="1" x14ac:dyDescent="0.15">
      <c r="B7" s="252" t="s">
        <v>1279</v>
      </c>
      <c r="C7" s="252"/>
      <c r="D7" s="252"/>
      <c r="E7" s="252"/>
      <c r="F7" s="252"/>
    </row>
    <row r="8" spans="2:6" s="56" customFormat="1" ht="12.75" customHeight="1" x14ac:dyDescent="0.15"/>
    <row r="9" spans="2:6" s="56" customFormat="1" ht="15.95" customHeight="1" x14ac:dyDescent="0.15">
      <c r="B9" s="76" t="s">
        <v>1280</v>
      </c>
      <c r="C9" s="77" t="s">
        <v>1281</v>
      </c>
      <c r="D9" s="77" t="s">
        <v>1282</v>
      </c>
      <c r="E9" s="77" t="s">
        <v>1283</v>
      </c>
    </row>
    <row r="10" spans="2:6" s="56" customFormat="1" ht="14.85" customHeight="1" x14ac:dyDescent="0.15">
      <c r="B10" s="70" t="s">
        <v>1284</v>
      </c>
      <c r="C10" s="78" t="s">
        <v>1285</v>
      </c>
      <c r="D10" s="78" t="s">
        <v>1286</v>
      </c>
      <c r="E10" s="78" t="s">
        <v>1287</v>
      </c>
    </row>
    <row r="11" spans="2:6" s="56" customFormat="1" ht="14.85" customHeight="1" x14ac:dyDescent="0.15">
      <c r="B11" s="70" t="s">
        <v>1288</v>
      </c>
      <c r="C11" s="78" t="s">
        <v>1289</v>
      </c>
      <c r="D11" s="78" t="s">
        <v>1286</v>
      </c>
      <c r="E11" s="78" t="s">
        <v>1290</v>
      </c>
    </row>
    <row r="12" spans="2:6" s="56" customFormat="1" ht="14.85" customHeight="1" x14ac:dyDescent="0.15">
      <c r="B12" s="70" t="s">
        <v>1291</v>
      </c>
      <c r="C12" s="78" t="s">
        <v>1292</v>
      </c>
      <c r="D12" s="78" t="s">
        <v>1286</v>
      </c>
      <c r="E12" s="78" t="s">
        <v>1293</v>
      </c>
    </row>
    <row r="13" spans="2:6" s="56" customFormat="1" ht="28.7" customHeight="1" x14ac:dyDescent="0.15"/>
    <row r="14" spans="2:6" s="56" customFormat="1" ht="19.149999999999999" customHeight="1" x14ac:dyDescent="0.15">
      <c r="B14" s="252" t="s">
        <v>1294</v>
      </c>
      <c r="C14" s="252"/>
      <c r="D14" s="252"/>
      <c r="E14" s="252"/>
      <c r="F14" s="252"/>
    </row>
    <row r="15" spans="2:6" s="56" customFormat="1" ht="15.95" customHeight="1" x14ac:dyDescent="0.15"/>
    <row r="16" spans="2:6" s="56" customFormat="1" ht="15.95" customHeight="1" x14ac:dyDescent="0.15">
      <c r="B16" s="76" t="s">
        <v>1280</v>
      </c>
      <c r="C16" s="77" t="s">
        <v>1281</v>
      </c>
      <c r="D16" s="77" t="s">
        <v>1282</v>
      </c>
    </row>
    <row r="17" spans="2:4" s="56" customFormat="1" ht="14.85" customHeight="1" x14ac:dyDescent="0.15">
      <c r="B17" s="70"/>
      <c r="C17" s="78"/>
      <c r="D17" s="78"/>
    </row>
    <row r="18" spans="2:4" s="56" customFormat="1" ht="28.7" customHeight="1" x14ac:dyDescent="0.15"/>
  </sheetData>
  <mergeCells count="5">
    <mergeCell ref="B1:B3"/>
    <mergeCell ref="C2:F2"/>
    <mergeCell ref="B5:F5"/>
    <mergeCell ref="B7:F7"/>
    <mergeCell ref="B14:F14"/>
  </mergeCells>
  <pageMargins left="0.25" right="0.25" top="0.75" bottom="0.75" header="0.3" footer="0.3"/>
  <pageSetup paperSize="9" fitToHeight="0" orientation="landscape" r:id="rId1"/>
  <headerFooter>
    <oddHeader>&amp;R&amp;G</oddHeader>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9BEE2-9627-461C-99BD-FEBFF80F6503}">
  <sheetPr>
    <pageSetUpPr fitToPage="1"/>
  </sheetPr>
  <dimension ref="B1:D58"/>
  <sheetViews>
    <sheetView workbookViewId="0">
      <selection activeCell="A2" sqref="A2"/>
    </sheetView>
  </sheetViews>
  <sheetFormatPr defaultRowHeight="12.75" x14ac:dyDescent="0.2"/>
  <cols>
    <col min="1" max="1" width="0.7109375" style="58" customWidth="1"/>
    <col min="2" max="2" width="69.28515625" style="58" customWidth="1"/>
    <col min="3" max="3" width="18.28515625" style="58" customWidth="1"/>
    <col min="4" max="4" width="5.7109375" style="58" customWidth="1"/>
    <col min="5" max="5" width="4.7109375" style="58" customWidth="1"/>
    <col min="6" max="16384" width="9.140625" style="58"/>
  </cols>
  <sheetData>
    <row r="1" spans="2:4" s="56" customFormat="1" ht="9" customHeight="1" x14ac:dyDescent="0.15">
      <c r="B1" s="248"/>
    </row>
    <row r="2" spans="2:4" s="56" customFormat="1" ht="22.9" customHeight="1" x14ac:dyDescent="0.15">
      <c r="B2" s="248"/>
      <c r="C2" s="79" t="s">
        <v>1214</v>
      </c>
    </row>
    <row r="3" spans="2:4" s="56" customFormat="1" ht="5.85" customHeight="1" x14ac:dyDescent="0.15">
      <c r="B3" s="248"/>
      <c r="C3" s="253"/>
    </row>
    <row r="4" spans="2:4" s="56" customFormat="1" ht="11.1" customHeight="1" x14ac:dyDescent="0.15">
      <c r="C4" s="253"/>
    </row>
    <row r="5" spans="2:4" s="56" customFormat="1" ht="33" customHeight="1" x14ac:dyDescent="0.15">
      <c r="B5" s="250" t="s">
        <v>1295</v>
      </c>
      <c r="C5" s="250"/>
    </row>
    <row r="6" spans="2:4" s="56" customFormat="1" ht="14.45" customHeight="1" x14ac:dyDescent="0.15">
      <c r="B6" s="70" t="s">
        <v>1296</v>
      </c>
    </row>
    <row r="7" spans="2:4" s="56" customFormat="1" ht="2.1" customHeight="1" x14ac:dyDescent="0.15"/>
    <row r="8" spans="2:4" s="56" customFormat="1" ht="19.149999999999999" customHeight="1" x14ac:dyDescent="0.15">
      <c r="B8" s="247" t="s">
        <v>1297</v>
      </c>
      <c r="C8" s="247"/>
    </row>
    <row r="9" spans="2:4" s="56" customFormat="1" ht="5.25" customHeight="1" x14ac:dyDescent="0.15"/>
    <row r="10" spans="2:4" s="56" customFormat="1" ht="21.4" customHeight="1" x14ac:dyDescent="0.2">
      <c r="B10" s="80" t="s">
        <v>1298</v>
      </c>
      <c r="C10" s="81">
        <v>11500000000</v>
      </c>
      <c r="D10" s="82" t="s">
        <v>1299</v>
      </c>
    </row>
    <row r="11" spans="2:4" s="56" customFormat="1" ht="21.4" customHeight="1" x14ac:dyDescent="0.2">
      <c r="B11" s="80" t="s">
        <v>1300</v>
      </c>
      <c r="C11" s="81">
        <v>14920602132.869699</v>
      </c>
      <c r="D11" s="82" t="s">
        <v>1301</v>
      </c>
    </row>
    <row r="12" spans="2:4" s="56" customFormat="1" ht="21.4" customHeight="1" x14ac:dyDescent="0.2">
      <c r="B12" s="80" t="s">
        <v>1302</v>
      </c>
      <c r="C12" s="81">
        <v>91500000</v>
      </c>
      <c r="D12" s="82" t="s">
        <v>1303</v>
      </c>
    </row>
    <row r="13" spans="2:4" s="56" customFormat="1" ht="21.4" customHeight="1" x14ac:dyDescent="0.2">
      <c r="B13" s="80" t="s">
        <v>1304</v>
      </c>
      <c r="C13" s="81">
        <v>631120498.74000001</v>
      </c>
      <c r="D13" s="82" t="s">
        <v>1305</v>
      </c>
    </row>
    <row r="14" spans="2:4" s="56" customFormat="1" ht="21.4" customHeight="1" x14ac:dyDescent="0.2">
      <c r="B14" s="80" t="s">
        <v>1306</v>
      </c>
      <c r="C14" s="83">
        <v>0.360280228835622</v>
      </c>
      <c r="D14" s="84"/>
    </row>
    <row r="15" spans="2:4" s="56" customFormat="1" ht="5.25" customHeight="1" x14ac:dyDescent="0.15"/>
    <row r="16" spans="2:4" s="56" customFormat="1" ht="19.149999999999999" customHeight="1" x14ac:dyDescent="0.15">
      <c r="B16" s="247" t="s">
        <v>1307</v>
      </c>
      <c r="C16" s="247"/>
    </row>
    <row r="17" spans="2:4" s="56" customFormat="1" ht="5.25" customHeight="1" x14ac:dyDescent="0.15"/>
    <row r="18" spans="2:4" s="56" customFormat="1" ht="21.4" customHeight="1" x14ac:dyDescent="0.2">
      <c r="B18" s="80" t="s">
        <v>1308</v>
      </c>
      <c r="C18" s="81">
        <v>12050776752.218</v>
      </c>
      <c r="D18" s="82" t="s">
        <v>1309</v>
      </c>
    </row>
    <row r="19" spans="2:4" s="56" customFormat="1" ht="21.4" customHeight="1" x14ac:dyDescent="0.2">
      <c r="B19" s="80" t="s">
        <v>1310</v>
      </c>
      <c r="C19" s="83">
        <v>1.0478936306276501</v>
      </c>
      <c r="D19" s="85" t="s">
        <v>1311</v>
      </c>
    </row>
    <row r="20" spans="2:4" s="56" customFormat="1" ht="21.4" customHeight="1" x14ac:dyDescent="0.2">
      <c r="B20" s="59" t="s">
        <v>1312</v>
      </c>
      <c r="C20" s="86" t="s">
        <v>1313</v>
      </c>
      <c r="D20" s="87" t="s">
        <v>1314</v>
      </c>
    </row>
    <row r="21" spans="2:4" s="56" customFormat="1" ht="5.25" customHeight="1" x14ac:dyDescent="0.15"/>
    <row r="22" spans="2:4" s="56" customFormat="1" ht="19.149999999999999" customHeight="1" x14ac:dyDescent="0.15">
      <c r="B22" s="247" t="s">
        <v>1315</v>
      </c>
      <c r="C22" s="247"/>
    </row>
    <row r="23" spans="2:4" s="56" customFormat="1" ht="5.25" customHeight="1" x14ac:dyDescent="0.15"/>
    <row r="24" spans="2:4" s="56" customFormat="1" ht="21.4" customHeight="1" x14ac:dyDescent="0.2">
      <c r="B24" s="80" t="s">
        <v>1316</v>
      </c>
      <c r="C24" s="81">
        <v>91955721.215000004</v>
      </c>
      <c r="D24" s="82" t="s">
        <v>1317</v>
      </c>
    </row>
    <row r="25" spans="2:4" s="56" customFormat="1" ht="21.4" customHeight="1" x14ac:dyDescent="0.2">
      <c r="B25" s="80" t="s">
        <v>1318</v>
      </c>
      <c r="C25" s="81">
        <v>631120498.74000001</v>
      </c>
      <c r="D25" s="82" t="s">
        <v>1319</v>
      </c>
    </row>
    <row r="26" spans="2:4" s="56" customFormat="1" ht="21.4" customHeight="1" x14ac:dyDescent="0.2">
      <c r="B26" s="80" t="s">
        <v>1320</v>
      </c>
      <c r="C26" s="88">
        <v>0</v>
      </c>
      <c r="D26" s="82" t="s">
        <v>1321</v>
      </c>
    </row>
    <row r="27" spans="2:4" s="56" customFormat="1" ht="21.4" customHeight="1" x14ac:dyDescent="0.2">
      <c r="B27" s="80" t="s">
        <v>1308</v>
      </c>
      <c r="C27" s="81">
        <v>12050776752.218</v>
      </c>
      <c r="D27" s="82"/>
    </row>
    <row r="28" spans="2:4" s="56" customFormat="1" ht="21.4" customHeight="1" x14ac:dyDescent="0.2">
      <c r="B28" s="80" t="s">
        <v>1322</v>
      </c>
      <c r="C28" s="83">
        <v>1.1107698236672101</v>
      </c>
      <c r="D28" s="85" t="s">
        <v>1311</v>
      </c>
    </row>
    <row r="29" spans="2:4" s="56" customFormat="1" ht="21.4" customHeight="1" x14ac:dyDescent="0.2">
      <c r="B29" s="59" t="s">
        <v>1323</v>
      </c>
      <c r="C29" s="86" t="s">
        <v>1313</v>
      </c>
      <c r="D29" s="87" t="s">
        <v>1324</v>
      </c>
    </row>
    <row r="30" spans="2:4" s="56" customFormat="1" ht="5.25" customHeight="1" x14ac:dyDescent="0.15"/>
    <row r="31" spans="2:4" s="56" customFormat="1" ht="19.149999999999999" customHeight="1" x14ac:dyDescent="0.15">
      <c r="B31" s="247" t="s">
        <v>1325</v>
      </c>
      <c r="C31" s="247"/>
    </row>
    <row r="32" spans="2:4" s="56" customFormat="1" ht="5.25" customHeight="1" x14ac:dyDescent="0.15"/>
    <row r="33" spans="2:4" s="56" customFormat="1" ht="21.4" customHeight="1" x14ac:dyDescent="0.2">
      <c r="B33" s="80" t="s">
        <v>1326</v>
      </c>
      <c r="C33" s="81">
        <v>2178416083.0100002</v>
      </c>
      <c r="D33" s="82" t="s">
        <v>1327</v>
      </c>
    </row>
    <row r="34" spans="2:4" s="56" customFormat="1" ht="21.4" customHeight="1" x14ac:dyDescent="0.2">
      <c r="B34" s="80" t="s">
        <v>1328</v>
      </c>
      <c r="C34" s="81">
        <v>2178416083.0100002</v>
      </c>
      <c r="D34" s="82"/>
    </row>
    <row r="35" spans="2:4" s="56" customFormat="1" ht="21.4" customHeight="1" x14ac:dyDescent="0.2">
      <c r="B35" s="80" t="s">
        <v>1329</v>
      </c>
      <c r="C35" s="81">
        <v>0</v>
      </c>
      <c r="D35" s="82"/>
    </row>
    <row r="36" spans="2:4" s="56" customFormat="1" ht="21.4" customHeight="1" x14ac:dyDescent="0.2">
      <c r="B36" s="80" t="s">
        <v>1330</v>
      </c>
      <c r="C36" s="89" t="s">
        <v>1235</v>
      </c>
      <c r="D36" s="82"/>
    </row>
    <row r="37" spans="2:4" s="56" customFormat="1" ht="21.4" customHeight="1" x14ac:dyDescent="0.2">
      <c r="B37" s="80" t="s">
        <v>1331</v>
      </c>
      <c r="C37" s="89" t="s">
        <v>1235</v>
      </c>
      <c r="D37" s="84"/>
    </row>
    <row r="38" spans="2:4" s="56" customFormat="1" ht="21.4" customHeight="1" x14ac:dyDescent="0.2">
      <c r="B38" s="80" t="s">
        <v>1332</v>
      </c>
      <c r="C38" s="81">
        <v>12773852972.173</v>
      </c>
      <c r="D38" s="82" t="s">
        <v>1333</v>
      </c>
    </row>
    <row r="39" spans="2:4" s="56" customFormat="1" ht="21.4" customHeight="1" x14ac:dyDescent="0.2">
      <c r="B39" s="80" t="s">
        <v>1308</v>
      </c>
      <c r="C39" s="81">
        <v>12050776752.218</v>
      </c>
      <c r="D39" s="84"/>
    </row>
    <row r="40" spans="2:4" s="56" customFormat="1" ht="21.4" customHeight="1" x14ac:dyDescent="0.2">
      <c r="B40" s="80" t="s">
        <v>1334</v>
      </c>
      <c r="C40" s="81">
        <v>91955721.215000004</v>
      </c>
      <c r="D40" s="84"/>
    </row>
    <row r="41" spans="2:4" s="56" customFormat="1" ht="21.4" customHeight="1" x14ac:dyDescent="0.2">
      <c r="B41" s="80" t="s">
        <v>1335</v>
      </c>
      <c r="C41" s="81">
        <v>631120498.74000001</v>
      </c>
      <c r="D41" s="84"/>
    </row>
    <row r="42" spans="2:4" s="56" customFormat="1" ht="21.4" customHeight="1" x14ac:dyDescent="0.2">
      <c r="B42" s="80" t="s">
        <v>1331</v>
      </c>
      <c r="C42" s="89" t="s">
        <v>1235</v>
      </c>
      <c r="D42" s="84"/>
    </row>
    <row r="43" spans="2:4" s="56" customFormat="1" ht="21.4" customHeight="1" x14ac:dyDescent="0.2">
      <c r="B43" s="80" t="s">
        <v>1336</v>
      </c>
      <c r="C43" s="81">
        <v>143100000</v>
      </c>
      <c r="D43" s="82" t="s">
        <v>1337</v>
      </c>
    </row>
    <row r="44" spans="2:4" s="56" customFormat="1" ht="21.4" customHeight="1" x14ac:dyDescent="0.2">
      <c r="B44" s="80" t="s">
        <v>1338</v>
      </c>
      <c r="C44" s="81">
        <v>56277011.557031304</v>
      </c>
      <c r="D44" s="82" t="s">
        <v>1339</v>
      </c>
    </row>
    <row r="45" spans="2:4" s="56" customFormat="1" ht="21.4" customHeight="1" x14ac:dyDescent="0.2">
      <c r="B45" s="80" t="s">
        <v>1340</v>
      </c>
      <c r="C45" s="81">
        <v>11500000000</v>
      </c>
      <c r="D45" s="82" t="s">
        <v>1341</v>
      </c>
    </row>
    <row r="46" spans="2:4" s="56" customFormat="1" ht="21.4" customHeight="1" x14ac:dyDescent="0.2">
      <c r="B46" s="80" t="s">
        <v>1342</v>
      </c>
      <c r="C46" s="81">
        <v>3252892043.6259398</v>
      </c>
      <c r="D46" s="84"/>
    </row>
    <row r="47" spans="2:4" s="56" customFormat="1" ht="21.4" customHeight="1" x14ac:dyDescent="0.2">
      <c r="B47" s="59" t="s">
        <v>1343</v>
      </c>
      <c r="C47" s="86" t="s">
        <v>1313</v>
      </c>
      <c r="D47" s="84"/>
    </row>
    <row r="48" spans="2:4" s="56" customFormat="1" ht="5.25" customHeight="1" x14ac:dyDescent="0.15"/>
    <row r="49" spans="2:4" s="56" customFormat="1" ht="19.7" customHeight="1" x14ac:dyDescent="0.15">
      <c r="B49" s="247" t="s">
        <v>1344</v>
      </c>
      <c r="C49" s="247"/>
    </row>
    <row r="50" spans="2:4" s="56" customFormat="1" ht="5.25" customHeight="1" x14ac:dyDescent="0.15"/>
    <row r="51" spans="2:4" s="56" customFormat="1" ht="21.4" customHeight="1" x14ac:dyDescent="0.2">
      <c r="B51" s="80" t="s">
        <v>1345</v>
      </c>
      <c r="C51" s="81">
        <v>1219764901.5999899</v>
      </c>
      <c r="D51" s="82" t="s">
        <v>1346</v>
      </c>
    </row>
    <row r="52" spans="2:4" s="56" customFormat="1" ht="21.4" customHeight="1" x14ac:dyDescent="0.2">
      <c r="B52" s="80" t="s">
        <v>1347</v>
      </c>
      <c r="C52" s="81">
        <v>-7872210.7465043804</v>
      </c>
      <c r="D52" s="82" t="s">
        <v>1348</v>
      </c>
    </row>
    <row r="53" spans="2:4" s="56" customFormat="1" ht="21.4" customHeight="1" x14ac:dyDescent="0.2">
      <c r="B53" s="80" t="s">
        <v>1349</v>
      </c>
      <c r="C53" s="81">
        <v>1211892690.8534901</v>
      </c>
      <c r="D53" s="82"/>
    </row>
    <row r="54" spans="2:4" s="56" customFormat="1" ht="21.4" customHeight="1" x14ac:dyDescent="0.2">
      <c r="B54" s="59" t="s">
        <v>1350</v>
      </c>
      <c r="C54" s="86" t="s">
        <v>1313</v>
      </c>
      <c r="D54" s="82"/>
    </row>
    <row r="55" spans="2:4" s="56" customFormat="1" ht="21.4" customHeight="1" x14ac:dyDescent="0.2">
      <c r="B55" s="80" t="s">
        <v>1351</v>
      </c>
      <c r="C55" s="81">
        <v>85684365</v>
      </c>
      <c r="D55" s="82" t="s">
        <v>1352</v>
      </c>
    </row>
    <row r="56" spans="2:4" s="56" customFormat="1" ht="21.4" customHeight="1" x14ac:dyDescent="0.2">
      <c r="B56" s="80" t="s">
        <v>1353</v>
      </c>
      <c r="C56" s="81">
        <v>0</v>
      </c>
      <c r="D56" s="82" t="s">
        <v>1354</v>
      </c>
    </row>
    <row r="57" spans="2:4" s="56" customFormat="1" ht="21.4" customHeight="1" x14ac:dyDescent="0.2">
      <c r="B57" s="80" t="s">
        <v>1355</v>
      </c>
      <c r="C57" s="81">
        <v>85684365</v>
      </c>
      <c r="D57" s="82" t="s">
        <v>1356</v>
      </c>
    </row>
    <row r="58" spans="2:4" s="56" customFormat="1" ht="28.7" customHeight="1" x14ac:dyDescent="0.15"/>
  </sheetData>
  <mergeCells count="8">
    <mergeCell ref="B31:C31"/>
    <mergeCell ref="B49:C49"/>
    <mergeCell ref="B1:B3"/>
    <mergeCell ref="C3:C4"/>
    <mergeCell ref="B5:C5"/>
    <mergeCell ref="B8:C8"/>
    <mergeCell ref="B16:C16"/>
    <mergeCell ref="B22:C22"/>
  </mergeCells>
  <pageMargins left="0.25" right="0.25" top="0.75" bottom="0.75" header="0.3" footer="0.3"/>
  <pageSetup paperSize="9" fitToHeight="0" orientation="landscape" r:id="rId1"/>
  <headerFooter>
    <oddHeader>&amp;R&amp;G</oddHeader>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Disclaimer</vt:lpstr>
      <vt:lpstr>Introduction</vt:lpstr>
      <vt:lpstr>A. HTT General</vt:lpstr>
      <vt:lpstr>B1. HTT Mortgage Assets</vt:lpstr>
      <vt:lpstr>C. HTT Harmonised Glossary</vt:lpstr>
      <vt:lpstr>E. Optional ECB-ECAIs data</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Disclaimer!general_tc</vt:lpstr>
      <vt:lpstr>'C. HTT Harmonised Glossary'!Print_Area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Habousha Stephane</dc:creator>
  <cp:lastModifiedBy>Habousha Stephane</cp:lastModifiedBy>
  <cp:lastPrinted>2024-08-21T14:03:42Z</cp:lastPrinted>
  <dcterms:created xsi:type="dcterms:W3CDTF">2022-12-12T14:29:04Z</dcterms:created>
  <dcterms:modified xsi:type="dcterms:W3CDTF">2024-08-21T14:09:39Z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2024-03-06T09:26:56Z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8abbeb27-9f95-470c-aedd-54a1d3ca37d4</vt:lpwstr>
  </property>
  <property fmtid="{D5CDD505-2E9C-101B-9397-08002B2CF9AE}" pid="8" name="MSIP_Label_8ffbc0b8-e97b-47d1-beac-cb0955d66f3b_ContentBits">
    <vt:lpwstr>2</vt:lpwstr>
  </property>
</Properties>
</file>