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Y:\BusinessData\ALMT-Treasury\Treasury_BNB-PB-Fortis-Belgium\External\ALM Funding\Retained Covered Bonds\Monthly reports\2024\2024_08\"/>
    </mc:Choice>
  </mc:AlternateContent>
  <xr:revisionPtr revIDLastSave="0" documentId="13_ncr:1_{2C005434-8208-49AF-B8D3-76E6D357652E}" xr6:coauthVersionLast="47" xr6:coauthVersionMax="47" xr10:uidLastSave="{00000000-0000-0000-0000-000000000000}"/>
  <bookViews>
    <workbookView xWindow="28680" yWindow="-120" windowWidth="29040" windowHeight="15840" tabRatio="775" xr2:uid="{04485640-A69B-48D5-823A-2D57B376DB70}"/>
  </bookViews>
  <sheets>
    <sheet name="Disclaimer" sheetId="4" r:id="rId1"/>
    <sheet name="Introduction" sheetId="11" r:id="rId2"/>
    <sheet name="A. HTT General" sheetId="7" r:id="rId3"/>
    <sheet name="B1. HTT Mortgage Assets" sheetId="8" r:id="rId4"/>
    <sheet name="C. HTT Harmonised Glossary" sheetId="9" r:id="rId5"/>
    <sheet name="D1. Front Page" sheetId="12" r:id="rId6"/>
    <sheet name="D2. Covered Bond Series" sheetId="13" r:id="rId7"/>
    <sheet name="D3. Ratings" sheetId="14" r:id="rId8"/>
    <sheet name="D4. Tests Royal Decree" sheetId="15" r:id="rId9"/>
    <sheet name="D5. Cover Pool Summary" sheetId="16" r:id="rId10"/>
    <sheet name="D6. Stratification Tables" sheetId="17" r:id="rId11"/>
    <sheet name="D7. Stratification Graphs" sheetId="18" r:id="rId12"/>
    <sheet name="D8. Performance" sheetId="19" r:id="rId13"/>
    <sheet name="D9. Amortisation" sheetId="20" r:id="rId14"/>
    <sheet name="D10. Amortisation Graph " sheetId="21" r:id="rId15"/>
    <sheet name="E. Optional ECB-ECAIs data" sheetId="10"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'!$A$1:$B$4</definedName>
    <definedName name="_xlnm.Print_Area" localSheetId="0">Disclaimer!$A$1:$A$170</definedName>
    <definedName name="_xlnm.Print_Area" localSheetId="15">'E. Optional ECB-ECAIs data'!$A$2:$J$86</definedName>
    <definedName name="_xlnm.Print_Area" localSheetId="1">Introduction!$B$2:$J$43</definedName>
    <definedName name="_xlnm.Print_Titles" localSheetId="0">Disclaimer!$2:$2</definedName>
    <definedName name="privacy_policy" localSheetId="0">Disclaimer!$A$136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02" i="7" l="1"/>
  <c r="C295" i="7"/>
  <c r="C293" i="7"/>
  <c r="C291" i="7"/>
  <c r="C307" i="7"/>
  <c r="F10" i="11" l="1"/>
  <c r="F9" i="11"/>
  <c r="F76" i="8"/>
  <c r="C76" i="8"/>
  <c r="F29" i="8"/>
  <c r="F28" i="8"/>
  <c r="D167" i="7"/>
  <c r="G165" i="7" s="1"/>
  <c r="G226" i="7"/>
  <c r="G393" i="8"/>
  <c r="G392" i="8"/>
  <c r="G391" i="8"/>
  <c r="G390" i="8"/>
  <c r="G389" i="8"/>
  <c r="G388" i="8"/>
  <c r="G387" i="8"/>
  <c r="G386" i="8"/>
  <c r="G385" i="8"/>
  <c r="G384" i="8"/>
  <c r="G383" i="8"/>
  <c r="D383" i="8"/>
  <c r="C383" i="8"/>
  <c r="G382" i="8"/>
  <c r="G381" i="8"/>
  <c r="G380" i="8"/>
  <c r="G379" i="8"/>
  <c r="G378" i="8"/>
  <c r="G377" i="8"/>
  <c r="G376" i="8"/>
  <c r="G375" i="8"/>
  <c r="D372" i="8"/>
  <c r="G370" i="8" s="1"/>
  <c r="C372" i="8"/>
  <c r="F370" i="8" s="1"/>
  <c r="D365" i="8"/>
  <c r="G364" i="8" s="1"/>
  <c r="C365" i="8"/>
  <c r="F358" i="8" s="1"/>
  <c r="G363" i="8"/>
  <c r="F362" i="8"/>
  <c r="F360" i="8"/>
  <c r="G358" i="8"/>
  <c r="D346" i="8"/>
  <c r="G342" i="8" s="1"/>
  <c r="C346" i="8"/>
  <c r="F342" i="8" s="1"/>
  <c r="G344" i="8"/>
  <c r="G341" i="8"/>
  <c r="G340" i="8"/>
  <c r="G339" i="8"/>
  <c r="G336" i="8"/>
  <c r="G334" i="8"/>
  <c r="G333" i="8"/>
  <c r="D328" i="8"/>
  <c r="G323" i="8" s="1"/>
  <c r="C328" i="8"/>
  <c r="F326" i="8" s="1"/>
  <c r="G314" i="8"/>
  <c r="D305" i="8"/>
  <c r="G299" i="8" s="1"/>
  <c r="C305" i="8"/>
  <c r="F302" i="8" s="1"/>
  <c r="D249" i="8"/>
  <c r="G254" i="8" s="1"/>
  <c r="D76" i="8"/>
  <c r="F72" i="8"/>
  <c r="D72" i="8"/>
  <c r="D44" i="8"/>
  <c r="C304" i="7"/>
  <c r="C303" i="7"/>
  <c r="C298" i="7"/>
  <c r="C297" i="7"/>
  <c r="C296" i="7"/>
  <c r="C292" i="7"/>
  <c r="C289" i="7"/>
  <c r="C288" i="7"/>
  <c r="F226" i="7" l="1"/>
  <c r="C47" i="7"/>
  <c r="D45" i="7"/>
  <c r="C227" i="8"/>
  <c r="F231" i="8" s="1"/>
  <c r="F44" i="8"/>
  <c r="C220" i="7"/>
  <c r="C44" i="8"/>
  <c r="C167" i="7"/>
  <c r="F165" i="7" s="1"/>
  <c r="C100" i="7"/>
  <c r="F94" i="7" s="1"/>
  <c r="C77" i="7"/>
  <c r="F81" i="7" s="1"/>
  <c r="D100" i="7"/>
  <c r="G98" i="7" s="1"/>
  <c r="G296" i="8"/>
  <c r="G301" i="8"/>
  <c r="G288" i="8"/>
  <c r="G290" i="8"/>
  <c r="G291" i="8"/>
  <c r="G310" i="8"/>
  <c r="G322" i="8"/>
  <c r="G324" i="8"/>
  <c r="D214" i="8"/>
  <c r="G213" i="8" s="1"/>
  <c r="D227" i="8"/>
  <c r="G232" i="8" s="1"/>
  <c r="G293" i="8"/>
  <c r="G312" i="8"/>
  <c r="F334" i="8"/>
  <c r="F363" i="8"/>
  <c r="G241" i="8"/>
  <c r="G298" i="8"/>
  <c r="G316" i="8"/>
  <c r="F359" i="8"/>
  <c r="F364" i="8"/>
  <c r="G245" i="8"/>
  <c r="G359" i="8"/>
  <c r="F365" i="8"/>
  <c r="C72" i="8"/>
  <c r="F361" i="8"/>
  <c r="C214" i="8"/>
  <c r="F213" i="8" s="1"/>
  <c r="G361" i="8"/>
  <c r="C249" i="8"/>
  <c r="F245" i="8" s="1"/>
  <c r="F368" i="8"/>
  <c r="F369" i="8"/>
  <c r="G368" i="8"/>
  <c r="G362" i="8"/>
  <c r="G335" i="8"/>
  <c r="G343" i="8"/>
  <c r="G337" i="8"/>
  <c r="G345" i="8"/>
  <c r="G338" i="8"/>
  <c r="G346" i="8" s="1"/>
  <c r="G313" i="8"/>
  <c r="G326" i="8"/>
  <c r="G318" i="8"/>
  <c r="G320" i="8"/>
  <c r="G321" i="8"/>
  <c r="G317" i="8"/>
  <c r="G325" i="8"/>
  <c r="G311" i="8"/>
  <c r="G319" i="8"/>
  <c r="G327" i="8"/>
  <c r="G315" i="8"/>
  <c r="F311" i="8"/>
  <c r="F315" i="8"/>
  <c r="F319" i="8"/>
  <c r="F323" i="8"/>
  <c r="F316" i="8"/>
  <c r="F312" i="8"/>
  <c r="F324" i="8"/>
  <c r="F313" i="8"/>
  <c r="F317" i="8"/>
  <c r="F321" i="8"/>
  <c r="F325" i="8"/>
  <c r="F320" i="8"/>
  <c r="F310" i="8"/>
  <c r="F314" i="8"/>
  <c r="F318" i="8"/>
  <c r="F322" i="8"/>
  <c r="G292" i="8"/>
  <c r="G300" i="8"/>
  <c r="G294" i="8"/>
  <c r="G302" i="8"/>
  <c r="G287" i="8"/>
  <c r="G295" i="8"/>
  <c r="G289" i="8"/>
  <c r="G297" i="8"/>
  <c r="F288" i="8"/>
  <c r="F292" i="8"/>
  <c r="F296" i="8"/>
  <c r="F300" i="8"/>
  <c r="F289" i="8"/>
  <c r="F293" i="8"/>
  <c r="F297" i="8"/>
  <c r="F301" i="8"/>
  <c r="F290" i="8"/>
  <c r="F294" i="8"/>
  <c r="F298" i="8"/>
  <c r="F287" i="8"/>
  <c r="F291" i="8"/>
  <c r="F295" i="8"/>
  <c r="F299" i="8"/>
  <c r="F303" i="8"/>
  <c r="G303" i="8"/>
  <c r="F232" i="8"/>
  <c r="C15" i="8"/>
  <c r="F22" i="8" s="1"/>
  <c r="D156" i="7"/>
  <c r="G151" i="7" s="1"/>
  <c r="D130" i="7"/>
  <c r="G119" i="7" s="1"/>
  <c r="D77" i="7"/>
  <c r="G87" i="7" s="1"/>
  <c r="G221" i="7"/>
  <c r="G223" i="7"/>
  <c r="C208" i="7"/>
  <c r="F211" i="7" s="1"/>
  <c r="G227" i="7"/>
  <c r="C179" i="7"/>
  <c r="F182" i="7" s="1"/>
  <c r="C156" i="7"/>
  <c r="C130" i="7"/>
  <c r="F112" i="7" s="1"/>
  <c r="C58" i="7"/>
  <c r="G222" i="7"/>
  <c r="G217" i="7"/>
  <c r="G224" i="7"/>
  <c r="G218" i="7"/>
  <c r="G225" i="7"/>
  <c r="G219" i="7"/>
  <c r="F223" i="7"/>
  <c r="F219" i="7"/>
  <c r="F221" i="7"/>
  <c r="F225" i="7"/>
  <c r="F218" i="7"/>
  <c r="F222" i="7"/>
  <c r="F227" i="7"/>
  <c r="F224" i="7"/>
  <c r="F217" i="7"/>
  <c r="F222" i="8"/>
  <c r="F226" i="8"/>
  <c r="F229" i="8"/>
  <c r="F336" i="8"/>
  <c r="F340" i="8"/>
  <c r="F344" i="8"/>
  <c r="F371" i="8"/>
  <c r="F338" i="8"/>
  <c r="G244" i="8"/>
  <c r="G248" i="8"/>
  <c r="G251" i="8"/>
  <c r="G255" i="8"/>
  <c r="G371" i="8"/>
  <c r="F230" i="8"/>
  <c r="F333" i="8"/>
  <c r="F337" i="8"/>
  <c r="F341" i="8"/>
  <c r="F345" i="8"/>
  <c r="G252" i="8"/>
  <c r="G242" i="8"/>
  <c r="G246" i="8"/>
  <c r="G253" i="8"/>
  <c r="G360" i="8"/>
  <c r="G369" i="8"/>
  <c r="G372" i="8" s="1"/>
  <c r="F228" i="8"/>
  <c r="F335" i="8"/>
  <c r="F339" i="8"/>
  <c r="F343" i="8"/>
  <c r="G243" i="8"/>
  <c r="G247" i="8"/>
  <c r="G250" i="8"/>
  <c r="G166" i="7"/>
  <c r="F186" i="7"/>
  <c r="G99" i="7"/>
  <c r="G164" i="7"/>
  <c r="F197" i="8" l="1"/>
  <c r="F98" i="7"/>
  <c r="G80" i="7"/>
  <c r="F174" i="7"/>
  <c r="F178" i="7"/>
  <c r="F80" i="7"/>
  <c r="F187" i="7"/>
  <c r="F191" i="8"/>
  <c r="F184" i="7"/>
  <c r="F180" i="7"/>
  <c r="F183" i="7"/>
  <c r="F96" i="7"/>
  <c r="F196" i="8"/>
  <c r="F185" i="7"/>
  <c r="F181" i="7"/>
  <c r="F175" i="7"/>
  <c r="F166" i="7"/>
  <c r="F71" i="7"/>
  <c r="F99" i="7"/>
  <c r="F255" i="8"/>
  <c r="F243" i="8"/>
  <c r="F203" i="7"/>
  <c r="F176" i="7"/>
  <c r="F75" i="7"/>
  <c r="F86" i="7"/>
  <c r="F250" i="8"/>
  <c r="F247" i="8"/>
  <c r="F251" i="8"/>
  <c r="F104" i="7"/>
  <c r="F93" i="7"/>
  <c r="F102" i="7"/>
  <c r="F103" i="7"/>
  <c r="F97" i="7"/>
  <c r="F244" i="8"/>
  <c r="F101" i="7"/>
  <c r="F248" i="8"/>
  <c r="F177" i="7"/>
  <c r="F252" i="8"/>
  <c r="F200" i="8"/>
  <c r="F199" i="8"/>
  <c r="F204" i="8"/>
  <c r="G191" i="8"/>
  <c r="F95" i="7"/>
  <c r="F209" i="8"/>
  <c r="F203" i="8"/>
  <c r="F208" i="8"/>
  <c r="F195" i="8"/>
  <c r="F205" i="8"/>
  <c r="F225" i="8"/>
  <c r="F221" i="8"/>
  <c r="F210" i="8"/>
  <c r="F207" i="8"/>
  <c r="G212" i="8"/>
  <c r="F224" i="8"/>
  <c r="F201" i="8"/>
  <c r="F211" i="8"/>
  <c r="F198" i="8"/>
  <c r="F194" i="8"/>
  <c r="F219" i="8"/>
  <c r="F202" i="8"/>
  <c r="F223" i="8"/>
  <c r="F233" i="8"/>
  <c r="F105" i="7"/>
  <c r="F193" i="8"/>
  <c r="F206" i="8"/>
  <c r="F192" i="8"/>
  <c r="G193" i="8"/>
  <c r="F164" i="7"/>
  <c r="F241" i="8"/>
  <c r="G197" i="8"/>
  <c r="F190" i="8"/>
  <c r="F212" i="8"/>
  <c r="G95" i="7"/>
  <c r="G153" i="7"/>
  <c r="G79" i="7"/>
  <c r="G138" i="7"/>
  <c r="F70" i="7"/>
  <c r="G96" i="7"/>
  <c r="G145" i="7"/>
  <c r="F209" i="7"/>
  <c r="G133" i="7"/>
  <c r="G94" i="7"/>
  <c r="F199" i="7"/>
  <c r="G141" i="7"/>
  <c r="G104" i="7"/>
  <c r="G105" i="7"/>
  <c r="F246" i="8"/>
  <c r="G97" i="7"/>
  <c r="G101" i="7"/>
  <c r="F254" i="8"/>
  <c r="F210" i="7"/>
  <c r="G159" i="7"/>
  <c r="F213" i="7"/>
  <c r="G93" i="7"/>
  <c r="F74" i="7"/>
  <c r="G103" i="7"/>
  <c r="F220" i="8"/>
  <c r="G102" i="7"/>
  <c r="F73" i="7"/>
  <c r="G135" i="7"/>
  <c r="F195" i="7"/>
  <c r="F202" i="7"/>
  <c r="F201" i="7"/>
  <c r="F205" i="7"/>
  <c r="F194" i="7"/>
  <c r="F193" i="7"/>
  <c r="F197" i="7"/>
  <c r="F214" i="7"/>
  <c r="F212" i="7"/>
  <c r="F206" i="7"/>
  <c r="F204" i="7"/>
  <c r="F198" i="7"/>
  <c r="F196" i="7"/>
  <c r="F200" i="7"/>
  <c r="F215" i="7"/>
  <c r="G154" i="7"/>
  <c r="F87" i="7"/>
  <c r="G143" i="7"/>
  <c r="G146" i="7"/>
  <c r="F79" i="7"/>
  <c r="F82" i="7"/>
  <c r="G144" i="7"/>
  <c r="G202" i="8"/>
  <c r="G162" i="7"/>
  <c r="F78" i="7"/>
  <c r="G129" i="7"/>
  <c r="G147" i="7"/>
  <c r="G192" i="8"/>
  <c r="G114" i="7"/>
  <c r="G139" i="7"/>
  <c r="G206" i="8"/>
  <c r="F72" i="7"/>
  <c r="G126" i="7"/>
  <c r="G160" i="7"/>
  <c r="G161" i="7"/>
  <c r="F76" i="7"/>
  <c r="G207" i="8"/>
  <c r="G150" i="7"/>
  <c r="G152" i="7"/>
  <c r="G149" i="7"/>
  <c r="G142" i="7"/>
  <c r="G158" i="7"/>
  <c r="G155" i="7"/>
  <c r="G140" i="7"/>
  <c r="G157" i="7"/>
  <c r="G148" i="7"/>
  <c r="G116" i="7"/>
  <c r="G124" i="7"/>
  <c r="G194" i="8"/>
  <c r="G198" i="8"/>
  <c r="G195" i="8"/>
  <c r="G210" i="8"/>
  <c r="G190" i="8"/>
  <c r="G203" i="8"/>
  <c r="G196" i="8"/>
  <c r="G211" i="8"/>
  <c r="G201" i="8"/>
  <c r="G199" i="8"/>
  <c r="G204" i="8"/>
  <c r="G208" i="8"/>
  <c r="G205" i="8"/>
  <c r="G209" i="8"/>
  <c r="G200" i="8"/>
  <c r="G228" i="8"/>
  <c r="G230" i="8"/>
  <c r="G225" i="8"/>
  <c r="G231" i="8"/>
  <c r="G221" i="8"/>
  <c r="G224" i="8"/>
  <c r="G233" i="8"/>
  <c r="G223" i="8"/>
  <c r="G229" i="8"/>
  <c r="G226" i="8"/>
  <c r="G219" i="8"/>
  <c r="G220" i="8"/>
  <c r="G222" i="8"/>
  <c r="G249" i="8"/>
  <c r="F372" i="8"/>
  <c r="F305" i="8"/>
  <c r="F253" i="8"/>
  <c r="F242" i="8"/>
  <c r="G365" i="8"/>
  <c r="G328" i="8"/>
  <c r="F328" i="8"/>
  <c r="G305" i="8"/>
  <c r="F26" i="8"/>
  <c r="F12" i="8"/>
  <c r="F25" i="8"/>
  <c r="F20" i="8"/>
  <c r="F13" i="8"/>
  <c r="F16" i="8"/>
  <c r="F17" i="8"/>
  <c r="F23" i="8"/>
  <c r="F18" i="8"/>
  <c r="F21" i="8"/>
  <c r="F19" i="8"/>
  <c r="F24" i="8"/>
  <c r="F14" i="8"/>
  <c r="G127" i="7"/>
  <c r="G120" i="7"/>
  <c r="G117" i="7"/>
  <c r="G112" i="7"/>
  <c r="G128" i="7"/>
  <c r="G115" i="7"/>
  <c r="G125" i="7"/>
  <c r="G113" i="7"/>
  <c r="G123" i="7"/>
  <c r="G134" i="7"/>
  <c r="G121" i="7"/>
  <c r="G131" i="7"/>
  <c r="G118" i="7"/>
  <c r="G122" i="7"/>
  <c r="G132" i="7"/>
  <c r="G136" i="7"/>
  <c r="G78" i="7"/>
  <c r="G82" i="7"/>
  <c r="G86" i="7"/>
  <c r="G73" i="7"/>
  <c r="G76" i="7"/>
  <c r="G74" i="7"/>
  <c r="G75" i="7"/>
  <c r="G81" i="7"/>
  <c r="G71" i="7"/>
  <c r="G72" i="7"/>
  <c r="G70" i="7"/>
  <c r="F53" i="7"/>
  <c r="F58" i="7" s="1"/>
  <c r="F160" i="7"/>
  <c r="F138" i="7"/>
  <c r="F161" i="7"/>
  <c r="F162" i="7"/>
  <c r="F157" i="7"/>
  <c r="F158" i="7"/>
  <c r="F159" i="7"/>
  <c r="G220" i="7"/>
  <c r="F220" i="7"/>
  <c r="F346" i="8"/>
  <c r="G167" i="7"/>
  <c r="F179" i="7" l="1"/>
  <c r="F167" i="7"/>
  <c r="F100" i="7"/>
  <c r="F227" i="8"/>
  <c r="F77" i="7"/>
  <c r="F214" i="8"/>
  <c r="F249" i="8"/>
  <c r="F208" i="7"/>
  <c r="G100" i="7"/>
  <c r="G214" i="8"/>
  <c r="G227" i="8"/>
  <c r="G77" i="7"/>
  <c r="G156" i="7"/>
  <c r="G130" i="7"/>
  <c r="F15" i="8"/>
  <c r="F156" i="7"/>
  <c r="F13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E5D0E080-F319-4C42-A71C-C8A68A8A0931}">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6B47CEEE-3E32-4DFB-857D-EC28CFB42E46}">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56E00089-6221-4DFD-B16A-8C1A05759908}">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<sst xmlns="http://schemas.openxmlformats.org/spreadsheetml/2006/main" count="2413" uniqueCount="1811">
  <si>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</si>
  <si>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</si>
  <si>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</si>
  <si>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</si>
  <si>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</si>
  <si>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</si>
  <si>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</si>
  <si>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</si>
  <si>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</si>
  <si>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</si>
  <si>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</si>
  <si>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</si>
  <si>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</si>
  <si>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</si>
  <si>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</si>
  <si>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</si>
  <si>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</si>
  <si>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</si>
  <si>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</si>
  <si>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</si>
  <si>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</si>
  <si>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</si>
  <si>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</si>
  <si>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</si>
  <si>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</si>
  <si>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</si>
  <si>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</si>
  <si>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</si>
  <si>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</si>
  <si>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</si>
  <si>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</si>
  <si>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</si>
  <si>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</si>
  <si>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</si>
  <si>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</si>
  <si>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</si>
  <si>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</si>
  <si>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</si>
  <si>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</si>
  <si>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</si>
  <si>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</si>
  <si>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</si>
  <si>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</si>
  <si>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</si>
  <si>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</si>
  <si>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</si>
  <si>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</si>
  <si>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</si>
  <si>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</si>
  <si>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</si>
  <si>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</si>
  <si>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</si>
  <si>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</si>
  <si>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</si>
  <si>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</si>
  <si>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</si>
  <si>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</si>
  <si>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</si>
  <si>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</si>
  <si>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</si>
  <si>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</si>
  <si>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</si>
  <si>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</si>
  <si>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</si>
  <si>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</si>
  <si>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</si>
  <si>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</si>
  <si>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</si>
  <si>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</si>
  <si>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</si>
  <si>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</si>
  <si>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</si>
  <si>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</si>
  <si>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</si>
  <si>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</si>
  <si>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</si>
  <si>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</si>
  <si>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</si>
  <si>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</si>
  <si>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</si>
  <si>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</si>
  <si>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</si>
  <si>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</si>
  <si>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</si>
  <si>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</si>
  <si>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</si>
  <si>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</si>
  <si>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</si>
  <si>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</si>
  <si>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</si>
  <si>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</si>
  <si>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</si>
  <si>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</si>
  <si>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</si>
  <si>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</si>
  <si>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</si>
  <si>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</si>
  <si>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</si>
  <si>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</si>
  <si>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</si>
  <si>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</si>
  <si>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</si>
  <si>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</si>
  <si>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</si>
  <si>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</si>
  <si>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</si>
  <si>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</si>
  <si>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</si>
  <si>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</si>
  <si>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</si>
  <si>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</si>
  <si>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</si>
  <si>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</si>
  <si>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</si>
  <si>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</si>
  <si>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</si>
  <si>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</si>
  <si>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</si>
  <si>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</si>
  <si>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</si>
  <si>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</si>
  <si>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</si>
  <si>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</si>
  <si>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</si>
  <si>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</si>
  <si>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</si>
  <si>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</si>
  <si>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</si>
  <si>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</si>
  <si>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</si>
  <si>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</si>
  <si>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</si>
  <si>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</si>
  <si>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</si>
  <si>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</si>
  <si>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</si>
  <si>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</si>
  <si>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</si>
  <si>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</si>
  <si>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</si>
  <si>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</si>
  <si>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</si>
  <si>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</si>
  <si>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</si>
  <si>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</si>
  <si>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</si>
  <si>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</si>
  <si>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</si>
  <si>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</si>
  <si>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</si>
  <si>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</si>
  <si>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</si>
  <si>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</si>
  <si>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</si>
  <si>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</si>
  <si>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</si>
  <si>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</si>
  <si>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</si>
  <si>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</si>
  <si>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</si>
  <si>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</si>
  <si>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</si>
  <si>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</si>
  <si>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</si>
  <si>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</si>
  <si>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</si>
  <si>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</si>
  <si>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</si>
  <si>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</si>
  <si>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</si>
  <si>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</si>
  <si>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</si>
  <si>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</si>
  <si>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</si>
  <si>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Reporting in Domestic Currency</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</si>
  <si>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</si>
  <si>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</si>
  <si>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</si>
  <si>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</si>
  <si>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</si>
  <si>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</si>
  <si>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</si>
  <si>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</si>
  <si>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Country</t>
  </si>
  <si>
    <t>Issuer Name</t>
  </si>
  <si>
    <t>Link to Issuer's Website</t>
  </si>
  <si>
    <t>Cut-off date</t>
  </si>
  <si>
    <t>Optional information e.g. Contact names</t>
  </si>
  <si>
    <t>Optional information e.g. Parent name</t>
  </si>
  <si>
    <t>Basel Compliance, subject to national jursdiction (Y/N)</t>
  </si>
  <si>
    <t>CBD Compliance</t>
  </si>
  <si>
    <t>CRR Compliance (Y/N)</t>
  </si>
  <si>
    <t>LCR status</t>
  </si>
  <si>
    <t>1.General Information</t>
  </si>
  <si>
    <t>Nominal (mn)</t>
  </si>
  <si>
    <t>Total Cover Assets</t>
  </si>
  <si>
    <t>Outstanding Covered Bonds</t>
  </si>
  <si>
    <t>Cover Pool Size [NPV] (mn)</t>
  </si>
  <si>
    <t>Outstanding Covered Bonds [NPV] (mn)</t>
  </si>
  <si>
    <t xml:space="preserve">2. Over-collateralisation (OC) </t>
  </si>
  <si>
    <t>Statutory</t>
  </si>
  <si>
    <t>Voluntary</t>
  </si>
  <si>
    <t>Contractual</t>
  </si>
  <si>
    <t>Purpose</t>
  </si>
  <si>
    <t>OC (%)</t>
  </si>
  <si>
    <t>Optional information e.g. Asset Coverage Test (ACT)</t>
  </si>
  <si>
    <t>Optional information e.g. OC (NPV basis)</t>
  </si>
  <si>
    <t>3. Cover Pool Composition</t>
  </si>
  <si>
    <t>% Cover Pool</t>
  </si>
  <si>
    <t>Mortgages</t>
  </si>
  <si>
    <t xml:space="preserve">Public Sector </t>
  </si>
  <si>
    <t>Shipping</t>
  </si>
  <si>
    <t>Substitute Assets</t>
  </si>
  <si>
    <t>Other</t>
  </si>
  <si>
    <t>Total</t>
  </si>
  <si>
    <t>o/w [If relevant, please specify]</t>
  </si>
  <si>
    <t>4. Cover Pool Amortisation Profile</t>
  </si>
  <si>
    <t xml:space="preserve">Contractual </t>
  </si>
  <si>
    <t xml:space="preserve">Expected Upon Prepayments </t>
  </si>
  <si>
    <t>% Total Contractual</t>
  </si>
  <si>
    <t>% Total Expected Upon Prepayments</t>
  </si>
  <si>
    <t>Weighted Average Life (in years)</t>
  </si>
  <si>
    <t>Residual Life (mn)</t>
  </si>
  <si>
    <t>By buckets:</t>
  </si>
  <si>
    <t>0 - 1 Y</t>
  </si>
  <si>
    <t>1 - 2 Y</t>
  </si>
  <si>
    <t>2 - 3 Y</t>
  </si>
  <si>
    <t>3 - 4 Y</t>
  </si>
  <si>
    <t>4 - 5 Y</t>
  </si>
  <si>
    <t>5 - 10 Y</t>
  </si>
  <si>
    <t>10+ Y</t>
  </si>
  <si>
    <t>o/w 0-1 day</t>
  </si>
  <si>
    <t>o/w 0-0.5y</t>
  </si>
  <si>
    <t>o/w 0.5-1 y</t>
  </si>
  <si>
    <t>o/w 1-1.5y</t>
  </si>
  <si>
    <t>o/w 1.5-2 y</t>
  </si>
  <si>
    <t>5. Maturity of Covered Bonds</t>
  </si>
  <si>
    <t xml:space="preserve">Initial Maturity  </t>
  </si>
  <si>
    <t xml:space="preserve">Extended Maturity </t>
  </si>
  <si>
    <t xml:space="preserve">% Total Initial Maturity </t>
  </si>
  <si>
    <t>% Total Extended Maturity</t>
  </si>
  <si>
    <t>Weighted Average life (in years)</t>
  </si>
  <si>
    <t>Maturity (mn)</t>
  </si>
  <si>
    <t>6. Cover Assets - Currency</t>
  </si>
  <si>
    <t>Nominal [before hedging] (mn)</t>
  </si>
  <si>
    <t>Nominal [after hedging] (mn)</t>
  </si>
  <si>
    <t>% Total [before]</t>
  </si>
  <si>
    <t>% Total [after]</t>
  </si>
  <si>
    <t>EUR</t>
  </si>
  <si>
    <t xml:space="preserve">7. Covered Bonds - Currency </t>
  </si>
  <si>
    <t xml:space="preserve">8. Covered Bonds - Breakdown by interest rate </t>
  </si>
  <si>
    <t>Fixed coupon</t>
  </si>
  <si>
    <t>Floating coupon</t>
  </si>
  <si>
    <t>9. Substitute Assets - Type</t>
  </si>
  <si>
    <t>% Substitute Assets</t>
  </si>
  <si>
    <t>Cash</t>
  </si>
  <si>
    <t>Exposures to/guaranteed by Supranational, Sovereign, Agency (SSA)</t>
  </si>
  <si>
    <t>Exposures to central banks</t>
  </si>
  <si>
    <t>Exposures to credit institutions</t>
  </si>
  <si>
    <t>o/w EU gvts or quasi govts</t>
  </si>
  <si>
    <t>o/w third-party countries  Credit Quality Step 1 (CQS1) gvts or quasi govts</t>
  </si>
  <si>
    <t>o/w third-party countries Credit Quality Step 2 (CQS2) gvts or quasi govts</t>
  </si>
  <si>
    <t>o/w EU central banks</t>
  </si>
  <si>
    <t>o/w third-party countries Credit Quality Step 1 (CQS1) central banks</t>
  </si>
  <si>
    <t>o/w third-party countries Credit Quality Step 2 (CQS2) central banks</t>
  </si>
  <si>
    <t>o/w CQS1 credit institutions</t>
  </si>
  <si>
    <t>o/w CQS2 credit institutions</t>
  </si>
  <si>
    <t>10. Substitute Assets - Country</t>
  </si>
  <si>
    <t>Domestic (Country of Issuer)</t>
  </si>
  <si>
    <t>Eurozone</t>
  </si>
  <si>
    <t>Rest of European Union (EU)</t>
  </si>
  <si>
    <t>European Economic Area (not member of EU)</t>
  </si>
  <si>
    <t>Switzerland</t>
  </si>
  <si>
    <t>Australia</t>
  </si>
  <si>
    <t>Brazil</t>
  </si>
  <si>
    <t>Canada</t>
  </si>
  <si>
    <t>Japan</t>
  </si>
  <si>
    <t>Korea</t>
  </si>
  <si>
    <t>New Zealand</t>
  </si>
  <si>
    <t>Singapore</t>
  </si>
  <si>
    <t>US</t>
  </si>
  <si>
    <t>Total EU</t>
  </si>
  <si>
    <t xml:space="preserve">11. Liquid Assets </t>
  </si>
  <si>
    <t>% Covered Bonds</t>
  </si>
  <si>
    <t>Substitute and other marketable assets</t>
  </si>
  <si>
    <t>Central bank eligible assets</t>
  </si>
  <si>
    <t xml:space="preserve">12. Bond List </t>
  </si>
  <si>
    <t xml:space="preserve">Bond list </t>
  </si>
  <si>
    <t>13. Derivatives &amp; Swaps</t>
  </si>
  <si>
    <t>Derivatives in the register / cover pool [notional] (mn)</t>
  </si>
  <si>
    <t>Type of interest rate swaps (intra-group, external or both)</t>
  </si>
  <si>
    <t>Type of currency rate swaps (intra-group, external or both)</t>
  </si>
  <si>
    <t>NPV of Derivatives in the cover pool (mn)</t>
  </si>
  <si>
    <t>Derivatives outside the cover pool [notional] (mn)</t>
  </si>
  <si>
    <t>NPV of Derivatives outside the cover pool (mn)</t>
  </si>
  <si>
    <t>4. Compliance Art 14 CBD Check table</t>
  </si>
  <si>
    <t>Row</t>
  </si>
  <si>
    <t>link to Glossary HG.1.15</t>
  </si>
  <si>
    <t>215 LTV Residential Mortgage</t>
  </si>
  <si>
    <t>230 Derivatives and Swaps</t>
  </si>
  <si>
    <t>link to Glossary HG 1.7</t>
  </si>
  <si>
    <t>Exposure to credit institute credit quality step 1</t>
  </si>
  <si>
    <t>Exposure to credit institute credit quality step 2</t>
  </si>
  <si>
    <t>Exposure to credit institute credit quality step 3</t>
  </si>
  <si>
    <t>1. Optional information e.g. Rating triggers</t>
  </si>
  <si>
    <t>NPV Test (passed/failed)</t>
  </si>
  <si>
    <t>Interest Covereage Test (passe/failed)</t>
  </si>
  <si>
    <t xml:space="preserve">Cash Manager </t>
  </si>
  <si>
    <t>Account Bank</t>
  </si>
  <si>
    <t>Stand-by Account Bank</t>
  </si>
  <si>
    <t xml:space="preserve">Servicer </t>
  </si>
  <si>
    <t xml:space="preserve">Interest Rate Swap Provider </t>
  </si>
  <si>
    <t xml:space="preserve">Covered Bond Swap Provider </t>
  </si>
  <si>
    <t>Paying Agent</t>
  </si>
  <si>
    <t>Other optional/relevant information</t>
  </si>
  <si>
    <t>B1. Harmonised Transparency Template - Mortgage Assets</t>
  </si>
  <si>
    <t>CONTENT OF TAB B1</t>
  </si>
  <si>
    <t>7. Mortgage Assets</t>
  </si>
  <si>
    <t>7.A Residential Cover Pool</t>
  </si>
  <si>
    <t>7.B Commercial Cover Pool</t>
  </si>
  <si>
    <t>Field Number</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</si>
  <si>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</si>
  <si>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</si>
  <si>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</si>
  <si>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</si>
  <si>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</si>
  <si>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</si>
  <si>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</si>
  <si>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</si>
  <si>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</si>
  <si>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</si>
  <si>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</si>
  <si>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</si>
  <si>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</si>
  <si>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</si>
  <si>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</si>
  <si>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</si>
  <si>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</si>
  <si>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</si>
  <si>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</si>
  <si>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</si>
  <si>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</si>
  <si>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</si>
  <si>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</si>
  <si>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</si>
  <si>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</si>
  <si>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</si>
  <si>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</si>
  <si>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</si>
  <si>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</si>
  <si>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</si>
  <si>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</si>
  <si>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</si>
  <si>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</si>
  <si>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</si>
  <si>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</si>
  <si>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</si>
  <si>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</si>
  <si>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</si>
  <si>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</si>
  <si>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</si>
  <si>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</si>
  <si>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</si>
  <si>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</si>
  <si>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</si>
  <si>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</si>
  <si>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</si>
  <si>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</si>
  <si>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</si>
  <si>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</si>
  <si>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</si>
  <si>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</si>
  <si>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</si>
  <si>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</si>
  <si>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</si>
  <si>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</si>
  <si>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</si>
  <si>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</si>
  <si>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</si>
  <si>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</si>
  <si>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</si>
  <si>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</si>
  <si>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</si>
  <si>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</si>
  <si>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</si>
  <si>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</si>
  <si>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</si>
  <si>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</si>
  <si>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</si>
  <si>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</si>
  <si>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</si>
  <si>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</si>
  <si>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</si>
  <si>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</si>
  <si>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</si>
  <si>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</si>
  <si>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</si>
  <si>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</si>
  <si>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</si>
  <si>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</si>
  <si>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</si>
  <si>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</si>
  <si>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</si>
  <si>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</si>
  <si>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</si>
  <si>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</si>
  <si>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</si>
  <si>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</si>
  <si>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</si>
  <si>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</si>
  <si>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</si>
  <si>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</si>
  <si>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</si>
  <si>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</si>
  <si>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</si>
  <si>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</si>
  <si>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</si>
  <si>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</si>
  <si>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</si>
  <si>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</si>
  <si>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</si>
  <si>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</si>
  <si>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</si>
  <si>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</si>
  <si>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</si>
  <si>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</si>
  <si>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</si>
  <si>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</si>
  <si>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</si>
  <si>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</si>
  <si>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</si>
  <si>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</si>
  <si>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</si>
  <si>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</si>
  <si>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</si>
  <si>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</si>
  <si>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</si>
  <si>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</si>
  <si>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</si>
  <si>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</si>
  <si>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</si>
  <si>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</si>
  <si>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</si>
  <si>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</si>
  <si>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</si>
  <si>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</si>
  <si>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</si>
  <si>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</si>
  <si>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</si>
  <si>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</si>
  <si>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</si>
  <si>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</si>
  <si>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</si>
  <si>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</si>
  <si>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</si>
  <si>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</si>
  <si>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</si>
  <si>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</si>
  <si>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</si>
  <si>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</si>
  <si>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</si>
  <si>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</si>
  <si>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</si>
  <si>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</si>
  <si>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</si>
  <si>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</si>
  <si>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</si>
  <si>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</si>
  <si>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</si>
  <si>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</si>
  <si>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</si>
  <si>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</si>
  <si>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</si>
  <si>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</si>
  <si>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</si>
  <si>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</si>
  <si>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</si>
  <si>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</si>
  <si>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</si>
  <si>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</si>
  <si>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</si>
  <si>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</si>
  <si>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</si>
  <si>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</si>
  <si>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</si>
  <si>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</si>
  <si>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</si>
  <si>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</si>
  <si>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</si>
  <si>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</si>
  <si>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</si>
  <si>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</si>
  <si>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</si>
  <si>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</si>
  <si>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</si>
  <si>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</si>
  <si>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</si>
  <si>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</si>
  <si>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</si>
  <si>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</si>
  <si>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</si>
  <si>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</si>
  <si>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</si>
  <si>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</si>
  <si>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</si>
  <si>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</si>
  <si>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</si>
  <si>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</si>
  <si>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</si>
  <si>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</si>
  <si>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</si>
  <si>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</si>
  <si>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</si>
  <si>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</si>
  <si>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</si>
  <si>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</si>
  <si>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</si>
  <si>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</si>
  <si>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</si>
  <si>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</si>
  <si>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</si>
  <si>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</si>
  <si>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</si>
  <si>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</si>
  <si>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</si>
  <si>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</si>
  <si>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</si>
  <si>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</si>
  <si>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</si>
  <si>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</si>
  <si>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</si>
  <si>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</si>
  <si>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</si>
  <si>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</si>
  <si>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</si>
  <si>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</si>
  <si>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</si>
  <si>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</si>
  <si>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</si>
  <si>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</si>
  <si>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</si>
  <si>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</si>
  <si>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</si>
  <si>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</si>
  <si>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</si>
  <si>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</si>
  <si>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</si>
  <si>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</si>
  <si>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</si>
  <si>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</si>
  <si>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</si>
  <si>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</si>
  <si>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</si>
  <si>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</si>
  <si>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</si>
  <si>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</si>
  <si>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</si>
  <si>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</si>
  <si>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</si>
  <si>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</si>
  <si>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</si>
  <si>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</si>
  <si>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</si>
  <si>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</si>
  <si>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</si>
  <si>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</si>
  <si>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</si>
  <si>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</si>
  <si>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</si>
  <si>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</si>
  <si>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</si>
  <si>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</si>
  <si>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</si>
  <si>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</si>
  <si>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</si>
  <si>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</si>
  <si>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</si>
  <si>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</si>
  <si>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</si>
  <si>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</si>
  <si>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</si>
  <si>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</si>
  <si>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</si>
  <si>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</si>
  <si>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</si>
  <si>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</si>
  <si>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</si>
  <si>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</si>
  <si>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</si>
  <si>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</si>
  <si>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</si>
  <si>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</si>
  <si>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</si>
  <si>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</si>
  <si>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</si>
  <si>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</si>
  <si>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</si>
  <si>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</si>
  <si>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</si>
  <si>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</si>
  <si>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</si>
  <si>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</si>
  <si>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</si>
  <si>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</si>
  <si>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</si>
  <si>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</si>
  <si>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</si>
  <si>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</si>
  <si>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</si>
  <si>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</si>
  <si>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</si>
  <si>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</si>
  <si>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</si>
  <si>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</si>
  <si>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</si>
  <si>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</si>
  <si>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</si>
  <si>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</si>
  <si>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</si>
  <si>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</si>
  <si>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</si>
  <si>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</si>
  <si>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</si>
  <si>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</si>
  <si>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</si>
  <si>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</si>
  <si>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</si>
  <si>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</si>
  <si>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</si>
  <si>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</si>
  <si>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</si>
  <si>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</si>
  <si>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</si>
  <si>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</si>
  <si>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</si>
  <si>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</si>
  <si>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</si>
  <si>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</si>
  <si>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</si>
  <si>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</si>
  <si>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</si>
  <si>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</si>
  <si>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</si>
  <si>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</si>
  <si>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</si>
  <si>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</si>
  <si>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</si>
  <si>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</si>
  <si>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</si>
  <si>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</si>
  <si>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</si>
  <si>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</si>
  <si>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</si>
  <si>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</si>
  <si>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</si>
  <si>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</si>
  <si>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</si>
  <si>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</si>
  <si>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</si>
  <si>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</si>
  <si>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</si>
  <si>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</si>
  <si>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</si>
  <si>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</si>
  <si>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</si>
  <si>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</si>
  <si>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</si>
  <si>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</si>
  <si>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</si>
  <si>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</si>
  <si>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</si>
  <si>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</si>
  <si>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</si>
  <si>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</si>
  <si>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</si>
  <si>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</si>
  <si>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</si>
  <si>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</si>
  <si>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</si>
  <si>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</si>
  <si>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</si>
  <si>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</si>
  <si>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</si>
  <si>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</si>
  <si>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</si>
  <si>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</si>
  <si>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</si>
  <si>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</si>
  <si>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</si>
  <si>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</si>
  <si>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</si>
  <si>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</si>
  <si>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</si>
  <si>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</si>
  <si>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</si>
  <si>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</si>
  <si>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</si>
  <si>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</si>
  <si>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</si>
  <si>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</si>
  <si>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</si>
  <si>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</si>
  <si>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</si>
  <si>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</si>
  <si>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</si>
  <si>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</si>
  <si>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</si>
  <si>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</si>
  <si>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</si>
  <si>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</si>
  <si>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</si>
  <si>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</si>
  <si>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</si>
  <si>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</si>
  <si>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</si>
  <si>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</si>
  <si>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</si>
  <si>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</si>
  <si>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</si>
  <si>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</si>
  <si>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</si>
  <si>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</si>
  <si>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</si>
  <si>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</si>
  <si>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</si>
  <si>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</si>
  <si>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</si>
  <si>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</si>
  <si>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</si>
  <si>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</si>
  <si>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</si>
  <si>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</si>
  <si>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</si>
  <si>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</si>
  <si>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</si>
  <si>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</si>
  <si>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</si>
  <si>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</si>
  <si>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</si>
  <si>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</si>
  <si>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</si>
  <si>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</si>
  <si>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</si>
  <si>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</si>
  <si>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</si>
  <si>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</si>
  <si>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</si>
  <si>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</si>
  <si>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</si>
  <si>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</si>
  <si>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</si>
  <si>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</si>
  <si>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</si>
  <si>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</si>
  <si>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</si>
  <si>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</si>
  <si>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</si>
  <si>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</si>
  <si>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</si>
  <si>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</si>
  <si>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</si>
  <si>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</si>
  <si>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</si>
  <si>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</si>
  <si>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</si>
  <si>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</si>
  <si>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</si>
  <si>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</si>
  <si>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</si>
  <si>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</si>
  <si>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</si>
  <si>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</si>
  <si>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</si>
  <si>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</si>
  <si>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</si>
  <si>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</si>
  <si>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</si>
  <si>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</si>
  <si>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</si>
  <si>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</si>
  <si>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</si>
  <si>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</si>
  <si>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</si>
  <si>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</si>
  <si>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</si>
  <si>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</si>
  <si>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</si>
  <si>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</si>
  <si>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</si>
  <si>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</si>
  <si>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</si>
  <si>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</si>
  <si>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</si>
  <si>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</si>
  <si>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</si>
  <si>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</si>
  <si>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</si>
  <si>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</si>
  <si>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</si>
  <si>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</si>
  <si>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</si>
  <si>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</si>
  <si>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</si>
  <si>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</si>
  <si>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</si>
  <si>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</si>
  <si>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</si>
  <si>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</si>
  <si>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</si>
  <si>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</si>
  <si>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</si>
  <si>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</si>
  <si>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</si>
  <si>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</si>
  <si>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</si>
  <si>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</si>
  <si>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</si>
  <si>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</si>
  <si>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</si>
  <si>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</si>
  <si>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</si>
  <si>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</si>
  <si>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</si>
  <si>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</si>
  <si>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</si>
  <si>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</si>
  <si>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</si>
  <si>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</si>
  <si>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</si>
  <si>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</si>
  <si>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</si>
  <si>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</si>
  <si>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</si>
  <si>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</si>
  <si>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</si>
  <si>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</si>
  <si>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</si>
  <si>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</si>
  <si>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This addendum is optional</t>
  </si>
  <si>
    <t>E. Harmonised Transparency Template - Optional ECB - ECAIs Data Disclosure</t>
  </si>
  <si>
    <t xml:space="preserve"> Reason for No Data in Worksheet E. </t>
  </si>
  <si>
    <t>Value</t>
  </si>
  <si>
    <t xml:space="preserve">Not applicable for the jurisdiction </t>
  </si>
  <si>
    <t>ND1</t>
  </si>
  <si>
    <t>CONTENT OF TAB E</t>
  </si>
  <si>
    <t>Not relevant for the issuer and/or CB programme at the present time</t>
  </si>
  <si>
    <t>ND2</t>
  </si>
  <si>
    <t>1. Additional information on the programme</t>
  </si>
  <si>
    <t>Not available at the present time</t>
  </si>
  <si>
    <t>ND3</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</si>
  <si>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</si>
  <si>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</si>
  <si>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</si>
  <si>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</si>
  <si>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</si>
  <si>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</si>
  <si>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</si>
  <si>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</si>
  <si>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</si>
  <si>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</si>
  <si>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</si>
  <si>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</si>
  <si>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</si>
  <si>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</si>
  <si>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</si>
  <si>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</si>
  <si>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</si>
  <si>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</si>
  <si>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</si>
  <si>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</si>
  <si>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</si>
  <si>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</si>
  <si>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</si>
  <si>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</si>
  <si>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</si>
  <si>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</si>
  <si>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</si>
  <si>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</si>
  <si>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</si>
  <si>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</si>
  <si>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</si>
  <si>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</si>
  <si>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</si>
  <si>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</si>
  <si>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</si>
  <si>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</si>
  <si>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</si>
  <si>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</si>
  <si>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</si>
  <si>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</si>
  <si>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</si>
  <si>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</si>
  <si>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</si>
  <si>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</si>
  <si>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</si>
  <si>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</si>
  <si>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</si>
  <si>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</si>
  <si>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</si>
  <si>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</si>
  <si>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</si>
  <si>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</si>
  <si>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</si>
  <si>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</si>
  <si>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</si>
  <si>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</si>
  <si>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</si>
  <si>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</si>
  <si>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</si>
  <si>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</si>
  <si>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</si>
  <si>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</si>
  <si>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</si>
  <si>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</si>
  <si>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</si>
  <si>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</si>
  <si>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</si>
  <si>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</si>
  <si>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</si>
  <si>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</si>
  <si>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</si>
  <si>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</si>
  <si>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</si>
  <si>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</si>
  <si>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</si>
  <si>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</si>
  <si>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</si>
  <si>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</si>
  <si>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</si>
  <si>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</si>
  <si>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</si>
  <si>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</si>
  <si>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</si>
  <si>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</si>
  <si>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E.3.1.2</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</si>
  <si>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</si>
  <si>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</si>
  <si>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</si>
  <si>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</si>
  <si>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</si>
  <si>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</si>
  <si>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</si>
  <si>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</si>
  <si>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</si>
  <si>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</si>
  <si>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</si>
  <si>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</si>
  <si>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</si>
  <si>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</si>
  <si>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</si>
  <si>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</si>
  <si>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</si>
  <si>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</si>
  <si>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</si>
  <si>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</si>
  <si>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</si>
  <si>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</si>
  <si>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</si>
  <si>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</si>
  <si>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</si>
  <si>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</si>
  <si>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</si>
  <si>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</si>
  <si>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</si>
  <si>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</si>
  <si>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</si>
  <si>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</si>
  <si>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</si>
  <si>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</si>
  <si>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</si>
  <si>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</si>
  <si>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</si>
  <si>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</si>
  <si>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</si>
  <si>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</si>
  <si>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</si>
  <si>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</si>
  <si>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</si>
  <si>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</si>
  <si>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</si>
  <si>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</si>
  <si>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</si>
  <si>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</si>
  <si>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</si>
  <si>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</si>
  <si>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</si>
  <si>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</si>
  <si>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</si>
  <si>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</si>
  <si>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</si>
  <si>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</si>
  <si>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</si>
  <si>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</si>
  <si>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</si>
  <si>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</si>
  <si>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</si>
  <si>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</si>
  <si>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</si>
  <si>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</si>
  <si>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</si>
  <si>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</si>
  <si>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</si>
  <si>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</si>
  <si>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</si>
  <si>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</si>
  <si>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</si>
  <si>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</si>
  <si>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</si>
  <si>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</si>
  <si>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</si>
  <si>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</si>
  <si>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</si>
  <si>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</si>
  <si>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</si>
  <si>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</si>
  <si>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</si>
  <si>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</si>
  <si>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</si>
  <si>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</si>
  <si>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</si>
  <si>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</si>
  <si>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</si>
  <si>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HG.3.1</t>
  </si>
  <si>
    <t>HG.3.2</t>
  </si>
  <si>
    <t>HG.3.3</t>
  </si>
  <si>
    <t>OHG.3.1</t>
  </si>
  <si>
    <t>OHG.3.2</t>
  </si>
  <si>
    <t>OHG.3.3</t>
  </si>
  <si>
    <t>4. Glossary - Extra national and/or Issuer Items</t>
  </si>
  <si>
    <t>HG.4.1</t>
  </si>
  <si>
    <t>Other definitions deemed relevant</t>
  </si>
  <si>
    <t>OHG.4.1</t>
  </si>
  <si>
    <t>OHG.4.2</t>
  </si>
  <si>
    <t>OHG.4.3</t>
  </si>
  <si>
    <t>OHG.4.4</t>
  </si>
  <si>
    <t>OHG.4.5</t>
  </si>
  <si>
    <t xml:space="preserve">A. Harmonised Transparency Template - General Information </t>
  </si>
  <si>
    <t>G.1.1.2</t>
  </si>
  <si>
    <t>G.1.1.4</t>
  </si>
  <si>
    <t>OG.1.1.2</t>
  </si>
  <si>
    <t>OG.1.1.4</t>
  </si>
  <si>
    <t>OG.1.1.5</t>
  </si>
  <si>
    <t>G.2.1.1</t>
  </si>
  <si>
    <t>G.2.1.2</t>
  </si>
  <si>
    <t>OG.2.1.1</t>
  </si>
  <si>
    <t>OG.2.1.2</t>
  </si>
  <si>
    <t>OG.2.1.3</t>
  </si>
  <si>
    <t>OG.2.1.4</t>
  </si>
  <si>
    <t>OG.2.1.5</t>
  </si>
  <si>
    <t>OG.2.1.6</t>
  </si>
  <si>
    <t>G.3.1.1</t>
  </si>
  <si>
    <t>G.3.1.2</t>
  </si>
  <si>
    <t>OG.3.1.1</t>
  </si>
  <si>
    <t>OG.3.1.2</t>
  </si>
  <si>
    <t>OG.3.1.3</t>
  </si>
  <si>
    <t>OG.3.1.4</t>
  </si>
  <si>
    <t>G.3.2.1</t>
  </si>
  <si>
    <t>OG.3.2.1</t>
  </si>
  <si>
    <t>OG.3.2.2</t>
  </si>
  <si>
    <t>OG.3.2.3</t>
  </si>
  <si>
    <t>OG.3.2.4</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</si>
  <si>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</si>
  <si>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</si>
  <si>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</si>
  <si>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</si>
  <si>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</si>
  <si>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</si>
  <si>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</si>
  <si>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</si>
  <si>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</si>
  <si>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</si>
  <si>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</si>
  <si>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</si>
  <si>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</si>
  <si>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</si>
  <si>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</si>
  <si>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</si>
  <si>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</si>
  <si>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</si>
  <si>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</si>
  <si>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</si>
  <si>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</si>
  <si>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</si>
  <si>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</si>
  <si>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</si>
  <si>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</si>
  <si>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</si>
  <si>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</si>
  <si>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</si>
  <si>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</si>
  <si>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</si>
  <si>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</si>
  <si>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</si>
  <si>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</si>
  <si>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</si>
  <si>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</si>
  <si>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</si>
  <si>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</si>
  <si>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</si>
  <si>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</si>
  <si>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</si>
  <si>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</si>
  <si>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</si>
  <si>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</si>
  <si>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</si>
  <si>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</si>
  <si>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</si>
  <si>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</si>
  <si>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</si>
  <si>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</si>
  <si>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</si>
  <si>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</si>
  <si>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</si>
  <si>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</si>
  <si>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</si>
  <si>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</si>
  <si>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</si>
  <si>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</si>
  <si>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</si>
  <si>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</si>
  <si>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</si>
  <si>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</si>
  <si>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</si>
  <si>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</si>
  <si>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</si>
  <si>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</si>
  <si>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</si>
  <si>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</si>
  <si>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G.3.6.17</t>
  </si>
  <si>
    <t>G.3.6.18</t>
  </si>
  <si>
    <t>G.3.6.19</t>
  </si>
  <si>
    <t>OG.3.6.1</t>
  </si>
  <si>
    <t>OG.3.6.2</t>
  </si>
  <si>
    <t>OG.3.6.3</t>
  </si>
  <si>
    <t>OG.3.6.4</t>
  </si>
  <si>
    <t>OG.3.6.5</t>
  </si>
  <si>
    <t>OG.3.6.6</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</si>
  <si>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</si>
  <si>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</si>
  <si>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</si>
  <si>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</si>
  <si>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</si>
  <si>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</si>
  <si>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</si>
  <si>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</si>
  <si>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</si>
  <si>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</si>
  <si>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</si>
  <si>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</si>
  <si>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</si>
  <si>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</si>
  <si>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</si>
  <si>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</si>
  <si>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</si>
  <si>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</si>
  <si>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</si>
  <si>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</si>
  <si>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</si>
  <si>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</si>
  <si>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</si>
  <si>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</si>
  <si>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</si>
  <si>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</si>
  <si>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</si>
  <si>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</si>
  <si>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</si>
  <si>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</si>
  <si>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</si>
  <si>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</si>
  <si>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</si>
  <si>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</si>
  <si>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</si>
  <si>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</si>
  <si>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</si>
  <si>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</si>
  <si>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</si>
  <si>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</si>
  <si>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</si>
  <si>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</si>
  <si>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</si>
  <si>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</si>
  <si>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</si>
  <si>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</si>
  <si>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</si>
  <si>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</si>
  <si>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</si>
  <si>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</si>
  <si>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</si>
  <si>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</si>
  <si>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</si>
  <si>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</si>
  <si>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</si>
  <si>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</si>
  <si>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</si>
  <si>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</si>
  <si>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</si>
  <si>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</si>
  <si>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</si>
  <si>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</si>
  <si>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</si>
  <si>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</si>
  <si>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</si>
  <si>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</si>
  <si>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</si>
  <si>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</si>
  <si>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</si>
  <si>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</si>
  <si>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</si>
  <si>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</si>
  <si>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</si>
  <si>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</si>
  <si>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</si>
  <si>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</si>
  <si>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</si>
  <si>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</si>
  <si>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</si>
  <si>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OG.3.11.1</t>
  </si>
  <si>
    <t>OG.3.11.2</t>
  </si>
  <si>
    <t>OG.3.11.3</t>
  </si>
  <si>
    <t>OG.3.11.4</t>
  </si>
  <si>
    <t>OG.3.11.5</t>
  </si>
  <si>
    <t>OG.3.11.6</t>
  </si>
  <si>
    <t>OG.3.11.7</t>
  </si>
  <si>
    <t>G.3.12.1</t>
  </si>
  <si>
    <t>G.3.13.1</t>
  </si>
  <si>
    <t>G.3.13.2</t>
  </si>
  <si>
    <t>G.3.13.3</t>
  </si>
  <si>
    <t>OG.3.13.1</t>
  </si>
  <si>
    <t>OG.3.13.2</t>
  </si>
  <si>
    <t>OG.3.13.3</t>
  </si>
  <si>
    <t>OG.3.13.4</t>
  </si>
  <si>
    <t>OG.3.13.5</t>
  </si>
  <si>
    <t>G.3.14.1</t>
  </si>
  <si>
    <t>G.3.14.2</t>
  </si>
  <si>
    <t>G.3.14.3</t>
  </si>
  <si>
    <t>G.3.14.4</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</si>
  <si>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</si>
  <si>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</si>
  <si>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</si>
  <si>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</si>
  <si>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</si>
  <si>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</si>
  <si>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</si>
  <si>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</si>
  <si>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</si>
  <si>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</si>
  <si>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</si>
  <si>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</si>
  <si>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</si>
  <si>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</si>
  <si>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</si>
  <si>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</si>
  <si>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</si>
  <si>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</si>
  <si>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</si>
  <si>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</si>
  <si>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</si>
  <si>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</si>
  <si>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</si>
  <si>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</si>
  <si>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</si>
  <si>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</si>
  <si>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</si>
  <si>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</si>
  <si>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</si>
  <si>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</si>
  <si>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</si>
  <si>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</si>
  <si>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</si>
  <si>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</si>
  <si>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</si>
  <si>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</si>
  <si>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</si>
  <si>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</si>
  <si>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</si>
  <si>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</si>
  <si>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</si>
  <si>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G.4.1.2</t>
  </si>
  <si>
    <t>G.4.1.3</t>
  </si>
  <si>
    <t>G.4.1.4</t>
  </si>
  <si>
    <t>G.4.1.5</t>
  </si>
  <si>
    <t>G.4.1.6</t>
  </si>
  <si>
    <t>G.4.1.7</t>
  </si>
  <si>
    <t>G.4.1.8</t>
  </si>
  <si>
    <t>G.4.1.9</t>
  </si>
  <si>
    <t>G.4.1.10</t>
  </si>
  <si>
    <t>G.4.1.11</t>
  </si>
  <si>
    <t>G.4.1.12</t>
  </si>
  <si>
    <t>G.4.1.13</t>
  </si>
  <si>
    <t>G.4.1.14</t>
  </si>
  <si>
    <t>G.4.1.15</t>
  </si>
  <si>
    <t>G.4.1.16</t>
  </si>
  <si>
    <t>G.4.1.17</t>
  </si>
  <si>
    <t>G.4.1.18</t>
  </si>
  <si>
    <t>G.4.1.19</t>
  </si>
  <si>
    <t>G.4.1.20</t>
  </si>
  <si>
    <t>OG.4.1.1</t>
  </si>
  <si>
    <t>OG.4.1.2</t>
  </si>
  <si>
    <t>OG.4.1.3</t>
  </si>
  <si>
    <t>G.5.1.1</t>
  </si>
  <si>
    <t>G.5.1.2</t>
  </si>
  <si>
    <t>G.5.1.3</t>
  </si>
  <si>
    <t>OG.5.1.1</t>
  </si>
  <si>
    <t>OG.5.1.2</t>
  </si>
  <si>
    <t>OG.5.1.3</t>
  </si>
  <si>
    <t>OG.5.1.4</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</si>
  <si>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</si>
  <si>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</si>
  <si>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</si>
  <si>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</si>
  <si>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</si>
  <si>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</si>
  <si>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</si>
  <si>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</si>
  <si>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</si>
  <si>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</si>
  <si>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</si>
  <si>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</si>
  <si>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</si>
  <si>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</si>
  <si>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</si>
  <si>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</si>
  <si>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</si>
  <si>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</si>
  <si>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</si>
  <si>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</si>
  <si>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</si>
  <si>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</si>
  <si>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</si>
  <si>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</si>
  <si>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</si>
  <si>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</si>
  <si>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</si>
  <si>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</si>
  <si>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</si>
  <si>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</si>
  <si>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</si>
  <si>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</si>
  <si>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</si>
  <si>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</si>
  <si>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</si>
  <si>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</si>
  <si>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</si>
  <si>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</si>
  <si>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</si>
  <si>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</si>
  <si>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</si>
  <si>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</si>
  <si>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</si>
  <si>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</si>
  <si>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</si>
  <si>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Y</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</si>
  <si>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</si>
  <si>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Loans that are more than 90 days past due.</t>
  </si>
  <si>
    <t>We filled in ND2 because the features of M.7A.13 refer to the underlying property and, because Belgium has general mortgages, it can not be applied to individual loans as all properties cover for all loans.</t>
  </si>
  <si>
    <t>Property values are those used in the loan underwriting procedure</t>
  </si>
  <si>
    <t>Yearly updates of the property values are done using a national index calculated by the national institute of statistics in Belgium (StatBel).</t>
  </si>
  <si>
    <t>Indexation is done on a yearly basis</t>
  </si>
  <si>
    <t>As Belgium has general mortgages, we calculate LTV as the total borrower outstanding over the total borrower property value, resp. not indexed (M.7A.11) and indexed (M.7A.12)</t>
  </si>
  <si>
    <t>At the moment, only soft bullet has been issued. We only take into account the Maturity Date, not the Extended Maturity Date</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</si>
  <si>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</si>
  <si>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Cover Assets: fixed until maturity and fixed with a periodic reset. Covered Bonds: fixed</t>
  </si>
  <si>
    <t>Belgian allows for "Failure to pay" and "Default"</t>
  </si>
  <si>
    <t>Sale price of the properties is compared to the a statistical pricing model for Belgium.When the sale price is higher than the top range of the model outcome, an expert valuation is done.</t>
  </si>
  <si>
    <t xml:space="preserve"> The current interest is used ; no parrallel shift of the interest rate curve is asssumed.</t>
  </si>
  <si>
    <t>G.1.1.1</t>
  </si>
  <si>
    <t>G.1.1.3</t>
  </si>
  <si>
    <t>G.2.1.3</t>
  </si>
  <si>
    <t>BNP Paribas Fortis</t>
  </si>
  <si>
    <t>HTT 2024</t>
  </si>
  <si>
    <t>Labelled Cover Pool Name</t>
  </si>
  <si>
    <t>G.1.1.5</t>
  </si>
  <si>
    <t>OG.1.1.3</t>
  </si>
  <si>
    <t>OG.1.1.6</t>
  </si>
  <si>
    <t>OG.1.1.7</t>
  </si>
  <si>
    <t>OG.1.1.8</t>
  </si>
  <si>
    <t>[Mark as ND1 if not relevant]</t>
  </si>
  <si>
    <t>G.3.2.3</t>
  </si>
  <si>
    <t>Total OC (absolute value in mn)</t>
  </si>
  <si>
    <t>AUD</t>
  </si>
  <si>
    <t>BRL</t>
  </si>
  <si>
    <t>CAD</t>
  </si>
  <si>
    <t>CHF</t>
  </si>
  <si>
    <t>CZK</t>
  </si>
  <si>
    <t>DKK</t>
  </si>
  <si>
    <t>GBP</t>
  </si>
  <si>
    <t>HKD</t>
  </si>
  <si>
    <t>ISK</t>
  </si>
  <si>
    <t>JPY</t>
  </si>
  <si>
    <t>KRW</t>
  </si>
  <si>
    <t>NOK</t>
  </si>
  <si>
    <t>PLN</t>
  </si>
  <si>
    <t>SEK</t>
  </si>
  <si>
    <t>SGD</t>
  </si>
  <si>
    <t>USD</t>
  </si>
  <si>
    <t>14. Sustainable or other special purpose strategy</t>
  </si>
  <si>
    <r>
      <t>Is sustainability based on s</t>
    </r>
    <r>
      <rPr>
        <b/>
        <sz val="11"/>
        <rFont val="Calibri"/>
        <family val="2"/>
        <scheme val="minor"/>
      </rPr>
      <t>ustainable assets not present in the cover pool</t>
    </r>
    <r>
      <rPr>
        <sz val="11"/>
        <rFont val="Calibri"/>
        <family val="2"/>
        <scheme val="minor"/>
      </rPr>
      <t>?</t>
    </r>
  </si>
  <si>
    <t>Who has provided Second Party Opinion</t>
  </si>
  <si>
    <t xml:space="preserve">Further details on proceeds strategy </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</si>
  <si>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</si>
  <si>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</si>
  <si>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</si>
  <si>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</si>
  <si>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</si>
  <si>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</si>
  <si>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</si>
  <si>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&gt;  12 - ≤ 24 months</t>
  </si>
  <si>
    <t>&gt; 24 - ≤ 36 months</t>
  </si>
  <si>
    <t>&gt; 36 - ≤ 60 months</t>
  </si>
  <si>
    <t>&gt; 60 months</t>
  </si>
  <si>
    <r>
      <t xml:space="preserve">20. CO2 emission - by dwelling type </t>
    </r>
    <r>
      <rPr>
        <b/>
        <i/>
        <sz val="10"/>
        <rFont val="Calibri"/>
        <family val="2"/>
        <scheme val="minor"/>
      </rPr>
      <t>- as per national availability</t>
    </r>
  </si>
  <si>
    <t>LEVEL 1</t>
  </si>
  <si>
    <t>https://www.coveredbondlabel.com/issuer/131/</t>
  </si>
  <si>
    <t>Indication of proxy usage for ESG-related data (indicator, methodology, timing, share of proxy usage for single indicators etc.)</t>
  </si>
  <si>
    <t>Confidential Information</t>
  </si>
  <si>
    <t>Weighted Average Seasoning (years)</t>
  </si>
  <si>
    <t>Weighted Average Maturity (years)**</t>
  </si>
  <si>
    <t xml:space="preserve">(a)  Value of outstanding covered bonds: </t>
  </si>
  <si>
    <t xml:space="preserve">(b) List of ISIN of issued covered bonds: </t>
  </si>
  <si>
    <t>(d) Currency risk - cover pool:</t>
  </si>
  <si>
    <t>2024  Version</t>
  </si>
  <si>
    <t>Residential Mortgage Pandbrief Programme (bnpparibasfortis.com)</t>
  </si>
  <si>
    <t xml:space="preserve">(a) Value of the cover pool total assets: </t>
  </si>
  <si>
    <t xml:space="preserve">(c) Geographical distribution: </t>
  </si>
  <si>
    <t>(c) Type of cover assets:</t>
  </si>
  <si>
    <t xml:space="preserve">(c) Loan size: </t>
  </si>
  <si>
    <t>(d) Interest rate risk - cover pool:</t>
  </si>
  <si>
    <t>(d) Interest rate risk - covered bond:</t>
  </si>
  <si>
    <t>(d) Liquidity Risk - primary assets cover pool:</t>
  </si>
  <si>
    <t xml:space="preserve">(c) Valuation Method: </t>
  </si>
  <si>
    <t>(d) Currency risk - covered bond:</t>
  </si>
  <si>
    <t>(d) Credit Risk:</t>
  </si>
  <si>
    <t>(d) Market Risk:</t>
  </si>
  <si>
    <t>(d) Hedging Strategy</t>
  </si>
  <si>
    <t>(e) Maturity Structure - cover assets:</t>
  </si>
  <si>
    <t>(e) Maturity Structure - covered bond:</t>
  </si>
  <si>
    <t>(f)  Levels of OC:</t>
  </si>
  <si>
    <t>(e) Overview maturity extension triggers:</t>
  </si>
  <si>
    <t>(g) Percentage of loans in default:</t>
  </si>
  <si>
    <t>BNP Paribas Fortis SA/NV</t>
  </si>
  <si>
    <t>Retained Pandbrief Programme</t>
  </si>
  <si>
    <t>https://www.bnpparibasfortis.com/investors/coveredbonds</t>
  </si>
  <si>
    <t>-</t>
  </si>
  <si>
    <t>Antwerpen</t>
  </si>
  <si>
    <t>Vlaams-Brabant</t>
  </si>
  <si>
    <t>Oost-Vlaanderen</t>
  </si>
  <si>
    <t>Brussels</t>
  </si>
  <si>
    <t>West-Vlaanderen</t>
  </si>
  <si>
    <t>Limburg</t>
  </si>
  <si>
    <t>Liège</t>
  </si>
  <si>
    <t>Hainaut</t>
  </si>
  <si>
    <t>Brabant Wallon</t>
  </si>
  <si>
    <t>Namur</t>
  </si>
  <si>
    <t>&lt;=100K</t>
  </si>
  <si>
    <t>&gt;100K and &lt;=200K</t>
  </si>
  <si>
    <t>&gt;200K and &lt;=300K</t>
  </si>
  <si>
    <t>&gt;300K and &lt;=400K</t>
  </si>
  <si>
    <t>&gt;400K</t>
  </si>
  <si>
    <t>KGCEPHLVVKVRZYO1T647</t>
  </si>
  <si>
    <t>Stichting BNPP Fortis Pfandbriefe Representative</t>
  </si>
  <si>
    <t>David De Schacht &amp; Jurgen De Raedemaeker</t>
  </si>
  <si>
    <t>of contradiction between the pdf and excel-format, the pdf-format will prevail.</t>
  </si>
  <si>
    <t xml:space="preserve">The excel-format has been provided for information purposes only and in case </t>
  </si>
  <si>
    <t xml:space="preserve">The investor report is provided in pdf and excel-format. </t>
  </si>
  <si>
    <t>Remark</t>
  </si>
  <si>
    <t>https://www.bnpparibasfortis.com/</t>
  </si>
  <si>
    <t>Website</t>
  </si>
  <si>
    <t>oscar.meester@bnpparibasfortis.com</t>
  </si>
  <si>
    <t>+ 32 2 565 32 91</t>
  </si>
  <si>
    <t>MEESTER Oscar</t>
  </si>
  <si>
    <t>Asset Based Solutions  (cover pool and management)</t>
  </si>
  <si>
    <t>johan.vervaeke@bnpparibasfortis.com</t>
  </si>
  <si>
    <t>+32 2 565 66 74</t>
  </si>
  <si>
    <t>VERVAEKE Johan</t>
  </si>
  <si>
    <t>Asset Based Funding</t>
  </si>
  <si>
    <t>philippe.goosse@bnpparibasfortis.com</t>
  </si>
  <si>
    <t>+ 32 2 565 22 62</t>
  </si>
  <si>
    <t>GOOSSE Philippe</t>
  </si>
  <si>
    <t>Head of ALM Treasury</t>
  </si>
  <si>
    <t>Contact Details:</t>
  </si>
  <si>
    <t>Reporting Date</t>
  </si>
  <si>
    <t>EUR 20 Billion Mortgage Pandbrieven Programme</t>
  </si>
  <si>
    <t>Retained Covered Bonds</t>
  </si>
  <si>
    <t>* At Reporting Date until Maturity Date</t>
  </si>
  <si>
    <t>Weighted Average Remaining Average Life*</t>
  </si>
  <si>
    <t>Current Weighted Average Fixed Coupon:</t>
  </si>
  <si>
    <t>Total Outstanding (in EUR):</t>
  </si>
  <si>
    <t>Totals</t>
  </si>
  <si>
    <t>10/12/2028</t>
  </si>
  <si>
    <t>10/12/2024</t>
  </si>
  <si>
    <t>NACT</t>
  </si>
  <si>
    <t>Fixed</t>
  </si>
  <si>
    <t>BE0002762434</t>
  </si>
  <si>
    <t>BD@178945</t>
  </si>
  <si>
    <t>20/05/2031</t>
  </si>
  <si>
    <t>20/05/2025</t>
  </si>
  <si>
    <t>BE0002701820</t>
  </si>
  <si>
    <t>BD@167470</t>
  </si>
  <si>
    <t>20/05/2028</t>
  </si>
  <si>
    <t>BE0002700814</t>
  </si>
  <si>
    <t>BD@167469</t>
  </si>
  <si>
    <t>25/02/2030</t>
  </si>
  <si>
    <t>25/02/2025</t>
  </si>
  <si>
    <t>BE6312092115</t>
  </si>
  <si>
    <t>BD@155375</t>
  </si>
  <si>
    <t>25/02/2027</t>
  </si>
  <si>
    <t>BE6312093121</t>
  </si>
  <si>
    <t>BD@155374</t>
  </si>
  <si>
    <t>Extended Maturity Date</t>
  </si>
  <si>
    <t>Remaining Average Life *</t>
  </si>
  <si>
    <t>Next Interest Payment Date</t>
  </si>
  <si>
    <t>Day Count</t>
  </si>
  <si>
    <t>Coupon</t>
  </si>
  <si>
    <t>Coupon Type</t>
  </si>
  <si>
    <t>Currency</t>
  </si>
  <si>
    <t>Maturity Date</t>
  </si>
  <si>
    <t>Issue Date</t>
  </si>
  <si>
    <t>Amount</t>
  </si>
  <si>
    <t>ISIN</t>
  </si>
  <si>
    <t>Series</t>
  </si>
  <si>
    <t>Outstanding Series</t>
  </si>
  <si>
    <t>Covered Bond Emmission</t>
  </si>
  <si>
    <t>Outlook</t>
  </si>
  <si>
    <t>Long Term Rating</t>
  </si>
  <si>
    <t>Rating Agency</t>
  </si>
  <si>
    <t>2. BNP Parisbas Fortis Mortgage Pandbrieven Ratings</t>
  </si>
  <si>
    <t>A-1</t>
  </si>
  <si>
    <t>stable</t>
  </si>
  <si>
    <t>A+</t>
  </si>
  <si>
    <t>Standard and Poor's</t>
  </si>
  <si>
    <t>P-1</t>
  </si>
  <si>
    <t>A2</t>
  </si>
  <si>
    <t>Moody's</t>
  </si>
  <si>
    <t>F1+</t>
  </si>
  <si>
    <t>AA-</t>
  </si>
  <si>
    <t>Fitch</t>
  </si>
  <si>
    <t>Short Term Rating</t>
  </si>
  <si>
    <t>1. BNP Paribas Fortis Bank Senior Unsecured Ratings</t>
  </si>
  <si>
    <t>Ratings</t>
  </si>
  <si>
    <t>(XVII)</t>
  </si>
  <si>
    <t>Excess Coverage Interest Mortgage Pandbrieven by Liquid Bonds (XV)-(XVI)</t>
  </si>
  <si>
    <t>(XVI)</t>
  </si>
  <si>
    <t>Interest Payable on Mortgage Pandbrieven next 3 months</t>
  </si>
  <si>
    <t>(XV)</t>
  </si>
  <si>
    <t>MtM Liquid Bonds</t>
  </si>
  <si>
    <t>Passed</t>
  </si>
  <si>
    <t>&gt; &gt; &gt; Liquidity Test Royal Decree Art 7 paraf 1</t>
  </si>
  <si>
    <t>Liquidity Surplus (+) / Deficit (-) (XIII)+(XIV)</t>
  </si>
  <si>
    <t>(XIV)</t>
  </si>
  <si>
    <t>Cumulative Cash Outflow Next 180 Days</t>
  </si>
  <si>
    <t>(XIII)</t>
  </si>
  <si>
    <t>Cumulative Cash Inflow Next 180 Days</t>
  </si>
  <si>
    <t>5. Liquidity Tests</t>
  </si>
  <si>
    <t>&gt; &gt; &gt; Cover Test Royal Decree Art 5 paraf 3</t>
  </si>
  <si>
    <t>Total Surplus (+) / Deficit (-)  (VIII)+(IX)-(X)-(XI)-(XII)</t>
  </si>
  <si>
    <t>(XII)</t>
  </si>
  <si>
    <t>Principal Requirement Covered Bonds</t>
  </si>
  <si>
    <t>(XI)</t>
  </si>
  <si>
    <t>Costs, Fees and expenses Covered Bonds</t>
  </si>
  <si>
    <t>(X)</t>
  </si>
  <si>
    <t>Interest Requirement Covered Bonds</t>
  </si>
  <si>
    <t>0</t>
  </si>
  <si>
    <t>Impact Derivatives</t>
  </si>
  <si>
    <t>Total Principal Proceeds Financial Institution Exposures</t>
  </si>
  <si>
    <t>Total Principal Proceeds Public Finance Exposures</t>
  </si>
  <si>
    <t>Value of the Residential Loans (as defined in Royal Decree Art 6 Paraf 1)</t>
  </si>
  <si>
    <t>(IX)</t>
  </si>
  <si>
    <t>Principal Proceeds Cover Assets</t>
  </si>
  <si>
    <t>Total Interest Proceeds  Financial Institution Exposures</t>
  </si>
  <si>
    <t>Total Interest Proceeds Public Finance Exposures</t>
  </si>
  <si>
    <t>Total Interest Proceeds Residential Mortgage Loans</t>
  </si>
  <si>
    <t>(VIII)</t>
  </si>
  <si>
    <t>Interest Proceeds Cover Assets</t>
  </si>
  <si>
    <t>4. Interest and Principal Coverage Test</t>
  </si>
  <si>
    <t>105%</t>
  </si>
  <si>
    <t>&gt; &gt; &gt; Cover Test Royal Decree Art 5 Paraf 2</t>
  </si>
  <si>
    <t>Limit</t>
  </si>
  <si>
    <t>Ratio Value All Cover Assets / Mortgage Pandbrieven Issued [V+VI+VII+VIIBis]/I</t>
  </si>
  <si>
    <t>(VIIBis)</t>
  </si>
  <si>
    <t>Principal Used for covering Interest in the 'Interest and Principal Coverage Test'</t>
  </si>
  <si>
    <t>(VII)</t>
  </si>
  <si>
    <t>Value of Financial Institution Exposures (definition Royal Decree)</t>
  </si>
  <si>
    <t>(VI)</t>
  </si>
  <si>
    <t>Value of Public Finance Exposures (definition Royal Decree)</t>
  </si>
  <si>
    <t>3. Total Asset Cover Test</t>
  </si>
  <si>
    <t>85%</t>
  </si>
  <si>
    <t>&gt; &gt; &gt; Cover Test Royal Decree Art 5 Paraf 1</t>
  </si>
  <si>
    <t>Ratio Value of Resid. Mortgage Loans / Mortgage Pandbrieven Issued (V) / (I)</t>
  </si>
  <si>
    <t>(V)</t>
  </si>
  <si>
    <t>2. Residential Mortgage Loans Cover Test</t>
  </si>
  <si>
    <t>Nominal OC Level [(II)+(III)+(IV)]/(I)-1</t>
  </si>
  <si>
    <t>(IV)</t>
  </si>
  <si>
    <t>Nominal Balance Financial Institution Exposures</t>
  </si>
  <si>
    <t>(III)</t>
  </si>
  <si>
    <t>Nominal Balance Public Finance Exposures</t>
  </si>
  <si>
    <t>(II)</t>
  </si>
  <si>
    <t>Nominal Balance Residential Mortgage Loans</t>
  </si>
  <si>
    <t>(I)</t>
  </si>
  <si>
    <t>Outstanding Mortgage Pandbrieven</t>
  </si>
  <si>
    <t>1. Outstanding Mortgage Pandbrieven and Cover Assets</t>
  </si>
  <si>
    <t>(all amounts in EUR unless stated otherwise)</t>
  </si>
  <si>
    <t>Test Summary</t>
  </si>
  <si>
    <t>5. Prepayments Last Calendar Month</t>
  </si>
  <si>
    <t>None</t>
  </si>
  <si>
    <t>4. Derivatives</t>
  </si>
  <si>
    <t>Aa3</t>
  </si>
  <si>
    <t>Moody's Rating</t>
  </si>
  <si>
    <t>Fitch Rating</t>
  </si>
  <si>
    <t>AA</t>
  </si>
  <si>
    <t>Standar &amp; Poor's Rating</t>
  </si>
  <si>
    <t>F</t>
  </si>
  <si>
    <t>Nominal Amount</t>
  </si>
  <si>
    <t>ERROR 23</t>
  </si>
  <si>
    <t>#MULTIVALUE</t>
  </si>
  <si>
    <t>Kingdom of Belgium</t>
  </si>
  <si>
    <t>BE0000351602</t>
  </si>
  <si>
    <t>BE0000341504</t>
  </si>
  <si>
    <t>Position</t>
  </si>
  <si>
    <t>3. Public Sector Exposure (Liquid Bond Positions)</t>
  </si>
  <si>
    <t>Registered Cash Proceeds under the Residential Mortgage Loans</t>
  </si>
  <si>
    <t>2. Registered Cash</t>
  </si>
  <si>
    <t>% Construction Loans</t>
  </si>
  <si>
    <t>Weighted Remaining average life to interest reset (in years, at 0% CPR)</t>
  </si>
  <si>
    <t>Weighted Remaining average life (in years, at 0% CPR)</t>
  </si>
  <si>
    <t>Weighted average interest rate Variable Rate Loans</t>
  </si>
  <si>
    <t>Weighted average interest rate Fixed Rate Loans</t>
  </si>
  <si>
    <t>Weighted average interest rate</t>
  </si>
  <si>
    <t>Percentage of Variable Rate Loans</t>
  </si>
  <si>
    <t>Percentage of Fixed Rate Loans</t>
  </si>
  <si>
    <t>Weighted average initial maturity (in years, at 0% CPR)</t>
  </si>
  <si>
    <t>Weighted average remaining maturity (in years, at 0% CPR)</t>
  </si>
  <si>
    <t>Weighted average seasoning (in Years)</t>
  </si>
  <si>
    <t>Weighted average Current Loan to Original Value</t>
  </si>
  <si>
    <t>Weighted average Current Loan to Current Value</t>
  </si>
  <si>
    <t>Average Outstanding Balance per loan</t>
  </si>
  <si>
    <t>Average Outstanding Balance per borrower</t>
  </si>
  <si>
    <t>Number of loans</t>
  </si>
  <si>
    <t>Number of borrowers</t>
  </si>
  <si>
    <t>Interest Payments between Cut-off Date and Maturity Date</t>
  </si>
  <si>
    <t>Principal Redemptions between Cut-off Date and Maturity</t>
  </si>
  <si>
    <t>Outstanding Balance of Residential Mortgage Loans at the Cut-off Date</t>
  </si>
  <si>
    <t>See Stratification Tables Mortgages for more details</t>
  </si>
  <si>
    <t>1. Residential Mortgage Loans</t>
  </si>
  <si>
    <t>(All Amounts are in Euro)</t>
  </si>
  <si>
    <t>Portfolio Cut-off Date</t>
  </si>
  <si>
    <t>Cover Pool Summary</t>
  </si>
  <si>
    <t>Other/No data</t>
  </si>
  <si>
    <t>Phase 3</t>
  </si>
  <si>
    <t>Phase 2</t>
  </si>
  <si>
    <t>Phase 1</t>
  </si>
  <si>
    <t>In %</t>
  </si>
  <si>
    <t>In number of loans</t>
  </si>
  <si>
    <t>In EUR</t>
  </si>
  <si>
    <t>18. IFRS9 Norms</t>
  </si>
  <si>
    <t>Owner-occupied</t>
  </si>
  <si>
    <t>In number of Properties</t>
  </si>
  <si>
    <t>17. Occupation Type (Based on Indexed Property Value)</t>
  </si>
  <si>
    <t>&gt;6 and &lt;=7</t>
  </si>
  <si>
    <t>&gt;7 and &lt;=8</t>
  </si>
  <si>
    <t>&gt;5 and &lt;=6</t>
  </si>
  <si>
    <t>&gt;4 and &lt;=5</t>
  </si>
  <si>
    <t>&gt;3 and &lt;=4</t>
  </si>
  <si>
    <t>&gt;2 and &lt;=3</t>
  </si>
  <si>
    <t>&gt;1 and &lt;=2</t>
  </si>
  <si>
    <t>&gt;=0 and &lt;=1</t>
  </si>
  <si>
    <t>Fixed To Maturity</t>
  </si>
  <si>
    <t>In Years</t>
  </si>
  <si>
    <t>16. Distribution of Average Life To Interest Reset Date (at 0% CPR)</t>
  </si>
  <si>
    <t>&gt;17 and &lt;=18</t>
  </si>
  <si>
    <t>&gt;16 and &lt;=17</t>
  </si>
  <si>
    <t>&gt;15 and &lt;=16</t>
  </si>
  <si>
    <t>&gt;14 and &lt;=15</t>
  </si>
  <si>
    <t>&gt;13 and &lt;=14</t>
  </si>
  <si>
    <t>&gt;12 and &lt;=13</t>
  </si>
  <si>
    <t>&gt;11 and &lt;=12</t>
  </si>
  <si>
    <t>&gt;10 and &lt;=11</t>
  </si>
  <si>
    <t>&gt;9 and &lt;=10</t>
  </si>
  <si>
    <t>&gt;8 and &lt;=9</t>
  </si>
  <si>
    <t>15. Distribution of Average Life to Final Maturity (at 0% CPR)</t>
  </si>
  <si>
    <t>&gt;500%</t>
  </si>
  <si>
    <t>401-500%</t>
  </si>
  <si>
    <t>301-400%</t>
  </si>
  <si>
    <t>201-300%</t>
  </si>
  <si>
    <t>181-200%</t>
  </si>
  <si>
    <t>161-180%</t>
  </si>
  <si>
    <t>141-160%</t>
  </si>
  <si>
    <t>121-140%</t>
  </si>
  <si>
    <t>101-120%</t>
  </si>
  <si>
    <t>81-100%</t>
  </si>
  <si>
    <t>61-80%</t>
  </si>
  <si>
    <t>41-60%</t>
  </si>
  <si>
    <t>21-40%</t>
  </si>
  <si>
    <t>1-20%</t>
  </si>
  <si>
    <t>14. Loan to Mortgage Inscription Ratio (LTM)</t>
  </si>
  <si>
    <t>&gt;120%</t>
  </si>
  <si>
    <t>111-120%</t>
  </si>
  <si>
    <t>101-110%</t>
  </si>
  <si>
    <t>91-100%</t>
  </si>
  <si>
    <t>81-90%</t>
  </si>
  <si>
    <t>71-80%</t>
  </si>
  <si>
    <t>61-70%</t>
  </si>
  <si>
    <t>51-60%</t>
  </si>
  <si>
    <t>41-50%</t>
  </si>
  <si>
    <t>31-40%</t>
  </si>
  <si>
    <t>21-30%</t>
  </si>
  <si>
    <t>11-20%</t>
  </si>
  <si>
    <t>0-10%</t>
  </si>
  <si>
    <t xml:space="preserve">13. Current Loan to Original Value (LTOV) </t>
  </si>
  <si>
    <t>12. Current Loan to Current Value (LTV)</t>
  </si>
  <si>
    <t>Linear</t>
  </si>
  <si>
    <t>Interest only</t>
  </si>
  <si>
    <t>Annuity</t>
  </si>
  <si>
    <t>11. Repayment Type</t>
  </si>
  <si>
    <t>Twice A Year</t>
  </si>
  <si>
    <t>Monthly</t>
  </si>
  <si>
    <t>10. Interest Payment Frequency</t>
  </si>
  <si>
    <t>2038</t>
  </si>
  <si>
    <t>2037</t>
  </si>
  <si>
    <t>2036</t>
  </si>
  <si>
    <t>2035</t>
  </si>
  <si>
    <t>2034</t>
  </si>
  <si>
    <t>2033</t>
  </si>
  <si>
    <t>2032</t>
  </si>
  <si>
    <t>2031</t>
  </si>
  <si>
    <t>2030</t>
  </si>
  <si>
    <t>2029</t>
  </si>
  <si>
    <t>2028</t>
  </si>
  <si>
    <t>2027</t>
  </si>
  <si>
    <t>2026</t>
  </si>
  <si>
    <t>2025</t>
  </si>
  <si>
    <t>2024</t>
  </si>
  <si>
    <t>9. Next Reset Date</t>
  </si>
  <si>
    <t>Variable With Cap</t>
  </si>
  <si>
    <t>Variable</t>
  </si>
  <si>
    <t>8. Interest Rate Type</t>
  </si>
  <si>
    <t>8.5 - 9%</t>
  </si>
  <si>
    <t>7 - 7.5%</t>
  </si>
  <si>
    <t>7.5 - 8%</t>
  </si>
  <si>
    <t>8 - 8.5%</t>
  </si>
  <si>
    <t>6.5 - 7%</t>
  </si>
  <si>
    <t>6 - 6.5%</t>
  </si>
  <si>
    <t>5.5 - 6%</t>
  </si>
  <si>
    <t>5 - 5.5%</t>
  </si>
  <si>
    <t>4.5 - 5%</t>
  </si>
  <si>
    <t>4 - 4.5%</t>
  </si>
  <si>
    <t>3.5 - 4%</t>
  </si>
  <si>
    <t>3 - 3.5%</t>
  </si>
  <si>
    <t>2.5 - 3%</t>
  </si>
  <si>
    <t>2 - 2.5%</t>
  </si>
  <si>
    <t>1.5 - 2%</t>
  </si>
  <si>
    <t>1 - 1.5%</t>
  </si>
  <si>
    <t>0.5 - 1%</t>
  </si>
  <si>
    <t>0 - 0.5%</t>
  </si>
  <si>
    <t>7. Interest Rate</t>
  </si>
  <si>
    <t>&gt;400</t>
  </si>
  <si>
    <t>&gt;300 and &lt;=400</t>
  </si>
  <si>
    <t>&gt;200 and &lt;=300</t>
  </si>
  <si>
    <t>&gt;100 and &lt;=200</t>
  </si>
  <si>
    <t>&lt;=100</t>
  </si>
  <si>
    <t>In number of Borrowers</t>
  </si>
  <si>
    <t>In EUR * 1000</t>
  </si>
  <si>
    <t>6. Outstanding Loan Balance by Borrower</t>
  </si>
  <si>
    <t>Year</t>
  </si>
  <si>
    <t>5. Origination Year</t>
  </si>
  <si>
    <t>&gt;37 and &lt;=38</t>
  </si>
  <si>
    <t>&gt;40 and &lt;=41</t>
  </si>
  <si>
    <t>&gt;31 and &lt;=32</t>
  </si>
  <si>
    <t>&gt;39 and &lt;=40</t>
  </si>
  <si>
    <t>&gt;36 and &lt;=37</t>
  </si>
  <si>
    <t>&gt;35 and &lt;=36</t>
  </si>
  <si>
    <t>&gt;34 and &lt;=35</t>
  </si>
  <si>
    <t>&gt;30 and &lt;=31</t>
  </si>
  <si>
    <t>&gt;29 and &lt;=30</t>
  </si>
  <si>
    <t>&gt;28 and &lt;=29</t>
  </si>
  <si>
    <t>&gt;27 and &lt;=28</t>
  </si>
  <si>
    <t>&gt;26 and &lt;=27</t>
  </si>
  <si>
    <t>&gt;25 and &lt;=26</t>
  </si>
  <si>
    <t>&gt;24 and &lt;=25</t>
  </si>
  <si>
    <t>&gt;23 and &lt;=24</t>
  </si>
  <si>
    <t>&gt;22 and &lt;=23</t>
  </si>
  <si>
    <t>&gt;21 and &lt;=22</t>
  </si>
  <si>
    <t>&gt;20 and &lt;=21</t>
  </si>
  <si>
    <t>&gt;19 and &lt;=20</t>
  </si>
  <si>
    <t>&gt;18 and &lt;=19</t>
  </si>
  <si>
    <t>&lt;=1</t>
  </si>
  <si>
    <t>4. Original term to maturity</t>
  </si>
  <si>
    <t>&lt;0</t>
  </si>
  <si>
    <t>3. Remaining term to maturity</t>
  </si>
  <si>
    <t>2. Seasoning</t>
  </si>
  <si>
    <t>1. Geographic distribution</t>
  </si>
  <si>
    <t>Straticifation Tables</t>
  </si>
  <si>
    <t>&gt; 90 Days</t>
  </si>
  <si>
    <t>60 - 90 Days</t>
  </si>
  <si>
    <t>30 - 60 Days</t>
  </si>
  <si>
    <t>0 - 30 Days</t>
  </si>
  <si>
    <t>Performing</t>
  </si>
  <si>
    <t xml:space="preserve">1. Delinquencies (at cut-off date)
</t>
  </si>
  <si>
    <t>Cover Pool Performance</t>
  </si>
  <si>
    <t>CPR 10%</t>
  </si>
  <si>
    <t>CPR 5%</t>
  </si>
  <si>
    <t>CPR 2%</t>
  </si>
  <si>
    <t>CPR 0%</t>
  </si>
  <si>
    <t>Covered bonds</t>
  </si>
  <si>
    <t>Days</t>
  </si>
  <si>
    <t>Month</t>
  </si>
  <si>
    <t>Maturity</t>
  </si>
  <si>
    <t>Cutt-off</t>
  </si>
  <si>
    <t>COVER LOAN ASSETS</t>
  </si>
  <si>
    <t>LIABILITIES</t>
  </si>
  <si>
    <t>TIME</t>
  </si>
  <si>
    <t>Amortisation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</si>
</sst>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numFmt numFmtId="165" formatCode="0.0%"/>
    <numFmt numFmtId="166" formatCode="0.0"/>
    <numFmt numFmtId="167" formatCode="dd/mm/yyyy;@"/>
    <numFmt numFmtId="168" formatCode="dd\/mm\/yyyy"/>
    <numFmt numFmtId="169" formatCode="0.00\ %"/>
    <numFmt numFmtId="170" formatCode="#,##0.00%"/>
    <numFmt numFmtId="171" formatCode="d\-m\-yyyy"/>
    <numFmt numFmtId="172" formatCode="mmm\/yyyy"/>
  </numFmts>
  <fonts count="76" x14ac:knownFonts="1">
    <font>
      <sz val="10"/>
      <color theme="1"/>
      <name val="Calibri"/>
      <family val="2"/>
      <scheme val="minor"/>
    </font>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11"/>
      <color theme="1"/>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1"/>
      <color theme="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1"/>
      <color theme="1"/>
      <name val="Calibri"/>
      <family val="2"/>
      <scheme val="minor"/>
    </font>
    <font>
      <sz val="10"/>
      <color theme="1"/>
      <name val="Arial"/>
      <family val="2"/>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i/>
      <sz val="10"/>
      <name val="Calibri"/>
      <family val="2"/>
      <scheme val="minor"/>
    </font>
    <font>
      <b/>
      <sz val="11"/>
      <color rgb="FFFF0000"/>
      <name val="Calibri"/>
      <family val="2"/>
      <scheme val="minor"/>
    </font>
    <font>
      <b/>
      <sz val="11"/>
      <color theme="0"/>
      <name val="Calibri"/>
      <family val="2"/>
      <scheme val="minor"/>
    </font>
    <font>
      <i/>
      <sz val="11"/>
      <color rgb="FF0070C0"/>
      <name val="Calibri"/>
      <family val="2"/>
      <scheme val="minor"/>
    </font>
    <font>
      <sz val="10"/>
      <color rgb="FF000000"/>
      <name val="Arial"/>
      <family val="2"/>
    </font>
    <font>
      <sz val="11"/>
      <name val="Calibri"/>
      <family val="2"/>
    </font>
    <font>
      <sz val="10"/>
      <name val="Arial"/>
      <family val="2"/>
    </font>
    <font>
      <b/>
      <sz val="9"/>
      <color indexed="81"/>
      <name val="Tahoma"/>
      <family val="2"/>
    </font>
    <font>
      <sz val="9"/>
      <color indexed="81"/>
      <name val="Tahoma"/>
      <family val="2"/>
    </font>
    <font>
      <sz val="11"/>
      <color theme="5" tint="-0.249977111117893"/>
      <name val="Calibri"/>
      <family val="2"/>
      <scheme val="minor"/>
    </font>
    <font>
      <u/>
      <sz val="11"/>
      <color theme="5" tint="-0.249977111117893"/>
      <name val="Calibri"/>
      <family val="2"/>
      <scheme val="minor"/>
    </font>
    <font>
      <u/>
      <sz val="11"/>
      <color theme="1"/>
      <name val="Calibri"/>
      <family val="2"/>
      <scheme val="minor"/>
    </font>
    <font>
      <sz val="10"/>
      <color rgb="FF000000"/>
      <name val="Arial"/>
    </font>
    <font>
      <sz val="6"/>
      <color rgb="FF000000"/>
      <name val="Arial"/>
    </font>
    <font>
      <b/>
      <sz val="10"/>
      <color rgb="FF000000"/>
      <name val="Arial"/>
    </font>
    <font>
      <b/>
      <sz val="12"/>
      <color rgb="FF000000"/>
      <name val="Arial"/>
    </font>
    <font>
      <u/>
      <sz val="10"/>
      <color rgb="FF000000"/>
      <name val="Arial"/>
    </font>
    <font>
      <b/>
      <sz val="12"/>
      <color rgb="FFFFFFFF"/>
      <name val="Arial"/>
    </font>
    <font>
      <sz val="14"/>
      <color rgb="FF000000"/>
      <name val="Arial"/>
    </font>
    <font>
      <sz val="8"/>
      <color rgb="FF000000"/>
      <name val="Arial"/>
    </font>
    <font>
      <b/>
      <sz val="8"/>
      <color rgb="FF000000"/>
      <name val="Arial"/>
    </font>
    <font>
      <i/>
      <sz val="9"/>
      <color rgb="FF333333"/>
      <name val="Arial"/>
    </font>
    <font>
      <sz val="10"/>
      <color rgb="FF333333"/>
      <name val="Arial"/>
    </font>
    <font>
      <b/>
      <sz val="10"/>
      <color rgb="FFFFFFFF"/>
      <name val="Arial"/>
    </font>
    <font>
      <i/>
      <sz val="10"/>
      <color rgb="FF000000"/>
      <name val="Arial"/>
    </font>
    <font>
      <b/>
      <i/>
      <u/>
      <sz val="18"/>
      <color rgb="FFFF0000"/>
      <name val="Arial"/>
    </font>
    <font>
      <sz val="7"/>
      <color rgb="FF000000"/>
      <name val="Arial"/>
    </font>
    <font>
      <i/>
      <sz val="8"/>
      <color rgb="FF000000"/>
      <name val="Arial"/>
    </font>
    <font>
      <b/>
      <i/>
      <sz val="8"/>
      <color rgb="FF000000"/>
      <name val="Arial"/>
    </font>
    <font>
      <b/>
      <sz val="8"/>
      <color rgb="FFFFFFFF"/>
      <name val="Arial"/>
    </font>
    <font>
      <sz val="8"/>
      <color rgb="FFFFFFFF"/>
      <name val="Arial"/>
    </font>
    <font>
      <b/>
      <i/>
      <sz val="8"/>
      <color rgb="FFFF0000"/>
      <name val="Arial"/>
    </font>
    <font>
      <b/>
      <sz val="7"/>
      <color rgb="FF000000"/>
      <name val="Arial"/>
    </font>
    <font>
      <b/>
      <sz val="7"/>
      <color rgb="FFFFFFFF"/>
      <name val="Arial"/>
    </font>
    <font>
      <b/>
      <sz val="10"/>
      <color rgb="FFC0C0C0"/>
      <name val="Arial"/>
    </font>
    <font>
      <b/>
      <i/>
      <sz val="10"/>
      <color rgb="FF000000"/>
      <name val="Arial"/>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0000"/>
        <bgColor rgb="FFFFFFFF"/>
      </patternFill>
    </fill>
    <fill>
      <patternFill patternType="solid">
        <fgColor rgb="FFFFFF00"/>
        <bgColor rgb="FFFFFFFF"/>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rgb="FF000000"/>
      </top>
      <bottom/>
      <diagonal/>
    </border>
    <border>
      <left/>
      <right/>
      <top/>
      <bottom style="thin">
        <color rgb="FF000000"/>
      </bottom>
      <diagonal/>
    </border>
  </borders>
  <cellStyleXfs count="8">
    <xf numFmtId="0" fontId="0" fillId="0" borderId="0"/>
    <xf numFmtId="9" fontId="3" fillId="0" borderId="0" applyFont="0" applyFill="0" applyBorder="0" applyAlignment="0" applyProtection="0"/>
    <xf numFmtId="0" fontId="5" fillId="0" borderId="0"/>
    <xf numFmtId="0" fontId="23" fillId="0" borderId="0" applyNumberFormat="0" applyFill="0" applyBorder="0" applyAlignment="0" applyProtection="0"/>
    <xf numFmtId="0" fontId="44" fillId="0" borderId="0"/>
    <xf numFmtId="9" fontId="5" fillId="0" borderId="0" applyFont="0" applyFill="0" applyBorder="0" applyAlignment="0" applyProtection="0"/>
    <xf numFmtId="0" fontId="2" fillId="0" borderId="0"/>
    <xf numFmtId="0" fontId="52" fillId="0" borderId="0"/>
  </cellStyleXfs>
  <cellXfs count="298">
    <xf numFmtId="0" fontId="0" fillId="0" borderId="0" xfId="0"/>
    <xf numFmtId="0" fontId="6" fillId="0" borderId="0" xfId="2" applyFont="1" applyAlignment="1">
      <alignment horizontal="left" vertical="center"/>
    </xf>
    <xf numFmtId="0" fontId="5" fillId="0" borderId="0" xfId="2"/>
    <xf numFmtId="0" fontId="7" fillId="0" borderId="0" xfId="2" applyFont="1" applyAlignment="1">
      <alignment horizontal="center" vertical="center"/>
    </xf>
    <xf numFmtId="0" fontId="8" fillId="0" borderId="0" xfId="2" applyFont="1" applyAlignment="1">
      <alignment vertical="center" wrapText="1"/>
    </xf>
    <xf numFmtId="0" fontId="9" fillId="0" borderId="0" xfId="2" applyFont="1" applyAlignment="1">
      <alignment horizontal="left" vertical="center" wrapText="1"/>
    </xf>
    <xf numFmtId="0" fontId="10" fillId="0" borderId="0" xfId="2" applyFont="1" applyAlignment="1">
      <alignment wrapText="1"/>
    </xf>
    <xf numFmtId="0" fontId="8" fillId="0" borderId="0" xfId="2" applyFont="1" applyAlignment="1">
      <alignment horizontal="left" vertical="center" wrapText="1"/>
    </xf>
    <xf numFmtId="0" fontId="12" fillId="0" borderId="0" xfId="2" applyFont="1" applyAlignment="1">
      <alignment vertical="center" wrapText="1"/>
    </xf>
    <xf numFmtId="0" fontId="13" fillId="0" borderId="0" xfId="2" applyFont="1" applyAlignment="1">
      <alignment horizontal="left" vertical="center" wrapText="1"/>
    </xf>
    <xf numFmtId="0" fontId="13" fillId="0" borderId="0" xfId="2" applyFont="1" applyAlignment="1">
      <alignment wrapText="1"/>
    </xf>
    <xf numFmtId="0" fontId="10" fillId="0" borderId="0" xfId="2" applyFont="1" applyAlignment="1">
      <alignment vertical="center" wrapText="1"/>
    </xf>
    <xf numFmtId="0" fontId="14" fillId="0" borderId="0" xfId="2" applyFont="1" applyAlignment="1">
      <alignment vertical="center" wrapText="1"/>
    </xf>
    <xf numFmtId="0" fontId="13" fillId="0" borderId="0" xfId="2" applyFont="1" applyAlignment="1">
      <alignment vertical="center" wrapText="1"/>
    </xf>
    <xf numFmtId="0" fontId="26" fillId="0" borderId="0" xfId="0" applyFont="1" applyAlignment="1">
      <alignment horizontal="center" vertical="center" wrapText="1"/>
    </xf>
    <xf numFmtId="0" fontId="23" fillId="0" borderId="12" xfId="3" quotePrefix="1" applyFill="1" applyBorder="1" applyAlignment="1">
      <alignment horizontal="center" vertical="center" wrapText="1"/>
    </xf>
    <xf numFmtId="0" fontId="23" fillId="0" borderId="12" xfId="3" applyFill="1" applyBorder="1" applyAlignment="1">
      <alignment horizontal="center" vertical="center" wrapText="1"/>
    </xf>
    <xf numFmtId="0" fontId="23" fillId="0" borderId="13" xfId="3" quotePrefix="1" applyFill="1" applyBorder="1" applyAlignment="1">
      <alignment horizontal="center" vertical="center" wrapText="1"/>
    </xf>
    <xf numFmtId="0" fontId="23" fillId="0" borderId="0" xfId="3" quotePrefix="1" applyFill="1" applyBorder="1" applyAlignment="1">
      <alignment horizontal="center" vertical="center" wrapText="1"/>
    </xf>
    <xf numFmtId="0" fontId="30" fillId="0" borderId="0" xfId="3" quotePrefix="1" applyFont="1" applyFill="1" applyBorder="1" applyAlignment="1">
      <alignment horizontal="center" vertical="center" wrapText="1"/>
    </xf>
    <xf numFmtId="0" fontId="30" fillId="0" borderId="0" xfId="3" applyFont="1" applyFill="1" applyBorder="1" applyAlignment="1">
      <alignment horizontal="center" vertical="center" wrapText="1"/>
    </xf>
    <xf numFmtId="0" fontId="23" fillId="0" borderId="0" xfId="3" applyFill="1" applyBorder="1" applyAlignment="1">
      <alignment horizontal="center" vertical="center" wrapText="1"/>
    </xf>
    <xf numFmtId="0" fontId="23" fillId="0" borderId="12" xfId="3" applyFill="1" applyBorder="1" applyAlignment="1" applyProtection="1">
      <alignment horizontal="center" vertical="center" wrapText="1"/>
    </xf>
    <xf numFmtId="0" fontId="23" fillId="0" borderId="0" xfId="3" quotePrefix="1" applyFill="1" applyBorder="1" applyAlignment="1" applyProtection="1">
      <alignment horizontal="center" vertical="center" wrapText="1"/>
    </xf>
    <xf numFmtId="10" fontId="26" fillId="0" borderId="0" xfId="1" applyNumberFormat="1" applyFont="1" applyAlignment="1">
      <alignment horizontal="center" vertical="center" wrapText="1"/>
    </xf>
    <xf numFmtId="0" fontId="18" fillId="0" borderId="0" xfId="2" applyFont="1" applyAlignment="1">
      <alignment horizontal="center" vertical="center"/>
    </xf>
    <xf numFmtId="0" fontId="5" fillId="0" borderId="0" xfId="2"/>
    <xf numFmtId="0" fontId="5" fillId="0" borderId="0" xfId="2" applyAlignment="1">
      <alignment horizontal="center" vertical="center" wrapText="1"/>
    </xf>
    <xf numFmtId="0" fontId="33" fillId="0" borderId="0" xfId="2" applyFont="1" applyAlignment="1">
      <alignment horizontal="center" vertical="center" wrapText="1"/>
    </xf>
    <xf numFmtId="0" fontId="5" fillId="0" borderId="9" xfId="2" applyBorder="1" applyAlignment="1">
      <alignment horizontal="center" vertical="center" wrapText="1"/>
    </xf>
    <xf numFmtId="0" fontId="26" fillId="0" borderId="0" xfId="2" applyFont="1" applyAlignment="1">
      <alignment horizontal="center" vertical="center" wrapText="1"/>
    </xf>
    <xf numFmtId="0" fontId="25" fillId="0" borderId="0" xfId="2" applyFont="1" applyAlignment="1">
      <alignment vertical="center" wrapText="1"/>
    </xf>
    <xf numFmtId="0" fontId="25" fillId="3" borderId="0" xfId="2" applyFont="1" applyFill="1" applyAlignment="1">
      <alignment horizontal="center" vertical="center" wrapText="1"/>
    </xf>
    <xf numFmtId="0" fontId="26" fillId="0" borderId="10" xfId="2" applyFont="1" applyBorder="1" applyAlignment="1">
      <alignment horizontal="center" vertical="center" wrapText="1"/>
    </xf>
    <xf numFmtId="0" fontId="25" fillId="0" borderId="0" xfId="2" applyFont="1" applyAlignment="1">
      <alignment horizontal="center" vertical="center" wrapText="1"/>
    </xf>
    <xf numFmtId="0" fontId="25" fillId="2" borderId="11" xfId="2" applyFont="1" applyFill="1" applyBorder="1" applyAlignment="1">
      <alignment horizontal="center" vertical="center" wrapText="1"/>
    </xf>
    <xf numFmtId="0" fontId="27" fillId="0" borderId="0" xfId="2" applyFont="1" applyAlignment="1">
      <alignment horizontal="center" vertical="center" wrapText="1"/>
    </xf>
    <xf numFmtId="0" fontId="25" fillId="2" borderId="0" xfId="2" applyFont="1" applyFill="1" applyAlignment="1">
      <alignment horizontal="center" vertical="center" wrapText="1"/>
    </xf>
    <xf numFmtId="0" fontId="27" fillId="2" borderId="0" xfId="2" applyFont="1" applyFill="1" applyAlignment="1">
      <alignment horizontal="center" vertical="center" wrapText="1"/>
    </xf>
    <xf numFmtId="0" fontId="5" fillId="2" borderId="0" xfId="2" applyFill="1" applyAlignment="1">
      <alignment horizontal="center" vertical="center" wrapText="1"/>
    </xf>
    <xf numFmtId="0" fontId="28" fillId="0" borderId="0" xfId="2" applyFont="1" applyAlignment="1">
      <alignment horizontal="center" vertical="center" wrapText="1"/>
    </xf>
    <xf numFmtId="0" fontId="29" fillId="0" borderId="0" xfId="2" applyFont="1" applyAlignment="1">
      <alignment horizontal="center" vertical="center" wrapText="1"/>
    </xf>
    <xf numFmtId="0" fontId="26" fillId="0" borderId="0" xfId="2" quotePrefix="1" applyFont="1" applyAlignment="1">
      <alignment horizontal="center" vertical="center" wrapText="1"/>
    </xf>
    <xf numFmtId="0" fontId="26" fillId="0" borderId="0" xfId="2" applyFont="1" applyAlignment="1" applyProtection="1">
      <alignment horizontal="center" vertical="center" wrapText="1"/>
      <protection locked="0"/>
    </xf>
    <xf numFmtId="0" fontId="28" fillId="0" borderId="0" xfId="2" quotePrefix="1" applyFont="1" applyAlignment="1">
      <alignment horizontal="center" vertical="center" wrapText="1"/>
    </xf>
    <xf numFmtId="0" fontId="28" fillId="4" borderId="0" xfId="2" applyFont="1" applyFill="1" applyAlignment="1">
      <alignment horizontal="center" vertical="center" wrapText="1"/>
    </xf>
    <xf numFmtId="0" fontId="31" fillId="4" borderId="0" xfId="2" quotePrefix="1" applyFont="1" applyFill="1" applyAlignment="1">
      <alignment horizontal="center" vertical="center" wrapText="1"/>
    </xf>
    <xf numFmtId="0" fontId="27" fillId="4" borderId="0" xfId="2" applyFont="1" applyFill="1" applyAlignment="1">
      <alignment horizontal="center" vertical="center" wrapText="1"/>
    </xf>
    <xf numFmtId="0" fontId="32" fillId="4" borderId="0" xfId="2" applyFont="1" applyFill="1" applyAlignment="1">
      <alignment horizontal="center" vertical="center" wrapText="1"/>
    </xf>
    <xf numFmtId="0" fontId="29" fillId="0" borderId="0" xfId="2" quotePrefix="1" applyFont="1" applyAlignment="1">
      <alignment horizontal="center" vertical="center" wrapText="1"/>
    </xf>
    <xf numFmtId="164" fontId="26" fillId="0" borderId="0" xfId="2" applyNumberFormat="1" applyFont="1" applyAlignment="1">
      <alignment horizontal="center" vertical="center" wrapText="1"/>
    </xf>
    <xf numFmtId="165" fontId="26" fillId="0" borderId="0" xfId="5" applyNumberFormat="1" applyFont="1" applyFill="1" applyBorder="1" applyAlignment="1">
      <alignment horizontal="center" vertical="center" wrapText="1"/>
    </xf>
    <xf numFmtId="9" fontId="26" fillId="0" borderId="0" xfId="5" applyFont="1" applyFill="1" applyBorder="1" applyAlignment="1">
      <alignment horizontal="center" vertical="center" wrapText="1"/>
    </xf>
    <xf numFmtId="3" fontId="26" fillId="0" borderId="0" xfId="2" quotePrefix="1" applyNumberFormat="1" applyFont="1" applyAlignment="1">
      <alignment horizontal="center" vertical="center" wrapText="1"/>
    </xf>
    <xf numFmtId="165" fontId="26" fillId="0" borderId="0" xfId="2" quotePrefix="1" applyNumberFormat="1" applyFont="1" applyAlignment="1">
      <alignment horizontal="center" vertical="center" wrapText="1"/>
    </xf>
    <xf numFmtId="10" fontId="26" fillId="0" borderId="0" xfId="2" quotePrefix="1" applyNumberFormat="1" applyFont="1" applyAlignment="1">
      <alignment horizontal="center" vertical="center" wrapText="1"/>
    </xf>
    <xf numFmtId="0" fontId="26" fillId="0" borderId="0" xfId="2" quotePrefix="1" applyFont="1" applyAlignment="1">
      <alignment horizontal="right" vertical="center" wrapText="1"/>
    </xf>
    <xf numFmtId="164" fontId="26" fillId="0" borderId="0" xfId="2" quotePrefix="1" applyNumberFormat="1" applyFont="1" applyAlignment="1">
      <alignment horizontal="center" vertical="center" wrapText="1"/>
    </xf>
    <xf numFmtId="165" fontId="26" fillId="0" borderId="0" xfId="5" quotePrefix="1" applyNumberFormat="1" applyFont="1" applyFill="1" applyBorder="1" applyAlignment="1">
      <alignment horizontal="center" vertical="center" wrapText="1"/>
    </xf>
    <xf numFmtId="0" fontId="29" fillId="0" borderId="0" xfId="2" applyFont="1" applyAlignment="1">
      <alignment horizontal="right" vertical="center" wrapText="1"/>
    </xf>
    <xf numFmtId="164" fontId="33" fillId="0" borderId="0" xfId="2" applyNumberFormat="1" applyFont="1" applyAlignment="1">
      <alignment horizontal="center" vertical="center" wrapText="1"/>
    </xf>
    <xf numFmtId="9" fontId="26" fillId="0" borderId="0" xfId="5" quotePrefix="1" applyFont="1" applyFill="1" applyBorder="1" applyAlignment="1">
      <alignment horizontal="center" vertical="center" wrapText="1"/>
    </xf>
    <xf numFmtId="0" fontId="28" fillId="4" borderId="0" xfId="2" quotePrefix="1" applyFont="1" applyFill="1" applyAlignment="1">
      <alignment horizontal="center" vertical="center" wrapText="1"/>
    </xf>
    <xf numFmtId="0" fontId="4" fillId="4" borderId="0" xfId="2" applyFont="1" applyFill="1" applyAlignment="1">
      <alignment horizontal="center" vertical="center" wrapText="1"/>
    </xf>
    <xf numFmtId="166" fontId="26" fillId="0" borderId="0" xfId="2" applyNumberFormat="1" applyFont="1" applyAlignment="1">
      <alignment horizontal="center" vertical="center" wrapText="1"/>
    </xf>
    <xf numFmtId="0" fontId="32" fillId="0" borderId="0" xfId="2" quotePrefix="1" applyFont="1" applyAlignment="1">
      <alignment horizontal="center" vertical="center" wrapText="1"/>
    </xf>
    <xf numFmtId="0" fontId="32" fillId="0" borderId="0" xfId="2" applyFont="1" applyAlignment="1">
      <alignment horizontal="center" vertical="center" wrapText="1"/>
    </xf>
    <xf numFmtId="0" fontId="5" fillId="0" borderId="0" xfId="2" quotePrefix="1" applyAlignment="1">
      <alignment horizontal="center" vertical="center" wrapText="1"/>
    </xf>
    <xf numFmtId="0" fontId="5" fillId="0" borderId="0" xfId="2" quotePrefix="1" applyAlignment="1">
      <alignment horizontal="right" vertical="center" wrapText="1"/>
    </xf>
    <xf numFmtId="0" fontId="34" fillId="0" borderId="0" xfId="2" quotePrefix="1" applyFont="1" applyAlignment="1">
      <alignment horizontal="right" vertical="center" wrapText="1"/>
    </xf>
    <xf numFmtId="165" fontId="32" fillId="0" borderId="0" xfId="2" quotePrefix="1" applyNumberFormat="1" applyFont="1" applyAlignment="1">
      <alignment horizontal="center" vertical="center" wrapText="1"/>
    </xf>
    <xf numFmtId="165" fontId="32" fillId="0" borderId="0" xfId="2" applyNumberFormat="1" applyFont="1" applyAlignment="1">
      <alignment horizontal="center" vertical="center" wrapText="1"/>
    </xf>
    <xf numFmtId="166" fontId="28" fillId="0" borderId="0" xfId="2" applyNumberFormat="1" applyFont="1" applyAlignment="1">
      <alignment horizontal="center" vertical="center" wrapText="1"/>
    </xf>
    <xf numFmtId="0" fontId="31" fillId="4" borderId="0" xfId="2" applyFont="1" applyFill="1" applyAlignment="1">
      <alignment horizontal="center" vertical="center" wrapText="1"/>
    </xf>
    <xf numFmtId="0" fontId="46" fillId="0" borderId="0" xfId="2" applyFont="1" applyAlignment="1">
      <alignment horizontal="center" vertical="center" wrapText="1"/>
    </xf>
    <xf numFmtId="9" fontId="0" fillId="0" borderId="0" xfId="5" quotePrefix="1" applyFont="1" applyFill="1" applyBorder="1" applyAlignment="1">
      <alignment horizontal="center" vertical="center" wrapText="1"/>
    </xf>
    <xf numFmtId="0" fontId="5" fillId="0" borderId="0" xfId="2" applyAlignment="1">
      <alignment horizontal="right" vertical="center" wrapText="1"/>
    </xf>
    <xf numFmtId="164" fontId="5" fillId="0" borderId="0" xfId="2" applyNumberFormat="1" applyAlignment="1">
      <alignment horizontal="center" vertical="center" wrapText="1"/>
    </xf>
    <xf numFmtId="165" fontId="0" fillId="0" borderId="0" xfId="5" quotePrefix="1" applyNumberFormat="1" applyFont="1" applyFill="1" applyBorder="1" applyAlignment="1">
      <alignment horizontal="center" vertical="center" wrapText="1"/>
    </xf>
    <xf numFmtId="0" fontId="29" fillId="0" borderId="0" xfId="2" quotePrefix="1" applyFont="1" applyAlignment="1">
      <alignment horizontal="right" vertical="center" wrapText="1"/>
    </xf>
    <xf numFmtId="164" fontId="29" fillId="0" borderId="0" xfId="2" quotePrefix="1" applyNumberFormat="1" applyFont="1" applyAlignment="1">
      <alignment horizontal="right" vertical="center" wrapText="1"/>
    </xf>
    <xf numFmtId="0" fontId="5" fillId="0" borderId="0" xfId="2" applyAlignment="1">
      <alignment horizontal="center"/>
    </xf>
    <xf numFmtId="0" fontId="35" fillId="0" borderId="0" xfId="2" applyFont="1" applyAlignment="1">
      <alignment horizontal="left" vertical="center"/>
    </xf>
    <xf numFmtId="0" fontId="35" fillId="0" borderId="0" xfId="2" applyFont="1" applyAlignment="1">
      <alignment horizontal="center" vertical="center" wrapText="1"/>
    </xf>
    <xf numFmtId="0" fontId="36" fillId="0" borderId="0" xfId="2" applyFont="1" applyAlignment="1">
      <alignment horizontal="center" vertical="center" wrapText="1"/>
    </xf>
    <xf numFmtId="0" fontId="26" fillId="0" borderId="10" xfId="2" applyFont="1" applyBorder="1" applyAlignment="1" applyProtection="1">
      <alignment horizontal="center" vertical="center" wrapText="1"/>
      <protection locked="0"/>
    </xf>
    <xf numFmtId="0" fontId="23" fillId="0" borderId="12" xfId="3" quotePrefix="1" applyFill="1" applyBorder="1" applyAlignment="1" applyProtection="1">
      <alignment horizontal="center" vertical="center" wrapText="1"/>
    </xf>
    <xf numFmtId="0" fontId="23" fillId="0" borderId="13" xfId="3" quotePrefix="1" applyFill="1" applyBorder="1" applyAlignment="1" applyProtection="1">
      <alignment horizontal="center" vertical="center" wrapText="1"/>
    </xf>
    <xf numFmtId="0" fontId="26" fillId="0" borderId="0" xfId="2" applyFont="1" applyAlignment="1">
      <alignment horizontal="right" vertical="center" wrapText="1"/>
    </xf>
    <xf numFmtId="165" fontId="26" fillId="0" borderId="0" xfId="5" applyNumberFormat="1" applyFont="1" applyFill="1" applyBorder="1" applyAlignment="1" applyProtection="1">
      <alignment horizontal="center" vertical="center" wrapText="1"/>
    </xf>
    <xf numFmtId="3" fontId="26" fillId="0" borderId="0" xfId="2" applyNumberFormat="1" applyFont="1" applyAlignment="1">
      <alignment horizontal="center" vertical="center" wrapText="1"/>
    </xf>
    <xf numFmtId="165" fontId="26" fillId="0" borderId="0" xfId="2" applyNumberFormat="1" applyFont="1" applyAlignment="1">
      <alignment horizontal="center" vertical="center" wrapText="1"/>
    </xf>
    <xf numFmtId="0" fontId="38" fillId="0" borderId="0" xfId="2" applyFont="1" applyAlignment="1">
      <alignment horizontal="center" vertical="center" wrapText="1"/>
    </xf>
    <xf numFmtId="165" fontId="38" fillId="0" borderId="0" xfId="5" applyNumberFormat="1" applyFont="1" applyFill="1" applyBorder="1" applyAlignment="1" applyProtection="1">
      <alignment horizontal="center" vertical="center" wrapText="1"/>
    </xf>
    <xf numFmtId="165" fontId="0" fillId="0" borderId="0" xfId="5" applyNumberFormat="1" applyFont="1" applyFill="1" applyBorder="1" applyAlignment="1" applyProtection="1">
      <alignment horizontal="center" vertical="center" wrapText="1"/>
    </xf>
    <xf numFmtId="9" fontId="26" fillId="0" borderId="0" xfId="5" applyFont="1" applyFill="1" applyBorder="1" applyAlignment="1" applyProtection="1">
      <alignment horizontal="center" vertical="center" wrapText="1"/>
    </xf>
    <xf numFmtId="9" fontId="29" fillId="0" borderId="0" xfId="5" applyFont="1" applyFill="1" applyBorder="1" applyAlignment="1" applyProtection="1">
      <alignment horizontal="center" vertical="center" wrapText="1"/>
    </xf>
    <xf numFmtId="0" fontId="28" fillId="5" borderId="0" xfId="2" applyFont="1" applyFill="1" applyAlignment="1">
      <alignment horizontal="center" vertical="center" wrapText="1"/>
    </xf>
    <xf numFmtId="0" fontId="39" fillId="5" borderId="0" xfId="2" quotePrefix="1" applyFont="1" applyFill="1" applyAlignment="1">
      <alignment horizontal="center" vertical="center" wrapText="1"/>
    </xf>
    <xf numFmtId="0" fontId="32" fillId="5" borderId="0" xfId="2" applyFont="1" applyFill="1" applyAlignment="1">
      <alignment horizontal="center" vertical="center" wrapText="1"/>
    </xf>
    <xf numFmtId="0" fontId="31" fillId="0" borderId="0" xfId="2" quotePrefix="1" applyFont="1" applyAlignment="1">
      <alignment horizontal="center" vertical="center" wrapText="1"/>
    </xf>
    <xf numFmtId="165" fontId="26" fillId="0" borderId="0" xfId="5" quotePrefix="1" applyNumberFormat="1" applyFont="1" applyFill="1" applyBorder="1" applyAlignment="1" applyProtection="1">
      <alignment horizontal="center" vertical="center" wrapText="1"/>
    </xf>
    <xf numFmtId="165" fontId="33" fillId="0" borderId="0" xfId="5" applyNumberFormat="1" applyFont="1" applyFill="1" applyBorder="1" applyAlignment="1" applyProtection="1">
      <alignment horizontal="center" vertical="center" wrapText="1"/>
    </xf>
    <xf numFmtId="4" fontId="26" fillId="0" borderId="0" xfId="2" applyNumberFormat="1" applyFont="1" applyAlignment="1">
      <alignment horizontal="center" vertical="center" wrapText="1"/>
    </xf>
    <xf numFmtId="165" fontId="26" fillId="0" borderId="0" xfId="1" applyNumberFormat="1" applyFont="1" applyAlignment="1">
      <alignment horizontal="center" vertical="center" wrapText="1"/>
    </xf>
    <xf numFmtId="4" fontId="26" fillId="0" borderId="0" xfId="1" applyNumberFormat="1" applyFont="1" applyAlignment="1">
      <alignment horizontal="center" vertical="center" wrapText="1"/>
    </xf>
    <xf numFmtId="0" fontId="5" fillId="0" borderId="0" xfId="2" applyAlignment="1">
      <alignment horizontal="left" vertical="center"/>
    </xf>
    <xf numFmtId="0" fontId="5" fillId="0" borderId="0" xfId="2" applyAlignment="1">
      <alignment horizontal="left" vertical="center" wrapText="1"/>
    </xf>
    <xf numFmtId="0" fontId="42" fillId="2" borderId="0" xfId="2" applyFont="1" applyFill="1" applyAlignment="1">
      <alignment horizontal="center" vertical="center" wrapText="1"/>
    </xf>
    <xf numFmtId="0" fontId="26" fillId="0" borderId="0" xfId="2" applyFont="1" applyAlignment="1">
      <alignment horizontal="left" vertical="center" wrapText="1"/>
    </xf>
    <xf numFmtId="0" fontId="5" fillId="0" borderId="0" xfId="2" applyProtection="1">
      <protection locked="0"/>
    </xf>
    <xf numFmtId="0" fontId="28" fillId="0" borderId="0" xfId="2" quotePrefix="1" applyFont="1" applyAlignment="1" applyProtection="1">
      <alignment horizontal="center" vertical="center" wrapText="1"/>
      <protection locked="0"/>
    </xf>
    <xf numFmtId="0" fontId="31" fillId="0" borderId="0" xfId="2" quotePrefix="1" applyFont="1" applyAlignment="1" applyProtection="1">
      <alignment horizontal="center" vertical="center" wrapText="1"/>
      <protection locked="0"/>
    </xf>
    <xf numFmtId="0" fontId="26" fillId="0" borderId="0" xfId="2" quotePrefix="1" applyFont="1" applyAlignment="1" applyProtection="1">
      <alignment horizontal="center" vertical="center" wrapText="1"/>
      <protection locked="0"/>
    </xf>
    <xf numFmtId="0" fontId="27" fillId="0" borderId="0" xfId="2" quotePrefix="1" applyFont="1" applyAlignment="1">
      <alignment horizontal="center" vertical="center" wrapText="1"/>
    </xf>
    <xf numFmtId="0" fontId="26" fillId="6" borderId="0" xfId="2" quotePrefix="1" applyFont="1" applyFill="1" applyAlignment="1">
      <alignment horizontal="center" vertical="center" wrapText="1"/>
    </xf>
    <xf numFmtId="0" fontId="28" fillId="0" borderId="0" xfId="2" quotePrefix="1" applyFont="1" applyAlignment="1">
      <alignment horizontal="left" vertical="center" wrapText="1"/>
    </xf>
    <xf numFmtId="0" fontId="28" fillId="0" borderId="0" xfId="2" applyFont="1" applyAlignment="1">
      <alignment horizontal="left" vertical="center" wrapText="1"/>
    </xf>
    <xf numFmtId="0" fontId="43" fillId="0" borderId="0" xfId="2" applyFont="1" applyAlignment="1">
      <alignment horizontal="center" vertical="center" wrapText="1"/>
    </xf>
    <xf numFmtId="0" fontId="29" fillId="0" borderId="0" xfId="2" applyFont="1" applyAlignment="1" applyProtection="1">
      <alignment horizontal="center" vertical="center" wrapText="1"/>
      <protection locked="0"/>
    </xf>
    <xf numFmtId="14" fontId="43" fillId="0" borderId="0" xfId="2" applyNumberFormat="1" applyFont="1" applyAlignment="1">
      <alignment horizontal="center" vertical="center" wrapText="1"/>
    </xf>
    <xf numFmtId="2" fontId="26" fillId="0" borderId="0" xfId="0" applyNumberFormat="1" applyFont="1" applyAlignment="1" applyProtection="1">
      <alignment horizontal="center" vertical="center" wrapText="1"/>
    </xf>
    <xf numFmtId="10" fontId="26" fillId="0" borderId="0" xfId="1" applyNumberFormat="1" applyFont="1" applyFill="1" applyAlignment="1" applyProtection="1">
      <alignment horizontal="center" vertical="center" wrapText="1"/>
    </xf>
    <xf numFmtId="9" fontId="49" fillId="0" borderId="0" xfId="5" applyFont="1" applyFill="1" applyBorder="1" applyAlignment="1">
      <alignment horizontal="center" vertical="center" wrapText="1"/>
    </xf>
    <xf numFmtId="0" fontId="50" fillId="0" borderId="0" xfId="3" applyFont="1" applyFill="1" applyBorder="1" applyAlignment="1">
      <alignment horizontal="center" vertical="center" wrapText="1"/>
    </xf>
    <xf numFmtId="0" fontId="50" fillId="0" borderId="0" xfId="3" applyFont="1" applyFill="1" applyAlignment="1">
      <alignment horizontal="center" vertical="center" wrapText="1"/>
    </xf>
    <xf numFmtId="0" fontId="24" fillId="0" borderId="0" xfId="3" applyFont="1" applyAlignment="1"/>
    <xf numFmtId="0" fontId="2" fillId="0" borderId="0" xfId="6"/>
    <xf numFmtId="0" fontId="16" fillId="0" borderId="1" xfId="6" applyFont="1" applyBorder="1"/>
    <xf numFmtId="0" fontId="16" fillId="0" borderId="2" xfId="6" applyFont="1" applyBorder="1"/>
    <xf numFmtId="0" fontId="16" fillId="0" borderId="3" xfId="6" applyFont="1" applyBorder="1"/>
    <xf numFmtId="0" fontId="16" fillId="0" borderId="4" xfId="6" applyFont="1" applyBorder="1"/>
    <xf numFmtId="0" fontId="16" fillId="0" borderId="0" xfId="6" applyFont="1"/>
    <xf numFmtId="0" fontId="16" fillId="0" borderId="5" xfId="6" applyFont="1" applyBorder="1"/>
    <xf numFmtId="0" fontId="17" fillId="0" borderId="0" xfId="6" applyFont="1" applyAlignment="1">
      <alignment horizontal="center"/>
    </xf>
    <xf numFmtId="0" fontId="6" fillId="0" borderId="0" xfId="6" applyFont="1" applyAlignment="1">
      <alignment horizontal="center" vertical="center"/>
    </xf>
    <xf numFmtId="0" fontId="19" fillId="0" borderId="0" xfId="6" applyFont="1" applyAlignment="1">
      <alignment horizontal="center" vertical="center"/>
    </xf>
    <xf numFmtId="0" fontId="20" fillId="0" borderId="0" xfId="6" applyFont="1" applyAlignment="1">
      <alignment horizontal="center" vertical="center"/>
    </xf>
    <xf numFmtId="0" fontId="21" fillId="0" borderId="0" xfId="6" applyFont="1" applyAlignment="1">
      <alignment horizontal="center"/>
    </xf>
    <xf numFmtId="0" fontId="22" fillId="0" borderId="0" xfId="6" applyFont="1"/>
    <xf numFmtId="0" fontId="16" fillId="0" borderId="6" xfId="6" applyFont="1" applyBorder="1"/>
    <xf numFmtId="0" fontId="16" fillId="0" borderId="7" xfId="6" applyFont="1" applyBorder="1"/>
    <xf numFmtId="0" fontId="16" fillId="0" borderId="8" xfId="6" applyFont="1" applyBorder="1"/>
    <xf numFmtId="0" fontId="2" fillId="0" borderId="0" xfId="2" applyFont="1" applyFill="1" applyAlignment="1">
      <alignment horizontal="center" vertical="center" wrapText="1"/>
    </xf>
    <xf numFmtId="0" fontId="34" fillId="0" borderId="0" xfId="2" applyFont="1" applyFill="1" applyAlignment="1">
      <alignment horizontal="left" vertical="center" wrapText="1"/>
    </xf>
    <xf numFmtId="0" fontId="51" fillId="0" borderId="0" xfId="3" applyFont="1" applyFill="1" applyBorder="1" applyAlignment="1">
      <alignment horizontal="center" vertical="center" wrapText="1"/>
    </xf>
    <xf numFmtId="0" fontId="5" fillId="0" borderId="0" xfId="2" applyFill="1" applyAlignment="1">
      <alignment horizontal="center" vertical="center" wrapText="1"/>
    </xf>
    <xf numFmtId="0" fontId="29" fillId="0" borderId="0" xfId="2" applyFont="1" applyFill="1" applyAlignment="1">
      <alignment horizontal="center" vertical="center" wrapText="1"/>
    </xf>
    <xf numFmtId="0" fontId="26" fillId="0" borderId="0" xfId="2" applyFont="1" applyFill="1" applyAlignment="1">
      <alignment horizontal="center" vertical="center" wrapText="1"/>
    </xf>
    <xf numFmtId="0" fontId="33" fillId="0" borderId="0" xfId="2" applyFont="1" applyFill="1" applyAlignment="1">
      <alignment horizontal="center" vertical="center" wrapText="1"/>
    </xf>
    <xf numFmtId="0" fontId="49" fillId="0" borderId="0" xfId="2" applyFont="1" applyFill="1" applyAlignment="1">
      <alignment horizontal="center" vertical="center" wrapText="1"/>
    </xf>
    <xf numFmtId="0" fontId="0" fillId="0" borderId="0" xfId="0" applyFill="1"/>
    <xf numFmtId="0" fontId="37" fillId="0" borderId="0" xfId="2" applyFont="1" applyFill="1" applyAlignment="1">
      <alignment horizontal="center" vertical="center" wrapText="1"/>
    </xf>
    <xf numFmtId="0" fontId="5" fillId="0" borderId="0" xfId="2" applyFill="1"/>
    <xf numFmtId="0" fontId="51" fillId="0" borderId="0" xfId="3" applyFont="1" applyFill="1" applyAlignment="1">
      <alignment horizontal="center"/>
    </xf>
    <xf numFmtId="0" fontId="2" fillId="0" borderId="0" xfId="2" applyFont="1" applyFill="1" applyAlignment="1" applyProtection="1">
      <alignment horizontal="center" vertical="center" wrapText="1"/>
      <protection locked="0"/>
    </xf>
    <xf numFmtId="0" fontId="1" fillId="0" borderId="0" xfId="2" applyFont="1" applyFill="1" applyAlignment="1">
      <alignment horizontal="center" vertical="center" wrapText="1"/>
    </xf>
    <xf numFmtId="0" fontId="34" fillId="0" borderId="0" xfId="2" applyFont="1" applyFill="1" applyAlignment="1">
      <alignment horizontal="center" vertical="center" wrapText="1"/>
    </xf>
    <xf numFmtId="0" fontId="26" fillId="0" borderId="0" xfId="2" quotePrefix="1" applyFont="1" applyFill="1" applyAlignment="1">
      <alignment horizontal="center" vertical="center" wrapText="1"/>
    </xf>
    <xf numFmtId="164" fontId="26" fillId="0" borderId="0" xfId="2" applyNumberFormat="1" applyFont="1" applyFill="1" applyAlignment="1">
      <alignment horizontal="center" vertical="center" wrapText="1"/>
    </xf>
    <xf numFmtId="0" fontId="27" fillId="0" borderId="0" xfId="2" applyFont="1" applyFill="1" applyAlignment="1">
      <alignment horizontal="center" vertical="center" wrapText="1"/>
    </xf>
    <xf numFmtId="165" fontId="26" fillId="0" borderId="0" xfId="2" quotePrefix="1" applyNumberFormat="1" applyFont="1" applyFill="1" applyAlignment="1">
      <alignment horizontal="center" vertical="center" wrapText="1"/>
    </xf>
    <xf numFmtId="165" fontId="26" fillId="0" borderId="0" xfId="2" applyNumberFormat="1" applyFont="1" applyFill="1" applyAlignment="1">
      <alignment horizontal="center" vertical="center" wrapText="1"/>
    </xf>
    <xf numFmtId="10" fontId="26" fillId="0" borderId="0" xfId="1" applyNumberFormat="1" applyFont="1" applyFill="1" applyAlignment="1">
      <alignment horizontal="center" vertical="center" wrapText="1"/>
    </xf>
    <xf numFmtId="2" fontId="2" fillId="0" borderId="0" xfId="0" applyNumberFormat="1" applyFont="1" applyFill="1" applyAlignment="1" applyProtection="1">
      <alignment horizontal="center" vertical="center" wrapText="1"/>
    </xf>
    <xf numFmtId="0" fontId="45" fillId="0" borderId="0" xfId="2" applyFont="1" applyFill="1" applyAlignment="1">
      <alignment horizontal="center" vertical="center" wrapText="1"/>
    </xf>
    <xf numFmtId="164" fontId="45" fillId="0" borderId="0" xfId="2" applyNumberFormat="1" applyFont="1" applyFill="1" applyAlignment="1">
      <alignment horizontal="center" vertical="center" wrapText="1"/>
    </xf>
    <xf numFmtId="0" fontId="5" fillId="0" borderId="0" xfId="2" quotePrefix="1" applyFill="1" applyAlignment="1">
      <alignment horizontal="center"/>
    </xf>
    <xf numFmtId="165" fontId="26" fillId="0" borderId="0" xfId="5" applyNumberFormat="1" applyFont="1" applyFill="1" applyAlignment="1">
      <alignment horizontal="center" vertical="center" wrapText="1"/>
    </xf>
    <xf numFmtId="0" fontId="28" fillId="0" borderId="0" xfId="2" applyFont="1" applyFill="1" applyAlignment="1">
      <alignment horizontal="center" vertical="center" wrapText="1"/>
    </xf>
    <xf numFmtId="167" fontId="26" fillId="0" borderId="0" xfId="2" applyNumberFormat="1" applyFont="1" applyFill="1" applyAlignment="1">
      <alignment horizontal="center" vertical="center" wrapText="1"/>
    </xf>
    <xf numFmtId="0" fontId="24" fillId="2" borderId="0" xfId="3" applyFont="1" applyFill="1" applyBorder="1" applyAlignment="1">
      <alignment horizontal="center"/>
    </xf>
    <xf numFmtId="0" fontId="24" fillId="0" borderId="0" xfId="3" applyFont="1" applyAlignment="1"/>
    <xf numFmtId="0" fontId="24" fillId="3" borderId="0" xfId="6" applyFont="1" applyFill="1" applyAlignment="1">
      <alignment horizontal="center"/>
    </xf>
    <xf numFmtId="0" fontId="2" fillId="0" borderId="0" xfId="6"/>
    <xf numFmtId="0" fontId="18" fillId="0" borderId="0" xfId="6" applyFont="1" applyAlignment="1">
      <alignment horizontal="center" vertical="center"/>
    </xf>
    <xf numFmtId="0" fontId="41" fillId="0" borderId="0" xfId="2" applyFont="1" applyAlignment="1">
      <alignment horizontal="left" vertical="center" wrapText="1"/>
    </xf>
    <xf numFmtId="0" fontId="52" fillId="0" borderId="0" xfId="7"/>
    <xf numFmtId="0" fontId="53" fillId="7" borderId="0" xfId="7" applyFont="1" applyFill="1" applyAlignment="1">
      <alignment horizontal="left"/>
    </xf>
    <xf numFmtId="49" fontId="52" fillId="7" borderId="0" xfId="7" applyNumberFormat="1" applyFill="1" applyAlignment="1">
      <alignment horizontal="left" vertical="center"/>
    </xf>
    <xf numFmtId="49" fontId="54" fillId="8" borderId="14" xfId="7" applyNumberFormat="1" applyFont="1" applyFill="1" applyBorder="1" applyAlignment="1">
      <alignment horizontal="left" vertical="center"/>
    </xf>
    <xf numFmtId="0" fontId="52" fillId="7" borderId="0" xfId="7" applyFill="1" applyAlignment="1">
      <alignment horizontal="left" vertical="center"/>
    </xf>
    <xf numFmtId="0" fontId="54" fillId="8" borderId="14" xfId="7" applyFont="1" applyFill="1" applyBorder="1" applyAlignment="1">
      <alignment horizontal="center" vertical="center"/>
    </xf>
    <xf numFmtId="0" fontId="54" fillId="8" borderId="14" xfId="7" applyFont="1" applyFill="1" applyBorder="1" applyAlignment="1">
      <alignment horizontal="center" vertical="center"/>
    </xf>
    <xf numFmtId="0" fontId="54" fillId="8" borderId="14" xfId="7" applyFont="1" applyFill="1" applyBorder="1" applyAlignment="1">
      <alignment horizontal="left" vertical="center"/>
    </xf>
    <xf numFmtId="49" fontId="52" fillId="7" borderId="0" xfId="7" applyNumberFormat="1" applyFill="1" applyAlignment="1">
      <alignment horizontal="left" vertical="center" wrapText="1"/>
    </xf>
    <xf numFmtId="49" fontId="54" fillId="8" borderId="14" xfId="7" applyNumberFormat="1" applyFont="1" applyFill="1" applyBorder="1" applyAlignment="1">
      <alignment horizontal="left" vertical="top"/>
    </xf>
    <xf numFmtId="49" fontId="55" fillId="7" borderId="15" xfId="7" applyNumberFormat="1" applyFont="1" applyFill="1" applyBorder="1" applyAlignment="1">
      <alignment horizontal="left" vertical="center"/>
    </xf>
    <xf numFmtId="49" fontId="56" fillId="7" borderId="0" xfId="7" applyNumberFormat="1" applyFont="1" applyFill="1" applyAlignment="1">
      <alignment horizontal="left" vertical="center"/>
    </xf>
    <xf numFmtId="168" fontId="52" fillId="7" borderId="0" xfId="7" applyNumberFormat="1" applyFill="1" applyAlignment="1">
      <alignment horizontal="left" vertical="center"/>
    </xf>
    <xf numFmtId="49" fontId="57" fillId="9" borderId="0" xfId="7" applyNumberFormat="1" applyFont="1" applyFill="1" applyAlignment="1">
      <alignment horizontal="left" vertical="center"/>
    </xf>
    <xf numFmtId="49" fontId="55" fillId="7" borderId="0" xfId="7" applyNumberFormat="1" applyFont="1" applyFill="1" applyAlignment="1">
      <alignment horizontal="left" vertical="center"/>
    </xf>
    <xf numFmtId="49" fontId="58" fillId="7" borderId="0" xfId="7" applyNumberFormat="1" applyFont="1" applyFill="1" applyAlignment="1">
      <alignment horizontal="left" vertical="center"/>
    </xf>
    <xf numFmtId="49" fontId="59" fillId="7" borderId="0" xfId="7" applyNumberFormat="1" applyFont="1" applyFill="1" applyAlignment="1">
      <alignment horizontal="left" vertical="center"/>
    </xf>
    <xf numFmtId="4" fontId="52" fillId="7" borderId="0" xfId="7" applyNumberFormat="1" applyFill="1" applyAlignment="1">
      <alignment horizontal="right" vertical="center"/>
    </xf>
    <xf numFmtId="49" fontId="54" fillId="7" borderId="0" xfId="7" applyNumberFormat="1" applyFont="1" applyFill="1" applyAlignment="1">
      <alignment horizontal="left" vertical="center"/>
    </xf>
    <xf numFmtId="169" fontId="52" fillId="7" borderId="0" xfId="7" applyNumberFormat="1" applyFill="1" applyAlignment="1">
      <alignment horizontal="right" vertical="center"/>
    </xf>
    <xf numFmtId="0" fontId="54" fillId="7" borderId="0" xfId="7" applyFont="1" applyFill="1" applyAlignment="1">
      <alignment horizontal="left" vertical="center"/>
    </xf>
    <xf numFmtId="3" fontId="52" fillId="7" borderId="0" xfId="7" applyNumberFormat="1" applyFill="1" applyAlignment="1">
      <alignment horizontal="right" vertical="center"/>
    </xf>
    <xf numFmtId="49" fontId="52" fillId="7" borderId="0" xfId="7" applyNumberFormat="1" applyFill="1" applyAlignment="1">
      <alignment horizontal="left" vertical="center"/>
    </xf>
    <xf numFmtId="0" fontId="54" fillId="7" borderId="14" xfId="7" applyFont="1" applyFill="1" applyBorder="1" applyAlignment="1">
      <alignment horizontal="left" vertical="center"/>
    </xf>
    <xf numFmtId="0" fontId="54" fillId="7" borderId="14" xfId="7" applyFont="1" applyFill="1" applyBorder="1" applyAlignment="1">
      <alignment horizontal="left" vertical="center"/>
    </xf>
    <xf numFmtId="3" fontId="60" fillId="7" borderId="14" xfId="7" applyNumberFormat="1" applyFont="1" applyFill="1" applyBorder="1" applyAlignment="1">
      <alignment horizontal="center" vertical="center"/>
    </xf>
    <xf numFmtId="0" fontId="54" fillId="7" borderId="14" xfId="7" applyFont="1" applyFill="1" applyBorder="1" applyAlignment="1">
      <alignment horizontal="right" vertical="center"/>
    </xf>
    <xf numFmtId="49" fontId="59" fillId="7" borderId="0" xfId="7" applyNumberFormat="1" applyFont="1" applyFill="1" applyAlignment="1">
      <alignment horizontal="center" vertical="center"/>
    </xf>
    <xf numFmtId="4" fontId="59" fillId="7" borderId="0" xfId="7" applyNumberFormat="1" applyFont="1" applyFill="1" applyAlignment="1">
      <alignment horizontal="center" vertical="center"/>
    </xf>
    <xf numFmtId="169" fontId="59" fillId="7" borderId="0" xfId="7" applyNumberFormat="1" applyFont="1" applyFill="1" applyAlignment="1">
      <alignment horizontal="center" vertical="center"/>
    </xf>
    <xf numFmtId="168" fontId="59" fillId="7" borderId="0" xfId="7" applyNumberFormat="1" applyFont="1" applyFill="1" applyAlignment="1">
      <alignment horizontal="center" vertical="center"/>
    </xf>
    <xf numFmtId="168" fontId="59" fillId="7" borderId="0" xfId="7" applyNumberFormat="1" applyFont="1" applyFill="1" applyAlignment="1">
      <alignment horizontal="center" vertical="center"/>
    </xf>
    <xf numFmtId="3" fontId="59" fillId="7" borderId="0" xfId="7" applyNumberFormat="1" applyFont="1" applyFill="1" applyAlignment="1">
      <alignment horizontal="center" vertical="center"/>
    </xf>
    <xf numFmtId="49" fontId="60" fillId="8" borderId="14" xfId="7" applyNumberFormat="1" applyFont="1" applyFill="1" applyBorder="1" applyAlignment="1">
      <alignment horizontal="center" vertical="center" wrapText="1"/>
    </xf>
    <xf numFmtId="49" fontId="60" fillId="8" borderId="14" xfId="7" applyNumberFormat="1" applyFont="1" applyFill="1" applyBorder="1" applyAlignment="1">
      <alignment horizontal="center" vertical="center"/>
    </xf>
    <xf numFmtId="49" fontId="60" fillId="8" borderId="14" xfId="7" applyNumberFormat="1" applyFont="1" applyFill="1" applyBorder="1" applyAlignment="1">
      <alignment horizontal="center" vertical="center"/>
    </xf>
    <xf numFmtId="49" fontId="52" fillId="7" borderId="0" xfId="7" applyNumberFormat="1" applyFill="1" applyAlignment="1">
      <alignment horizontal="center" vertical="center"/>
    </xf>
    <xf numFmtId="49" fontId="54" fillId="8" borderId="14" xfId="7" applyNumberFormat="1" applyFont="1" applyFill="1" applyBorder="1" applyAlignment="1">
      <alignment horizontal="center" vertical="center"/>
    </xf>
    <xf numFmtId="49" fontId="54" fillId="8" borderId="14" xfId="7" applyNumberFormat="1" applyFont="1" applyFill="1" applyBorder="1" applyAlignment="1">
      <alignment horizontal="left" vertical="center"/>
    </xf>
    <xf numFmtId="49" fontId="54" fillId="7" borderId="15" xfId="7" applyNumberFormat="1" applyFont="1" applyFill="1" applyBorder="1" applyAlignment="1">
      <alignment horizontal="left" vertical="center"/>
    </xf>
    <xf numFmtId="49" fontId="61" fillId="7" borderId="0" xfId="7" applyNumberFormat="1" applyFont="1" applyFill="1" applyAlignment="1">
      <alignment horizontal="left"/>
    </xf>
    <xf numFmtId="3" fontId="62" fillId="7" borderId="0" xfId="7" applyNumberFormat="1" applyFont="1" applyFill="1" applyAlignment="1">
      <alignment horizontal="right"/>
    </xf>
    <xf numFmtId="49" fontId="62" fillId="7" borderId="0" xfId="7" applyNumberFormat="1" applyFont="1" applyFill="1" applyAlignment="1">
      <alignment horizontal="left"/>
    </xf>
    <xf numFmtId="49" fontId="63" fillId="10" borderId="0" xfId="7" applyNumberFormat="1" applyFont="1" applyFill="1" applyAlignment="1">
      <alignment horizontal="right"/>
    </xf>
    <xf numFmtId="49" fontId="52" fillId="7" borderId="15" xfId="7" applyNumberFormat="1" applyFill="1" applyBorder="1" applyAlignment="1">
      <alignment horizontal="left" vertical="center"/>
    </xf>
    <xf numFmtId="0" fontId="61" fillId="7" borderId="0" xfId="7" applyFont="1" applyFill="1" applyAlignment="1">
      <alignment horizontal="left"/>
    </xf>
    <xf numFmtId="49" fontId="62" fillId="7" borderId="0" xfId="7" applyNumberFormat="1" applyFont="1" applyFill="1" applyAlignment="1">
      <alignment horizontal="right"/>
    </xf>
    <xf numFmtId="49" fontId="64" fillId="8" borderId="16" xfId="7" applyNumberFormat="1" applyFont="1" applyFill="1" applyBorder="1" applyAlignment="1">
      <alignment horizontal="center" vertical="center" wrapText="1"/>
    </xf>
    <xf numFmtId="49" fontId="64" fillId="8" borderId="17" xfId="7" applyNumberFormat="1" applyFont="1" applyFill="1" applyBorder="1" applyAlignment="1">
      <alignment horizontal="center" vertical="center" wrapText="1"/>
    </xf>
    <xf numFmtId="170" fontId="62" fillId="7" borderId="0" xfId="7" applyNumberFormat="1" applyFont="1" applyFill="1" applyAlignment="1">
      <alignment horizontal="right"/>
    </xf>
    <xf numFmtId="0" fontId="62" fillId="7" borderId="0" xfId="7" applyFont="1" applyFill="1" applyAlignment="1">
      <alignment horizontal="right"/>
    </xf>
    <xf numFmtId="49" fontId="65" fillId="7" borderId="0" xfId="7" applyNumberFormat="1" applyFont="1" applyFill="1" applyAlignment="1">
      <alignment horizontal="center" vertical="center"/>
    </xf>
    <xf numFmtId="49" fontId="58" fillId="7" borderId="0" xfId="7" applyNumberFormat="1" applyFont="1" applyFill="1" applyAlignment="1">
      <alignment horizontal="left" vertical="center"/>
    </xf>
    <xf numFmtId="3" fontId="62" fillId="7" borderId="0" xfId="7" applyNumberFormat="1" applyFont="1" applyFill="1" applyAlignment="1">
      <alignment horizontal="left"/>
    </xf>
    <xf numFmtId="49" fontId="59" fillId="7" borderId="0" xfId="7" applyNumberFormat="1" applyFont="1" applyFill="1" applyAlignment="1">
      <alignment horizontal="center" vertical="center"/>
    </xf>
    <xf numFmtId="49" fontId="59" fillId="7" borderId="18" xfId="7" applyNumberFormat="1" applyFont="1" applyFill="1" applyBorder="1" applyAlignment="1">
      <alignment horizontal="left" vertical="center"/>
    </xf>
    <xf numFmtId="169" fontId="59" fillId="7" borderId="0" xfId="7" applyNumberFormat="1" applyFont="1" applyFill="1" applyAlignment="1">
      <alignment horizontal="center" vertical="center"/>
    </xf>
    <xf numFmtId="49" fontId="59" fillId="7" borderId="18" xfId="7" applyNumberFormat="1" applyFont="1" applyFill="1" applyBorder="1" applyAlignment="1">
      <alignment horizontal="left" vertical="center" wrapText="1"/>
    </xf>
    <xf numFmtId="3" fontId="59" fillId="7" borderId="0" xfId="7" applyNumberFormat="1" applyFont="1" applyFill="1" applyAlignment="1">
      <alignment horizontal="center" vertical="center"/>
    </xf>
    <xf numFmtId="49" fontId="66" fillId="7" borderId="0" xfId="7" applyNumberFormat="1" applyFont="1" applyFill="1" applyAlignment="1">
      <alignment horizontal="center" vertical="center"/>
    </xf>
    <xf numFmtId="49" fontId="66" fillId="7" borderId="0" xfId="7" applyNumberFormat="1" applyFont="1" applyFill="1" applyAlignment="1">
      <alignment horizontal="center" vertical="center"/>
    </xf>
    <xf numFmtId="49" fontId="59" fillId="7" borderId="19" xfId="7" applyNumberFormat="1" applyFont="1" applyFill="1" applyBorder="1" applyAlignment="1">
      <alignment horizontal="center" vertical="center"/>
    </xf>
    <xf numFmtId="49" fontId="59" fillId="7" borderId="19" xfId="7" applyNumberFormat="1" applyFont="1" applyFill="1" applyBorder="1" applyAlignment="1">
      <alignment horizontal="center" vertical="center"/>
    </xf>
    <xf numFmtId="49" fontId="59" fillId="7" borderId="17" xfId="7" applyNumberFormat="1" applyFont="1" applyFill="1" applyBorder="1" applyAlignment="1">
      <alignment horizontal="left" vertical="center"/>
    </xf>
    <xf numFmtId="49" fontId="60" fillId="7" borderId="0" xfId="7" applyNumberFormat="1" applyFont="1" applyFill="1" applyAlignment="1">
      <alignment horizontal="center" vertical="center"/>
    </xf>
    <xf numFmtId="49" fontId="60" fillId="7" borderId="0" xfId="7" applyNumberFormat="1" applyFont="1" applyFill="1" applyAlignment="1">
      <alignment horizontal="center" vertical="center"/>
    </xf>
    <xf numFmtId="0" fontId="59" fillId="7" borderId="18" xfId="7" applyFont="1" applyFill="1" applyBorder="1" applyAlignment="1">
      <alignment horizontal="left" vertical="center"/>
    </xf>
    <xf numFmtId="3" fontId="62" fillId="7" borderId="0" xfId="7" applyNumberFormat="1" applyFont="1" applyFill="1" applyAlignment="1">
      <alignment horizontal="right"/>
    </xf>
    <xf numFmtId="49" fontId="62" fillId="7" borderId="0" xfId="7" applyNumberFormat="1" applyFont="1" applyFill="1" applyAlignment="1">
      <alignment horizontal="left"/>
    </xf>
    <xf numFmtId="170" fontId="62" fillId="7" borderId="20" xfId="7" applyNumberFormat="1" applyFont="1" applyFill="1" applyBorder="1" applyAlignment="1">
      <alignment horizontal="right" vertical="center"/>
    </xf>
    <xf numFmtId="49" fontId="62" fillId="7" borderId="20" xfId="7" applyNumberFormat="1" applyFont="1" applyFill="1" applyBorder="1" applyAlignment="1">
      <alignment horizontal="left" vertical="center"/>
    </xf>
    <xf numFmtId="4" fontId="62" fillId="7" borderId="0" xfId="7" applyNumberFormat="1" applyFont="1" applyFill="1" applyAlignment="1">
      <alignment horizontal="right" vertical="center"/>
    </xf>
    <xf numFmtId="49" fontId="62" fillId="7" borderId="0" xfId="7" applyNumberFormat="1" applyFont="1" applyFill="1" applyAlignment="1">
      <alignment horizontal="left" vertical="center"/>
    </xf>
    <xf numFmtId="170" fontId="62" fillId="7" borderId="0" xfId="7" applyNumberFormat="1" applyFont="1" applyFill="1" applyAlignment="1">
      <alignment horizontal="right" vertical="center"/>
    </xf>
    <xf numFmtId="3" fontId="62" fillId="7" borderId="0" xfId="7" applyNumberFormat="1" applyFont="1" applyFill="1" applyAlignment="1">
      <alignment horizontal="right" vertical="center"/>
    </xf>
    <xf numFmtId="3" fontId="62" fillId="7" borderId="19" xfId="7" applyNumberFormat="1" applyFont="1" applyFill="1" applyBorder="1" applyAlignment="1">
      <alignment horizontal="right" vertical="center"/>
    </xf>
    <xf numFmtId="49" fontId="62" fillId="7" borderId="19" xfId="7" applyNumberFormat="1" applyFont="1" applyFill="1" applyBorder="1" applyAlignment="1">
      <alignment horizontal="left" vertical="center"/>
    </xf>
    <xf numFmtId="49" fontId="67" fillId="7" borderId="0" xfId="7" applyNumberFormat="1" applyFont="1" applyFill="1" applyAlignment="1">
      <alignment horizontal="left" vertical="center"/>
    </xf>
    <xf numFmtId="49" fontId="68" fillId="7" borderId="0" xfId="7" applyNumberFormat="1" applyFont="1" applyFill="1" applyAlignment="1">
      <alignment horizontal="left" vertical="center"/>
    </xf>
    <xf numFmtId="168" fontId="52" fillId="7" borderId="0" xfId="7" applyNumberFormat="1" applyFill="1" applyAlignment="1">
      <alignment horizontal="left" vertical="center"/>
    </xf>
    <xf numFmtId="49" fontId="56" fillId="7" borderId="0" xfId="7" applyNumberFormat="1" applyFont="1" applyFill="1" applyAlignment="1">
      <alignment horizontal="left" vertical="center"/>
    </xf>
    <xf numFmtId="169" fontId="60" fillId="8" borderId="14" xfId="7" applyNumberFormat="1" applyFont="1" applyFill="1" applyBorder="1" applyAlignment="1">
      <alignment horizontal="center" vertical="center"/>
    </xf>
    <xf numFmtId="3" fontId="60" fillId="8" borderId="14" xfId="7" applyNumberFormat="1" applyFont="1" applyFill="1" applyBorder="1" applyAlignment="1">
      <alignment horizontal="center" vertical="center"/>
    </xf>
    <xf numFmtId="4" fontId="60" fillId="8" borderId="14" xfId="7" applyNumberFormat="1" applyFont="1" applyFill="1" applyBorder="1" applyAlignment="1">
      <alignment horizontal="center" vertical="center"/>
    </xf>
    <xf numFmtId="0" fontId="60" fillId="8" borderId="14" xfId="7" applyFont="1" applyFill="1" applyBorder="1" applyAlignment="1">
      <alignment horizontal="left" vertical="center"/>
    </xf>
    <xf numFmtId="4" fontId="59" fillId="7" borderId="0" xfId="7" applyNumberFormat="1" applyFont="1" applyFill="1" applyAlignment="1">
      <alignment horizontal="center" vertical="center"/>
    </xf>
    <xf numFmtId="49" fontId="59" fillId="7" borderId="0" xfId="7" applyNumberFormat="1" applyFont="1" applyFill="1" applyAlignment="1">
      <alignment horizontal="left" vertical="center"/>
    </xf>
    <xf numFmtId="0" fontId="60" fillId="8" borderId="14" xfId="7" applyFont="1" applyFill="1" applyBorder="1" applyAlignment="1">
      <alignment horizontal="center" vertical="center"/>
    </xf>
    <xf numFmtId="0" fontId="69" fillId="7" borderId="0" xfId="7" applyFont="1" applyFill="1" applyAlignment="1">
      <alignment horizontal="center" vertical="center"/>
    </xf>
    <xf numFmtId="0" fontId="70" fillId="7" borderId="0" xfId="7" applyFont="1" applyFill="1" applyAlignment="1">
      <alignment horizontal="right" vertical="center"/>
    </xf>
    <xf numFmtId="0" fontId="69" fillId="7" borderId="0" xfId="7" applyFont="1" applyFill="1" applyAlignment="1">
      <alignment horizontal="left" vertical="center"/>
    </xf>
    <xf numFmtId="0" fontId="71" fillId="8" borderId="14" xfId="7" applyFont="1" applyFill="1" applyBorder="1" applyAlignment="1">
      <alignment horizontal="center" vertical="center"/>
    </xf>
    <xf numFmtId="0" fontId="60" fillId="8" borderId="14" xfId="7" applyFont="1" applyFill="1" applyBorder="1" applyAlignment="1">
      <alignment horizontal="center" vertical="center"/>
    </xf>
    <xf numFmtId="1" fontId="59" fillId="7" borderId="0" xfId="7" applyNumberFormat="1" applyFont="1" applyFill="1" applyAlignment="1">
      <alignment horizontal="center" vertical="center"/>
    </xf>
    <xf numFmtId="169" fontId="60" fillId="8" borderId="14" xfId="7" applyNumberFormat="1" applyFont="1" applyFill="1" applyBorder="1" applyAlignment="1">
      <alignment horizontal="center" vertical="center"/>
    </xf>
    <xf numFmtId="169" fontId="54" fillId="8" borderId="14" xfId="7" applyNumberFormat="1" applyFont="1" applyFill="1" applyBorder="1" applyAlignment="1">
      <alignment horizontal="center" vertical="center"/>
    </xf>
    <xf numFmtId="3" fontId="54" fillId="8" borderId="14" xfId="7" applyNumberFormat="1" applyFont="1" applyFill="1" applyBorder="1" applyAlignment="1">
      <alignment horizontal="center" vertical="center"/>
    </xf>
    <xf numFmtId="4" fontId="54" fillId="8" borderId="14" xfId="7" applyNumberFormat="1" applyFont="1" applyFill="1" applyBorder="1" applyAlignment="1">
      <alignment horizontal="center" vertical="center"/>
    </xf>
    <xf numFmtId="169" fontId="52" fillId="7" borderId="0" xfId="7" applyNumberFormat="1" applyFill="1" applyAlignment="1">
      <alignment horizontal="center" vertical="center"/>
    </xf>
    <xf numFmtId="3" fontId="52" fillId="7" borderId="0" xfId="7" applyNumberFormat="1" applyFill="1" applyAlignment="1">
      <alignment horizontal="center" vertical="center"/>
    </xf>
    <xf numFmtId="4" fontId="52" fillId="7" borderId="0" xfId="7" applyNumberFormat="1" applyFill="1" applyAlignment="1">
      <alignment horizontal="center" vertical="center"/>
    </xf>
    <xf numFmtId="49" fontId="54" fillId="8" borderId="14" xfId="7" applyNumberFormat="1" applyFont="1" applyFill="1" applyBorder="1" applyAlignment="1">
      <alignment horizontal="center" vertical="center"/>
    </xf>
    <xf numFmtId="0" fontId="54" fillId="8" borderId="14" xfId="7" applyFont="1" applyFill="1" applyBorder="1" applyAlignment="1">
      <alignment horizontal="left" vertical="center"/>
    </xf>
    <xf numFmtId="0" fontId="54" fillId="7" borderId="15" xfId="7" applyFont="1" applyFill="1" applyBorder="1" applyAlignment="1">
      <alignment horizontal="left" vertical="top" wrapText="1"/>
    </xf>
    <xf numFmtId="3" fontId="72" fillId="8" borderId="14" xfId="7" applyNumberFormat="1" applyFont="1" applyFill="1" applyBorder="1" applyAlignment="1">
      <alignment horizontal="right" vertical="center"/>
    </xf>
    <xf numFmtId="3" fontId="72" fillId="8" borderId="14" xfId="7" applyNumberFormat="1" applyFont="1" applyFill="1" applyBorder="1" applyAlignment="1">
      <alignment horizontal="right" vertical="center"/>
    </xf>
    <xf numFmtId="0" fontId="72" fillId="8" borderId="14" xfId="7" applyFont="1" applyFill="1" applyBorder="1" applyAlignment="1">
      <alignment horizontal="right" vertical="center" wrapText="1"/>
    </xf>
    <xf numFmtId="0" fontId="73" fillId="8" borderId="14" xfId="7" applyFont="1" applyFill="1" applyBorder="1" applyAlignment="1">
      <alignment horizontal="center" vertical="center"/>
    </xf>
    <xf numFmtId="0" fontId="72" fillId="8" borderId="14" xfId="7" applyFont="1" applyFill="1" applyBorder="1" applyAlignment="1">
      <alignment horizontal="center" vertical="center"/>
    </xf>
    <xf numFmtId="0" fontId="72" fillId="8" borderId="14" xfId="7" applyFont="1" applyFill="1" applyBorder="1" applyAlignment="1">
      <alignment horizontal="left" vertical="center"/>
    </xf>
    <xf numFmtId="0" fontId="73" fillId="8" borderId="14" xfId="7" applyFont="1" applyFill="1" applyBorder="1" applyAlignment="1">
      <alignment horizontal="left" vertical="center"/>
    </xf>
    <xf numFmtId="3" fontId="59" fillId="7" borderId="0" xfId="7" applyNumberFormat="1" applyFont="1" applyFill="1" applyAlignment="1">
      <alignment horizontal="right" vertical="center" wrapText="1"/>
    </xf>
    <xf numFmtId="3" fontId="70" fillId="7" borderId="0" xfId="7" applyNumberFormat="1" applyFont="1" applyFill="1" applyAlignment="1">
      <alignment horizontal="center" vertical="center"/>
    </xf>
    <xf numFmtId="168" fontId="59" fillId="7" borderId="0" xfId="7" applyNumberFormat="1" applyFont="1" applyFill="1" applyAlignment="1">
      <alignment horizontal="left" vertical="center"/>
    </xf>
    <xf numFmtId="171" fontId="70" fillId="7" borderId="0" xfId="7" applyNumberFormat="1" applyFont="1" applyFill="1" applyAlignment="1">
      <alignment horizontal="left" vertical="center"/>
    </xf>
    <xf numFmtId="49" fontId="54" fillId="8" borderId="14" xfId="7" applyNumberFormat="1" applyFont="1" applyFill="1" applyBorder="1" applyAlignment="1">
      <alignment horizontal="center" vertical="center" wrapText="1"/>
    </xf>
    <xf numFmtId="49" fontId="74" fillId="8" borderId="14" xfId="7" applyNumberFormat="1" applyFont="1" applyFill="1" applyBorder="1" applyAlignment="1">
      <alignment horizontal="center" vertical="center"/>
    </xf>
    <xf numFmtId="49" fontId="75" fillId="10" borderId="15" xfId="7" applyNumberFormat="1" applyFont="1" applyFill="1" applyBorder="1" applyAlignment="1">
      <alignment horizontal="center" vertical="center"/>
    </xf>
    <xf numFmtId="49" fontId="75" fillId="11" borderId="15" xfId="7" applyNumberFormat="1" applyFont="1" applyFill="1" applyBorder="1" applyAlignment="1">
      <alignment horizontal="center" vertical="center"/>
    </xf>
    <xf numFmtId="49" fontId="75" fillId="12" borderId="15" xfId="7" applyNumberFormat="1" applyFont="1" applyFill="1" applyBorder="1" applyAlignment="1">
      <alignment horizontal="center" vertical="center"/>
    </xf>
    <xf numFmtId="172" fontId="52" fillId="7" borderId="0" xfId="7" applyNumberFormat="1" applyFill="1" applyAlignment="1">
      <alignment horizontal="left" vertical="center"/>
    </xf>
  </cellXfs>
  <cellStyles count="8">
    <cellStyle name="Hyperlink 2" xfId="3" xr:uid="{EC120E1C-9E21-4872-9FB1-94447AF4C45E}"/>
    <cellStyle name="Normal" xfId="0" builtinId="0"/>
    <cellStyle name="Normal 2" xfId="2" xr:uid="{425AB3E8-2668-4EF0-A65C-0C64CBAF2124}"/>
    <cellStyle name="Normal 3" xfId="4" xr:uid="{B951CDCC-1984-43A6-A1B7-7250F85A49A8}"/>
    <cellStyle name="Normal 4" xfId="6" xr:uid="{797CFAD8-6D21-40A0-A19A-81FC4E8CD23C}"/>
    <cellStyle name="Normal 5" xfId="7" xr:uid="{FAA4910D-251E-4C5D-B497-9F919B02CD01}"/>
    <cellStyle name="Percent" xfId="1" builtinId="5"/>
    <cellStyle name="Percent 2" xfId="5" xr:uid="{FE0E9D96-BD93-45C7-A7CD-8A6E2F4267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123554</xdr:rowOff>
    </xdr:to>
    <xdr:pic>
      <xdr:nvPicPr>
        <xdr:cNvPr id="2" name="Picture 1">
          <a:extLst>
            <a:ext uri="{FF2B5EF4-FFF2-40B4-BE49-F238E27FC236}">
              <a16:creationId xmlns:a16="http://schemas.microsoft.com/office/drawing/2014/main" id="{F1C525FB-372D-4A4E-B244-C580C0F81FF2}"/>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2" name="Picture 6" descr="Inserted picture RelID:1">
          <a:extLst>
            <a:ext uri="{FF2B5EF4-FFF2-40B4-BE49-F238E27FC236}">
              <a16:creationId xmlns:a16="http://schemas.microsoft.com/office/drawing/2014/main" id="{2F2F805C-254C-4A26-97ED-0F09405F934C}"/>
            </a:ext>
          </a:extLst>
        </xdr:cNvPr>
        <xdr:cNvPicPr>
          <a:picLocks noChangeAspect="1"/>
        </xdr:cNvPicPr>
      </xdr:nvPicPr>
      <xdr:blipFill>
        <a:blip xmlns:r="http://schemas.openxmlformats.org/officeDocument/2006/relationships" r:embed="rId1"/>
        <a:stretch>
          <a:fillRect/>
        </a:stretch>
      </xdr:blipFill>
      <xdr:spPr>
        <a:xfrm>
          <a:off x="609600" y="0"/>
          <a:ext cx="3048000" cy="50292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2" name="Picture 26" descr="Inserted picture RelID:1">
          <a:extLst>
            <a:ext uri="{FF2B5EF4-FFF2-40B4-BE49-F238E27FC236}">
              <a16:creationId xmlns:a16="http://schemas.microsoft.com/office/drawing/2014/main" id="{8C1FA89F-9032-45BE-8ACA-4150C76BBE80}"/>
            </a:ext>
          </a:extLst>
        </xdr:cNvPr>
        <xdr:cNvPicPr>
          <a:picLocks noChangeAspect="1"/>
        </xdr:cNvPicPr>
      </xdr:nvPicPr>
      <xdr:blipFill>
        <a:blip xmlns:r="http://schemas.openxmlformats.org/officeDocument/2006/relationships" r:embed="rId1"/>
        <a:stretch>
          <a:fillRect/>
        </a:stretch>
      </xdr:blipFill>
      <xdr:spPr>
        <a:xfrm>
          <a:off x="76200" y="19050"/>
          <a:ext cx="1141730" cy="3162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2" descr="Inserted picture RelID:1">
          <a:extLst>
            <a:ext uri="{FF2B5EF4-FFF2-40B4-BE49-F238E27FC236}">
              <a16:creationId xmlns:a16="http://schemas.microsoft.com/office/drawing/2014/main" id="{3D070036-C51B-4FD4-8ACE-DE9A6CDC1D7F}"/>
            </a:ext>
          </a:extLst>
        </xdr:cNvPr>
        <xdr:cNvPicPr>
          <a:picLocks noChangeAspect="1"/>
        </xdr:cNvPicPr>
      </xdr:nvPicPr>
      <xdr:blipFill>
        <a:blip xmlns:r="http://schemas.openxmlformats.org/officeDocument/2006/relationships" r:embed="rId1"/>
        <a:stretch>
          <a:fillRect/>
        </a:stretch>
      </xdr:blipFill>
      <xdr:spPr>
        <a:xfrm>
          <a:off x="609600" y="167640"/>
          <a:ext cx="609600" cy="5029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3" descr="Inserted picture RelID:1">
          <a:extLst>
            <a:ext uri="{FF2B5EF4-FFF2-40B4-BE49-F238E27FC236}">
              <a16:creationId xmlns:a16="http://schemas.microsoft.com/office/drawing/2014/main" id="{27C551F0-B333-48F2-A8C8-8ED8A09489CB}"/>
            </a:ext>
          </a:extLst>
        </xdr:cNvPr>
        <xdr:cNvPicPr>
          <a:picLocks noChangeAspect="1"/>
        </xdr:cNvPicPr>
      </xdr:nvPicPr>
      <xdr:blipFill>
        <a:blip xmlns:r="http://schemas.openxmlformats.org/officeDocument/2006/relationships" r:embed="rId1"/>
        <a:stretch>
          <a:fillRect/>
        </a:stretch>
      </xdr:blipFill>
      <xdr:spPr>
        <a:xfrm>
          <a:off x="609600" y="167640"/>
          <a:ext cx="1219200" cy="3352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2" name="Picture 4" descr="Inserted picture RelID:1">
          <a:extLst>
            <a:ext uri="{FF2B5EF4-FFF2-40B4-BE49-F238E27FC236}">
              <a16:creationId xmlns:a16="http://schemas.microsoft.com/office/drawing/2014/main" id="{7CA1F3D1-9FF2-4A60-BB94-E8218087BE01}"/>
            </a:ext>
          </a:extLst>
        </xdr:cNvPr>
        <xdr:cNvPicPr>
          <a:picLocks noChangeAspect="1"/>
        </xdr:cNvPicPr>
      </xdr:nvPicPr>
      <xdr:blipFill>
        <a:blip xmlns:r="http://schemas.openxmlformats.org/officeDocument/2006/relationships" r:embed="rId1"/>
        <a:stretch>
          <a:fillRect/>
        </a:stretch>
      </xdr:blipFill>
      <xdr:spPr>
        <a:xfrm>
          <a:off x="609600" y="0"/>
          <a:ext cx="609600" cy="5029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2" name="Picture 5" descr="Inserted picture RelID:1">
          <a:extLst>
            <a:ext uri="{FF2B5EF4-FFF2-40B4-BE49-F238E27FC236}">
              <a16:creationId xmlns:a16="http://schemas.microsoft.com/office/drawing/2014/main" id="{661D2A21-CAA8-485B-9FDC-359F91CA7C00}"/>
            </a:ext>
          </a:extLst>
        </xdr:cNvPr>
        <xdr:cNvPicPr>
          <a:picLocks noChangeAspect="1"/>
        </xdr:cNvPicPr>
      </xdr:nvPicPr>
      <xdr:blipFill>
        <a:blip xmlns:r="http://schemas.openxmlformats.org/officeDocument/2006/relationships" r:embed="rId1"/>
        <a:stretch>
          <a:fillRect/>
        </a:stretch>
      </xdr:blipFill>
      <xdr:spPr>
        <a:xfrm>
          <a:off x="609600" y="0"/>
          <a:ext cx="609600" cy="5029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2" name="Picture 2" descr="Inserted picture RelID:1">
          <a:extLst>
            <a:ext uri="{FF2B5EF4-FFF2-40B4-BE49-F238E27FC236}">
              <a16:creationId xmlns:a16="http://schemas.microsoft.com/office/drawing/2014/main" id="{AEF8F06B-DDAB-40F8-82F0-29D52876BE83}"/>
            </a:ext>
          </a:extLst>
        </xdr:cNvPr>
        <xdr:cNvPicPr>
          <a:picLocks noChangeAspect="1"/>
        </xdr:cNvPicPr>
      </xdr:nvPicPr>
      <xdr:blipFill>
        <a:blip xmlns:r="http://schemas.openxmlformats.org/officeDocument/2006/relationships" r:embed="rId1"/>
        <a:stretch>
          <a:fillRect/>
        </a:stretch>
      </xdr:blipFill>
      <xdr:spPr>
        <a:xfrm>
          <a:off x="609600" y="0"/>
          <a:ext cx="609600" cy="5029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2" name="Picture 3" descr="Inserted picture RelID:1">
          <a:extLst>
            <a:ext uri="{FF2B5EF4-FFF2-40B4-BE49-F238E27FC236}">
              <a16:creationId xmlns:a16="http://schemas.microsoft.com/office/drawing/2014/main" id="{E75B1333-FC1F-403A-A36D-4BC13A2C31CF}"/>
            </a:ext>
          </a:extLst>
        </xdr:cNvPr>
        <xdr:cNvPicPr>
          <a:picLocks noChangeAspect="1"/>
        </xdr:cNvPicPr>
      </xdr:nvPicPr>
      <xdr:blipFill>
        <a:blip xmlns:r="http://schemas.openxmlformats.org/officeDocument/2006/relationships" r:embed="rId1"/>
        <a:stretch>
          <a:fillRect/>
        </a:stretch>
      </xdr:blipFill>
      <xdr:spPr>
        <a:xfrm>
          <a:off x="609600" y="0"/>
          <a:ext cx="6705600" cy="5029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2" name="Picture 4" descr="Inserted picture RelID:1">
          <a:extLst>
            <a:ext uri="{FF2B5EF4-FFF2-40B4-BE49-F238E27FC236}">
              <a16:creationId xmlns:a16="http://schemas.microsoft.com/office/drawing/2014/main" id="{6419B566-E9A2-444A-81C6-4FDE9946AD32}"/>
            </a:ext>
          </a:extLst>
        </xdr:cNvPr>
        <xdr:cNvPicPr>
          <a:picLocks noChangeAspect="1"/>
        </xdr:cNvPicPr>
      </xdr:nvPicPr>
      <xdr:blipFill>
        <a:blip xmlns:r="http://schemas.openxmlformats.org/officeDocument/2006/relationships" r:embed="rId1"/>
        <a:stretch>
          <a:fillRect/>
        </a:stretch>
      </xdr:blipFill>
      <xdr:spPr>
        <a:xfrm>
          <a:off x="609600" y="0"/>
          <a:ext cx="1219200" cy="50292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3" name="Picture 5" descr="Inserted picture RelID:2">
          <a:extLst>
            <a:ext uri="{FF2B5EF4-FFF2-40B4-BE49-F238E27FC236}">
              <a16:creationId xmlns:a16="http://schemas.microsoft.com/office/drawing/2014/main" id="{4BC32845-F919-4098-A4FD-B16ED2A2808D}"/>
            </a:ext>
          </a:extLst>
        </xdr:cNvPr>
        <xdr:cNvPicPr>
          <a:picLocks noChangeAspect="1"/>
        </xdr:cNvPicPr>
      </xdr:nvPicPr>
      <xdr:blipFill>
        <a:blip xmlns:r="http://schemas.openxmlformats.org/officeDocument/2006/relationships" r:embed="rId2"/>
        <a:stretch>
          <a:fillRect/>
        </a:stretch>
      </xdr:blipFill>
      <xdr:spPr>
        <a:xfrm>
          <a:off x="609600" y="1939290"/>
          <a:ext cx="2439162" cy="6858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4" name="Picture 6" descr="Inserted picture RelID:3">
          <a:extLst>
            <a:ext uri="{FF2B5EF4-FFF2-40B4-BE49-F238E27FC236}">
              <a16:creationId xmlns:a16="http://schemas.microsoft.com/office/drawing/2014/main" id="{F2E3FD70-8FDF-448B-9374-B3949F931351}"/>
            </a:ext>
          </a:extLst>
        </xdr:cNvPr>
        <xdr:cNvPicPr>
          <a:picLocks noChangeAspect="1"/>
        </xdr:cNvPicPr>
      </xdr:nvPicPr>
      <xdr:blipFill>
        <a:blip xmlns:r="http://schemas.openxmlformats.org/officeDocument/2006/relationships" r:embed="rId3"/>
        <a:stretch>
          <a:fillRect/>
        </a:stretch>
      </xdr:blipFill>
      <xdr:spPr>
        <a:xfrm>
          <a:off x="28448" y="2246122"/>
          <a:ext cx="3629152" cy="100838"/>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5" name="Picture 7" descr="Inserted picture RelID:4">
          <a:extLst>
            <a:ext uri="{FF2B5EF4-FFF2-40B4-BE49-F238E27FC236}">
              <a16:creationId xmlns:a16="http://schemas.microsoft.com/office/drawing/2014/main" id="{301C2F53-BF26-45E9-9E89-6460D31C8876}"/>
            </a:ext>
          </a:extLst>
        </xdr:cNvPr>
        <xdr:cNvPicPr>
          <a:picLocks noChangeAspect="1"/>
        </xdr:cNvPicPr>
      </xdr:nvPicPr>
      <xdr:blipFill>
        <a:blip xmlns:r="http://schemas.openxmlformats.org/officeDocument/2006/relationships" r:embed="rId4"/>
        <a:stretch>
          <a:fillRect/>
        </a:stretch>
      </xdr:blipFill>
      <xdr:spPr>
        <a:xfrm>
          <a:off x="19050" y="2586482"/>
          <a:ext cx="3031236" cy="95504"/>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6" name="Picture 8" descr="Inserted picture RelID:5">
          <a:extLst>
            <a:ext uri="{FF2B5EF4-FFF2-40B4-BE49-F238E27FC236}">
              <a16:creationId xmlns:a16="http://schemas.microsoft.com/office/drawing/2014/main" id="{483DC211-2364-48A0-BC28-744DDDD91425}"/>
            </a:ext>
          </a:extLst>
        </xdr:cNvPr>
        <xdr:cNvPicPr>
          <a:picLocks noChangeAspect="1"/>
        </xdr:cNvPicPr>
      </xdr:nvPicPr>
      <xdr:blipFill>
        <a:blip xmlns:r="http://schemas.openxmlformats.org/officeDocument/2006/relationships" r:embed="rId5"/>
        <a:stretch>
          <a:fillRect/>
        </a:stretch>
      </xdr:blipFill>
      <xdr:spPr>
        <a:xfrm>
          <a:off x="0" y="2878582"/>
          <a:ext cx="3050032" cy="14097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7" name="Picture 9" descr="Inserted picture RelID:6">
          <a:extLst>
            <a:ext uri="{FF2B5EF4-FFF2-40B4-BE49-F238E27FC236}">
              <a16:creationId xmlns:a16="http://schemas.microsoft.com/office/drawing/2014/main" id="{EAC64993-C2C3-4FD5-8D8A-331310514F21}"/>
            </a:ext>
          </a:extLst>
        </xdr:cNvPr>
        <xdr:cNvPicPr>
          <a:picLocks noChangeAspect="1"/>
        </xdr:cNvPicPr>
      </xdr:nvPicPr>
      <xdr:blipFill>
        <a:blip xmlns:r="http://schemas.openxmlformats.org/officeDocument/2006/relationships" r:embed="rId6"/>
        <a:stretch>
          <a:fillRect/>
        </a:stretch>
      </xdr:blipFill>
      <xdr:spPr>
        <a:xfrm>
          <a:off x="0" y="3220974"/>
          <a:ext cx="3050540" cy="128016"/>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10" descr="Inserted picture RelID:7">
          <a:extLst>
            <a:ext uri="{FF2B5EF4-FFF2-40B4-BE49-F238E27FC236}">
              <a16:creationId xmlns:a16="http://schemas.microsoft.com/office/drawing/2014/main" id="{B7045C82-3C7F-4234-A6CD-69CD2072A025}"/>
            </a:ext>
          </a:extLst>
        </xdr:cNvPr>
        <xdr:cNvPicPr>
          <a:picLocks noChangeAspect="1"/>
        </xdr:cNvPicPr>
      </xdr:nvPicPr>
      <xdr:blipFill>
        <a:blip xmlns:r="http://schemas.openxmlformats.org/officeDocument/2006/relationships" r:embed="rId7"/>
        <a:stretch>
          <a:fillRect/>
        </a:stretch>
      </xdr:blipFill>
      <xdr:spPr>
        <a:xfrm>
          <a:off x="47498" y="3556254"/>
          <a:ext cx="3003042" cy="128016"/>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1" descr="Inserted picture RelID:8">
          <a:extLst>
            <a:ext uri="{FF2B5EF4-FFF2-40B4-BE49-F238E27FC236}">
              <a16:creationId xmlns:a16="http://schemas.microsoft.com/office/drawing/2014/main" id="{65F3AB35-4D95-4CCF-8A6E-0238E1CD697A}"/>
            </a:ext>
          </a:extLst>
        </xdr:cNvPr>
        <xdr:cNvPicPr>
          <a:picLocks noChangeAspect="1"/>
        </xdr:cNvPicPr>
      </xdr:nvPicPr>
      <xdr:blipFill>
        <a:blip xmlns:r="http://schemas.openxmlformats.org/officeDocument/2006/relationships" r:embed="rId8"/>
        <a:stretch>
          <a:fillRect/>
        </a:stretch>
      </xdr:blipFill>
      <xdr:spPr>
        <a:xfrm>
          <a:off x="685800" y="3891534"/>
          <a:ext cx="2359660" cy="131826"/>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2" descr="Inserted picture RelID:9">
          <a:extLst>
            <a:ext uri="{FF2B5EF4-FFF2-40B4-BE49-F238E27FC236}">
              <a16:creationId xmlns:a16="http://schemas.microsoft.com/office/drawing/2014/main" id="{CBD97725-CF1A-4CB2-8421-7E0CD7E41659}"/>
            </a:ext>
          </a:extLst>
        </xdr:cNvPr>
        <xdr:cNvPicPr>
          <a:picLocks noChangeAspect="1"/>
        </xdr:cNvPicPr>
      </xdr:nvPicPr>
      <xdr:blipFill>
        <a:blip xmlns:r="http://schemas.openxmlformats.org/officeDocument/2006/relationships" r:embed="rId9"/>
        <a:stretch>
          <a:fillRect/>
        </a:stretch>
      </xdr:blipFill>
      <xdr:spPr>
        <a:xfrm>
          <a:off x="1095248" y="4238752"/>
          <a:ext cx="1953514" cy="12192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3" descr="Inserted picture RelID:10">
          <a:extLst>
            <a:ext uri="{FF2B5EF4-FFF2-40B4-BE49-F238E27FC236}">
              <a16:creationId xmlns:a16="http://schemas.microsoft.com/office/drawing/2014/main" id="{1F52CCF8-48B0-40AC-9011-318B5E99E597}"/>
            </a:ext>
          </a:extLst>
        </xdr:cNvPr>
        <xdr:cNvPicPr>
          <a:picLocks noChangeAspect="1"/>
        </xdr:cNvPicPr>
      </xdr:nvPicPr>
      <xdr:blipFill>
        <a:blip xmlns:r="http://schemas.openxmlformats.org/officeDocument/2006/relationships" r:embed="rId10"/>
        <a:stretch>
          <a:fillRect/>
        </a:stretch>
      </xdr:blipFill>
      <xdr:spPr>
        <a:xfrm>
          <a:off x="790448" y="4631182"/>
          <a:ext cx="2259584" cy="62738"/>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4" descr="Inserted picture RelID:11">
          <a:extLst>
            <a:ext uri="{FF2B5EF4-FFF2-40B4-BE49-F238E27FC236}">
              <a16:creationId xmlns:a16="http://schemas.microsoft.com/office/drawing/2014/main" id="{0F0311AD-09CC-49E2-AE2D-18AAA7F5ED5F}"/>
            </a:ext>
          </a:extLst>
        </xdr:cNvPr>
        <xdr:cNvPicPr>
          <a:picLocks noChangeAspect="1"/>
        </xdr:cNvPicPr>
      </xdr:nvPicPr>
      <xdr:blipFill>
        <a:blip xmlns:r="http://schemas.openxmlformats.org/officeDocument/2006/relationships" r:embed="rId11"/>
        <a:stretch>
          <a:fillRect/>
        </a:stretch>
      </xdr:blipFill>
      <xdr:spPr>
        <a:xfrm>
          <a:off x="714248" y="4897374"/>
          <a:ext cx="2336546" cy="13335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5" descr="Inserted picture RelID:12">
          <a:extLst>
            <a:ext uri="{FF2B5EF4-FFF2-40B4-BE49-F238E27FC236}">
              <a16:creationId xmlns:a16="http://schemas.microsoft.com/office/drawing/2014/main" id="{18C33D43-448D-48FC-BE42-2B45033A4752}"/>
            </a:ext>
          </a:extLst>
        </xdr:cNvPr>
        <xdr:cNvPicPr>
          <a:picLocks noChangeAspect="1"/>
        </xdr:cNvPicPr>
      </xdr:nvPicPr>
      <xdr:blipFill>
        <a:blip xmlns:r="http://schemas.openxmlformats.org/officeDocument/2006/relationships" r:embed="rId12"/>
        <a:stretch>
          <a:fillRect/>
        </a:stretch>
      </xdr:blipFill>
      <xdr:spPr>
        <a:xfrm>
          <a:off x="933450" y="5301742"/>
          <a:ext cx="2113026" cy="6096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6" descr="Inserted picture RelID:13">
          <a:extLst>
            <a:ext uri="{FF2B5EF4-FFF2-40B4-BE49-F238E27FC236}">
              <a16:creationId xmlns:a16="http://schemas.microsoft.com/office/drawing/2014/main" id="{C91B2C87-B724-46DA-AB43-2A0CEB45EF8A}"/>
            </a:ext>
          </a:extLst>
        </xdr:cNvPr>
        <xdr:cNvPicPr>
          <a:picLocks noChangeAspect="1"/>
        </xdr:cNvPicPr>
      </xdr:nvPicPr>
      <xdr:blipFill>
        <a:blip xmlns:r="http://schemas.openxmlformats.org/officeDocument/2006/relationships" r:embed="rId13"/>
        <a:stretch>
          <a:fillRect/>
        </a:stretch>
      </xdr:blipFill>
      <xdr:spPr>
        <a:xfrm>
          <a:off x="47498" y="5637022"/>
          <a:ext cx="2996692" cy="60960"/>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17" descr="Inserted picture RelID:14">
          <a:extLst>
            <a:ext uri="{FF2B5EF4-FFF2-40B4-BE49-F238E27FC236}">
              <a16:creationId xmlns:a16="http://schemas.microsoft.com/office/drawing/2014/main" id="{5912B28B-1867-4072-9169-4D97ACF7A9EC}"/>
            </a:ext>
          </a:extLst>
        </xdr:cNvPr>
        <xdr:cNvPicPr>
          <a:picLocks noChangeAspect="1"/>
        </xdr:cNvPicPr>
      </xdr:nvPicPr>
      <xdr:blipFill>
        <a:blip xmlns:r="http://schemas.openxmlformats.org/officeDocument/2006/relationships" r:embed="rId14"/>
        <a:stretch>
          <a:fillRect/>
        </a:stretch>
      </xdr:blipFill>
      <xdr:spPr>
        <a:xfrm>
          <a:off x="675386" y="5982462"/>
          <a:ext cx="2372868" cy="53340"/>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18" descr="Inserted picture RelID:15">
          <a:extLst>
            <a:ext uri="{FF2B5EF4-FFF2-40B4-BE49-F238E27FC236}">
              <a16:creationId xmlns:a16="http://schemas.microsoft.com/office/drawing/2014/main" id="{E4E4BF76-CAD2-4EDB-921A-67374E3C8D52}"/>
            </a:ext>
          </a:extLst>
        </xdr:cNvPr>
        <xdr:cNvPicPr>
          <a:picLocks noChangeAspect="1"/>
        </xdr:cNvPicPr>
      </xdr:nvPicPr>
      <xdr:blipFill>
        <a:blip xmlns:r="http://schemas.openxmlformats.org/officeDocument/2006/relationships" r:embed="rId15"/>
        <a:stretch>
          <a:fillRect/>
        </a:stretch>
      </xdr:blipFill>
      <xdr:spPr>
        <a:xfrm>
          <a:off x="771398" y="6238494"/>
          <a:ext cx="2277364" cy="135128"/>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19" descr="Inserted picture RelID:16">
          <a:extLst>
            <a:ext uri="{FF2B5EF4-FFF2-40B4-BE49-F238E27FC236}">
              <a16:creationId xmlns:a16="http://schemas.microsoft.com/office/drawing/2014/main" id="{BAC84E38-2A34-4616-B100-3F913C37C156}"/>
            </a:ext>
          </a:extLst>
        </xdr:cNvPr>
        <xdr:cNvPicPr>
          <a:picLocks noChangeAspect="1"/>
        </xdr:cNvPicPr>
      </xdr:nvPicPr>
      <xdr:blipFill>
        <a:blip xmlns:r="http://schemas.openxmlformats.org/officeDocument/2006/relationships" r:embed="rId16"/>
        <a:stretch>
          <a:fillRect/>
        </a:stretch>
      </xdr:blipFill>
      <xdr:spPr>
        <a:xfrm>
          <a:off x="857250" y="6573774"/>
          <a:ext cx="2193290" cy="133858"/>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20" descr="Inserted picture RelID:17">
          <a:extLst>
            <a:ext uri="{FF2B5EF4-FFF2-40B4-BE49-F238E27FC236}">
              <a16:creationId xmlns:a16="http://schemas.microsoft.com/office/drawing/2014/main" id="{5A193684-1756-4EFB-BB83-9E9917F867E0}"/>
            </a:ext>
          </a:extLst>
        </xdr:cNvPr>
        <xdr:cNvPicPr>
          <a:picLocks noChangeAspect="1"/>
        </xdr:cNvPicPr>
      </xdr:nvPicPr>
      <xdr:blipFill>
        <a:blip xmlns:r="http://schemas.openxmlformats.org/officeDocument/2006/relationships" r:embed="rId17"/>
        <a:stretch>
          <a:fillRect/>
        </a:stretch>
      </xdr:blipFill>
      <xdr:spPr>
        <a:xfrm>
          <a:off x="781050" y="6909054"/>
          <a:ext cx="2270506" cy="134366"/>
        </a:xfrm>
        <a:prstGeom prst="rect">
          <a:avLst/>
        </a:prstGeom>
      </xdr:spPr>
    </xdr:pic>
    <xdr:clientData/>
  </xdr:twoCellAnchor>
  <xdr:twoCellAnchor>
    <xdr:from>
      <xdr:col>0</xdr:col>
      <xdr:colOff>75438</xdr:colOff>
      <xdr:row>43</xdr:row>
      <xdr:rowOff>107950</xdr:rowOff>
    </xdr:from>
    <xdr:to>
      <xdr:col>4</xdr:col>
      <xdr:colOff>1916176</xdr:colOff>
      <xdr:row>43</xdr:row>
      <xdr:rowOff>2127250</xdr:rowOff>
    </xdr:to>
    <xdr:pic>
      <xdr:nvPicPr>
        <xdr:cNvPr id="19" name="Picture 21" descr="Inserted picture RelID:18">
          <a:extLst>
            <a:ext uri="{FF2B5EF4-FFF2-40B4-BE49-F238E27FC236}">
              <a16:creationId xmlns:a16="http://schemas.microsoft.com/office/drawing/2014/main" id="{FAD6522A-9CE5-4B19-B9A0-6E49BB076C97}"/>
            </a:ext>
          </a:extLst>
        </xdr:cNvPr>
        <xdr:cNvPicPr>
          <a:picLocks noChangeAspect="1"/>
        </xdr:cNvPicPr>
      </xdr:nvPicPr>
      <xdr:blipFill>
        <a:blip xmlns:r="http://schemas.openxmlformats.org/officeDocument/2006/relationships" r:embed="rId18"/>
        <a:stretch>
          <a:fillRect/>
        </a:stretch>
      </xdr:blipFill>
      <xdr:spPr>
        <a:xfrm>
          <a:off x="75438" y="7316470"/>
          <a:ext cx="2976118" cy="60960"/>
        </a:xfrm>
        <a:prstGeom prst="rect">
          <a:avLst/>
        </a:prstGeom>
      </xdr:spPr>
    </xdr:pic>
    <xdr:clientData/>
  </xdr:twoCellAnchor>
  <xdr:twoCellAnchor>
    <xdr:from>
      <xdr:col>0</xdr:col>
      <xdr:colOff>75438</xdr:colOff>
      <xdr:row>45</xdr:row>
      <xdr:rowOff>122174</xdr:rowOff>
    </xdr:from>
    <xdr:to>
      <xdr:col>4</xdr:col>
      <xdr:colOff>1916430</xdr:colOff>
      <xdr:row>45</xdr:row>
      <xdr:rowOff>2141474</xdr:rowOff>
    </xdr:to>
    <xdr:pic>
      <xdr:nvPicPr>
        <xdr:cNvPr id="20" name="Picture 22" descr="Inserted picture RelID:19">
          <a:extLst>
            <a:ext uri="{FF2B5EF4-FFF2-40B4-BE49-F238E27FC236}">
              <a16:creationId xmlns:a16="http://schemas.microsoft.com/office/drawing/2014/main" id="{37E9EB9D-A41D-4697-BA47-DCD0B98D5BFA}"/>
            </a:ext>
          </a:extLst>
        </xdr:cNvPr>
        <xdr:cNvPicPr>
          <a:picLocks noChangeAspect="1"/>
        </xdr:cNvPicPr>
      </xdr:nvPicPr>
      <xdr:blipFill>
        <a:blip xmlns:r="http://schemas.openxmlformats.org/officeDocument/2006/relationships" r:embed="rId19"/>
        <a:stretch>
          <a:fillRect/>
        </a:stretch>
      </xdr:blipFill>
      <xdr:spPr>
        <a:xfrm>
          <a:off x="75438" y="7665974"/>
          <a:ext cx="2968752" cy="4572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2" name="Picture 5" descr="Inserted picture RelID:1">
          <a:extLst>
            <a:ext uri="{FF2B5EF4-FFF2-40B4-BE49-F238E27FC236}">
              <a16:creationId xmlns:a16="http://schemas.microsoft.com/office/drawing/2014/main" id="{2CADF544-81CF-462F-89F7-7C043CD03492}"/>
            </a:ext>
          </a:extLst>
        </xdr:cNvPr>
        <xdr:cNvPicPr>
          <a:picLocks noChangeAspect="1"/>
        </xdr:cNvPicPr>
      </xdr:nvPicPr>
      <xdr:blipFill>
        <a:blip xmlns:r="http://schemas.openxmlformats.org/officeDocument/2006/relationships" r:embed="rId1"/>
        <a:stretch>
          <a:fillRect/>
        </a:stretch>
      </xdr:blipFill>
      <xdr:spPr>
        <a:xfrm>
          <a:off x="609600" y="0"/>
          <a:ext cx="1219200" cy="50292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3" name="Picture 24" descr="Inserted picture RelID:2">
          <a:extLst>
            <a:ext uri="{FF2B5EF4-FFF2-40B4-BE49-F238E27FC236}">
              <a16:creationId xmlns:a16="http://schemas.microsoft.com/office/drawing/2014/main" id="{83A651E3-438A-49A9-8E16-3B82D02FD48B}"/>
            </a:ext>
          </a:extLst>
        </xdr:cNvPr>
        <xdr:cNvPicPr>
          <a:picLocks noChangeAspect="1"/>
        </xdr:cNvPicPr>
      </xdr:nvPicPr>
      <xdr:blipFill>
        <a:blip xmlns:r="http://schemas.openxmlformats.org/officeDocument/2006/relationships" r:embed="rId2"/>
        <a:stretch>
          <a:fillRect/>
        </a:stretch>
      </xdr:blipFill>
      <xdr:spPr>
        <a:xfrm>
          <a:off x="47498" y="3131820"/>
          <a:ext cx="4218432" cy="4491990"/>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16.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94F81-D3C0-40EA-9B9A-3E249071EE86}">
  <sheetPr codeName="Sheet1">
    <tabColor rgb="FFE36E00"/>
  </sheetPr>
  <dimension ref="A1:A174"/>
  <sheetViews>
    <sheetView tabSelected="1" view="pageBreakPreview" zoomScale="60" zoomScaleNormal="60" workbookViewId="0">
      <selection activeCell="C60" sqref="C60"/>
    </sheetView>
  </sheetViews>
  <sheetFormatPr defaultColWidth="9.109375" defaultRowHeight="14.4" x14ac:dyDescent="0.3"/>
  <cols>
    <col min="1" max="1" width="242" style="2" customWidth="1"/>
    <col min="2" max="16384" width="9.109375" style="2"/>
  </cols>
  <sheetData>
    <row r="1" spans="1:1" ht="31.2" x14ac:dyDescent="0.3">
      <c r="A1" s="1" t="s">
        <v>0</v>
      </c>
    </row>
    <row r="3" spans="1:1" ht="15" x14ac:dyDescent="0.3">
      <c r="A3" s="3"/>
    </row>
    <row r="4" spans="1:1" ht="34.799999999999997" x14ac:dyDescent="0.3">
      <c r="A4" s="4" t="s">
        <v>1</v>
      </c>
    </row>
    <row r="5" spans="1:1" ht="34.799999999999997" x14ac:dyDescent="0.3">
      <c r="A5" s="4" t="s">
        <v>2</v>
      </c>
    </row>
    <row r="6" spans="1:1" ht="52.2" x14ac:dyDescent="0.3">
      <c r="A6" s="4" t="s">
        <v>3</v>
      </c>
    </row>
    <row r="7" spans="1:1" ht="17.399999999999999" x14ac:dyDescent="0.3">
      <c r="A7" s="4"/>
    </row>
    <row r="8" spans="1:1" ht="18" x14ac:dyDescent="0.3">
      <c r="A8" s="5" t="s">
        <v>4</v>
      </c>
    </row>
    <row r="9" spans="1:1" ht="34.799999999999997" x14ac:dyDescent="0.35">
      <c r="A9" s="6" t="s">
        <v>5</v>
      </c>
    </row>
    <row r="10" spans="1:1" ht="87" x14ac:dyDescent="0.3">
      <c r="A10" s="7" t="s">
        <v>6</v>
      </c>
    </row>
    <row r="11" spans="1:1" ht="34.799999999999997" x14ac:dyDescent="0.3">
      <c r="A11" s="7" t="s">
        <v>7</v>
      </c>
    </row>
    <row r="12" spans="1:1" ht="17.399999999999999" x14ac:dyDescent="0.3">
      <c r="A12" s="7" t="s">
        <v>8</v>
      </c>
    </row>
    <row r="13" spans="1:1" ht="17.399999999999999" x14ac:dyDescent="0.3">
      <c r="A13" s="7" t="s">
        <v>9</v>
      </c>
    </row>
    <row r="14" spans="1:1" ht="34.799999999999997" x14ac:dyDescent="0.3">
      <c r="A14" s="7" t="s">
        <v>10</v>
      </c>
    </row>
    <row r="15" spans="1:1" ht="17.399999999999999" x14ac:dyDescent="0.3">
      <c r="A15" s="7"/>
    </row>
    <row r="16" spans="1:1" ht="18" x14ac:dyDescent="0.3">
      <c r="A16" s="5" t="s">
        <v>11</v>
      </c>
    </row>
    <row r="17" spans="1:1" ht="17.399999999999999" x14ac:dyDescent="0.3">
      <c r="A17" s="8" t="s">
        <v>12</v>
      </c>
    </row>
    <row r="18" spans="1:1" ht="34.799999999999997" x14ac:dyDescent="0.3">
      <c r="A18" s="9" t="s">
        <v>13</v>
      </c>
    </row>
    <row r="19" spans="1:1" ht="34.799999999999997" x14ac:dyDescent="0.3">
      <c r="A19" s="9" t="s">
        <v>14</v>
      </c>
    </row>
    <row r="20" spans="1:1" ht="52.2" x14ac:dyDescent="0.3">
      <c r="A20" s="9" t="s">
        <v>15</v>
      </c>
    </row>
    <row r="21" spans="1:1" ht="87" x14ac:dyDescent="0.3">
      <c r="A21" s="9" t="s">
        <v>16</v>
      </c>
    </row>
    <row r="22" spans="1:1" ht="52.2" x14ac:dyDescent="0.3">
      <c r="A22" s="9" t="s">
        <v>17</v>
      </c>
    </row>
    <row r="23" spans="1:1" ht="34.799999999999997" x14ac:dyDescent="0.3">
      <c r="A23" s="9" t="s">
        <v>18</v>
      </c>
    </row>
    <row r="24" spans="1:1" ht="17.399999999999999" x14ac:dyDescent="0.3">
      <c r="A24" s="9" t="s">
        <v>19</v>
      </c>
    </row>
    <row r="25" spans="1:1" ht="17.399999999999999" x14ac:dyDescent="0.3">
      <c r="A25" s="8" t="s">
        <v>20</v>
      </c>
    </row>
    <row r="26" spans="1:1" ht="52.2" x14ac:dyDescent="0.35">
      <c r="A26" s="10" t="s">
        <v>21</v>
      </c>
    </row>
    <row r="27" spans="1:1" ht="17.399999999999999" x14ac:dyDescent="0.35">
      <c r="A27" s="10" t="s">
        <v>22</v>
      </c>
    </row>
    <row r="28" spans="1:1" ht="17.399999999999999" x14ac:dyDescent="0.3">
      <c r="A28" s="8" t="s">
        <v>23</v>
      </c>
    </row>
    <row r="29" spans="1:1" ht="34.799999999999997" x14ac:dyDescent="0.3">
      <c r="A29" s="9" t="s">
        <v>24</v>
      </c>
    </row>
    <row r="30" spans="1:1" ht="34.799999999999997" x14ac:dyDescent="0.3">
      <c r="A30" s="9" t="s">
        <v>25</v>
      </c>
    </row>
    <row r="31" spans="1:1" ht="34.799999999999997" x14ac:dyDescent="0.3">
      <c r="A31" s="9" t="s">
        <v>26</v>
      </c>
    </row>
    <row r="32" spans="1:1" ht="34.799999999999997" x14ac:dyDescent="0.3">
      <c r="A32" s="9" t="s">
        <v>27</v>
      </c>
    </row>
    <row r="33" spans="1:1" ht="17.399999999999999" x14ac:dyDescent="0.3">
      <c r="A33" s="9"/>
    </row>
    <row r="34" spans="1:1" ht="18" x14ac:dyDescent="0.3">
      <c r="A34" s="5" t="s">
        <v>28</v>
      </c>
    </row>
    <row r="35" spans="1:1" ht="17.399999999999999" x14ac:dyDescent="0.3">
      <c r="A35" s="8" t="s">
        <v>29</v>
      </c>
    </row>
    <row r="36" spans="1:1" ht="34.799999999999997" x14ac:dyDescent="0.3">
      <c r="A36" s="9" t="s">
        <v>30</v>
      </c>
    </row>
    <row r="37" spans="1:1" ht="34.799999999999997" x14ac:dyDescent="0.3">
      <c r="A37" s="9" t="s">
        <v>31</v>
      </c>
    </row>
    <row r="38" spans="1:1" ht="34.799999999999997" x14ac:dyDescent="0.3">
      <c r="A38" s="9" t="s">
        <v>32</v>
      </c>
    </row>
    <row r="39" spans="1:1" ht="17.399999999999999" x14ac:dyDescent="0.3">
      <c r="A39" s="9" t="s">
        <v>33</v>
      </c>
    </row>
    <row r="40" spans="1:1" ht="34.799999999999997" x14ac:dyDescent="0.3">
      <c r="A40" s="9" t="s">
        <v>34</v>
      </c>
    </row>
    <row r="41" spans="1:1" ht="17.399999999999999" x14ac:dyDescent="0.3">
      <c r="A41" s="8" t="s">
        <v>35</v>
      </c>
    </row>
    <row r="42" spans="1:1" ht="17.399999999999999" x14ac:dyDescent="0.3">
      <c r="A42" s="9" t="s">
        <v>36</v>
      </c>
    </row>
    <row r="43" spans="1:1" ht="17.399999999999999" x14ac:dyDescent="0.35">
      <c r="A43" s="10" t="s">
        <v>37</v>
      </c>
    </row>
    <row r="44" spans="1:1" ht="17.399999999999999" x14ac:dyDescent="0.3">
      <c r="A44" s="8" t="s">
        <v>38</v>
      </c>
    </row>
    <row r="45" spans="1:1" ht="34.799999999999997" x14ac:dyDescent="0.35">
      <c r="A45" s="10" t="s">
        <v>39</v>
      </c>
    </row>
    <row r="46" spans="1:1" ht="34.799999999999997" x14ac:dyDescent="0.3">
      <c r="A46" s="9" t="s">
        <v>40</v>
      </c>
    </row>
    <row r="47" spans="1:1" ht="52.2" x14ac:dyDescent="0.3">
      <c r="A47" s="9" t="s">
        <v>41</v>
      </c>
    </row>
    <row r="48" spans="1:1" ht="17.399999999999999" x14ac:dyDescent="0.3">
      <c r="A48" s="9" t="s">
        <v>42</v>
      </c>
    </row>
    <row r="49" spans="1:1" ht="17.399999999999999" x14ac:dyDescent="0.35">
      <c r="A49" s="10" t="s">
        <v>43</v>
      </c>
    </row>
    <row r="50" spans="1:1" ht="17.399999999999999" x14ac:dyDescent="0.3">
      <c r="A50" s="8" t="s">
        <v>44</v>
      </c>
    </row>
    <row r="51" spans="1:1" ht="34.799999999999997" x14ac:dyDescent="0.35">
      <c r="A51" s="10" t="s">
        <v>45</v>
      </c>
    </row>
    <row r="52" spans="1:1" ht="17.399999999999999" x14ac:dyDescent="0.3">
      <c r="A52" s="9" t="s">
        <v>46</v>
      </c>
    </row>
    <row r="53" spans="1:1" ht="34.799999999999997" x14ac:dyDescent="0.35">
      <c r="A53" s="10" t="s">
        <v>47</v>
      </c>
    </row>
    <row r="54" spans="1:1" ht="17.399999999999999" x14ac:dyDescent="0.3">
      <c r="A54" s="8" t="s">
        <v>48</v>
      </c>
    </row>
    <row r="55" spans="1:1" ht="17.399999999999999" x14ac:dyDescent="0.35">
      <c r="A55" s="10" t="s">
        <v>49</v>
      </c>
    </row>
    <row r="56" spans="1:1" ht="34.799999999999997" x14ac:dyDescent="0.3">
      <c r="A56" s="9" t="s">
        <v>50</v>
      </c>
    </row>
    <row r="57" spans="1:1" ht="17.399999999999999" x14ac:dyDescent="0.3">
      <c r="A57" s="9" t="s">
        <v>51</v>
      </c>
    </row>
    <row r="58" spans="1:1" ht="34.799999999999997" x14ac:dyDescent="0.3">
      <c r="A58" s="9" t="s">
        <v>52</v>
      </c>
    </row>
    <row r="59" spans="1:1" ht="17.399999999999999" x14ac:dyDescent="0.3">
      <c r="A59" s="8" t="s">
        <v>53</v>
      </c>
    </row>
    <row r="60" spans="1:1" ht="34.799999999999997" x14ac:dyDescent="0.3">
      <c r="A60" s="9" t="s">
        <v>54</v>
      </c>
    </row>
    <row r="61" spans="1:1" ht="17.399999999999999" x14ac:dyDescent="0.3">
      <c r="A61" s="11"/>
    </row>
    <row r="62" spans="1:1" ht="18" x14ac:dyDescent="0.3">
      <c r="A62" s="5" t="s">
        <v>55</v>
      </c>
    </row>
    <row r="63" spans="1:1" ht="17.399999999999999" x14ac:dyDescent="0.3">
      <c r="A63" s="8" t="s">
        <v>56</v>
      </c>
    </row>
    <row r="64" spans="1:1" ht="34.799999999999997" x14ac:dyDescent="0.3">
      <c r="A64" s="9" t="s">
        <v>57</v>
      </c>
    </row>
    <row r="65" spans="1:1" ht="17.399999999999999" x14ac:dyDescent="0.3">
      <c r="A65" s="9" t="s">
        <v>58</v>
      </c>
    </row>
    <row r="66" spans="1:1" ht="52.2" x14ac:dyDescent="0.3">
      <c r="A66" s="7" t="s">
        <v>59</v>
      </c>
    </row>
    <row r="67" spans="1:1" ht="34.799999999999997" x14ac:dyDescent="0.3">
      <c r="A67" s="7" t="s">
        <v>60</v>
      </c>
    </row>
    <row r="68" spans="1:1" ht="34.799999999999997" x14ac:dyDescent="0.3">
      <c r="A68" s="7" t="s">
        <v>61</v>
      </c>
    </row>
    <row r="69" spans="1:1" ht="17.399999999999999" x14ac:dyDescent="0.3">
      <c r="A69" s="12" t="s">
        <v>62</v>
      </c>
    </row>
    <row r="70" spans="1:1" ht="52.2" x14ac:dyDescent="0.3">
      <c r="A70" s="7" t="s">
        <v>63</v>
      </c>
    </row>
    <row r="71" spans="1:1" ht="17.399999999999999" x14ac:dyDescent="0.3">
      <c r="A71" s="7" t="s">
        <v>64</v>
      </c>
    </row>
    <row r="72" spans="1:1" ht="17.399999999999999" x14ac:dyDescent="0.3">
      <c r="A72" s="12" t="s">
        <v>65</v>
      </c>
    </row>
    <row r="73" spans="1:1" ht="17.399999999999999" x14ac:dyDescent="0.3">
      <c r="A73" s="7" t="s">
        <v>66</v>
      </c>
    </row>
    <row r="74" spans="1:1" ht="17.399999999999999" x14ac:dyDescent="0.3">
      <c r="A74" s="12" t="s">
        <v>67</v>
      </c>
    </row>
    <row r="75" spans="1:1" ht="34.799999999999997" x14ac:dyDescent="0.3">
      <c r="A75" s="7" t="s">
        <v>68</v>
      </c>
    </row>
    <row r="76" spans="1:1" ht="17.399999999999999" x14ac:dyDescent="0.3">
      <c r="A76" s="7" t="s">
        <v>69</v>
      </c>
    </row>
    <row r="77" spans="1:1" ht="52.2" x14ac:dyDescent="0.3">
      <c r="A77" s="7" t="s">
        <v>70</v>
      </c>
    </row>
    <row r="78" spans="1:1" ht="17.399999999999999" x14ac:dyDescent="0.3">
      <c r="A78" s="12" t="s">
        <v>71</v>
      </c>
    </row>
    <row r="79" spans="1:1" ht="17.399999999999999" x14ac:dyDescent="0.35">
      <c r="A79" s="6" t="s">
        <v>72</v>
      </c>
    </row>
    <row r="80" spans="1:1" ht="17.399999999999999" x14ac:dyDescent="0.3">
      <c r="A80" s="12" t="s">
        <v>73</v>
      </c>
    </row>
    <row r="81" spans="1:1" ht="34.799999999999997" x14ac:dyDescent="0.3">
      <c r="A81" s="7" t="s">
        <v>74</v>
      </c>
    </row>
    <row r="82" spans="1:1" ht="34.799999999999997" x14ac:dyDescent="0.3">
      <c r="A82" s="7" t="s">
        <v>75</v>
      </c>
    </row>
    <row r="83" spans="1:1" ht="34.799999999999997" x14ac:dyDescent="0.3">
      <c r="A83" s="7" t="s">
        <v>76</v>
      </c>
    </row>
    <row r="84" spans="1:1" ht="34.799999999999997" x14ac:dyDescent="0.3">
      <c r="A84" s="7" t="s">
        <v>77</v>
      </c>
    </row>
    <row r="85" spans="1:1" ht="34.799999999999997" x14ac:dyDescent="0.3">
      <c r="A85" s="7" t="s">
        <v>78</v>
      </c>
    </row>
    <row r="86" spans="1:1" ht="17.399999999999999" x14ac:dyDescent="0.3">
      <c r="A86" s="12" t="s">
        <v>79</v>
      </c>
    </row>
    <row r="87" spans="1:1" ht="17.399999999999999" x14ac:dyDescent="0.3">
      <c r="A87" s="7" t="s">
        <v>80</v>
      </c>
    </row>
    <row r="88" spans="1:1" ht="34.799999999999997" x14ac:dyDescent="0.3">
      <c r="A88" s="7" t="s">
        <v>81</v>
      </c>
    </row>
    <row r="89" spans="1:1" ht="17.399999999999999" x14ac:dyDescent="0.3">
      <c r="A89" s="12" t="s">
        <v>82</v>
      </c>
    </row>
    <row r="90" spans="1:1" ht="34.799999999999997" x14ac:dyDescent="0.3">
      <c r="A90" s="7" t="s">
        <v>83</v>
      </c>
    </row>
    <row r="91" spans="1:1" ht="17.399999999999999" x14ac:dyDescent="0.3">
      <c r="A91" s="12" t="s">
        <v>84</v>
      </c>
    </row>
    <row r="92" spans="1:1" ht="17.399999999999999" x14ac:dyDescent="0.35">
      <c r="A92" s="6" t="s">
        <v>85</v>
      </c>
    </row>
    <row r="93" spans="1:1" ht="17.399999999999999" x14ac:dyDescent="0.3">
      <c r="A93" s="7" t="s">
        <v>86</v>
      </c>
    </row>
    <row r="94" spans="1:1" ht="17.399999999999999" x14ac:dyDescent="0.3">
      <c r="A94" s="7"/>
    </row>
    <row r="95" spans="1:1" ht="18" x14ac:dyDescent="0.3">
      <c r="A95" s="5" t="s">
        <v>87</v>
      </c>
    </row>
    <row r="96" spans="1:1" ht="34.799999999999997" x14ac:dyDescent="0.35">
      <c r="A96" s="6" t="s">
        <v>88</v>
      </c>
    </row>
    <row r="97" spans="1:1" ht="17.399999999999999" x14ac:dyDescent="0.35">
      <c r="A97" s="6" t="s">
        <v>89</v>
      </c>
    </row>
    <row r="98" spans="1:1" ht="17.399999999999999" x14ac:dyDescent="0.3">
      <c r="A98" s="12" t="s">
        <v>90</v>
      </c>
    </row>
    <row r="99" spans="1:1" ht="17.399999999999999" x14ac:dyDescent="0.3">
      <c r="A99" s="4" t="s">
        <v>91</v>
      </c>
    </row>
    <row r="100" spans="1:1" ht="17.399999999999999" x14ac:dyDescent="0.3">
      <c r="A100" s="7" t="s">
        <v>92</v>
      </c>
    </row>
    <row r="101" spans="1:1" ht="17.399999999999999" x14ac:dyDescent="0.3">
      <c r="A101" s="7" t="s">
        <v>93</v>
      </c>
    </row>
    <row r="102" spans="1:1" ht="17.399999999999999" x14ac:dyDescent="0.3">
      <c r="A102" s="7" t="s">
        <v>94</v>
      </c>
    </row>
    <row r="103" spans="1:1" ht="17.399999999999999" x14ac:dyDescent="0.3">
      <c r="A103" s="7" t="s">
        <v>95</v>
      </c>
    </row>
    <row r="104" spans="1:1" ht="34.799999999999997" x14ac:dyDescent="0.3">
      <c r="A104" s="7" t="s">
        <v>96</v>
      </c>
    </row>
    <row r="105" spans="1:1" ht="17.399999999999999" x14ac:dyDescent="0.3">
      <c r="A105" s="4" t="s">
        <v>97</v>
      </c>
    </row>
    <row r="106" spans="1:1" ht="17.399999999999999" x14ac:dyDescent="0.3">
      <c r="A106" s="7" t="s">
        <v>98</v>
      </c>
    </row>
    <row r="107" spans="1:1" ht="17.399999999999999" x14ac:dyDescent="0.3">
      <c r="A107" s="7" t="s">
        <v>99</v>
      </c>
    </row>
    <row r="108" spans="1:1" ht="17.399999999999999" x14ac:dyDescent="0.3">
      <c r="A108" s="7" t="s">
        <v>100</v>
      </c>
    </row>
    <row r="109" spans="1:1" ht="17.399999999999999" x14ac:dyDescent="0.3">
      <c r="A109" s="7" t="s">
        <v>101</v>
      </c>
    </row>
    <row r="110" spans="1:1" ht="17.399999999999999" x14ac:dyDescent="0.3">
      <c r="A110" s="7" t="s">
        <v>102</v>
      </c>
    </row>
    <row r="111" spans="1:1" ht="17.399999999999999" x14ac:dyDescent="0.3">
      <c r="A111" s="7" t="s">
        <v>103</v>
      </c>
    </row>
    <row r="112" spans="1:1" ht="17.399999999999999" x14ac:dyDescent="0.3">
      <c r="A112" s="12" t="s">
        <v>104</v>
      </c>
    </row>
    <row r="113" spans="1:1" ht="17.399999999999999" x14ac:dyDescent="0.3">
      <c r="A113" s="7" t="s">
        <v>105</v>
      </c>
    </row>
    <row r="114" spans="1:1" ht="17.399999999999999" x14ac:dyDescent="0.3">
      <c r="A114" s="4" t="s">
        <v>106</v>
      </c>
    </row>
    <row r="115" spans="1:1" ht="17.399999999999999" x14ac:dyDescent="0.3">
      <c r="A115" s="7" t="s">
        <v>107</v>
      </c>
    </row>
    <row r="116" spans="1:1" ht="17.399999999999999" x14ac:dyDescent="0.3">
      <c r="A116" s="7" t="s">
        <v>108</v>
      </c>
    </row>
    <row r="117" spans="1:1" ht="17.399999999999999" x14ac:dyDescent="0.3">
      <c r="A117" s="4" t="s">
        <v>109</v>
      </c>
    </row>
    <row r="118" spans="1:1" ht="17.399999999999999" x14ac:dyDescent="0.3">
      <c r="A118" s="7" t="s">
        <v>110</v>
      </c>
    </row>
    <row r="119" spans="1:1" ht="17.399999999999999" x14ac:dyDescent="0.3">
      <c r="A119" s="7" t="s">
        <v>111</v>
      </c>
    </row>
    <row r="120" spans="1:1" ht="17.399999999999999" x14ac:dyDescent="0.3">
      <c r="A120" s="7" t="s">
        <v>112</v>
      </c>
    </row>
    <row r="121" spans="1:1" ht="17.399999999999999" x14ac:dyDescent="0.3">
      <c r="A121" s="12" t="s">
        <v>113</v>
      </c>
    </row>
    <row r="122" spans="1:1" ht="17.399999999999999" x14ac:dyDescent="0.3">
      <c r="A122" s="4" t="s">
        <v>114</v>
      </c>
    </row>
    <row r="123" spans="1:1" ht="17.399999999999999" x14ac:dyDescent="0.3">
      <c r="A123" s="4" t="s">
        <v>115</v>
      </c>
    </row>
    <row r="124" spans="1:1" ht="17.399999999999999" x14ac:dyDescent="0.3">
      <c r="A124" s="7" t="s">
        <v>116</v>
      </c>
    </row>
    <row r="125" spans="1:1" ht="17.399999999999999" x14ac:dyDescent="0.3">
      <c r="A125" s="7" t="s">
        <v>117</v>
      </c>
    </row>
    <row r="126" spans="1:1" ht="17.399999999999999" x14ac:dyDescent="0.3">
      <c r="A126" s="7" t="s">
        <v>118</v>
      </c>
    </row>
    <row r="127" spans="1:1" ht="17.399999999999999" x14ac:dyDescent="0.3">
      <c r="A127" s="7" t="s">
        <v>119</v>
      </c>
    </row>
    <row r="128" spans="1:1" ht="17.399999999999999" x14ac:dyDescent="0.3">
      <c r="A128" s="7" t="s">
        <v>120</v>
      </c>
    </row>
    <row r="129" spans="1:1" ht="17.399999999999999" x14ac:dyDescent="0.3">
      <c r="A129" s="12" t="s">
        <v>121</v>
      </c>
    </row>
    <row r="130" spans="1:1" ht="34.799999999999997" x14ac:dyDescent="0.3">
      <c r="A130" s="7" t="s">
        <v>122</v>
      </c>
    </row>
    <row r="131" spans="1:1" ht="69.599999999999994" x14ac:dyDescent="0.3">
      <c r="A131" s="7" t="s">
        <v>123</v>
      </c>
    </row>
    <row r="132" spans="1:1" ht="34.799999999999997" x14ac:dyDescent="0.3">
      <c r="A132" s="7" t="s">
        <v>124</v>
      </c>
    </row>
    <row r="133" spans="1:1" ht="17.399999999999999" x14ac:dyDescent="0.3">
      <c r="A133" s="12" t="s">
        <v>125</v>
      </c>
    </row>
    <row r="134" spans="1:1" ht="34.799999999999997" x14ac:dyDescent="0.3">
      <c r="A134" s="4" t="s">
        <v>126</v>
      </c>
    </row>
    <row r="135" spans="1:1" ht="17.399999999999999" x14ac:dyDescent="0.3">
      <c r="A135" s="4"/>
    </row>
    <row r="136" spans="1:1" ht="18" x14ac:dyDescent="0.3">
      <c r="A136" s="5" t="s">
        <v>127</v>
      </c>
    </row>
    <row r="137" spans="1:1" ht="17.399999999999999" x14ac:dyDescent="0.3">
      <c r="A137" s="7" t="s">
        <v>128</v>
      </c>
    </row>
    <row r="138" spans="1:1" ht="52.2" x14ac:dyDescent="0.3">
      <c r="A138" s="9" t="s">
        <v>129</v>
      </c>
    </row>
    <row r="139" spans="1:1" ht="34.799999999999997" x14ac:dyDescent="0.3">
      <c r="A139" s="9" t="s">
        <v>130</v>
      </c>
    </row>
    <row r="140" spans="1:1" ht="17.399999999999999" x14ac:dyDescent="0.3">
      <c r="A140" s="8" t="s">
        <v>131</v>
      </c>
    </row>
    <row r="141" spans="1:1" ht="17.399999999999999" x14ac:dyDescent="0.3">
      <c r="A141" s="13" t="s">
        <v>132</v>
      </c>
    </row>
    <row r="142" spans="1:1" ht="34.799999999999997" x14ac:dyDescent="0.35">
      <c r="A142" s="10" t="s">
        <v>133</v>
      </c>
    </row>
    <row r="143" spans="1:1" ht="17.399999999999999" x14ac:dyDescent="0.3">
      <c r="A143" s="9" t="s">
        <v>134</v>
      </c>
    </row>
    <row r="144" spans="1:1" ht="17.399999999999999" x14ac:dyDescent="0.3">
      <c r="A144" s="9" t="s">
        <v>135</v>
      </c>
    </row>
    <row r="145" spans="1:1" ht="17.399999999999999" x14ac:dyDescent="0.3">
      <c r="A145" s="13" t="s">
        <v>136</v>
      </c>
    </row>
    <row r="146" spans="1:1" ht="17.399999999999999" x14ac:dyDescent="0.3">
      <c r="A146" s="8" t="s">
        <v>137</v>
      </c>
    </row>
    <row r="147" spans="1:1" ht="17.399999999999999" x14ac:dyDescent="0.3">
      <c r="A147" s="13" t="s">
        <v>138</v>
      </c>
    </row>
    <row r="148" spans="1:1" ht="17.399999999999999" x14ac:dyDescent="0.3">
      <c r="A148" s="9" t="s">
        <v>139</v>
      </c>
    </row>
    <row r="149" spans="1:1" ht="17.399999999999999" x14ac:dyDescent="0.3">
      <c r="A149" s="9" t="s">
        <v>140</v>
      </c>
    </row>
    <row r="150" spans="1:1" ht="17.399999999999999" x14ac:dyDescent="0.3">
      <c r="A150" s="9" t="s">
        <v>141</v>
      </c>
    </row>
    <row r="151" spans="1:1" ht="34.799999999999997" x14ac:dyDescent="0.3">
      <c r="A151" s="13" t="s">
        <v>142</v>
      </c>
    </row>
    <row r="152" spans="1:1" ht="17.399999999999999" x14ac:dyDescent="0.3">
      <c r="A152" s="8" t="s">
        <v>143</v>
      </c>
    </row>
    <row r="153" spans="1:1" ht="17.399999999999999" x14ac:dyDescent="0.3">
      <c r="A153" s="9" t="s">
        <v>144</v>
      </c>
    </row>
    <row r="154" spans="1:1" ht="17.399999999999999" x14ac:dyDescent="0.3">
      <c r="A154" s="9" t="s">
        <v>145</v>
      </c>
    </row>
    <row r="155" spans="1:1" ht="17.399999999999999" x14ac:dyDescent="0.3">
      <c r="A155" s="9" t="s">
        <v>146</v>
      </c>
    </row>
    <row r="156" spans="1:1" ht="17.399999999999999" x14ac:dyDescent="0.3">
      <c r="A156" s="9" t="s">
        <v>147</v>
      </c>
    </row>
    <row r="157" spans="1:1" ht="34.799999999999997" x14ac:dyDescent="0.3">
      <c r="A157" s="9" t="s">
        <v>148</v>
      </c>
    </row>
    <row r="158" spans="1:1" ht="34.799999999999997" x14ac:dyDescent="0.3">
      <c r="A158" s="9" t="s">
        <v>149</v>
      </c>
    </row>
    <row r="159" spans="1:1" ht="17.399999999999999" x14ac:dyDescent="0.3">
      <c r="A159" s="8" t="s">
        <v>150</v>
      </c>
    </row>
    <row r="160" spans="1:1" ht="34.799999999999997" x14ac:dyDescent="0.3">
      <c r="A160" s="9" t="s">
        <v>151</v>
      </c>
    </row>
    <row r="161" spans="1:1" ht="34.799999999999997" x14ac:dyDescent="0.3">
      <c r="A161" s="9" t="s">
        <v>152</v>
      </c>
    </row>
    <row r="162" spans="1:1" ht="17.399999999999999" x14ac:dyDescent="0.3">
      <c r="A162" s="9" t="s">
        <v>153</v>
      </c>
    </row>
    <row r="163" spans="1:1" ht="17.399999999999999" x14ac:dyDescent="0.3">
      <c r="A163" s="8" t="s">
        <v>154</v>
      </c>
    </row>
    <row r="164" spans="1:1" ht="34.799999999999997" x14ac:dyDescent="0.35">
      <c r="A164" s="10" t="s">
        <v>155</v>
      </c>
    </row>
    <row r="165" spans="1:1" ht="34.799999999999997" x14ac:dyDescent="0.3">
      <c r="A165" s="9" t="s">
        <v>156</v>
      </c>
    </row>
    <row r="166" spans="1:1" ht="17.399999999999999" x14ac:dyDescent="0.3">
      <c r="A166" s="8" t="s">
        <v>157</v>
      </c>
    </row>
    <row r="167" spans="1:1" ht="17.399999999999999" x14ac:dyDescent="0.3">
      <c r="A167" s="9" t="s">
        <v>158</v>
      </c>
    </row>
    <row r="168" spans="1:1" ht="17.399999999999999" x14ac:dyDescent="0.3">
      <c r="A168" s="8" t="s">
        <v>159</v>
      </c>
    </row>
    <row r="169" spans="1:1" ht="17.399999999999999" x14ac:dyDescent="0.35">
      <c r="A169" s="10" t="s">
        <v>160</v>
      </c>
    </row>
    <row r="170" spans="1:1" ht="17.399999999999999" x14ac:dyDescent="0.35">
      <c r="A170" s="10"/>
    </row>
    <row r="171" spans="1:1" ht="17.399999999999999" x14ac:dyDescent="0.35">
      <c r="A171" s="10"/>
    </row>
    <row r="172" spans="1:1" ht="17.399999999999999" x14ac:dyDescent="0.35">
      <c r="A172" s="10"/>
    </row>
    <row r="173" spans="1:1" ht="17.399999999999999" x14ac:dyDescent="0.35">
      <c r="A173" s="10"/>
    </row>
    <row r="174" spans="1:1" ht="17.399999999999999" x14ac:dyDescent="0.35">
      <c r="A174" s="10"/>
    </row>
  </sheetData>
  <pageMargins left="0.70866141732283472" right="0.70866141732283472" top="0.74803149606299213" bottom="0.74803149606299213" header="0.31496062992125984" footer="0.31496062992125984"/>
  <pageSetup paperSize="9" scale="48" fitToHeight="0" orientation="landscape" r:id="rId1"/>
  <headerFooter>
    <oddHeader>&amp;R&amp;G</oddHeader>
    <oddFooter>&amp;R&amp;1#&amp;"Calibri"&amp;10&amp;K0078D7Classification : Internal</oddFooter>
  </headerFooter>
  <rowBreaks count="3" manualBreakCount="3">
    <brk id="15" man="1"/>
    <brk id="49" man="1"/>
    <brk id="132"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8AF47-EB19-4001-B00B-5DBB14AA84C4}">
  <dimension ref="B1:J60"/>
  <sheetViews>
    <sheetView zoomScaleNormal="100" workbookViewId="0"/>
  </sheetViews>
  <sheetFormatPr defaultRowHeight="13.2" x14ac:dyDescent="0.25"/>
  <cols>
    <col min="1" max="1" width="0.44140625" style="177" customWidth="1"/>
    <col min="2" max="3" width="14.6640625" style="177" customWidth="1"/>
    <col min="4" max="4" width="17.21875" style="177" customWidth="1"/>
    <col min="5" max="6" width="14.6640625" style="177" customWidth="1"/>
    <col min="7" max="7" width="8.6640625" style="177" customWidth="1"/>
    <col min="8" max="9" width="0.21875" style="177" customWidth="1"/>
    <col min="10" max="10" width="19.88671875" style="177" customWidth="1"/>
    <col min="11" max="11" width="4.6640625" style="177" customWidth="1"/>
    <col min="12" max="16384" width="8.88671875" style="177"/>
  </cols>
  <sheetData>
    <row r="1" spans="2:8" s="178" customFormat="1" ht="7.2" customHeight="1" x14ac:dyDescent="0.15">
      <c r="B1" s="191"/>
    </row>
    <row r="2" spans="2:8" s="178" customFormat="1" ht="18.3" customHeight="1" x14ac:dyDescent="0.15">
      <c r="B2" s="191"/>
      <c r="D2" s="192" t="s">
        <v>1482</v>
      </c>
      <c r="E2" s="192"/>
      <c r="F2" s="192"/>
      <c r="G2" s="192"/>
      <c r="H2" s="192"/>
    </row>
    <row r="3" spans="2:8" s="178" customFormat="1" ht="4.6500000000000004" customHeight="1" x14ac:dyDescent="0.15">
      <c r="B3" s="191"/>
    </row>
    <row r="4" spans="2:8" s="178" customFormat="1" ht="27.3" customHeight="1" x14ac:dyDescent="0.15">
      <c r="B4" s="190" t="s">
        <v>1645</v>
      </c>
      <c r="C4" s="190"/>
      <c r="D4" s="190"/>
      <c r="E4" s="190"/>
      <c r="F4" s="190"/>
      <c r="G4" s="190"/>
    </row>
    <row r="5" spans="2:8" s="178" customFormat="1" ht="5.0999999999999996" customHeight="1" x14ac:dyDescent="0.15"/>
    <row r="6" spans="2:8" s="178" customFormat="1" ht="19.649999999999999" customHeight="1" x14ac:dyDescent="0.15">
      <c r="B6" s="257" t="s">
        <v>1644</v>
      </c>
      <c r="C6" s="256">
        <v>45535</v>
      </c>
      <c r="D6" s="255" t="s">
        <v>1643</v>
      </c>
    </row>
    <row r="7" spans="2:8" s="178" customFormat="1" ht="3.45" customHeight="1" x14ac:dyDescent="0.15"/>
    <row r="8" spans="2:8" s="178" customFormat="1" ht="15.3" customHeight="1" x14ac:dyDescent="0.15">
      <c r="B8" s="216" t="s">
        <v>1642</v>
      </c>
      <c r="C8" s="216"/>
      <c r="D8" s="216"/>
      <c r="E8" s="216"/>
      <c r="F8" s="216"/>
      <c r="G8" s="216"/>
    </row>
    <row r="9" spans="2:8" s="178" customFormat="1" ht="1.65" customHeight="1" x14ac:dyDescent="0.15"/>
    <row r="10" spans="2:8" s="178" customFormat="1" ht="8.85" customHeight="1" x14ac:dyDescent="0.15">
      <c r="B10" s="254" t="s">
        <v>1641</v>
      </c>
      <c r="C10" s="254"/>
    </row>
    <row r="11" spans="2:8" s="178" customFormat="1" ht="2.1" customHeight="1" x14ac:dyDescent="0.15"/>
    <row r="12" spans="2:8" s="178" customFormat="1" ht="13.65" customHeight="1" x14ac:dyDescent="0.15">
      <c r="B12" s="253" t="s">
        <v>1640</v>
      </c>
      <c r="C12" s="253"/>
      <c r="D12" s="253"/>
      <c r="E12" s="253"/>
      <c r="F12" s="252">
        <v>14938848849.6099</v>
      </c>
      <c r="G12" s="252"/>
    </row>
    <row r="13" spans="2:8" s="178" customFormat="1" ht="13.65" customHeight="1" x14ac:dyDescent="0.15">
      <c r="B13" s="249" t="s">
        <v>1639</v>
      </c>
      <c r="C13" s="249"/>
      <c r="D13" s="249"/>
      <c r="E13" s="249"/>
      <c r="F13" s="251">
        <v>14938848849.6099</v>
      </c>
      <c r="G13" s="251"/>
    </row>
    <row r="14" spans="2:8" s="178" customFormat="1" ht="13.65" customHeight="1" x14ac:dyDescent="0.15">
      <c r="B14" s="249" t="s">
        <v>1638</v>
      </c>
      <c r="C14" s="249"/>
      <c r="D14" s="249"/>
      <c r="E14" s="249"/>
      <c r="F14" s="251">
        <v>2178712880.1600299</v>
      </c>
      <c r="G14" s="251"/>
    </row>
    <row r="15" spans="2:8" s="178" customFormat="1" ht="13.65" customHeight="1" x14ac:dyDescent="0.15">
      <c r="B15" s="249" t="s">
        <v>1637</v>
      </c>
      <c r="C15" s="249"/>
      <c r="D15" s="249"/>
      <c r="E15" s="249"/>
      <c r="F15" s="251">
        <v>106252</v>
      </c>
      <c r="G15" s="251"/>
    </row>
    <row r="16" spans="2:8" s="178" customFormat="1" ht="13.65" customHeight="1" x14ac:dyDescent="0.15">
      <c r="B16" s="249" t="s">
        <v>1636</v>
      </c>
      <c r="C16" s="249"/>
      <c r="D16" s="249"/>
      <c r="E16" s="249"/>
      <c r="F16" s="251">
        <v>229885</v>
      </c>
      <c r="G16" s="251"/>
    </row>
    <row r="17" spans="2:7" s="178" customFormat="1" ht="13.65" customHeight="1" x14ac:dyDescent="0.15">
      <c r="B17" s="249" t="s">
        <v>1635</v>
      </c>
      <c r="C17" s="249"/>
      <c r="D17" s="249"/>
      <c r="E17" s="249"/>
      <c r="F17" s="251">
        <v>140598.28379334</v>
      </c>
      <c r="G17" s="251"/>
    </row>
    <row r="18" spans="2:7" s="178" customFormat="1" ht="13.65" customHeight="1" x14ac:dyDescent="0.15">
      <c r="B18" s="249" t="s">
        <v>1634</v>
      </c>
      <c r="C18" s="249"/>
      <c r="D18" s="249"/>
      <c r="E18" s="249"/>
      <c r="F18" s="251">
        <v>64984.008741805403</v>
      </c>
      <c r="G18" s="251"/>
    </row>
    <row r="19" spans="2:7" s="178" customFormat="1" ht="13.65" customHeight="1" x14ac:dyDescent="0.15">
      <c r="B19" s="249" t="s">
        <v>1633</v>
      </c>
      <c r="C19" s="249"/>
      <c r="D19" s="249"/>
      <c r="E19" s="249"/>
      <c r="F19" s="250">
        <v>0.47651655452267699</v>
      </c>
      <c r="G19" s="250"/>
    </row>
    <row r="20" spans="2:7" s="178" customFormat="1" ht="13.65" customHeight="1" x14ac:dyDescent="0.15">
      <c r="B20" s="249" t="s">
        <v>1632</v>
      </c>
      <c r="C20" s="249"/>
      <c r="D20" s="249"/>
      <c r="E20" s="249"/>
      <c r="F20" s="250">
        <v>0.58729598224175805</v>
      </c>
      <c r="G20" s="250"/>
    </row>
    <row r="21" spans="2:7" s="178" customFormat="1" ht="13.65" customHeight="1" x14ac:dyDescent="0.15">
      <c r="B21" s="249" t="s">
        <v>1631</v>
      </c>
      <c r="C21" s="249"/>
      <c r="D21" s="249"/>
      <c r="E21" s="249"/>
      <c r="F21" s="248">
        <v>5.3207349516083298</v>
      </c>
      <c r="G21" s="248"/>
    </row>
    <row r="22" spans="2:7" s="178" customFormat="1" ht="13.65" customHeight="1" x14ac:dyDescent="0.15">
      <c r="B22" s="249" t="s">
        <v>1630</v>
      </c>
      <c r="C22" s="249"/>
      <c r="D22" s="249"/>
      <c r="E22" s="249"/>
      <c r="F22" s="248">
        <v>14.365121066933</v>
      </c>
      <c r="G22" s="248"/>
    </row>
    <row r="23" spans="2:7" s="178" customFormat="1" ht="13.65" customHeight="1" x14ac:dyDescent="0.15">
      <c r="B23" s="249" t="s">
        <v>1629</v>
      </c>
      <c r="C23" s="249"/>
      <c r="D23" s="249"/>
      <c r="E23" s="249"/>
      <c r="F23" s="248">
        <v>19.685854644011702</v>
      </c>
      <c r="G23" s="248"/>
    </row>
    <row r="24" spans="2:7" s="178" customFormat="1" ht="13.65" customHeight="1" x14ac:dyDescent="0.15">
      <c r="B24" s="249" t="s">
        <v>1628</v>
      </c>
      <c r="C24" s="249"/>
      <c r="D24" s="249"/>
      <c r="E24" s="249"/>
      <c r="F24" s="250">
        <v>0.84983618495887403</v>
      </c>
      <c r="G24" s="250"/>
    </row>
    <row r="25" spans="2:7" s="178" customFormat="1" ht="13.65" customHeight="1" x14ac:dyDescent="0.15">
      <c r="B25" s="249" t="s">
        <v>1627</v>
      </c>
      <c r="C25" s="249"/>
      <c r="D25" s="249"/>
      <c r="E25" s="249"/>
      <c r="F25" s="250">
        <v>0.15016381504111601</v>
      </c>
      <c r="G25" s="250"/>
    </row>
    <row r="26" spans="2:7" s="178" customFormat="1" ht="13.65" customHeight="1" x14ac:dyDescent="0.15">
      <c r="B26" s="249" t="s">
        <v>1626</v>
      </c>
      <c r="C26" s="249"/>
      <c r="D26" s="249"/>
      <c r="E26" s="249"/>
      <c r="F26" s="250">
        <v>1.9067691868086701E-2</v>
      </c>
      <c r="G26" s="250"/>
    </row>
    <row r="27" spans="2:7" s="178" customFormat="1" ht="13.65" customHeight="1" x14ac:dyDescent="0.15">
      <c r="B27" s="249" t="s">
        <v>1625</v>
      </c>
      <c r="C27" s="249"/>
      <c r="D27" s="249"/>
      <c r="E27" s="249"/>
      <c r="F27" s="250">
        <v>1.7669491852349499E-2</v>
      </c>
      <c r="G27" s="250"/>
    </row>
    <row r="28" spans="2:7" s="178" customFormat="1" ht="13.65" customHeight="1" x14ac:dyDescent="0.15">
      <c r="B28" s="249" t="s">
        <v>1624</v>
      </c>
      <c r="C28" s="249"/>
      <c r="D28" s="249"/>
      <c r="E28" s="249"/>
      <c r="F28" s="250">
        <v>2.6980656565062999E-2</v>
      </c>
      <c r="G28" s="250"/>
    </row>
    <row r="29" spans="2:7" s="178" customFormat="1" ht="13.65" customHeight="1" x14ac:dyDescent="0.15">
      <c r="B29" s="249" t="s">
        <v>1623</v>
      </c>
      <c r="C29" s="249"/>
      <c r="D29" s="249"/>
      <c r="E29" s="249"/>
      <c r="F29" s="248">
        <v>7.5272994128162098</v>
      </c>
      <c r="G29" s="248"/>
    </row>
    <row r="30" spans="2:7" s="178" customFormat="1" ht="13.65" customHeight="1" x14ac:dyDescent="0.15">
      <c r="B30" s="249" t="s">
        <v>1622</v>
      </c>
      <c r="C30" s="249"/>
      <c r="D30" s="249"/>
      <c r="E30" s="249"/>
      <c r="F30" s="248">
        <v>6.5283991872792697</v>
      </c>
      <c r="G30" s="248"/>
    </row>
    <row r="31" spans="2:7" s="178" customFormat="1" ht="13.65" customHeight="1" x14ac:dyDescent="0.15">
      <c r="B31" s="247" t="s">
        <v>1621</v>
      </c>
      <c r="C31" s="247"/>
      <c r="D31" s="247"/>
      <c r="E31" s="247"/>
      <c r="F31" s="246">
        <v>7.5021438618362297E-4</v>
      </c>
      <c r="G31" s="246"/>
    </row>
    <row r="32" spans="2:7" s="178" customFormat="1" ht="4.2" customHeight="1" x14ac:dyDescent="0.15"/>
    <row r="33" spans="2:10" s="178" customFormat="1" ht="15.3" customHeight="1" x14ac:dyDescent="0.15">
      <c r="B33" s="216" t="s">
        <v>1620</v>
      </c>
      <c r="C33" s="216"/>
      <c r="D33" s="216"/>
      <c r="E33" s="216"/>
      <c r="F33" s="216"/>
      <c r="G33" s="216"/>
    </row>
    <row r="34" spans="2:10" s="178" customFormat="1" ht="4.2" customHeight="1" x14ac:dyDescent="0.15"/>
    <row r="35" spans="2:10" s="178" customFormat="1" ht="17.100000000000001" customHeight="1" x14ac:dyDescent="0.25">
      <c r="B35" s="245" t="s">
        <v>1619</v>
      </c>
      <c r="C35" s="245"/>
      <c r="D35" s="245"/>
      <c r="E35" s="245"/>
      <c r="F35" s="244">
        <v>619950275.42999995</v>
      </c>
      <c r="G35" s="244"/>
    </row>
    <row r="36" spans="2:10" s="178" customFormat="1" ht="4.2" customHeight="1" x14ac:dyDescent="0.15"/>
    <row r="37" spans="2:10" s="178" customFormat="1" ht="15.3" customHeight="1" x14ac:dyDescent="0.15">
      <c r="B37" s="216" t="s">
        <v>1618</v>
      </c>
      <c r="C37" s="216"/>
      <c r="D37" s="216"/>
      <c r="E37" s="216"/>
      <c r="F37" s="216"/>
      <c r="G37" s="216"/>
    </row>
    <row r="38" spans="2:10" s="178" customFormat="1" ht="4.2" customHeight="1" x14ac:dyDescent="0.15"/>
    <row r="39" spans="2:10" s="178" customFormat="1" ht="10.65" customHeight="1" x14ac:dyDescent="0.15">
      <c r="B39" s="243"/>
      <c r="C39" s="241" t="s">
        <v>1617</v>
      </c>
      <c r="D39" s="241" t="s">
        <v>1617</v>
      </c>
      <c r="E39" s="241" t="s">
        <v>1617</v>
      </c>
      <c r="F39" s="241" t="s">
        <v>1617</v>
      </c>
      <c r="G39" s="242" t="s">
        <v>1617</v>
      </c>
      <c r="H39" s="242"/>
      <c r="I39" s="242"/>
      <c r="J39" s="241" t="s">
        <v>1617</v>
      </c>
    </row>
    <row r="40" spans="2:10" s="178" customFormat="1" ht="8.5500000000000007" customHeight="1" x14ac:dyDescent="0.15">
      <c r="B40" s="240" t="s">
        <v>1518</v>
      </c>
      <c r="C40" s="238" t="s">
        <v>1616</v>
      </c>
      <c r="D40" s="238" t="s">
        <v>1616</v>
      </c>
      <c r="E40" s="238" t="s">
        <v>1616</v>
      </c>
      <c r="F40" s="238" t="s">
        <v>1616</v>
      </c>
      <c r="G40" s="239" t="s">
        <v>1615</v>
      </c>
      <c r="H40" s="239"/>
      <c r="I40" s="239"/>
      <c r="J40" s="238" t="s">
        <v>1615</v>
      </c>
    </row>
    <row r="41" spans="2:10" s="178" customFormat="1" ht="11.55" customHeight="1" x14ac:dyDescent="0.15">
      <c r="B41" s="232" t="s">
        <v>184</v>
      </c>
      <c r="C41" s="204" t="s">
        <v>1614</v>
      </c>
      <c r="D41" s="204" t="s">
        <v>1614</v>
      </c>
      <c r="E41" s="204" t="s">
        <v>1614</v>
      </c>
      <c r="F41" s="204" t="s">
        <v>1614</v>
      </c>
      <c r="G41" s="231" t="s">
        <v>1614</v>
      </c>
      <c r="H41" s="231"/>
      <c r="I41" s="231"/>
      <c r="J41" s="204" t="s">
        <v>1614</v>
      </c>
    </row>
    <row r="42" spans="2:10" s="178" customFormat="1" ht="10.199999999999999" customHeight="1" x14ac:dyDescent="0.15">
      <c r="B42" s="234" t="s">
        <v>1519</v>
      </c>
      <c r="C42" s="236" t="s">
        <v>1613</v>
      </c>
      <c r="D42" s="236" t="s">
        <v>1613</v>
      </c>
      <c r="E42" s="236" t="s">
        <v>1613</v>
      </c>
      <c r="F42" s="236" t="s">
        <v>1613</v>
      </c>
      <c r="G42" s="237" t="s">
        <v>1612</v>
      </c>
      <c r="H42" s="237"/>
      <c r="I42" s="237"/>
      <c r="J42" s="236" t="s">
        <v>1612</v>
      </c>
    </row>
    <row r="43" spans="2:10" s="178" customFormat="1" ht="10.199999999999999" customHeight="1" x14ac:dyDescent="0.15">
      <c r="B43" s="232" t="s">
        <v>1514</v>
      </c>
      <c r="C43" s="204" t="s">
        <v>248</v>
      </c>
      <c r="D43" s="204" t="s">
        <v>248</v>
      </c>
      <c r="E43" s="204" t="s">
        <v>248</v>
      </c>
      <c r="F43" s="204" t="s">
        <v>248</v>
      </c>
      <c r="G43" s="231" t="s">
        <v>248</v>
      </c>
      <c r="H43" s="231"/>
      <c r="I43" s="231"/>
      <c r="J43" s="204" t="s">
        <v>248</v>
      </c>
    </row>
    <row r="44" spans="2:10" s="178" customFormat="1" ht="10.199999999999999" customHeight="1" x14ac:dyDescent="0.15">
      <c r="B44" s="234" t="s">
        <v>1611</v>
      </c>
      <c r="C44" s="209">
        <v>5000000</v>
      </c>
      <c r="D44" s="209">
        <v>5000000</v>
      </c>
      <c r="E44" s="209">
        <v>10000000</v>
      </c>
      <c r="F44" s="209">
        <v>25000000</v>
      </c>
      <c r="G44" s="235">
        <v>11500000</v>
      </c>
      <c r="H44" s="235"/>
      <c r="I44" s="235"/>
      <c r="J44" s="209">
        <v>35000000</v>
      </c>
    </row>
    <row r="45" spans="2:10" s="178" customFormat="1" ht="10.199999999999999" customHeight="1" x14ac:dyDescent="0.15">
      <c r="B45" s="234" t="s">
        <v>1516</v>
      </c>
      <c r="C45" s="207">
        <v>43483</v>
      </c>
      <c r="D45" s="207">
        <v>43497</v>
      </c>
      <c r="E45" s="207">
        <v>43489</v>
      </c>
      <c r="F45" s="207">
        <v>43490</v>
      </c>
      <c r="G45" s="208">
        <v>43928</v>
      </c>
      <c r="H45" s="208"/>
      <c r="I45" s="208"/>
      <c r="J45" s="207">
        <v>43955</v>
      </c>
    </row>
    <row r="46" spans="2:10" s="178" customFormat="1" ht="10.199999999999999" customHeight="1" x14ac:dyDescent="0.15">
      <c r="B46" s="234" t="s">
        <v>1515</v>
      </c>
      <c r="C46" s="207">
        <v>46560</v>
      </c>
      <c r="D46" s="207">
        <v>46560</v>
      </c>
      <c r="E46" s="207">
        <v>46560</v>
      </c>
      <c r="F46" s="207">
        <v>46560</v>
      </c>
      <c r="G46" s="208">
        <v>46682</v>
      </c>
      <c r="H46" s="208"/>
      <c r="I46" s="208"/>
      <c r="J46" s="207">
        <v>46682</v>
      </c>
    </row>
    <row r="47" spans="2:10" s="178" customFormat="1" ht="10.199999999999999" customHeight="1" x14ac:dyDescent="0.15">
      <c r="B47" s="234" t="s">
        <v>1513</v>
      </c>
      <c r="C47" s="204" t="s">
        <v>1610</v>
      </c>
      <c r="D47" s="204" t="s">
        <v>1610</v>
      </c>
      <c r="E47" s="204" t="s">
        <v>1610</v>
      </c>
      <c r="F47" s="204" t="s">
        <v>1610</v>
      </c>
      <c r="G47" s="231" t="s">
        <v>1610</v>
      </c>
      <c r="H47" s="231"/>
      <c r="I47" s="231"/>
      <c r="J47" s="204" t="s">
        <v>1610</v>
      </c>
    </row>
    <row r="48" spans="2:10" s="178" customFormat="1" ht="10.199999999999999" customHeight="1" x14ac:dyDescent="0.15">
      <c r="B48" s="232" t="s">
        <v>1512</v>
      </c>
      <c r="C48" s="206">
        <v>8.0000000000000002E-3</v>
      </c>
      <c r="D48" s="206">
        <v>8.0000000000000002E-3</v>
      </c>
      <c r="E48" s="206">
        <v>8.0000000000000002E-3</v>
      </c>
      <c r="F48" s="206">
        <v>8.0000000000000002E-3</v>
      </c>
      <c r="G48" s="233">
        <v>0</v>
      </c>
      <c r="H48" s="233"/>
      <c r="I48" s="233"/>
      <c r="J48" s="206">
        <v>0</v>
      </c>
    </row>
    <row r="49" spans="2:10" s="178" customFormat="1" ht="9.75" customHeight="1" x14ac:dyDescent="0.15">
      <c r="B49" s="232" t="s">
        <v>1609</v>
      </c>
      <c r="C49" s="204" t="s">
        <v>1608</v>
      </c>
      <c r="D49" s="204" t="s">
        <v>1608</v>
      </c>
      <c r="E49" s="204" t="s">
        <v>1608</v>
      </c>
      <c r="F49" s="204" t="s">
        <v>1608</v>
      </c>
      <c r="G49" s="231" t="s">
        <v>1608</v>
      </c>
      <c r="H49" s="231"/>
      <c r="I49" s="231"/>
      <c r="J49" s="204" t="s">
        <v>1608</v>
      </c>
    </row>
    <row r="50" spans="2:10" s="178" customFormat="1" ht="8.5500000000000007" customHeight="1" x14ac:dyDescent="0.15">
      <c r="B50" s="232" t="s">
        <v>1607</v>
      </c>
      <c r="C50" s="204" t="s">
        <v>1534</v>
      </c>
      <c r="D50" s="204" t="s">
        <v>1534</v>
      </c>
      <c r="E50" s="204" t="s">
        <v>1534</v>
      </c>
      <c r="F50" s="204" t="s">
        <v>1534</v>
      </c>
      <c r="G50" s="231" t="s">
        <v>1534</v>
      </c>
      <c r="H50" s="231"/>
      <c r="I50" s="231"/>
      <c r="J50" s="204" t="s">
        <v>1534</v>
      </c>
    </row>
    <row r="51" spans="2:10" s="178" customFormat="1" ht="11.85" customHeight="1" x14ac:dyDescent="0.15">
      <c r="B51" s="232" t="s">
        <v>1606</v>
      </c>
      <c r="C51" s="204" t="s">
        <v>1605</v>
      </c>
      <c r="D51" s="204" t="s">
        <v>1605</v>
      </c>
      <c r="E51" s="204" t="s">
        <v>1605</v>
      </c>
      <c r="F51" s="204" t="s">
        <v>1605</v>
      </c>
      <c r="G51" s="231" t="s">
        <v>1605</v>
      </c>
      <c r="H51" s="231"/>
      <c r="I51" s="231"/>
      <c r="J51" s="204" t="s">
        <v>1605</v>
      </c>
    </row>
    <row r="52" spans="2:10" s="178" customFormat="1" ht="20.85" customHeight="1" x14ac:dyDescent="0.15"/>
    <row r="53" spans="2:10" s="178" customFormat="1" ht="15.3" customHeight="1" x14ac:dyDescent="0.15">
      <c r="B53" s="216" t="s">
        <v>1604</v>
      </c>
      <c r="C53" s="216"/>
      <c r="D53" s="216"/>
      <c r="E53" s="216"/>
      <c r="F53" s="216"/>
      <c r="G53" s="216"/>
    </row>
    <row r="54" spans="2:10" s="178" customFormat="1" ht="4.2" customHeight="1" x14ac:dyDescent="0.15"/>
    <row r="55" spans="2:10" s="178" customFormat="1" ht="15.3" customHeight="1" x14ac:dyDescent="0.15">
      <c r="B55" s="199" t="s">
        <v>1603</v>
      </c>
    </row>
    <row r="56" spans="2:10" s="178" customFormat="1" ht="4.2" customHeight="1" x14ac:dyDescent="0.15"/>
    <row r="57" spans="2:10" s="178" customFormat="1" ht="15.3" customHeight="1" x14ac:dyDescent="0.15">
      <c r="B57" s="216" t="s">
        <v>1602</v>
      </c>
      <c r="C57" s="216"/>
      <c r="D57" s="216"/>
      <c r="E57" s="216"/>
      <c r="F57" s="216"/>
      <c r="G57" s="216"/>
    </row>
    <row r="58" spans="2:10" s="178" customFormat="1" ht="4.2" customHeight="1" x14ac:dyDescent="0.15"/>
    <row r="59" spans="2:10" s="178" customFormat="1" ht="17.100000000000001" customHeight="1" x14ac:dyDescent="0.25">
      <c r="B59" s="230">
        <v>22187377.870000001</v>
      </c>
      <c r="C59" s="219" t="s">
        <v>248</v>
      </c>
    </row>
    <row r="60" spans="2:10" s="178" customFormat="1" ht="22.95" customHeight="1" x14ac:dyDescent="0.15"/>
  </sheetData>
  <mergeCells count="64">
    <mergeCell ref="G51:I51"/>
    <mergeCell ref="G45:I45"/>
    <mergeCell ref="G46:I46"/>
    <mergeCell ref="G47:I47"/>
    <mergeCell ref="G48:I48"/>
    <mergeCell ref="G49:I49"/>
    <mergeCell ref="F29:G29"/>
    <mergeCell ref="F30:G30"/>
    <mergeCell ref="F31:G31"/>
    <mergeCell ref="F35:G35"/>
    <mergeCell ref="G39:I39"/>
    <mergeCell ref="G50:I50"/>
    <mergeCell ref="B53:G53"/>
    <mergeCell ref="B31:E31"/>
    <mergeCell ref="B33:G33"/>
    <mergeCell ref="B35:E35"/>
    <mergeCell ref="B37:G37"/>
    <mergeCell ref="G40:I40"/>
    <mergeCell ref="G41:I41"/>
    <mergeCell ref="G42:I42"/>
    <mergeCell ref="G43:I43"/>
    <mergeCell ref="G44:I44"/>
    <mergeCell ref="D2:H2"/>
    <mergeCell ref="F12:G12"/>
    <mergeCell ref="F13:G13"/>
    <mergeCell ref="F14:G14"/>
    <mergeCell ref="F15:G15"/>
    <mergeCell ref="F16:G16"/>
    <mergeCell ref="B30:E30"/>
    <mergeCell ref="B25:E25"/>
    <mergeCell ref="B26:E26"/>
    <mergeCell ref="B27:E27"/>
    <mergeCell ref="B28:E28"/>
    <mergeCell ref="B57:G57"/>
    <mergeCell ref="F25:G25"/>
    <mergeCell ref="F26:G26"/>
    <mergeCell ref="F27:G27"/>
    <mergeCell ref="F28:G28"/>
    <mergeCell ref="B24:E24"/>
    <mergeCell ref="F19:G19"/>
    <mergeCell ref="F20:G20"/>
    <mergeCell ref="F21:G21"/>
    <mergeCell ref="F22:G22"/>
    <mergeCell ref="F23:G23"/>
    <mergeCell ref="F24:G24"/>
    <mergeCell ref="B1:B3"/>
    <mergeCell ref="B10:C10"/>
    <mergeCell ref="B12:E12"/>
    <mergeCell ref="B13:E13"/>
    <mergeCell ref="B14:E14"/>
    <mergeCell ref="B29:E29"/>
    <mergeCell ref="B20:E20"/>
    <mergeCell ref="B21:E21"/>
    <mergeCell ref="B22:E22"/>
    <mergeCell ref="B23:E23"/>
    <mergeCell ref="B4:G4"/>
    <mergeCell ref="B15:E15"/>
    <mergeCell ref="B16:E16"/>
    <mergeCell ref="B17:E17"/>
    <mergeCell ref="B18:E18"/>
    <mergeCell ref="B19:E19"/>
    <mergeCell ref="B8:G8"/>
    <mergeCell ref="F17:G17"/>
    <mergeCell ref="F18:G18"/>
  </mergeCells>
  <pageMargins left="0.7" right="0.7" top="0.75" bottom="0.75" header="0.3" footer="0.3"/>
  <pageSetup paperSize="9" scale="92" orientation="portrait" r:id="rId1"/>
  <headerFooter alignWithMargins="0">
    <oddFooter>&amp;R_x000D_&amp;1#&amp;"Calibri"&amp;10&amp;K0078D7 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5B37A-4476-4D0E-9F82-CE5AA79B706A}">
  <dimension ref="B1:AR361"/>
  <sheetViews>
    <sheetView zoomScaleNormal="100" workbookViewId="0"/>
  </sheetViews>
  <sheetFormatPr defaultRowHeight="13.2" x14ac:dyDescent="0.25"/>
  <cols>
    <col min="1" max="1" width="0.6640625" style="177" customWidth="1"/>
    <col min="2" max="2" width="11.6640625" style="177" customWidth="1"/>
    <col min="3" max="3" width="0.44140625" style="177" customWidth="1"/>
    <col min="4" max="4" width="0.21875" style="177" customWidth="1"/>
    <col min="5" max="5" width="0.44140625" style="177" customWidth="1"/>
    <col min="6" max="7" width="0.21875" style="177" customWidth="1"/>
    <col min="8" max="9" width="0.5546875" style="177" customWidth="1"/>
    <col min="10" max="10" width="0.6640625" style="177" customWidth="1"/>
    <col min="11" max="11" width="0.44140625" style="177" customWidth="1"/>
    <col min="12" max="12" width="6" style="177" customWidth="1"/>
    <col min="13" max="13" width="7.44140625" style="177" customWidth="1"/>
    <col min="14" max="14" width="0.44140625" style="177" customWidth="1"/>
    <col min="15" max="15" width="0.21875" style="177" customWidth="1"/>
    <col min="16" max="16" width="0.44140625" style="177" customWidth="1"/>
    <col min="17" max="18" width="0.21875" style="177" customWidth="1"/>
    <col min="19" max="20" width="0.5546875" style="177" customWidth="1"/>
    <col min="21" max="22" width="0.6640625" style="177" customWidth="1"/>
    <col min="23" max="23" width="7.44140625" style="177" customWidth="1"/>
    <col min="24" max="24" width="0.44140625" style="177" customWidth="1"/>
    <col min="25" max="25" width="0.21875" style="177" customWidth="1"/>
    <col min="26" max="26" width="0.44140625" style="177" customWidth="1"/>
    <col min="27" max="28" width="0.21875" style="177" customWidth="1"/>
    <col min="29" max="30" width="0.5546875" style="177" customWidth="1"/>
    <col min="31" max="31" width="0.6640625" style="177" customWidth="1"/>
    <col min="32" max="32" width="15.21875" style="177" customWidth="1"/>
    <col min="33" max="34" width="0.44140625" style="177" customWidth="1"/>
    <col min="35" max="35" width="0.21875" style="177" customWidth="1"/>
    <col min="36" max="36" width="0.33203125" style="177" customWidth="1"/>
    <col min="37" max="37" width="0.21875" style="177" customWidth="1"/>
    <col min="38" max="38" width="0.5546875" style="177" customWidth="1"/>
    <col min="39" max="39" width="0.21875" style="177" customWidth="1"/>
    <col min="40" max="40" width="1" style="177" customWidth="1"/>
    <col min="41" max="41" width="9" style="177" customWidth="1"/>
    <col min="42" max="43" width="0.21875" style="177" customWidth="1"/>
    <col min="44" max="44" width="0.6640625" style="177" customWidth="1"/>
    <col min="45" max="45" width="0.21875" style="177" customWidth="1"/>
    <col min="46" max="46" width="4.6640625" style="177" customWidth="1"/>
    <col min="47" max="16384" width="8.88671875" style="177"/>
  </cols>
  <sheetData>
    <row r="1" spans="2:44" s="178" customFormat="1" ht="7.2" customHeight="1" x14ac:dyDescent="0.15">
      <c r="B1" s="191"/>
      <c r="C1" s="191"/>
      <c r="D1" s="191"/>
      <c r="E1" s="191"/>
      <c r="F1" s="191"/>
      <c r="G1" s="191"/>
      <c r="H1" s="191"/>
      <c r="I1" s="191"/>
      <c r="J1" s="191"/>
      <c r="K1" s="191"/>
      <c r="L1" s="191"/>
    </row>
    <row r="2" spans="2:44" s="178" customFormat="1" ht="18.3" customHeight="1" x14ac:dyDescent="0.15">
      <c r="B2" s="191"/>
      <c r="C2" s="191"/>
      <c r="D2" s="191"/>
      <c r="E2" s="191"/>
      <c r="F2" s="191"/>
      <c r="G2" s="191"/>
      <c r="H2" s="191"/>
      <c r="I2" s="191"/>
      <c r="J2" s="191"/>
      <c r="K2" s="191"/>
      <c r="L2" s="191"/>
      <c r="M2" s="192" t="s">
        <v>1482</v>
      </c>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row>
    <row r="3" spans="2:44" s="178" customFormat="1" ht="5.0999999999999996" customHeight="1" x14ac:dyDescent="0.15">
      <c r="B3" s="191"/>
      <c r="C3" s="191"/>
      <c r="D3" s="191"/>
      <c r="E3" s="191"/>
      <c r="F3" s="191"/>
      <c r="G3" s="191"/>
      <c r="H3" s="191"/>
      <c r="I3" s="191"/>
      <c r="J3" s="191"/>
      <c r="K3" s="191"/>
      <c r="L3" s="191"/>
    </row>
    <row r="4" spans="2:44" s="178" customFormat="1" ht="2.1" customHeight="1" x14ac:dyDescent="0.15"/>
    <row r="5" spans="2:44" s="178" customFormat="1" ht="26.4" customHeight="1" x14ac:dyDescent="0.15">
      <c r="B5" s="190" t="s">
        <v>1790</v>
      </c>
      <c r="C5" s="190"/>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0"/>
      <c r="AM5" s="190"/>
      <c r="AN5" s="190"/>
      <c r="AO5" s="190"/>
      <c r="AP5" s="190"/>
      <c r="AQ5" s="190"/>
      <c r="AR5" s="190"/>
    </row>
    <row r="6" spans="2:44" s="178" customFormat="1" ht="5.55" customHeight="1" x14ac:dyDescent="0.15"/>
    <row r="7" spans="2:44" s="178" customFormat="1" ht="2.1" customHeight="1" x14ac:dyDescent="0.15">
      <c r="B7" s="188" t="s">
        <v>1644</v>
      </c>
      <c r="C7" s="188"/>
      <c r="D7" s="188"/>
      <c r="E7" s="188"/>
      <c r="F7" s="188"/>
      <c r="G7" s="188"/>
      <c r="H7" s="188"/>
      <c r="I7" s="188"/>
      <c r="J7" s="188"/>
      <c r="K7" s="188"/>
    </row>
    <row r="8" spans="2:44" s="178" customFormat="1" ht="17.100000000000001" customHeight="1" x14ac:dyDescent="0.15">
      <c r="B8" s="188"/>
      <c r="C8" s="188"/>
      <c r="D8" s="188"/>
      <c r="E8" s="188"/>
      <c r="F8" s="188"/>
      <c r="G8" s="188"/>
      <c r="H8" s="188"/>
      <c r="I8" s="188"/>
      <c r="J8" s="188"/>
      <c r="K8" s="188"/>
      <c r="M8" s="189">
        <v>45535</v>
      </c>
      <c r="N8" s="189"/>
      <c r="O8" s="189"/>
      <c r="P8" s="189"/>
      <c r="Q8" s="189"/>
      <c r="R8" s="189"/>
      <c r="S8" s="189"/>
      <c r="T8" s="189"/>
      <c r="U8" s="189"/>
      <c r="V8" s="189"/>
    </row>
    <row r="9" spans="2:44" s="178" customFormat="1" ht="4.2" customHeight="1" x14ac:dyDescent="0.15">
      <c r="B9" s="188"/>
      <c r="C9" s="188"/>
      <c r="D9" s="188"/>
      <c r="E9" s="188"/>
      <c r="F9" s="188"/>
      <c r="G9" s="188"/>
      <c r="H9" s="188"/>
      <c r="I9" s="188"/>
      <c r="J9" s="188"/>
      <c r="K9" s="188"/>
    </row>
    <row r="10" spans="2:44" s="178" customFormat="1" ht="1.65" customHeight="1" x14ac:dyDescent="0.15"/>
    <row r="11" spans="2:44" s="178" customFormat="1" ht="15.3" customHeight="1" x14ac:dyDescent="0.15">
      <c r="B11" s="216" t="s">
        <v>1789</v>
      </c>
      <c r="C11" s="216"/>
      <c r="D11" s="216"/>
      <c r="E11" s="216"/>
      <c r="F11" s="216"/>
      <c r="G11" s="216"/>
      <c r="H11" s="216"/>
      <c r="I11" s="216"/>
      <c r="J11" s="216"/>
      <c r="K11" s="216"/>
      <c r="L11" s="216"/>
      <c r="M11" s="216"/>
      <c r="N11" s="216"/>
      <c r="O11" s="216"/>
      <c r="P11" s="216"/>
      <c r="Q11" s="216"/>
      <c r="R11" s="216"/>
      <c r="S11" s="216"/>
      <c r="T11" s="216"/>
      <c r="U11" s="216"/>
      <c r="V11" s="216"/>
      <c r="W11" s="216"/>
      <c r="X11" s="216"/>
      <c r="Y11" s="216"/>
      <c r="Z11" s="216"/>
      <c r="AA11" s="216"/>
      <c r="AB11" s="216"/>
      <c r="AC11" s="216"/>
      <c r="AD11" s="216"/>
      <c r="AE11" s="216"/>
      <c r="AF11" s="216"/>
      <c r="AG11" s="216"/>
      <c r="AH11" s="216"/>
      <c r="AI11" s="216"/>
      <c r="AJ11" s="216"/>
      <c r="AK11" s="216"/>
      <c r="AL11" s="216"/>
      <c r="AM11" s="216"/>
      <c r="AN11" s="216"/>
      <c r="AO11" s="216"/>
      <c r="AP11" s="216"/>
      <c r="AQ11" s="216"/>
      <c r="AR11" s="216"/>
    </row>
    <row r="12" spans="2:44" s="178" customFormat="1" ht="4.2" customHeight="1" x14ac:dyDescent="0.15"/>
    <row r="13" spans="2:44" s="178" customFormat="1" ht="11.85" customHeight="1" x14ac:dyDescent="0.15">
      <c r="B13" s="261"/>
      <c r="C13" s="261"/>
      <c r="D13" s="261"/>
      <c r="E13" s="261"/>
      <c r="F13" s="261"/>
      <c r="G13" s="261"/>
      <c r="H13" s="261"/>
      <c r="I13" s="261"/>
      <c r="J13" s="261"/>
      <c r="K13" s="212" t="s">
        <v>1652</v>
      </c>
      <c r="L13" s="212"/>
      <c r="M13" s="212"/>
      <c r="N13" s="212"/>
      <c r="O13" s="212"/>
      <c r="P13" s="212"/>
      <c r="Q13" s="212"/>
      <c r="R13" s="212"/>
      <c r="S13" s="212"/>
      <c r="T13" s="212"/>
      <c r="U13" s="212"/>
      <c r="V13" s="212" t="s">
        <v>1650</v>
      </c>
      <c r="W13" s="212"/>
      <c r="X13" s="212"/>
      <c r="Y13" s="212"/>
      <c r="Z13" s="212"/>
      <c r="AA13" s="212"/>
      <c r="AB13" s="212"/>
      <c r="AC13" s="212"/>
      <c r="AD13" s="212"/>
      <c r="AE13" s="212"/>
      <c r="AF13" s="212" t="s">
        <v>1651</v>
      </c>
      <c r="AG13" s="212"/>
      <c r="AH13" s="212"/>
      <c r="AI13" s="212"/>
      <c r="AJ13" s="212"/>
      <c r="AK13" s="212"/>
      <c r="AL13" s="212"/>
      <c r="AM13" s="212"/>
      <c r="AN13" s="212"/>
      <c r="AO13" s="211" t="s">
        <v>1650</v>
      </c>
    </row>
    <row r="14" spans="2:44" s="178" customFormat="1" ht="9.75" customHeight="1" x14ac:dyDescent="0.15">
      <c r="B14" s="263" t="s">
        <v>1443</v>
      </c>
      <c r="C14" s="263"/>
      <c r="D14" s="263"/>
      <c r="E14" s="263"/>
      <c r="F14" s="263"/>
      <c r="G14" s="263"/>
      <c r="H14" s="263"/>
      <c r="I14" s="263"/>
      <c r="J14" s="263"/>
      <c r="K14" s="262">
        <v>2340201979.9000101</v>
      </c>
      <c r="L14" s="262"/>
      <c r="M14" s="262"/>
      <c r="N14" s="262"/>
      <c r="O14" s="262"/>
      <c r="P14" s="262"/>
      <c r="Q14" s="262"/>
      <c r="R14" s="262"/>
      <c r="S14" s="262"/>
      <c r="T14" s="262"/>
      <c r="U14" s="262"/>
      <c r="V14" s="233">
        <v>0.15665209571760899</v>
      </c>
      <c r="W14" s="233"/>
      <c r="X14" s="233"/>
      <c r="Y14" s="233"/>
      <c r="Z14" s="233"/>
      <c r="AA14" s="233"/>
      <c r="AB14" s="233"/>
      <c r="AC14" s="233"/>
      <c r="AD14" s="233"/>
      <c r="AE14" s="233"/>
      <c r="AF14" s="235">
        <v>35123</v>
      </c>
      <c r="AG14" s="235"/>
      <c r="AH14" s="235"/>
      <c r="AI14" s="235"/>
      <c r="AJ14" s="235"/>
      <c r="AK14" s="235"/>
      <c r="AL14" s="235"/>
      <c r="AM14" s="235"/>
      <c r="AN14" s="235"/>
      <c r="AO14" s="206">
        <v>0.15278508819627201</v>
      </c>
    </row>
    <row r="15" spans="2:44" s="178" customFormat="1" ht="9.75" customHeight="1" x14ac:dyDescent="0.15">
      <c r="B15" s="263" t="s">
        <v>1445</v>
      </c>
      <c r="C15" s="263"/>
      <c r="D15" s="263"/>
      <c r="E15" s="263"/>
      <c r="F15" s="263"/>
      <c r="G15" s="263"/>
      <c r="H15" s="263"/>
      <c r="I15" s="263"/>
      <c r="J15" s="263"/>
      <c r="K15" s="262">
        <v>2261104542.73001</v>
      </c>
      <c r="L15" s="262"/>
      <c r="M15" s="262"/>
      <c r="N15" s="262"/>
      <c r="O15" s="262"/>
      <c r="P15" s="262"/>
      <c r="Q15" s="262"/>
      <c r="R15" s="262"/>
      <c r="S15" s="262"/>
      <c r="T15" s="262"/>
      <c r="U15" s="262"/>
      <c r="V15" s="233">
        <v>0.15135734791165201</v>
      </c>
      <c r="W15" s="233"/>
      <c r="X15" s="233"/>
      <c r="Y15" s="233"/>
      <c r="Z15" s="233"/>
      <c r="AA15" s="233"/>
      <c r="AB15" s="233"/>
      <c r="AC15" s="233"/>
      <c r="AD15" s="233"/>
      <c r="AE15" s="233"/>
      <c r="AF15" s="235">
        <v>36682</v>
      </c>
      <c r="AG15" s="235"/>
      <c r="AH15" s="235"/>
      <c r="AI15" s="235"/>
      <c r="AJ15" s="235"/>
      <c r="AK15" s="235"/>
      <c r="AL15" s="235"/>
      <c r="AM15" s="235"/>
      <c r="AN15" s="235"/>
      <c r="AO15" s="206">
        <v>0.15956673989168499</v>
      </c>
    </row>
    <row r="16" spans="2:44" s="178" customFormat="1" ht="9.75" customHeight="1" x14ac:dyDescent="0.15">
      <c r="B16" s="263" t="s">
        <v>1444</v>
      </c>
      <c r="C16" s="263"/>
      <c r="D16" s="263"/>
      <c r="E16" s="263"/>
      <c r="F16" s="263"/>
      <c r="G16" s="263"/>
      <c r="H16" s="263"/>
      <c r="I16" s="263"/>
      <c r="J16" s="263"/>
      <c r="K16" s="262">
        <v>2200379138.6700101</v>
      </c>
      <c r="L16" s="262"/>
      <c r="M16" s="262"/>
      <c r="N16" s="262"/>
      <c r="O16" s="262"/>
      <c r="P16" s="262"/>
      <c r="Q16" s="262"/>
      <c r="R16" s="262"/>
      <c r="S16" s="262"/>
      <c r="T16" s="262"/>
      <c r="U16" s="262"/>
      <c r="V16" s="233">
        <v>0.14729241595663201</v>
      </c>
      <c r="W16" s="233"/>
      <c r="X16" s="233"/>
      <c r="Y16" s="233"/>
      <c r="Z16" s="233"/>
      <c r="AA16" s="233"/>
      <c r="AB16" s="233"/>
      <c r="AC16" s="233"/>
      <c r="AD16" s="233"/>
      <c r="AE16" s="233"/>
      <c r="AF16" s="235">
        <v>31879</v>
      </c>
      <c r="AG16" s="235"/>
      <c r="AH16" s="235"/>
      <c r="AI16" s="235"/>
      <c r="AJ16" s="235"/>
      <c r="AK16" s="235"/>
      <c r="AL16" s="235"/>
      <c r="AM16" s="235"/>
      <c r="AN16" s="235"/>
      <c r="AO16" s="206">
        <v>0.138673684668421</v>
      </c>
    </row>
    <row r="17" spans="2:44" s="178" customFormat="1" ht="9.75" customHeight="1" x14ac:dyDescent="0.15">
      <c r="B17" s="263" t="s">
        <v>1447</v>
      </c>
      <c r="C17" s="263"/>
      <c r="D17" s="263"/>
      <c r="E17" s="263"/>
      <c r="F17" s="263"/>
      <c r="G17" s="263"/>
      <c r="H17" s="263"/>
      <c r="I17" s="263"/>
      <c r="J17" s="263"/>
      <c r="K17" s="262">
        <v>1593470305.2899899</v>
      </c>
      <c r="L17" s="262"/>
      <c r="M17" s="262"/>
      <c r="N17" s="262"/>
      <c r="O17" s="262"/>
      <c r="P17" s="262"/>
      <c r="Q17" s="262"/>
      <c r="R17" s="262"/>
      <c r="S17" s="262"/>
      <c r="T17" s="262"/>
      <c r="U17" s="262"/>
      <c r="V17" s="233">
        <v>0.106666204426561</v>
      </c>
      <c r="W17" s="233"/>
      <c r="X17" s="233"/>
      <c r="Y17" s="233"/>
      <c r="Z17" s="233"/>
      <c r="AA17" s="233"/>
      <c r="AB17" s="233"/>
      <c r="AC17" s="233"/>
      <c r="AD17" s="233"/>
      <c r="AE17" s="233"/>
      <c r="AF17" s="235">
        <v>28195</v>
      </c>
      <c r="AG17" s="235"/>
      <c r="AH17" s="235"/>
      <c r="AI17" s="235"/>
      <c r="AJ17" s="235"/>
      <c r="AK17" s="235"/>
      <c r="AL17" s="235"/>
      <c r="AM17" s="235"/>
      <c r="AN17" s="235"/>
      <c r="AO17" s="206">
        <v>0.12264828066206999</v>
      </c>
    </row>
    <row r="18" spans="2:44" s="178" customFormat="1" ht="9.75" customHeight="1" x14ac:dyDescent="0.15">
      <c r="B18" s="263" t="s">
        <v>1446</v>
      </c>
      <c r="C18" s="263"/>
      <c r="D18" s="263"/>
      <c r="E18" s="263"/>
      <c r="F18" s="263"/>
      <c r="G18" s="263"/>
      <c r="H18" s="263"/>
      <c r="I18" s="263"/>
      <c r="J18" s="263"/>
      <c r="K18" s="262">
        <v>1234528290.6500101</v>
      </c>
      <c r="L18" s="262"/>
      <c r="M18" s="262"/>
      <c r="N18" s="262"/>
      <c r="O18" s="262"/>
      <c r="P18" s="262"/>
      <c r="Q18" s="262"/>
      <c r="R18" s="262"/>
      <c r="S18" s="262"/>
      <c r="T18" s="262"/>
      <c r="U18" s="262"/>
      <c r="V18" s="233">
        <v>8.2638783153779205E-2</v>
      </c>
      <c r="W18" s="233"/>
      <c r="X18" s="233"/>
      <c r="Y18" s="233"/>
      <c r="Z18" s="233"/>
      <c r="AA18" s="233"/>
      <c r="AB18" s="233"/>
      <c r="AC18" s="233"/>
      <c r="AD18" s="233"/>
      <c r="AE18" s="233"/>
      <c r="AF18" s="235">
        <v>12521</v>
      </c>
      <c r="AG18" s="235"/>
      <c r="AH18" s="235"/>
      <c r="AI18" s="235"/>
      <c r="AJ18" s="235"/>
      <c r="AK18" s="235"/>
      <c r="AL18" s="235"/>
      <c r="AM18" s="235"/>
      <c r="AN18" s="235"/>
      <c r="AO18" s="206">
        <v>5.44663636165909E-2</v>
      </c>
    </row>
    <row r="19" spans="2:44" s="178" customFormat="1" ht="9.75" customHeight="1" x14ac:dyDescent="0.15">
      <c r="B19" s="263" t="s">
        <v>1448</v>
      </c>
      <c r="C19" s="263"/>
      <c r="D19" s="263"/>
      <c r="E19" s="263"/>
      <c r="F19" s="263"/>
      <c r="G19" s="263"/>
      <c r="H19" s="263"/>
      <c r="I19" s="263"/>
      <c r="J19" s="263"/>
      <c r="K19" s="262">
        <v>1204926653.51999</v>
      </c>
      <c r="L19" s="262"/>
      <c r="M19" s="262"/>
      <c r="N19" s="262"/>
      <c r="O19" s="262"/>
      <c r="P19" s="262"/>
      <c r="Q19" s="262"/>
      <c r="R19" s="262"/>
      <c r="S19" s="262"/>
      <c r="T19" s="262"/>
      <c r="U19" s="262"/>
      <c r="V19" s="233">
        <v>8.0657262527389903E-2</v>
      </c>
      <c r="W19" s="233"/>
      <c r="X19" s="233"/>
      <c r="Y19" s="233"/>
      <c r="Z19" s="233"/>
      <c r="AA19" s="233"/>
      <c r="AB19" s="233"/>
      <c r="AC19" s="233"/>
      <c r="AD19" s="233"/>
      <c r="AE19" s="233"/>
      <c r="AF19" s="235">
        <v>21420</v>
      </c>
      <c r="AG19" s="235"/>
      <c r="AH19" s="235"/>
      <c r="AI19" s="235"/>
      <c r="AJ19" s="235"/>
      <c r="AK19" s="235"/>
      <c r="AL19" s="235"/>
      <c r="AM19" s="235"/>
      <c r="AN19" s="235"/>
      <c r="AO19" s="206">
        <v>9.3177023294255798E-2</v>
      </c>
    </row>
    <row r="20" spans="2:44" s="178" customFormat="1" ht="9.75" customHeight="1" x14ac:dyDescent="0.15">
      <c r="B20" s="263" t="s">
        <v>1449</v>
      </c>
      <c r="C20" s="263"/>
      <c r="D20" s="263"/>
      <c r="E20" s="263"/>
      <c r="F20" s="263"/>
      <c r="G20" s="263"/>
      <c r="H20" s="263"/>
      <c r="I20" s="263"/>
      <c r="J20" s="263"/>
      <c r="K20" s="262">
        <v>1128817647.4300001</v>
      </c>
      <c r="L20" s="262"/>
      <c r="M20" s="262"/>
      <c r="N20" s="262"/>
      <c r="O20" s="262"/>
      <c r="P20" s="262"/>
      <c r="Q20" s="262"/>
      <c r="R20" s="262"/>
      <c r="S20" s="262"/>
      <c r="T20" s="262"/>
      <c r="U20" s="262"/>
      <c r="V20" s="233">
        <v>7.55625589892404E-2</v>
      </c>
      <c r="W20" s="233"/>
      <c r="X20" s="233"/>
      <c r="Y20" s="233"/>
      <c r="Z20" s="233"/>
      <c r="AA20" s="233"/>
      <c r="AB20" s="233"/>
      <c r="AC20" s="233"/>
      <c r="AD20" s="233"/>
      <c r="AE20" s="233"/>
      <c r="AF20" s="235">
        <v>18103</v>
      </c>
      <c r="AG20" s="235"/>
      <c r="AH20" s="235"/>
      <c r="AI20" s="235"/>
      <c r="AJ20" s="235"/>
      <c r="AK20" s="235"/>
      <c r="AL20" s="235"/>
      <c r="AM20" s="235"/>
      <c r="AN20" s="235"/>
      <c r="AO20" s="206">
        <v>7.8748069687017405E-2</v>
      </c>
    </row>
    <row r="21" spans="2:44" s="178" customFormat="1" ht="9.75" customHeight="1" x14ac:dyDescent="0.15">
      <c r="B21" s="263" t="s">
        <v>1450</v>
      </c>
      <c r="C21" s="263"/>
      <c r="D21" s="263"/>
      <c r="E21" s="263"/>
      <c r="F21" s="263"/>
      <c r="G21" s="263"/>
      <c r="H21" s="263"/>
      <c r="I21" s="263"/>
      <c r="J21" s="263"/>
      <c r="K21" s="262">
        <v>1042344793.72</v>
      </c>
      <c r="L21" s="262"/>
      <c r="M21" s="262"/>
      <c r="N21" s="262"/>
      <c r="O21" s="262"/>
      <c r="P21" s="262"/>
      <c r="Q21" s="262"/>
      <c r="R21" s="262"/>
      <c r="S21" s="262"/>
      <c r="T21" s="262"/>
      <c r="U21" s="262"/>
      <c r="V21" s="233">
        <v>6.9774104029923803E-2</v>
      </c>
      <c r="W21" s="233"/>
      <c r="X21" s="233"/>
      <c r="Y21" s="233"/>
      <c r="Z21" s="233"/>
      <c r="AA21" s="233"/>
      <c r="AB21" s="233"/>
      <c r="AC21" s="233"/>
      <c r="AD21" s="233"/>
      <c r="AE21" s="233"/>
      <c r="AF21" s="235">
        <v>17714</v>
      </c>
      <c r="AG21" s="235"/>
      <c r="AH21" s="235"/>
      <c r="AI21" s="235"/>
      <c r="AJ21" s="235"/>
      <c r="AK21" s="235"/>
      <c r="AL21" s="235"/>
      <c r="AM21" s="235"/>
      <c r="AN21" s="235"/>
      <c r="AO21" s="206">
        <v>7.7055919263979797E-2</v>
      </c>
    </row>
    <row r="22" spans="2:44" s="178" customFormat="1" ht="9.75" customHeight="1" x14ac:dyDescent="0.15">
      <c r="B22" s="263" t="s">
        <v>1451</v>
      </c>
      <c r="C22" s="263"/>
      <c r="D22" s="263"/>
      <c r="E22" s="263"/>
      <c r="F22" s="263"/>
      <c r="G22" s="263"/>
      <c r="H22" s="263"/>
      <c r="I22" s="263"/>
      <c r="J22" s="263"/>
      <c r="K22" s="262">
        <v>780574042.42000198</v>
      </c>
      <c r="L22" s="262"/>
      <c r="M22" s="262"/>
      <c r="N22" s="262"/>
      <c r="O22" s="262"/>
      <c r="P22" s="262"/>
      <c r="Q22" s="262"/>
      <c r="R22" s="262"/>
      <c r="S22" s="262"/>
      <c r="T22" s="262"/>
      <c r="U22" s="262"/>
      <c r="V22" s="233">
        <v>5.2251284572062497E-2</v>
      </c>
      <c r="W22" s="233"/>
      <c r="X22" s="233"/>
      <c r="Y22" s="233"/>
      <c r="Z22" s="233"/>
      <c r="AA22" s="233"/>
      <c r="AB22" s="233"/>
      <c r="AC22" s="233"/>
      <c r="AD22" s="233"/>
      <c r="AE22" s="233"/>
      <c r="AF22" s="235">
        <v>9940</v>
      </c>
      <c r="AG22" s="235"/>
      <c r="AH22" s="235"/>
      <c r="AI22" s="235"/>
      <c r="AJ22" s="235"/>
      <c r="AK22" s="235"/>
      <c r="AL22" s="235"/>
      <c r="AM22" s="235"/>
      <c r="AN22" s="235"/>
      <c r="AO22" s="206">
        <v>4.3239010809752697E-2</v>
      </c>
    </row>
    <row r="23" spans="2:44" s="178" customFormat="1" ht="9.75" customHeight="1" x14ac:dyDescent="0.15">
      <c r="B23" s="263" t="s">
        <v>1452</v>
      </c>
      <c r="C23" s="263"/>
      <c r="D23" s="263"/>
      <c r="E23" s="263"/>
      <c r="F23" s="263"/>
      <c r="G23" s="263"/>
      <c r="H23" s="263"/>
      <c r="I23" s="263"/>
      <c r="J23" s="263"/>
      <c r="K23" s="262">
        <v>666092554.55000198</v>
      </c>
      <c r="L23" s="262"/>
      <c r="M23" s="262"/>
      <c r="N23" s="262"/>
      <c r="O23" s="262"/>
      <c r="P23" s="262"/>
      <c r="Q23" s="262"/>
      <c r="R23" s="262"/>
      <c r="S23" s="262"/>
      <c r="T23" s="262"/>
      <c r="U23" s="262"/>
      <c r="V23" s="233">
        <v>4.4587943907564903E-2</v>
      </c>
      <c r="W23" s="233"/>
      <c r="X23" s="233"/>
      <c r="Y23" s="233"/>
      <c r="Z23" s="233"/>
      <c r="AA23" s="233"/>
      <c r="AB23" s="233"/>
      <c r="AC23" s="233"/>
      <c r="AD23" s="233"/>
      <c r="AE23" s="233"/>
      <c r="AF23" s="235">
        <v>10842</v>
      </c>
      <c r="AG23" s="235"/>
      <c r="AH23" s="235"/>
      <c r="AI23" s="235"/>
      <c r="AJ23" s="235"/>
      <c r="AK23" s="235"/>
      <c r="AL23" s="235"/>
      <c r="AM23" s="235"/>
      <c r="AN23" s="235"/>
      <c r="AO23" s="206">
        <v>4.7162711790677998E-2</v>
      </c>
    </row>
    <row r="24" spans="2:44" s="178" customFormat="1" ht="9.75" customHeight="1" x14ac:dyDescent="0.15">
      <c r="B24" s="263" t="s">
        <v>407</v>
      </c>
      <c r="C24" s="263"/>
      <c r="D24" s="263"/>
      <c r="E24" s="263"/>
      <c r="F24" s="263"/>
      <c r="G24" s="263"/>
      <c r="H24" s="263"/>
      <c r="I24" s="263"/>
      <c r="J24" s="263"/>
      <c r="K24" s="262">
        <v>453124884.49999899</v>
      </c>
      <c r="L24" s="262"/>
      <c r="M24" s="262"/>
      <c r="N24" s="262"/>
      <c r="O24" s="262"/>
      <c r="P24" s="262"/>
      <c r="Q24" s="262"/>
      <c r="R24" s="262"/>
      <c r="S24" s="262"/>
      <c r="T24" s="262"/>
      <c r="U24" s="262"/>
      <c r="V24" s="233">
        <v>3.0331981336823501E-2</v>
      </c>
      <c r="W24" s="233"/>
      <c r="X24" s="233"/>
      <c r="Y24" s="233"/>
      <c r="Z24" s="233"/>
      <c r="AA24" s="233"/>
      <c r="AB24" s="233"/>
      <c r="AC24" s="233"/>
      <c r="AD24" s="233"/>
      <c r="AE24" s="233"/>
      <c r="AF24" s="235">
        <v>6851</v>
      </c>
      <c r="AG24" s="235"/>
      <c r="AH24" s="235"/>
      <c r="AI24" s="235"/>
      <c r="AJ24" s="235"/>
      <c r="AK24" s="235"/>
      <c r="AL24" s="235"/>
      <c r="AM24" s="235"/>
      <c r="AN24" s="235"/>
      <c r="AO24" s="206">
        <v>2.9801857450464399E-2</v>
      </c>
    </row>
    <row r="25" spans="2:44" s="178" customFormat="1" ht="9.75" customHeight="1" x14ac:dyDescent="0.15">
      <c r="B25" s="263" t="s">
        <v>213</v>
      </c>
      <c r="C25" s="263"/>
      <c r="D25" s="263"/>
      <c r="E25" s="263"/>
      <c r="F25" s="263"/>
      <c r="G25" s="263"/>
      <c r="H25" s="263"/>
      <c r="I25" s="263"/>
      <c r="J25" s="263"/>
      <c r="K25" s="262">
        <v>33284016.23</v>
      </c>
      <c r="L25" s="262"/>
      <c r="M25" s="262"/>
      <c r="N25" s="262"/>
      <c r="O25" s="262"/>
      <c r="P25" s="262"/>
      <c r="Q25" s="262"/>
      <c r="R25" s="262"/>
      <c r="S25" s="262"/>
      <c r="T25" s="262"/>
      <c r="U25" s="262"/>
      <c r="V25" s="233">
        <v>2.22801747076174E-3</v>
      </c>
      <c r="W25" s="233"/>
      <c r="X25" s="233"/>
      <c r="Y25" s="233"/>
      <c r="Z25" s="233"/>
      <c r="AA25" s="233"/>
      <c r="AB25" s="233"/>
      <c r="AC25" s="233"/>
      <c r="AD25" s="233"/>
      <c r="AE25" s="233"/>
      <c r="AF25" s="235">
        <v>615</v>
      </c>
      <c r="AG25" s="235"/>
      <c r="AH25" s="235"/>
      <c r="AI25" s="235"/>
      <c r="AJ25" s="235"/>
      <c r="AK25" s="235"/>
      <c r="AL25" s="235"/>
      <c r="AM25" s="235"/>
      <c r="AN25" s="235"/>
      <c r="AO25" s="206">
        <v>2.6752506688126699E-3</v>
      </c>
    </row>
    <row r="26" spans="2:44" s="178" customFormat="1" ht="10.65" customHeight="1" x14ac:dyDescent="0.15">
      <c r="B26" s="261"/>
      <c r="C26" s="261"/>
      <c r="D26" s="261"/>
      <c r="E26" s="261"/>
      <c r="F26" s="261"/>
      <c r="G26" s="261"/>
      <c r="H26" s="261"/>
      <c r="I26" s="261"/>
      <c r="J26" s="261"/>
      <c r="K26" s="260">
        <v>14938848849.610001</v>
      </c>
      <c r="L26" s="260"/>
      <c r="M26" s="260"/>
      <c r="N26" s="260"/>
      <c r="O26" s="260"/>
      <c r="P26" s="260"/>
      <c r="Q26" s="260"/>
      <c r="R26" s="260"/>
      <c r="S26" s="260"/>
      <c r="T26" s="260"/>
      <c r="U26" s="260"/>
      <c r="V26" s="258">
        <v>1</v>
      </c>
      <c r="W26" s="258"/>
      <c r="X26" s="258"/>
      <c r="Y26" s="258"/>
      <c r="Z26" s="258"/>
      <c r="AA26" s="258"/>
      <c r="AB26" s="258"/>
      <c r="AC26" s="258"/>
      <c r="AD26" s="258"/>
      <c r="AE26" s="258"/>
      <c r="AF26" s="259">
        <v>229885</v>
      </c>
      <c r="AG26" s="259"/>
      <c r="AH26" s="259"/>
      <c r="AI26" s="259"/>
      <c r="AJ26" s="259"/>
      <c r="AK26" s="259"/>
      <c r="AL26" s="259"/>
      <c r="AM26" s="259"/>
      <c r="AN26" s="259"/>
      <c r="AO26" s="271">
        <v>1</v>
      </c>
    </row>
    <row r="27" spans="2:44" s="178" customFormat="1" ht="7.2" customHeight="1" x14ac:dyDescent="0.15"/>
    <row r="28" spans="2:44" s="178" customFormat="1" ht="15.3" customHeight="1" x14ac:dyDescent="0.15">
      <c r="B28" s="216" t="s">
        <v>1788</v>
      </c>
      <c r="C28" s="216"/>
      <c r="D28" s="216"/>
      <c r="E28" s="216"/>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216"/>
      <c r="AJ28" s="216"/>
      <c r="AK28" s="216"/>
      <c r="AL28" s="216"/>
      <c r="AM28" s="216"/>
      <c r="AN28" s="216"/>
      <c r="AO28" s="216"/>
      <c r="AP28" s="216"/>
      <c r="AQ28" s="216"/>
      <c r="AR28" s="216"/>
    </row>
    <row r="29" spans="2:44" s="178" customFormat="1" ht="6.3" customHeight="1" x14ac:dyDescent="0.15"/>
    <row r="30" spans="2:44" s="178" customFormat="1" ht="10.65" customHeight="1" x14ac:dyDescent="0.15">
      <c r="B30" s="212" t="s">
        <v>1666</v>
      </c>
      <c r="C30" s="212"/>
      <c r="D30" s="212"/>
      <c r="E30" s="212"/>
      <c r="F30" s="212"/>
      <c r="G30" s="212"/>
      <c r="H30" s="212"/>
      <c r="I30" s="212"/>
      <c r="J30" s="212"/>
      <c r="K30" s="212" t="s">
        <v>1652</v>
      </c>
      <c r="L30" s="212"/>
      <c r="M30" s="212"/>
      <c r="N30" s="212"/>
      <c r="O30" s="212"/>
      <c r="P30" s="212"/>
      <c r="Q30" s="212"/>
      <c r="R30" s="212"/>
      <c r="S30" s="212"/>
      <c r="T30" s="212"/>
      <c r="U30" s="212"/>
      <c r="V30" s="212" t="s">
        <v>1650</v>
      </c>
      <c r="W30" s="212"/>
      <c r="X30" s="212"/>
      <c r="Y30" s="212"/>
      <c r="Z30" s="212"/>
      <c r="AA30" s="212"/>
      <c r="AB30" s="212"/>
      <c r="AC30" s="212"/>
      <c r="AD30" s="212"/>
      <c r="AE30" s="212"/>
      <c r="AF30" s="212" t="s">
        <v>1651</v>
      </c>
      <c r="AG30" s="212"/>
      <c r="AH30" s="212"/>
      <c r="AI30" s="212"/>
      <c r="AJ30" s="212"/>
      <c r="AK30" s="212"/>
      <c r="AL30" s="212"/>
      <c r="AM30" s="212"/>
      <c r="AN30" s="212" t="s">
        <v>1650</v>
      </c>
      <c r="AO30" s="212"/>
    </row>
    <row r="31" spans="2:44" s="178" customFormat="1" ht="8.5500000000000007" customHeight="1" x14ac:dyDescent="0.15">
      <c r="B31" s="231" t="s">
        <v>1784</v>
      </c>
      <c r="C31" s="231"/>
      <c r="D31" s="231"/>
      <c r="E31" s="231"/>
      <c r="F31" s="231"/>
      <c r="G31" s="231"/>
      <c r="H31" s="231"/>
      <c r="I31" s="231"/>
      <c r="J31" s="231"/>
      <c r="K31" s="262">
        <v>331043264.91000098</v>
      </c>
      <c r="L31" s="262"/>
      <c r="M31" s="262"/>
      <c r="N31" s="262"/>
      <c r="O31" s="262"/>
      <c r="P31" s="262"/>
      <c r="Q31" s="262"/>
      <c r="R31" s="262"/>
      <c r="S31" s="262"/>
      <c r="T31" s="262"/>
      <c r="U31" s="262"/>
      <c r="V31" s="233">
        <v>2.2159891183224801E-2</v>
      </c>
      <c r="W31" s="233"/>
      <c r="X31" s="233"/>
      <c r="Y31" s="233"/>
      <c r="Z31" s="233"/>
      <c r="AA31" s="233"/>
      <c r="AB31" s="233"/>
      <c r="AC31" s="233"/>
      <c r="AD31" s="233"/>
      <c r="AE31" s="233"/>
      <c r="AF31" s="235">
        <v>3010</v>
      </c>
      <c r="AG31" s="235"/>
      <c r="AH31" s="235"/>
      <c r="AI31" s="235"/>
      <c r="AJ31" s="235"/>
      <c r="AK31" s="235"/>
      <c r="AL31" s="235"/>
      <c r="AM31" s="235"/>
      <c r="AN31" s="233">
        <v>1.3093503273375801E-2</v>
      </c>
      <c r="AO31" s="233"/>
    </row>
    <row r="32" spans="2:44" s="178" customFormat="1" ht="8.5500000000000007" customHeight="1" x14ac:dyDescent="0.15">
      <c r="B32" s="231" t="s">
        <v>1663</v>
      </c>
      <c r="C32" s="231"/>
      <c r="D32" s="231"/>
      <c r="E32" s="231"/>
      <c r="F32" s="231"/>
      <c r="G32" s="231"/>
      <c r="H32" s="231"/>
      <c r="I32" s="231"/>
      <c r="J32" s="231"/>
      <c r="K32" s="262">
        <v>579668529.86000001</v>
      </c>
      <c r="L32" s="262"/>
      <c r="M32" s="262"/>
      <c r="N32" s="262"/>
      <c r="O32" s="262"/>
      <c r="P32" s="262"/>
      <c r="Q32" s="262"/>
      <c r="R32" s="262"/>
      <c r="S32" s="262"/>
      <c r="T32" s="262"/>
      <c r="U32" s="262"/>
      <c r="V32" s="233">
        <v>3.88027575414642E-2</v>
      </c>
      <c r="W32" s="233"/>
      <c r="X32" s="233"/>
      <c r="Y32" s="233"/>
      <c r="Z32" s="233"/>
      <c r="AA32" s="233"/>
      <c r="AB32" s="233"/>
      <c r="AC32" s="233"/>
      <c r="AD32" s="233"/>
      <c r="AE32" s="233"/>
      <c r="AF32" s="235">
        <v>5608</v>
      </c>
      <c r="AG32" s="235"/>
      <c r="AH32" s="235"/>
      <c r="AI32" s="235"/>
      <c r="AJ32" s="235"/>
      <c r="AK32" s="235"/>
      <c r="AL32" s="235"/>
      <c r="AM32" s="235"/>
      <c r="AN32" s="233">
        <v>2.43948060987015E-2</v>
      </c>
      <c r="AO32" s="233"/>
    </row>
    <row r="33" spans="2:41" s="178" customFormat="1" ht="8.5500000000000007" customHeight="1" x14ac:dyDescent="0.15">
      <c r="B33" s="231" t="s">
        <v>1662</v>
      </c>
      <c r="C33" s="231"/>
      <c r="D33" s="231"/>
      <c r="E33" s="231"/>
      <c r="F33" s="231"/>
      <c r="G33" s="231"/>
      <c r="H33" s="231"/>
      <c r="I33" s="231"/>
      <c r="J33" s="231"/>
      <c r="K33" s="262">
        <v>1569772906.5899999</v>
      </c>
      <c r="L33" s="262"/>
      <c r="M33" s="262"/>
      <c r="N33" s="262"/>
      <c r="O33" s="262"/>
      <c r="P33" s="262"/>
      <c r="Q33" s="262"/>
      <c r="R33" s="262"/>
      <c r="S33" s="262"/>
      <c r="T33" s="262"/>
      <c r="U33" s="262"/>
      <c r="V33" s="233">
        <v>0.10507991093510401</v>
      </c>
      <c r="W33" s="233"/>
      <c r="X33" s="233"/>
      <c r="Y33" s="233"/>
      <c r="Z33" s="233"/>
      <c r="AA33" s="233"/>
      <c r="AB33" s="233"/>
      <c r="AC33" s="233"/>
      <c r="AD33" s="233"/>
      <c r="AE33" s="233"/>
      <c r="AF33" s="235">
        <v>14449</v>
      </c>
      <c r="AG33" s="235"/>
      <c r="AH33" s="235"/>
      <c r="AI33" s="235"/>
      <c r="AJ33" s="235"/>
      <c r="AK33" s="235"/>
      <c r="AL33" s="235"/>
      <c r="AM33" s="235"/>
      <c r="AN33" s="233">
        <v>6.2853165713291401E-2</v>
      </c>
      <c r="AO33" s="233"/>
    </row>
    <row r="34" spans="2:41" s="178" customFormat="1" ht="8.5500000000000007" customHeight="1" x14ac:dyDescent="0.15">
      <c r="B34" s="231" t="s">
        <v>1661</v>
      </c>
      <c r="C34" s="231"/>
      <c r="D34" s="231"/>
      <c r="E34" s="231"/>
      <c r="F34" s="231"/>
      <c r="G34" s="231"/>
      <c r="H34" s="231"/>
      <c r="I34" s="231"/>
      <c r="J34" s="231"/>
      <c r="K34" s="262">
        <v>2083488581.5399899</v>
      </c>
      <c r="L34" s="262"/>
      <c r="M34" s="262"/>
      <c r="N34" s="262"/>
      <c r="O34" s="262"/>
      <c r="P34" s="262"/>
      <c r="Q34" s="262"/>
      <c r="R34" s="262"/>
      <c r="S34" s="262"/>
      <c r="T34" s="262"/>
      <c r="U34" s="262"/>
      <c r="V34" s="233">
        <v>0.13946781325084301</v>
      </c>
      <c r="W34" s="233"/>
      <c r="X34" s="233"/>
      <c r="Y34" s="233"/>
      <c r="Z34" s="233"/>
      <c r="AA34" s="233"/>
      <c r="AB34" s="233"/>
      <c r="AC34" s="233"/>
      <c r="AD34" s="233"/>
      <c r="AE34" s="233"/>
      <c r="AF34" s="235">
        <v>21822</v>
      </c>
      <c r="AG34" s="235"/>
      <c r="AH34" s="235"/>
      <c r="AI34" s="235"/>
      <c r="AJ34" s="235"/>
      <c r="AK34" s="235"/>
      <c r="AL34" s="235"/>
      <c r="AM34" s="235"/>
      <c r="AN34" s="233">
        <v>9.4925723731430905E-2</v>
      </c>
      <c r="AO34" s="233"/>
    </row>
    <row r="35" spans="2:41" s="178" customFormat="1" ht="8.5500000000000007" customHeight="1" x14ac:dyDescent="0.15">
      <c r="B35" s="231" t="s">
        <v>1660</v>
      </c>
      <c r="C35" s="231"/>
      <c r="D35" s="231"/>
      <c r="E35" s="231"/>
      <c r="F35" s="231"/>
      <c r="G35" s="231"/>
      <c r="H35" s="231"/>
      <c r="I35" s="231"/>
      <c r="J35" s="231"/>
      <c r="K35" s="262">
        <v>3930356480.6100302</v>
      </c>
      <c r="L35" s="262"/>
      <c r="M35" s="262"/>
      <c r="N35" s="262"/>
      <c r="O35" s="262"/>
      <c r="P35" s="262"/>
      <c r="Q35" s="262"/>
      <c r="R35" s="262"/>
      <c r="S35" s="262"/>
      <c r="T35" s="262"/>
      <c r="U35" s="262"/>
      <c r="V35" s="233">
        <v>0.26309634163763801</v>
      </c>
      <c r="W35" s="233"/>
      <c r="X35" s="233"/>
      <c r="Y35" s="233"/>
      <c r="Z35" s="233"/>
      <c r="AA35" s="233"/>
      <c r="AB35" s="233"/>
      <c r="AC35" s="233"/>
      <c r="AD35" s="233"/>
      <c r="AE35" s="233"/>
      <c r="AF35" s="235">
        <v>50593</v>
      </c>
      <c r="AG35" s="235"/>
      <c r="AH35" s="235"/>
      <c r="AI35" s="235"/>
      <c r="AJ35" s="235"/>
      <c r="AK35" s="235"/>
      <c r="AL35" s="235"/>
      <c r="AM35" s="235"/>
      <c r="AN35" s="233">
        <v>0.22007960501990101</v>
      </c>
      <c r="AO35" s="233"/>
    </row>
    <row r="36" spans="2:41" s="178" customFormat="1" ht="8.5500000000000007" customHeight="1" x14ac:dyDescent="0.15">
      <c r="B36" s="231" t="s">
        <v>1659</v>
      </c>
      <c r="C36" s="231"/>
      <c r="D36" s="231"/>
      <c r="E36" s="231"/>
      <c r="F36" s="231"/>
      <c r="G36" s="231"/>
      <c r="H36" s="231"/>
      <c r="I36" s="231"/>
      <c r="J36" s="231"/>
      <c r="K36" s="262">
        <v>1923449065.27002</v>
      </c>
      <c r="L36" s="262"/>
      <c r="M36" s="262"/>
      <c r="N36" s="262"/>
      <c r="O36" s="262"/>
      <c r="P36" s="262"/>
      <c r="Q36" s="262"/>
      <c r="R36" s="262"/>
      <c r="S36" s="262"/>
      <c r="T36" s="262"/>
      <c r="U36" s="262"/>
      <c r="V36" s="233">
        <v>0.12875483811593899</v>
      </c>
      <c r="W36" s="233"/>
      <c r="X36" s="233"/>
      <c r="Y36" s="233"/>
      <c r="Z36" s="233"/>
      <c r="AA36" s="233"/>
      <c r="AB36" s="233"/>
      <c r="AC36" s="233"/>
      <c r="AD36" s="233"/>
      <c r="AE36" s="233"/>
      <c r="AF36" s="235">
        <v>30458</v>
      </c>
      <c r="AG36" s="235"/>
      <c r="AH36" s="235"/>
      <c r="AI36" s="235"/>
      <c r="AJ36" s="235"/>
      <c r="AK36" s="235"/>
      <c r="AL36" s="235"/>
      <c r="AM36" s="235"/>
      <c r="AN36" s="233">
        <v>0.13249233312308301</v>
      </c>
      <c r="AO36" s="233"/>
    </row>
    <row r="37" spans="2:41" s="178" customFormat="1" ht="8.5500000000000007" customHeight="1" x14ac:dyDescent="0.15">
      <c r="B37" s="231" t="s">
        <v>1657</v>
      </c>
      <c r="C37" s="231"/>
      <c r="D37" s="231"/>
      <c r="E37" s="231"/>
      <c r="F37" s="231"/>
      <c r="G37" s="231"/>
      <c r="H37" s="231"/>
      <c r="I37" s="231"/>
      <c r="J37" s="231"/>
      <c r="K37" s="262">
        <v>1279021998.1500001</v>
      </c>
      <c r="L37" s="262"/>
      <c r="M37" s="262"/>
      <c r="N37" s="262"/>
      <c r="O37" s="262"/>
      <c r="P37" s="262"/>
      <c r="Q37" s="262"/>
      <c r="R37" s="262"/>
      <c r="S37" s="262"/>
      <c r="T37" s="262"/>
      <c r="U37" s="262"/>
      <c r="V37" s="233">
        <v>8.5617172449227105E-2</v>
      </c>
      <c r="W37" s="233"/>
      <c r="X37" s="233"/>
      <c r="Y37" s="233"/>
      <c r="Z37" s="233"/>
      <c r="AA37" s="233"/>
      <c r="AB37" s="233"/>
      <c r="AC37" s="233"/>
      <c r="AD37" s="233"/>
      <c r="AE37" s="233"/>
      <c r="AF37" s="235">
        <v>21956</v>
      </c>
      <c r="AG37" s="235"/>
      <c r="AH37" s="235"/>
      <c r="AI37" s="235"/>
      <c r="AJ37" s="235"/>
      <c r="AK37" s="235"/>
      <c r="AL37" s="235"/>
      <c r="AM37" s="235"/>
      <c r="AN37" s="233">
        <v>9.5508623877156001E-2</v>
      </c>
      <c r="AO37" s="233"/>
    </row>
    <row r="38" spans="2:41" s="178" customFormat="1" ht="8.5500000000000007" customHeight="1" x14ac:dyDescent="0.15">
      <c r="B38" s="231" t="s">
        <v>1658</v>
      </c>
      <c r="C38" s="231"/>
      <c r="D38" s="231"/>
      <c r="E38" s="231"/>
      <c r="F38" s="231"/>
      <c r="G38" s="231"/>
      <c r="H38" s="231"/>
      <c r="I38" s="231"/>
      <c r="J38" s="231"/>
      <c r="K38" s="262">
        <v>1184820592.49999</v>
      </c>
      <c r="L38" s="262"/>
      <c r="M38" s="262"/>
      <c r="N38" s="262"/>
      <c r="O38" s="262"/>
      <c r="P38" s="262"/>
      <c r="Q38" s="262"/>
      <c r="R38" s="262"/>
      <c r="S38" s="262"/>
      <c r="T38" s="262"/>
      <c r="U38" s="262"/>
      <c r="V38" s="233">
        <v>7.9311371607519998E-2</v>
      </c>
      <c r="W38" s="233"/>
      <c r="X38" s="233"/>
      <c r="Y38" s="233"/>
      <c r="Z38" s="233"/>
      <c r="AA38" s="233"/>
      <c r="AB38" s="233"/>
      <c r="AC38" s="233"/>
      <c r="AD38" s="233"/>
      <c r="AE38" s="233"/>
      <c r="AF38" s="235">
        <v>23571</v>
      </c>
      <c r="AG38" s="235"/>
      <c r="AH38" s="235"/>
      <c r="AI38" s="235"/>
      <c r="AJ38" s="235"/>
      <c r="AK38" s="235"/>
      <c r="AL38" s="235"/>
      <c r="AM38" s="235"/>
      <c r="AN38" s="233">
        <v>0.102533875633469</v>
      </c>
      <c r="AO38" s="233"/>
    </row>
    <row r="39" spans="2:41" s="178" customFormat="1" ht="8.5500000000000007" customHeight="1" x14ac:dyDescent="0.15">
      <c r="B39" s="231" t="s">
        <v>1677</v>
      </c>
      <c r="C39" s="231"/>
      <c r="D39" s="231"/>
      <c r="E39" s="231"/>
      <c r="F39" s="231"/>
      <c r="G39" s="231"/>
      <c r="H39" s="231"/>
      <c r="I39" s="231"/>
      <c r="J39" s="231"/>
      <c r="K39" s="262">
        <v>893970043.719998</v>
      </c>
      <c r="L39" s="262"/>
      <c r="M39" s="262"/>
      <c r="N39" s="262"/>
      <c r="O39" s="262"/>
      <c r="P39" s="262"/>
      <c r="Q39" s="262"/>
      <c r="R39" s="262"/>
      <c r="S39" s="262"/>
      <c r="T39" s="262"/>
      <c r="U39" s="262"/>
      <c r="V39" s="233">
        <v>5.9841963240918297E-2</v>
      </c>
      <c r="W39" s="233"/>
      <c r="X39" s="233"/>
      <c r="Y39" s="233"/>
      <c r="Z39" s="233"/>
      <c r="AA39" s="233"/>
      <c r="AB39" s="233"/>
      <c r="AC39" s="233"/>
      <c r="AD39" s="233"/>
      <c r="AE39" s="233"/>
      <c r="AF39" s="235">
        <v>22063</v>
      </c>
      <c r="AG39" s="235"/>
      <c r="AH39" s="235"/>
      <c r="AI39" s="235"/>
      <c r="AJ39" s="235"/>
      <c r="AK39" s="235"/>
      <c r="AL39" s="235"/>
      <c r="AM39" s="235"/>
      <c r="AN39" s="233">
        <v>9.5974073993518497E-2</v>
      </c>
      <c r="AO39" s="233"/>
    </row>
    <row r="40" spans="2:41" s="178" customFormat="1" ht="8.5500000000000007" customHeight="1" x14ac:dyDescent="0.15">
      <c r="B40" s="231" t="s">
        <v>1676</v>
      </c>
      <c r="C40" s="231"/>
      <c r="D40" s="231"/>
      <c r="E40" s="231"/>
      <c r="F40" s="231"/>
      <c r="G40" s="231"/>
      <c r="H40" s="231"/>
      <c r="I40" s="231"/>
      <c r="J40" s="231"/>
      <c r="K40" s="262">
        <v>542510987.75000203</v>
      </c>
      <c r="L40" s="262"/>
      <c r="M40" s="262"/>
      <c r="N40" s="262"/>
      <c r="O40" s="262"/>
      <c r="P40" s="262"/>
      <c r="Q40" s="262"/>
      <c r="R40" s="262"/>
      <c r="S40" s="262"/>
      <c r="T40" s="262"/>
      <c r="U40" s="262"/>
      <c r="V40" s="233">
        <v>3.6315447944582697E-2</v>
      </c>
      <c r="W40" s="233"/>
      <c r="X40" s="233"/>
      <c r="Y40" s="233"/>
      <c r="Z40" s="233"/>
      <c r="AA40" s="233"/>
      <c r="AB40" s="233"/>
      <c r="AC40" s="233"/>
      <c r="AD40" s="233"/>
      <c r="AE40" s="233"/>
      <c r="AF40" s="235">
        <v>15473</v>
      </c>
      <c r="AG40" s="235"/>
      <c r="AH40" s="235"/>
      <c r="AI40" s="235"/>
      <c r="AJ40" s="235"/>
      <c r="AK40" s="235"/>
      <c r="AL40" s="235"/>
      <c r="AM40" s="235"/>
      <c r="AN40" s="233">
        <v>6.7307566826891693E-2</v>
      </c>
      <c r="AO40" s="233"/>
    </row>
    <row r="41" spans="2:41" s="178" customFormat="1" ht="8.5500000000000007" customHeight="1" x14ac:dyDescent="0.15">
      <c r="B41" s="231" t="s">
        <v>1675</v>
      </c>
      <c r="C41" s="231"/>
      <c r="D41" s="231"/>
      <c r="E41" s="231"/>
      <c r="F41" s="231"/>
      <c r="G41" s="231"/>
      <c r="H41" s="231"/>
      <c r="I41" s="231"/>
      <c r="J41" s="231"/>
      <c r="K41" s="262">
        <v>53341231.119999997</v>
      </c>
      <c r="L41" s="262"/>
      <c r="M41" s="262"/>
      <c r="N41" s="262"/>
      <c r="O41" s="262"/>
      <c r="P41" s="262"/>
      <c r="Q41" s="262"/>
      <c r="R41" s="262"/>
      <c r="S41" s="262"/>
      <c r="T41" s="262"/>
      <c r="U41" s="262"/>
      <c r="V41" s="233">
        <v>3.5706386520801101E-3</v>
      </c>
      <c r="W41" s="233"/>
      <c r="X41" s="233"/>
      <c r="Y41" s="233"/>
      <c r="Z41" s="233"/>
      <c r="AA41" s="233"/>
      <c r="AB41" s="233"/>
      <c r="AC41" s="233"/>
      <c r="AD41" s="233"/>
      <c r="AE41" s="233"/>
      <c r="AF41" s="235">
        <v>1400</v>
      </c>
      <c r="AG41" s="235"/>
      <c r="AH41" s="235"/>
      <c r="AI41" s="235"/>
      <c r="AJ41" s="235"/>
      <c r="AK41" s="235"/>
      <c r="AL41" s="235"/>
      <c r="AM41" s="235"/>
      <c r="AN41" s="233">
        <v>6.09000152250038E-3</v>
      </c>
      <c r="AO41" s="233"/>
    </row>
    <row r="42" spans="2:41" s="178" customFormat="1" ht="8.5500000000000007" customHeight="1" x14ac:dyDescent="0.15">
      <c r="B42" s="231" t="s">
        <v>1674</v>
      </c>
      <c r="C42" s="231"/>
      <c r="D42" s="231"/>
      <c r="E42" s="231"/>
      <c r="F42" s="231"/>
      <c r="G42" s="231"/>
      <c r="H42" s="231"/>
      <c r="I42" s="231"/>
      <c r="J42" s="231"/>
      <c r="K42" s="262">
        <v>51050330.43</v>
      </c>
      <c r="L42" s="262"/>
      <c r="M42" s="262"/>
      <c r="N42" s="262"/>
      <c r="O42" s="262"/>
      <c r="P42" s="262"/>
      <c r="Q42" s="262"/>
      <c r="R42" s="262"/>
      <c r="S42" s="262"/>
      <c r="T42" s="262"/>
      <c r="U42" s="262"/>
      <c r="V42" s="233">
        <v>3.4172867631184702E-3</v>
      </c>
      <c r="W42" s="233"/>
      <c r="X42" s="233"/>
      <c r="Y42" s="233"/>
      <c r="Z42" s="233"/>
      <c r="AA42" s="233"/>
      <c r="AB42" s="233"/>
      <c r="AC42" s="233"/>
      <c r="AD42" s="233"/>
      <c r="AE42" s="233"/>
      <c r="AF42" s="235">
        <v>1424</v>
      </c>
      <c r="AG42" s="235"/>
      <c r="AH42" s="235"/>
      <c r="AI42" s="235"/>
      <c r="AJ42" s="235"/>
      <c r="AK42" s="235"/>
      <c r="AL42" s="235"/>
      <c r="AM42" s="235"/>
      <c r="AN42" s="233">
        <v>6.1944015486003904E-3</v>
      </c>
      <c r="AO42" s="233"/>
    </row>
    <row r="43" spans="2:41" s="178" customFormat="1" ht="8.5500000000000007" customHeight="1" x14ac:dyDescent="0.15">
      <c r="B43" s="231" t="s">
        <v>1673</v>
      </c>
      <c r="C43" s="231"/>
      <c r="D43" s="231"/>
      <c r="E43" s="231"/>
      <c r="F43" s="231"/>
      <c r="G43" s="231"/>
      <c r="H43" s="231"/>
      <c r="I43" s="231"/>
      <c r="J43" s="231"/>
      <c r="K43" s="262">
        <v>49981113.250000097</v>
      </c>
      <c r="L43" s="262"/>
      <c r="M43" s="262"/>
      <c r="N43" s="262"/>
      <c r="O43" s="262"/>
      <c r="P43" s="262"/>
      <c r="Q43" s="262"/>
      <c r="R43" s="262"/>
      <c r="S43" s="262"/>
      <c r="T43" s="262"/>
      <c r="U43" s="262"/>
      <c r="V43" s="233">
        <v>3.3457138333188802E-3</v>
      </c>
      <c r="W43" s="233"/>
      <c r="X43" s="233"/>
      <c r="Y43" s="233"/>
      <c r="Z43" s="233"/>
      <c r="AA43" s="233"/>
      <c r="AB43" s="233"/>
      <c r="AC43" s="233"/>
      <c r="AD43" s="233"/>
      <c r="AE43" s="233"/>
      <c r="AF43" s="235">
        <v>2322</v>
      </c>
      <c r="AG43" s="235"/>
      <c r="AH43" s="235"/>
      <c r="AI43" s="235"/>
      <c r="AJ43" s="235"/>
      <c r="AK43" s="235"/>
      <c r="AL43" s="235"/>
      <c r="AM43" s="235"/>
      <c r="AN43" s="233">
        <v>1.0100702525175601E-2</v>
      </c>
      <c r="AO43" s="233"/>
    </row>
    <row r="44" spans="2:41" s="178" customFormat="1" ht="8.5500000000000007" customHeight="1" x14ac:dyDescent="0.15">
      <c r="B44" s="231" t="s">
        <v>1672</v>
      </c>
      <c r="C44" s="231"/>
      <c r="D44" s="231"/>
      <c r="E44" s="231"/>
      <c r="F44" s="231"/>
      <c r="G44" s="231"/>
      <c r="H44" s="231"/>
      <c r="I44" s="231"/>
      <c r="J44" s="231"/>
      <c r="K44" s="262">
        <v>145017491.22999999</v>
      </c>
      <c r="L44" s="262"/>
      <c r="M44" s="262"/>
      <c r="N44" s="262"/>
      <c r="O44" s="262"/>
      <c r="P44" s="262"/>
      <c r="Q44" s="262"/>
      <c r="R44" s="262"/>
      <c r="S44" s="262"/>
      <c r="T44" s="262"/>
      <c r="U44" s="262"/>
      <c r="V44" s="233">
        <v>9.70740735714626E-3</v>
      </c>
      <c r="W44" s="233"/>
      <c r="X44" s="233"/>
      <c r="Y44" s="233"/>
      <c r="Z44" s="233"/>
      <c r="AA44" s="233"/>
      <c r="AB44" s="233"/>
      <c r="AC44" s="233"/>
      <c r="AD44" s="233"/>
      <c r="AE44" s="233"/>
      <c r="AF44" s="235">
        <v>5147</v>
      </c>
      <c r="AG44" s="235"/>
      <c r="AH44" s="235"/>
      <c r="AI44" s="235"/>
      <c r="AJ44" s="235"/>
      <c r="AK44" s="235"/>
      <c r="AL44" s="235"/>
      <c r="AM44" s="235"/>
      <c r="AN44" s="233">
        <v>2.23894555973639E-2</v>
      </c>
      <c r="AO44" s="233"/>
    </row>
    <row r="45" spans="2:41" s="178" customFormat="1" ht="8.5500000000000007" customHeight="1" x14ac:dyDescent="0.15">
      <c r="B45" s="231" t="s">
        <v>1671</v>
      </c>
      <c r="C45" s="231"/>
      <c r="D45" s="231"/>
      <c r="E45" s="231"/>
      <c r="F45" s="231"/>
      <c r="G45" s="231"/>
      <c r="H45" s="231"/>
      <c r="I45" s="231"/>
      <c r="J45" s="231"/>
      <c r="K45" s="262">
        <v>192564540.06999999</v>
      </c>
      <c r="L45" s="262"/>
      <c r="M45" s="262"/>
      <c r="N45" s="262"/>
      <c r="O45" s="262"/>
      <c r="P45" s="262"/>
      <c r="Q45" s="262"/>
      <c r="R45" s="262"/>
      <c r="S45" s="262"/>
      <c r="T45" s="262"/>
      <c r="U45" s="262"/>
      <c r="V45" s="233">
        <v>1.2890185984780599E-2</v>
      </c>
      <c r="W45" s="233"/>
      <c r="X45" s="233"/>
      <c r="Y45" s="233"/>
      <c r="Z45" s="233"/>
      <c r="AA45" s="233"/>
      <c r="AB45" s="233"/>
      <c r="AC45" s="233"/>
      <c r="AD45" s="233"/>
      <c r="AE45" s="233"/>
      <c r="AF45" s="235">
        <v>5348</v>
      </c>
      <c r="AG45" s="235"/>
      <c r="AH45" s="235"/>
      <c r="AI45" s="235"/>
      <c r="AJ45" s="235"/>
      <c r="AK45" s="235"/>
      <c r="AL45" s="235"/>
      <c r="AM45" s="235"/>
      <c r="AN45" s="233">
        <v>2.3263805815951499E-2</v>
      </c>
      <c r="AO45" s="233"/>
    </row>
    <row r="46" spans="2:41" s="178" customFormat="1" ht="8.5500000000000007" customHeight="1" x14ac:dyDescent="0.15">
      <c r="B46" s="231" t="s">
        <v>1670</v>
      </c>
      <c r="C46" s="231"/>
      <c r="D46" s="231"/>
      <c r="E46" s="231"/>
      <c r="F46" s="231"/>
      <c r="G46" s="231"/>
      <c r="H46" s="231"/>
      <c r="I46" s="231"/>
      <c r="J46" s="231"/>
      <c r="K46" s="262">
        <v>43913222.420000002</v>
      </c>
      <c r="L46" s="262"/>
      <c r="M46" s="262"/>
      <c r="N46" s="262"/>
      <c r="O46" s="262"/>
      <c r="P46" s="262"/>
      <c r="Q46" s="262"/>
      <c r="R46" s="262"/>
      <c r="S46" s="262"/>
      <c r="T46" s="262"/>
      <c r="U46" s="262"/>
      <c r="V46" s="233">
        <v>2.9395318783981298E-3</v>
      </c>
      <c r="W46" s="233"/>
      <c r="X46" s="233"/>
      <c r="Y46" s="233"/>
      <c r="Z46" s="233"/>
      <c r="AA46" s="233"/>
      <c r="AB46" s="233"/>
      <c r="AC46" s="233"/>
      <c r="AD46" s="233"/>
      <c r="AE46" s="233"/>
      <c r="AF46" s="235">
        <v>1623</v>
      </c>
      <c r="AG46" s="235"/>
      <c r="AH46" s="235"/>
      <c r="AI46" s="235"/>
      <c r="AJ46" s="235"/>
      <c r="AK46" s="235"/>
      <c r="AL46" s="235"/>
      <c r="AM46" s="235"/>
      <c r="AN46" s="233">
        <v>7.0600517650129396E-3</v>
      </c>
      <c r="AO46" s="233"/>
    </row>
    <row r="47" spans="2:41" s="178" customFormat="1" ht="8.5500000000000007" customHeight="1" x14ac:dyDescent="0.15">
      <c r="B47" s="231" t="s">
        <v>1669</v>
      </c>
      <c r="C47" s="231"/>
      <c r="D47" s="231"/>
      <c r="E47" s="231"/>
      <c r="F47" s="231"/>
      <c r="G47" s="231"/>
      <c r="H47" s="231"/>
      <c r="I47" s="231"/>
      <c r="J47" s="231"/>
      <c r="K47" s="262">
        <v>12122039.67</v>
      </c>
      <c r="L47" s="262"/>
      <c r="M47" s="262"/>
      <c r="N47" s="262"/>
      <c r="O47" s="262"/>
      <c r="P47" s="262"/>
      <c r="Q47" s="262"/>
      <c r="R47" s="262"/>
      <c r="S47" s="262"/>
      <c r="T47" s="262"/>
      <c r="U47" s="262"/>
      <c r="V47" s="233">
        <v>8.1144402704874002E-4</v>
      </c>
      <c r="W47" s="233"/>
      <c r="X47" s="233"/>
      <c r="Y47" s="233"/>
      <c r="Z47" s="233"/>
      <c r="AA47" s="233"/>
      <c r="AB47" s="233"/>
      <c r="AC47" s="233"/>
      <c r="AD47" s="233"/>
      <c r="AE47" s="233"/>
      <c r="AF47" s="235">
        <v>320</v>
      </c>
      <c r="AG47" s="235"/>
      <c r="AH47" s="235"/>
      <c r="AI47" s="235"/>
      <c r="AJ47" s="235"/>
      <c r="AK47" s="235"/>
      <c r="AL47" s="235"/>
      <c r="AM47" s="235"/>
      <c r="AN47" s="233">
        <v>1.3920003480000899E-3</v>
      </c>
      <c r="AO47" s="233"/>
    </row>
    <row r="48" spans="2:41" s="178" customFormat="1" ht="8.5500000000000007" customHeight="1" x14ac:dyDescent="0.15">
      <c r="B48" s="231" t="s">
        <v>1668</v>
      </c>
      <c r="C48" s="231"/>
      <c r="D48" s="231"/>
      <c r="E48" s="231"/>
      <c r="F48" s="231"/>
      <c r="G48" s="231"/>
      <c r="H48" s="231"/>
      <c r="I48" s="231"/>
      <c r="J48" s="231"/>
      <c r="K48" s="262">
        <v>8898129.6099999994</v>
      </c>
      <c r="L48" s="262"/>
      <c r="M48" s="262"/>
      <c r="N48" s="262"/>
      <c r="O48" s="262"/>
      <c r="P48" s="262"/>
      <c r="Q48" s="262"/>
      <c r="R48" s="262"/>
      <c r="S48" s="262"/>
      <c r="T48" s="262"/>
      <c r="U48" s="262"/>
      <c r="V48" s="233">
        <v>5.9563689944103595E-4</v>
      </c>
      <c r="W48" s="233"/>
      <c r="X48" s="233"/>
      <c r="Y48" s="233"/>
      <c r="Z48" s="233"/>
      <c r="AA48" s="233"/>
      <c r="AB48" s="233"/>
      <c r="AC48" s="233"/>
      <c r="AD48" s="233"/>
      <c r="AE48" s="233"/>
      <c r="AF48" s="235">
        <v>331</v>
      </c>
      <c r="AG48" s="235"/>
      <c r="AH48" s="235"/>
      <c r="AI48" s="235"/>
      <c r="AJ48" s="235"/>
      <c r="AK48" s="235"/>
      <c r="AL48" s="235"/>
      <c r="AM48" s="235"/>
      <c r="AN48" s="233">
        <v>1.43985035996259E-3</v>
      </c>
      <c r="AO48" s="233"/>
    </row>
    <row r="49" spans="2:44" s="178" customFormat="1" ht="8.5500000000000007" customHeight="1" x14ac:dyDescent="0.15">
      <c r="B49" s="231" t="s">
        <v>1783</v>
      </c>
      <c r="C49" s="231"/>
      <c r="D49" s="231"/>
      <c r="E49" s="231"/>
      <c r="F49" s="231"/>
      <c r="G49" s="231"/>
      <c r="H49" s="231"/>
      <c r="I49" s="231"/>
      <c r="J49" s="231"/>
      <c r="K49" s="262">
        <v>24284741.309999999</v>
      </c>
      <c r="L49" s="262"/>
      <c r="M49" s="262"/>
      <c r="N49" s="262"/>
      <c r="O49" s="262"/>
      <c r="P49" s="262"/>
      <c r="Q49" s="262"/>
      <c r="R49" s="262"/>
      <c r="S49" s="262"/>
      <c r="T49" s="262"/>
      <c r="U49" s="262"/>
      <c r="V49" s="233">
        <v>1.6256099485626699E-3</v>
      </c>
      <c r="W49" s="233"/>
      <c r="X49" s="233"/>
      <c r="Y49" s="233"/>
      <c r="Z49" s="233"/>
      <c r="AA49" s="233"/>
      <c r="AB49" s="233"/>
      <c r="AC49" s="233"/>
      <c r="AD49" s="233"/>
      <c r="AE49" s="233"/>
      <c r="AF49" s="235">
        <v>916</v>
      </c>
      <c r="AG49" s="235"/>
      <c r="AH49" s="235"/>
      <c r="AI49" s="235"/>
      <c r="AJ49" s="235"/>
      <c r="AK49" s="235"/>
      <c r="AL49" s="235"/>
      <c r="AM49" s="235"/>
      <c r="AN49" s="233">
        <v>3.9846009961502504E-3</v>
      </c>
      <c r="AO49" s="233"/>
    </row>
    <row r="50" spans="2:44" s="178" customFormat="1" ht="8.5500000000000007" customHeight="1" x14ac:dyDescent="0.15">
      <c r="B50" s="231" t="s">
        <v>1782</v>
      </c>
      <c r="C50" s="231"/>
      <c r="D50" s="231"/>
      <c r="E50" s="231"/>
      <c r="F50" s="231"/>
      <c r="G50" s="231"/>
      <c r="H50" s="231"/>
      <c r="I50" s="231"/>
      <c r="J50" s="231"/>
      <c r="K50" s="262">
        <v>29384705.689999901</v>
      </c>
      <c r="L50" s="262"/>
      <c r="M50" s="262"/>
      <c r="N50" s="262"/>
      <c r="O50" s="262"/>
      <c r="P50" s="262"/>
      <c r="Q50" s="262"/>
      <c r="R50" s="262"/>
      <c r="S50" s="262"/>
      <c r="T50" s="262"/>
      <c r="U50" s="262"/>
      <c r="V50" s="233">
        <v>1.96699933079295E-3</v>
      </c>
      <c r="W50" s="233"/>
      <c r="X50" s="233"/>
      <c r="Y50" s="233"/>
      <c r="Z50" s="233"/>
      <c r="AA50" s="233"/>
      <c r="AB50" s="233"/>
      <c r="AC50" s="233"/>
      <c r="AD50" s="233"/>
      <c r="AE50" s="233"/>
      <c r="AF50" s="235">
        <v>1523</v>
      </c>
      <c r="AG50" s="235"/>
      <c r="AH50" s="235"/>
      <c r="AI50" s="235"/>
      <c r="AJ50" s="235"/>
      <c r="AK50" s="235"/>
      <c r="AL50" s="235"/>
      <c r="AM50" s="235"/>
      <c r="AN50" s="233">
        <v>6.6250516562629102E-3</v>
      </c>
      <c r="AO50" s="233"/>
    </row>
    <row r="51" spans="2:44" s="178" customFormat="1" ht="8.5500000000000007" customHeight="1" x14ac:dyDescent="0.15">
      <c r="B51" s="231" t="s">
        <v>1781</v>
      </c>
      <c r="C51" s="231"/>
      <c r="D51" s="231"/>
      <c r="E51" s="231"/>
      <c r="F51" s="231"/>
      <c r="G51" s="231"/>
      <c r="H51" s="231"/>
      <c r="I51" s="231"/>
      <c r="J51" s="231"/>
      <c r="K51" s="262">
        <v>6958380.2999999998</v>
      </c>
      <c r="L51" s="262"/>
      <c r="M51" s="262"/>
      <c r="N51" s="262"/>
      <c r="O51" s="262"/>
      <c r="P51" s="262"/>
      <c r="Q51" s="262"/>
      <c r="R51" s="262"/>
      <c r="S51" s="262"/>
      <c r="T51" s="262"/>
      <c r="U51" s="262"/>
      <c r="V51" s="233">
        <v>4.65790930081045E-4</v>
      </c>
      <c r="W51" s="233"/>
      <c r="X51" s="233"/>
      <c r="Y51" s="233"/>
      <c r="Z51" s="233"/>
      <c r="AA51" s="233"/>
      <c r="AB51" s="233"/>
      <c r="AC51" s="233"/>
      <c r="AD51" s="233"/>
      <c r="AE51" s="233"/>
      <c r="AF51" s="235">
        <v>284</v>
      </c>
      <c r="AG51" s="235"/>
      <c r="AH51" s="235"/>
      <c r="AI51" s="235"/>
      <c r="AJ51" s="235"/>
      <c r="AK51" s="235"/>
      <c r="AL51" s="235"/>
      <c r="AM51" s="235"/>
      <c r="AN51" s="233">
        <v>1.2354003088500801E-3</v>
      </c>
      <c r="AO51" s="233"/>
    </row>
    <row r="52" spans="2:44" s="178" customFormat="1" ht="8.5500000000000007" customHeight="1" x14ac:dyDescent="0.15">
      <c r="B52" s="231" t="s">
        <v>1780</v>
      </c>
      <c r="C52" s="231"/>
      <c r="D52" s="231"/>
      <c r="E52" s="231"/>
      <c r="F52" s="231"/>
      <c r="G52" s="231"/>
      <c r="H52" s="231"/>
      <c r="I52" s="231"/>
      <c r="J52" s="231"/>
      <c r="K52" s="262">
        <v>2234409.86</v>
      </c>
      <c r="L52" s="262"/>
      <c r="M52" s="262"/>
      <c r="N52" s="262"/>
      <c r="O52" s="262"/>
      <c r="P52" s="262"/>
      <c r="Q52" s="262"/>
      <c r="R52" s="262"/>
      <c r="S52" s="262"/>
      <c r="T52" s="262"/>
      <c r="U52" s="262"/>
      <c r="V52" s="233">
        <v>1.4957041753979101E-4</v>
      </c>
      <c r="W52" s="233"/>
      <c r="X52" s="233"/>
      <c r="Y52" s="233"/>
      <c r="Z52" s="233"/>
      <c r="AA52" s="233"/>
      <c r="AB52" s="233"/>
      <c r="AC52" s="233"/>
      <c r="AD52" s="233"/>
      <c r="AE52" s="233"/>
      <c r="AF52" s="235">
        <v>102</v>
      </c>
      <c r="AG52" s="235"/>
      <c r="AH52" s="235"/>
      <c r="AI52" s="235"/>
      <c r="AJ52" s="235"/>
      <c r="AK52" s="235"/>
      <c r="AL52" s="235"/>
      <c r="AM52" s="235"/>
      <c r="AN52" s="233">
        <v>4.43700110925028E-4</v>
      </c>
      <c r="AO52" s="233"/>
    </row>
    <row r="53" spans="2:44" s="178" customFormat="1" ht="8.5500000000000007" customHeight="1" x14ac:dyDescent="0.15">
      <c r="B53" s="231" t="s">
        <v>1779</v>
      </c>
      <c r="C53" s="231"/>
      <c r="D53" s="231"/>
      <c r="E53" s="231"/>
      <c r="F53" s="231"/>
      <c r="G53" s="231"/>
      <c r="H53" s="231"/>
      <c r="I53" s="231"/>
      <c r="J53" s="231"/>
      <c r="K53" s="262">
        <v>306036.34999999998</v>
      </c>
      <c r="L53" s="262"/>
      <c r="M53" s="262"/>
      <c r="N53" s="262"/>
      <c r="O53" s="262"/>
      <c r="P53" s="262"/>
      <c r="Q53" s="262"/>
      <c r="R53" s="262"/>
      <c r="S53" s="262"/>
      <c r="T53" s="262"/>
      <c r="U53" s="262"/>
      <c r="V53" s="233">
        <v>2.0485939250131001E-5</v>
      </c>
      <c r="W53" s="233"/>
      <c r="X53" s="233"/>
      <c r="Y53" s="233"/>
      <c r="Z53" s="233"/>
      <c r="AA53" s="233"/>
      <c r="AB53" s="233"/>
      <c r="AC53" s="233"/>
      <c r="AD53" s="233"/>
      <c r="AE53" s="233"/>
      <c r="AF53" s="235">
        <v>30</v>
      </c>
      <c r="AG53" s="235"/>
      <c r="AH53" s="235"/>
      <c r="AI53" s="235"/>
      <c r="AJ53" s="235"/>
      <c r="AK53" s="235"/>
      <c r="AL53" s="235"/>
      <c r="AM53" s="235"/>
      <c r="AN53" s="233">
        <v>1.30500032625008E-4</v>
      </c>
      <c r="AO53" s="233"/>
    </row>
    <row r="54" spans="2:44" s="178" customFormat="1" ht="8.5500000000000007" customHeight="1" x14ac:dyDescent="0.15">
      <c r="B54" s="231" t="s">
        <v>1778</v>
      </c>
      <c r="C54" s="231"/>
      <c r="D54" s="231"/>
      <c r="E54" s="231"/>
      <c r="F54" s="231"/>
      <c r="G54" s="231"/>
      <c r="H54" s="231"/>
      <c r="I54" s="231"/>
      <c r="J54" s="231"/>
      <c r="K54" s="262">
        <v>188284.03</v>
      </c>
      <c r="L54" s="262"/>
      <c r="M54" s="262"/>
      <c r="N54" s="262"/>
      <c r="O54" s="262"/>
      <c r="P54" s="262"/>
      <c r="Q54" s="262"/>
      <c r="R54" s="262"/>
      <c r="S54" s="262"/>
      <c r="T54" s="262"/>
      <c r="U54" s="262"/>
      <c r="V54" s="233">
        <v>1.2603650515207899E-5</v>
      </c>
      <c r="W54" s="233"/>
      <c r="X54" s="233"/>
      <c r="Y54" s="233"/>
      <c r="Z54" s="233"/>
      <c r="AA54" s="233"/>
      <c r="AB54" s="233"/>
      <c r="AC54" s="233"/>
      <c r="AD54" s="233"/>
      <c r="AE54" s="233"/>
      <c r="AF54" s="235">
        <v>31</v>
      </c>
      <c r="AG54" s="235"/>
      <c r="AH54" s="235"/>
      <c r="AI54" s="235"/>
      <c r="AJ54" s="235"/>
      <c r="AK54" s="235"/>
      <c r="AL54" s="235"/>
      <c r="AM54" s="235"/>
      <c r="AN54" s="233">
        <v>1.3485003371250799E-4</v>
      </c>
      <c r="AO54" s="233"/>
    </row>
    <row r="55" spans="2:44" s="178" customFormat="1" ht="8.5500000000000007" customHeight="1" x14ac:dyDescent="0.15">
      <c r="B55" s="231" t="s">
        <v>1777</v>
      </c>
      <c r="C55" s="231"/>
      <c r="D55" s="231"/>
      <c r="E55" s="231"/>
      <c r="F55" s="231"/>
      <c r="G55" s="231"/>
      <c r="H55" s="231"/>
      <c r="I55" s="231"/>
      <c r="J55" s="231"/>
      <c r="K55" s="262">
        <v>209097.71</v>
      </c>
      <c r="L55" s="262"/>
      <c r="M55" s="262"/>
      <c r="N55" s="262"/>
      <c r="O55" s="262"/>
      <c r="P55" s="262"/>
      <c r="Q55" s="262"/>
      <c r="R55" s="262"/>
      <c r="S55" s="262"/>
      <c r="T55" s="262"/>
      <c r="U55" s="262"/>
      <c r="V55" s="233">
        <v>1.39969091397198E-5</v>
      </c>
      <c r="W55" s="233"/>
      <c r="X55" s="233"/>
      <c r="Y55" s="233"/>
      <c r="Z55" s="233"/>
      <c r="AA55" s="233"/>
      <c r="AB55" s="233"/>
      <c r="AC55" s="233"/>
      <c r="AD55" s="233"/>
      <c r="AE55" s="233"/>
      <c r="AF55" s="235">
        <v>56</v>
      </c>
      <c r="AG55" s="235"/>
      <c r="AH55" s="235"/>
      <c r="AI55" s="235"/>
      <c r="AJ55" s="235"/>
      <c r="AK55" s="235"/>
      <c r="AL55" s="235"/>
      <c r="AM55" s="235"/>
      <c r="AN55" s="233">
        <v>2.43600060900015E-4</v>
      </c>
      <c r="AO55" s="233"/>
    </row>
    <row r="56" spans="2:44" s="178" customFormat="1" ht="8.5500000000000007" customHeight="1" x14ac:dyDescent="0.15">
      <c r="B56" s="231" t="s">
        <v>1774</v>
      </c>
      <c r="C56" s="231"/>
      <c r="D56" s="231"/>
      <c r="E56" s="231"/>
      <c r="F56" s="231"/>
      <c r="G56" s="231"/>
      <c r="H56" s="231"/>
      <c r="I56" s="231"/>
      <c r="J56" s="231"/>
      <c r="K56" s="262">
        <v>92472.69</v>
      </c>
      <c r="L56" s="262"/>
      <c r="M56" s="262"/>
      <c r="N56" s="262"/>
      <c r="O56" s="262"/>
      <c r="P56" s="262"/>
      <c r="Q56" s="262"/>
      <c r="R56" s="262"/>
      <c r="S56" s="262"/>
      <c r="T56" s="262"/>
      <c r="U56" s="262"/>
      <c r="V56" s="233">
        <v>6.1900813731316301E-6</v>
      </c>
      <c r="W56" s="233"/>
      <c r="X56" s="233"/>
      <c r="Y56" s="233"/>
      <c r="Z56" s="233"/>
      <c r="AA56" s="233"/>
      <c r="AB56" s="233"/>
      <c r="AC56" s="233"/>
      <c r="AD56" s="233"/>
      <c r="AE56" s="233"/>
      <c r="AF56" s="235">
        <v>5</v>
      </c>
      <c r="AG56" s="235"/>
      <c r="AH56" s="235"/>
      <c r="AI56" s="235"/>
      <c r="AJ56" s="235"/>
      <c r="AK56" s="235"/>
      <c r="AL56" s="235"/>
      <c r="AM56" s="235"/>
      <c r="AN56" s="233">
        <v>2.1750005437501401E-5</v>
      </c>
      <c r="AO56" s="233"/>
    </row>
    <row r="57" spans="2:44" s="178" customFormat="1" ht="8.5500000000000007" customHeight="1" x14ac:dyDescent="0.15">
      <c r="B57" s="231" t="s">
        <v>1770</v>
      </c>
      <c r="C57" s="231"/>
      <c r="D57" s="231"/>
      <c r="E57" s="231"/>
      <c r="F57" s="231"/>
      <c r="G57" s="231"/>
      <c r="H57" s="231"/>
      <c r="I57" s="231"/>
      <c r="J57" s="231"/>
      <c r="K57" s="262">
        <v>18648.04</v>
      </c>
      <c r="L57" s="262"/>
      <c r="M57" s="262"/>
      <c r="N57" s="262"/>
      <c r="O57" s="262"/>
      <c r="P57" s="262"/>
      <c r="Q57" s="262"/>
      <c r="R57" s="262"/>
      <c r="S57" s="262"/>
      <c r="T57" s="262"/>
      <c r="U57" s="262"/>
      <c r="V57" s="233">
        <v>1.24829163128502E-6</v>
      </c>
      <c r="W57" s="233"/>
      <c r="X57" s="233"/>
      <c r="Y57" s="233"/>
      <c r="Z57" s="233"/>
      <c r="AA57" s="233"/>
      <c r="AB57" s="233"/>
      <c r="AC57" s="233"/>
      <c r="AD57" s="233"/>
      <c r="AE57" s="233"/>
      <c r="AF57" s="235">
        <v>2</v>
      </c>
      <c r="AG57" s="235"/>
      <c r="AH57" s="235"/>
      <c r="AI57" s="235"/>
      <c r="AJ57" s="235"/>
      <c r="AK57" s="235"/>
      <c r="AL57" s="235"/>
      <c r="AM57" s="235"/>
      <c r="AN57" s="233">
        <v>8.7000021750005392E-6</v>
      </c>
      <c r="AO57" s="233"/>
    </row>
    <row r="58" spans="2:44" s="178" customFormat="1" ht="8.5500000000000007" customHeight="1" x14ac:dyDescent="0.15">
      <c r="B58" s="231" t="s">
        <v>1776</v>
      </c>
      <c r="C58" s="231"/>
      <c r="D58" s="231"/>
      <c r="E58" s="231"/>
      <c r="F58" s="231"/>
      <c r="G58" s="231"/>
      <c r="H58" s="231"/>
      <c r="I58" s="231"/>
      <c r="J58" s="231"/>
      <c r="K58" s="262">
        <v>125804.16</v>
      </c>
      <c r="L58" s="262"/>
      <c r="M58" s="262"/>
      <c r="N58" s="262"/>
      <c r="O58" s="262"/>
      <c r="P58" s="262"/>
      <c r="Q58" s="262"/>
      <c r="R58" s="262"/>
      <c r="S58" s="262"/>
      <c r="T58" s="262"/>
      <c r="U58" s="262"/>
      <c r="V58" s="233">
        <v>8.4212753784762998E-6</v>
      </c>
      <c r="W58" s="233"/>
      <c r="X58" s="233"/>
      <c r="Y58" s="233"/>
      <c r="Z58" s="233"/>
      <c r="AA58" s="233"/>
      <c r="AB58" s="233"/>
      <c r="AC58" s="233"/>
      <c r="AD58" s="233"/>
      <c r="AE58" s="233"/>
      <c r="AF58" s="235">
        <v>15</v>
      </c>
      <c r="AG58" s="235"/>
      <c r="AH58" s="235"/>
      <c r="AI58" s="235"/>
      <c r="AJ58" s="235"/>
      <c r="AK58" s="235"/>
      <c r="AL58" s="235"/>
      <c r="AM58" s="235"/>
      <c r="AN58" s="233">
        <v>6.5250016312504096E-5</v>
      </c>
      <c r="AO58" s="233"/>
    </row>
    <row r="59" spans="2:44" s="178" customFormat="1" ht="8.5500000000000007" customHeight="1" x14ac:dyDescent="0.15">
      <c r="B59" s="231" t="s">
        <v>1773</v>
      </c>
      <c r="C59" s="231"/>
      <c r="D59" s="231"/>
      <c r="E59" s="231"/>
      <c r="F59" s="231"/>
      <c r="G59" s="231"/>
      <c r="H59" s="231"/>
      <c r="I59" s="231"/>
      <c r="J59" s="231"/>
      <c r="K59" s="262">
        <v>7161.4</v>
      </c>
      <c r="L59" s="262"/>
      <c r="M59" s="262"/>
      <c r="N59" s="262"/>
      <c r="O59" s="262"/>
      <c r="P59" s="262"/>
      <c r="Q59" s="262"/>
      <c r="R59" s="262"/>
      <c r="S59" s="262"/>
      <c r="T59" s="262"/>
      <c r="U59" s="262"/>
      <c r="V59" s="233">
        <v>4.7938097989303504E-7</v>
      </c>
      <c r="W59" s="233"/>
      <c r="X59" s="233"/>
      <c r="Y59" s="233"/>
      <c r="Z59" s="233"/>
      <c r="AA59" s="233"/>
      <c r="AB59" s="233"/>
      <c r="AC59" s="233"/>
      <c r="AD59" s="233"/>
      <c r="AE59" s="233"/>
      <c r="AF59" s="235">
        <v>1</v>
      </c>
      <c r="AG59" s="235"/>
      <c r="AH59" s="235"/>
      <c r="AI59" s="235"/>
      <c r="AJ59" s="235"/>
      <c r="AK59" s="235"/>
      <c r="AL59" s="235"/>
      <c r="AM59" s="235"/>
      <c r="AN59" s="233">
        <v>4.3500010875002696E-6</v>
      </c>
      <c r="AO59" s="233"/>
    </row>
    <row r="60" spans="2:44" s="178" customFormat="1" ht="8.5500000000000007" customHeight="1" x14ac:dyDescent="0.15">
      <c r="B60" s="231" t="s">
        <v>1775</v>
      </c>
      <c r="C60" s="231"/>
      <c r="D60" s="231"/>
      <c r="E60" s="231"/>
      <c r="F60" s="231"/>
      <c r="G60" s="231"/>
      <c r="H60" s="231"/>
      <c r="I60" s="231"/>
      <c r="J60" s="231"/>
      <c r="K60" s="262">
        <v>48559.37</v>
      </c>
      <c r="L60" s="262"/>
      <c r="M60" s="262"/>
      <c r="N60" s="262"/>
      <c r="O60" s="262"/>
      <c r="P60" s="262"/>
      <c r="Q60" s="262"/>
      <c r="R60" s="262"/>
      <c r="S60" s="262"/>
      <c r="T60" s="262"/>
      <c r="U60" s="262"/>
      <c r="V60" s="233">
        <v>3.2505429627710302E-6</v>
      </c>
      <c r="W60" s="233"/>
      <c r="X60" s="233"/>
      <c r="Y60" s="233"/>
      <c r="Z60" s="233"/>
      <c r="AA60" s="233"/>
      <c r="AB60" s="233"/>
      <c r="AC60" s="233"/>
      <c r="AD60" s="233"/>
      <c r="AE60" s="233"/>
      <c r="AF60" s="235">
        <v>2</v>
      </c>
      <c r="AG60" s="235"/>
      <c r="AH60" s="235"/>
      <c r="AI60" s="235"/>
      <c r="AJ60" s="235"/>
      <c r="AK60" s="235"/>
      <c r="AL60" s="235"/>
      <c r="AM60" s="235"/>
      <c r="AN60" s="233">
        <v>8.7000021750005392E-6</v>
      </c>
      <c r="AO60" s="233"/>
    </row>
    <row r="61" spans="2:44" s="178" customFormat="1" ht="10.199999999999999" customHeight="1" x14ac:dyDescent="0.15">
      <c r="B61" s="264"/>
      <c r="C61" s="264"/>
      <c r="D61" s="264"/>
      <c r="E61" s="264"/>
      <c r="F61" s="264"/>
      <c r="G61" s="264"/>
      <c r="H61" s="264"/>
      <c r="I61" s="264"/>
      <c r="J61" s="264"/>
      <c r="K61" s="260">
        <v>14938848849.610001</v>
      </c>
      <c r="L61" s="260"/>
      <c r="M61" s="260"/>
      <c r="N61" s="260"/>
      <c r="O61" s="260"/>
      <c r="P61" s="260"/>
      <c r="Q61" s="260"/>
      <c r="R61" s="260"/>
      <c r="S61" s="260"/>
      <c r="T61" s="260"/>
      <c r="U61" s="260"/>
      <c r="V61" s="258">
        <v>1</v>
      </c>
      <c r="W61" s="258"/>
      <c r="X61" s="258"/>
      <c r="Y61" s="258"/>
      <c r="Z61" s="258"/>
      <c r="AA61" s="258"/>
      <c r="AB61" s="258"/>
      <c r="AC61" s="258"/>
      <c r="AD61" s="258"/>
      <c r="AE61" s="258"/>
      <c r="AF61" s="259">
        <v>229885</v>
      </c>
      <c r="AG61" s="259"/>
      <c r="AH61" s="259"/>
      <c r="AI61" s="259"/>
      <c r="AJ61" s="259"/>
      <c r="AK61" s="259"/>
      <c r="AL61" s="259"/>
      <c r="AM61" s="259"/>
      <c r="AN61" s="258">
        <v>1</v>
      </c>
      <c r="AO61" s="258"/>
    </row>
    <row r="62" spans="2:44" s="178" customFormat="1" ht="6.3" customHeight="1" x14ac:dyDescent="0.15"/>
    <row r="63" spans="2:44" s="178" customFormat="1" ht="15.3" customHeight="1" x14ac:dyDescent="0.15">
      <c r="B63" s="216" t="s">
        <v>1787</v>
      </c>
      <c r="C63" s="216"/>
      <c r="D63" s="216"/>
      <c r="E63" s="216"/>
      <c r="F63" s="216"/>
      <c r="G63" s="216"/>
      <c r="H63" s="216"/>
      <c r="I63" s="216"/>
      <c r="J63" s="216"/>
      <c r="K63" s="216"/>
      <c r="L63" s="216"/>
      <c r="M63" s="216"/>
      <c r="N63" s="216"/>
      <c r="O63" s="216"/>
      <c r="P63" s="216"/>
      <c r="Q63" s="216"/>
      <c r="R63" s="216"/>
      <c r="S63" s="216"/>
      <c r="T63" s="216"/>
      <c r="U63" s="216"/>
      <c r="V63" s="216"/>
      <c r="W63" s="216"/>
      <c r="X63" s="216"/>
      <c r="Y63" s="216"/>
      <c r="Z63" s="216"/>
      <c r="AA63" s="216"/>
      <c r="AB63" s="216"/>
      <c r="AC63" s="216"/>
      <c r="AD63" s="216"/>
      <c r="AE63" s="216"/>
      <c r="AF63" s="216"/>
      <c r="AG63" s="216"/>
      <c r="AH63" s="216"/>
      <c r="AI63" s="216"/>
      <c r="AJ63" s="216"/>
      <c r="AK63" s="216"/>
      <c r="AL63" s="216"/>
      <c r="AM63" s="216"/>
      <c r="AN63" s="216"/>
      <c r="AO63" s="216"/>
      <c r="AP63" s="216"/>
      <c r="AQ63" s="216"/>
      <c r="AR63" s="216"/>
    </row>
    <row r="64" spans="2:44" s="178" customFormat="1" ht="7.65" customHeight="1" x14ac:dyDescent="0.15"/>
    <row r="65" spans="2:43" s="178" customFormat="1" ht="10.65" customHeight="1" x14ac:dyDescent="0.15">
      <c r="B65" s="212" t="s">
        <v>1666</v>
      </c>
      <c r="C65" s="212"/>
      <c r="D65" s="212"/>
      <c r="E65" s="212"/>
      <c r="F65" s="212"/>
      <c r="G65" s="212"/>
      <c r="H65" s="212"/>
      <c r="I65" s="212"/>
      <c r="J65" s="212"/>
      <c r="K65" s="212"/>
      <c r="L65" s="212" t="s">
        <v>1652</v>
      </c>
      <c r="M65" s="212"/>
      <c r="N65" s="212"/>
      <c r="O65" s="212"/>
      <c r="P65" s="212"/>
      <c r="Q65" s="212"/>
      <c r="R65" s="212"/>
      <c r="S65" s="212"/>
      <c r="T65" s="212"/>
      <c r="U65" s="212"/>
      <c r="V65" s="212" t="s">
        <v>1650</v>
      </c>
      <c r="W65" s="212"/>
      <c r="X65" s="212"/>
      <c r="Y65" s="212"/>
      <c r="Z65" s="212"/>
      <c r="AA65" s="212"/>
      <c r="AB65" s="212"/>
      <c r="AC65" s="212"/>
      <c r="AD65" s="212"/>
      <c r="AE65" s="212"/>
      <c r="AF65" s="212" t="s">
        <v>1651</v>
      </c>
      <c r="AG65" s="212"/>
      <c r="AH65" s="212"/>
      <c r="AI65" s="212"/>
      <c r="AJ65" s="212"/>
      <c r="AK65" s="212" t="s">
        <v>1650</v>
      </c>
      <c r="AL65" s="212"/>
      <c r="AM65" s="212"/>
      <c r="AN65" s="212"/>
      <c r="AO65" s="212"/>
      <c r="AP65" s="212"/>
      <c r="AQ65" s="212"/>
    </row>
    <row r="66" spans="2:43" s="178" customFormat="1" ht="8.5500000000000007" customHeight="1" x14ac:dyDescent="0.15">
      <c r="B66" s="231" t="s">
        <v>1786</v>
      </c>
      <c r="C66" s="231"/>
      <c r="D66" s="231"/>
      <c r="E66" s="231"/>
      <c r="F66" s="231"/>
      <c r="G66" s="231"/>
      <c r="H66" s="231"/>
      <c r="I66" s="231"/>
      <c r="J66" s="231"/>
      <c r="K66" s="231"/>
      <c r="L66" s="262">
        <v>250000</v>
      </c>
      <c r="M66" s="262"/>
      <c r="N66" s="262"/>
      <c r="O66" s="262"/>
      <c r="P66" s="262"/>
      <c r="Q66" s="262"/>
      <c r="R66" s="262"/>
      <c r="S66" s="262"/>
      <c r="T66" s="262"/>
      <c r="U66" s="262"/>
      <c r="V66" s="233">
        <v>1.6734890520465101E-5</v>
      </c>
      <c r="W66" s="233"/>
      <c r="X66" s="233"/>
      <c r="Y66" s="233"/>
      <c r="Z66" s="233"/>
      <c r="AA66" s="233"/>
      <c r="AB66" s="233"/>
      <c r="AC66" s="233"/>
      <c r="AD66" s="233"/>
      <c r="AE66" s="233"/>
      <c r="AF66" s="235">
        <v>728</v>
      </c>
      <c r="AG66" s="235"/>
      <c r="AH66" s="235"/>
      <c r="AI66" s="235"/>
      <c r="AJ66" s="235"/>
      <c r="AK66" s="233">
        <v>3.1668007917002002E-3</v>
      </c>
      <c r="AL66" s="233"/>
      <c r="AM66" s="233"/>
      <c r="AN66" s="233"/>
      <c r="AO66" s="233"/>
      <c r="AP66" s="233"/>
      <c r="AQ66" s="233"/>
    </row>
    <row r="67" spans="2:43" s="178" customFormat="1" ht="8.5500000000000007" customHeight="1" x14ac:dyDescent="0.15">
      <c r="B67" s="231" t="s">
        <v>1784</v>
      </c>
      <c r="C67" s="231"/>
      <c r="D67" s="231"/>
      <c r="E67" s="231"/>
      <c r="F67" s="231"/>
      <c r="G67" s="231"/>
      <c r="H67" s="231"/>
      <c r="I67" s="231"/>
      <c r="J67" s="231"/>
      <c r="K67" s="231"/>
      <c r="L67" s="262">
        <v>160890938.90000099</v>
      </c>
      <c r="M67" s="262"/>
      <c r="N67" s="262"/>
      <c r="O67" s="262"/>
      <c r="P67" s="262"/>
      <c r="Q67" s="262"/>
      <c r="R67" s="262"/>
      <c r="S67" s="262"/>
      <c r="T67" s="262"/>
      <c r="U67" s="262"/>
      <c r="V67" s="233">
        <v>1.07699689929054E-2</v>
      </c>
      <c r="W67" s="233"/>
      <c r="X67" s="233"/>
      <c r="Y67" s="233"/>
      <c r="Z67" s="233"/>
      <c r="AA67" s="233"/>
      <c r="AB67" s="233"/>
      <c r="AC67" s="233"/>
      <c r="AD67" s="233"/>
      <c r="AE67" s="233"/>
      <c r="AF67" s="235">
        <v>8546</v>
      </c>
      <c r="AG67" s="235"/>
      <c r="AH67" s="235"/>
      <c r="AI67" s="235"/>
      <c r="AJ67" s="235"/>
      <c r="AK67" s="233">
        <v>3.7175109293777299E-2</v>
      </c>
      <c r="AL67" s="233"/>
      <c r="AM67" s="233"/>
      <c r="AN67" s="233"/>
      <c r="AO67" s="233"/>
      <c r="AP67" s="233"/>
      <c r="AQ67" s="233"/>
    </row>
    <row r="68" spans="2:43" s="178" customFormat="1" ht="8.5500000000000007" customHeight="1" x14ac:dyDescent="0.15">
      <c r="B68" s="231" t="s">
        <v>1663</v>
      </c>
      <c r="C68" s="231"/>
      <c r="D68" s="231"/>
      <c r="E68" s="231"/>
      <c r="F68" s="231"/>
      <c r="G68" s="231"/>
      <c r="H68" s="231"/>
      <c r="I68" s="231"/>
      <c r="J68" s="231"/>
      <c r="K68" s="231"/>
      <c r="L68" s="262">
        <v>194647172.169999</v>
      </c>
      <c r="M68" s="262"/>
      <c r="N68" s="262"/>
      <c r="O68" s="262"/>
      <c r="P68" s="262"/>
      <c r="Q68" s="262"/>
      <c r="R68" s="262"/>
      <c r="S68" s="262"/>
      <c r="T68" s="262"/>
      <c r="U68" s="262"/>
      <c r="V68" s="233">
        <v>1.3029596465532299E-2</v>
      </c>
      <c r="W68" s="233"/>
      <c r="X68" s="233"/>
      <c r="Y68" s="233"/>
      <c r="Z68" s="233"/>
      <c r="AA68" s="233"/>
      <c r="AB68" s="233"/>
      <c r="AC68" s="233"/>
      <c r="AD68" s="233"/>
      <c r="AE68" s="233"/>
      <c r="AF68" s="235">
        <v>8986</v>
      </c>
      <c r="AG68" s="235"/>
      <c r="AH68" s="235"/>
      <c r="AI68" s="235"/>
      <c r="AJ68" s="235"/>
      <c r="AK68" s="233">
        <v>3.9089109772277399E-2</v>
      </c>
      <c r="AL68" s="233"/>
      <c r="AM68" s="233"/>
      <c r="AN68" s="233"/>
      <c r="AO68" s="233"/>
      <c r="AP68" s="233"/>
      <c r="AQ68" s="233"/>
    </row>
    <row r="69" spans="2:43" s="178" customFormat="1" ht="8.5500000000000007" customHeight="1" x14ac:dyDescent="0.15">
      <c r="B69" s="231" t="s">
        <v>1662</v>
      </c>
      <c r="C69" s="231"/>
      <c r="D69" s="231"/>
      <c r="E69" s="231"/>
      <c r="F69" s="231"/>
      <c r="G69" s="231"/>
      <c r="H69" s="231"/>
      <c r="I69" s="231"/>
      <c r="J69" s="231"/>
      <c r="K69" s="231"/>
      <c r="L69" s="262">
        <v>239228960.419999</v>
      </c>
      <c r="M69" s="262"/>
      <c r="N69" s="262"/>
      <c r="O69" s="262"/>
      <c r="P69" s="262"/>
      <c r="Q69" s="262"/>
      <c r="R69" s="262"/>
      <c r="S69" s="262"/>
      <c r="T69" s="262"/>
      <c r="U69" s="262"/>
      <c r="V69" s="233">
        <v>1.6013881847813501E-2</v>
      </c>
      <c r="W69" s="233"/>
      <c r="X69" s="233"/>
      <c r="Y69" s="233"/>
      <c r="Z69" s="233"/>
      <c r="AA69" s="233"/>
      <c r="AB69" s="233"/>
      <c r="AC69" s="233"/>
      <c r="AD69" s="233"/>
      <c r="AE69" s="233"/>
      <c r="AF69" s="235">
        <v>8495</v>
      </c>
      <c r="AG69" s="235"/>
      <c r="AH69" s="235"/>
      <c r="AI69" s="235"/>
      <c r="AJ69" s="235"/>
      <c r="AK69" s="233">
        <v>3.6953259238314801E-2</v>
      </c>
      <c r="AL69" s="233"/>
      <c r="AM69" s="233"/>
      <c r="AN69" s="233"/>
      <c r="AO69" s="233"/>
      <c r="AP69" s="233"/>
      <c r="AQ69" s="233"/>
    </row>
    <row r="70" spans="2:43" s="178" customFormat="1" ht="8.5500000000000007" customHeight="1" x14ac:dyDescent="0.15">
      <c r="B70" s="231" t="s">
        <v>1661</v>
      </c>
      <c r="C70" s="231"/>
      <c r="D70" s="231"/>
      <c r="E70" s="231"/>
      <c r="F70" s="231"/>
      <c r="G70" s="231"/>
      <c r="H70" s="231"/>
      <c r="I70" s="231"/>
      <c r="J70" s="231"/>
      <c r="K70" s="231"/>
      <c r="L70" s="262">
        <v>247987431.94999999</v>
      </c>
      <c r="M70" s="262"/>
      <c r="N70" s="262"/>
      <c r="O70" s="262"/>
      <c r="P70" s="262"/>
      <c r="Q70" s="262"/>
      <c r="R70" s="262"/>
      <c r="S70" s="262"/>
      <c r="T70" s="262"/>
      <c r="U70" s="262"/>
      <c r="V70" s="233">
        <v>1.6600170096538198E-2</v>
      </c>
      <c r="W70" s="233"/>
      <c r="X70" s="233"/>
      <c r="Y70" s="233"/>
      <c r="Z70" s="233"/>
      <c r="AA70" s="233"/>
      <c r="AB70" s="233"/>
      <c r="AC70" s="233"/>
      <c r="AD70" s="233"/>
      <c r="AE70" s="233"/>
      <c r="AF70" s="235">
        <v>9072</v>
      </c>
      <c r="AG70" s="235"/>
      <c r="AH70" s="235"/>
      <c r="AI70" s="235"/>
      <c r="AJ70" s="235"/>
      <c r="AK70" s="233">
        <v>3.9463209865802498E-2</v>
      </c>
      <c r="AL70" s="233"/>
      <c r="AM70" s="233"/>
      <c r="AN70" s="233"/>
      <c r="AO70" s="233"/>
      <c r="AP70" s="233"/>
      <c r="AQ70" s="233"/>
    </row>
    <row r="71" spans="2:43" s="178" customFormat="1" ht="8.5500000000000007" customHeight="1" x14ac:dyDescent="0.15">
      <c r="B71" s="231" t="s">
        <v>1660</v>
      </c>
      <c r="C71" s="231"/>
      <c r="D71" s="231"/>
      <c r="E71" s="231"/>
      <c r="F71" s="231"/>
      <c r="G71" s="231"/>
      <c r="H71" s="231"/>
      <c r="I71" s="231"/>
      <c r="J71" s="231"/>
      <c r="K71" s="231"/>
      <c r="L71" s="262">
        <v>328046164.53999901</v>
      </c>
      <c r="M71" s="262"/>
      <c r="N71" s="262"/>
      <c r="O71" s="262"/>
      <c r="P71" s="262"/>
      <c r="Q71" s="262"/>
      <c r="R71" s="262"/>
      <c r="S71" s="262"/>
      <c r="T71" s="262"/>
      <c r="U71" s="262"/>
      <c r="V71" s="233">
        <v>2.1959266596941501E-2</v>
      </c>
      <c r="W71" s="233"/>
      <c r="X71" s="233"/>
      <c r="Y71" s="233"/>
      <c r="Z71" s="233"/>
      <c r="AA71" s="233"/>
      <c r="AB71" s="233"/>
      <c r="AC71" s="233"/>
      <c r="AD71" s="233"/>
      <c r="AE71" s="233"/>
      <c r="AF71" s="235">
        <v>11125</v>
      </c>
      <c r="AG71" s="235"/>
      <c r="AH71" s="235"/>
      <c r="AI71" s="235"/>
      <c r="AJ71" s="235"/>
      <c r="AK71" s="233">
        <v>4.8393762098440499E-2</v>
      </c>
      <c r="AL71" s="233"/>
      <c r="AM71" s="233"/>
      <c r="AN71" s="233"/>
      <c r="AO71" s="233"/>
      <c r="AP71" s="233"/>
      <c r="AQ71" s="233"/>
    </row>
    <row r="72" spans="2:43" s="178" customFormat="1" ht="8.5500000000000007" customHeight="1" x14ac:dyDescent="0.15">
      <c r="B72" s="231" t="s">
        <v>1659</v>
      </c>
      <c r="C72" s="231"/>
      <c r="D72" s="231"/>
      <c r="E72" s="231"/>
      <c r="F72" s="231"/>
      <c r="G72" s="231"/>
      <c r="H72" s="231"/>
      <c r="I72" s="231"/>
      <c r="J72" s="231"/>
      <c r="K72" s="231"/>
      <c r="L72" s="262">
        <v>456862770.81999898</v>
      </c>
      <c r="M72" s="262"/>
      <c r="N72" s="262"/>
      <c r="O72" s="262"/>
      <c r="P72" s="262"/>
      <c r="Q72" s="262"/>
      <c r="R72" s="262"/>
      <c r="S72" s="262"/>
      <c r="T72" s="262"/>
      <c r="U72" s="262"/>
      <c r="V72" s="233">
        <v>3.0582193810196199E-2</v>
      </c>
      <c r="W72" s="233"/>
      <c r="X72" s="233"/>
      <c r="Y72" s="233"/>
      <c r="Z72" s="233"/>
      <c r="AA72" s="233"/>
      <c r="AB72" s="233"/>
      <c r="AC72" s="233"/>
      <c r="AD72" s="233"/>
      <c r="AE72" s="233"/>
      <c r="AF72" s="235">
        <v>13438</v>
      </c>
      <c r="AG72" s="235"/>
      <c r="AH72" s="235"/>
      <c r="AI72" s="235"/>
      <c r="AJ72" s="235"/>
      <c r="AK72" s="233">
        <v>5.8455314613828697E-2</v>
      </c>
      <c r="AL72" s="233"/>
      <c r="AM72" s="233"/>
      <c r="AN72" s="233"/>
      <c r="AO72" s="233"/>
      <c r="AP72" s="233"/>
      <c r="AQ72" s="233"/>
    </row>
    <row r="73" spans="2:43" s="178" customFormat="1" ht="8.5500000000000007" customHeight="1" x14ac:dyDescent="0.15">
      <c r="B73" s="231" t="s">
        <v>1657</v>
      </c>
      <c r="C73" s="231"/>
      <c r="D73" s="231"/>
      <c r="E73" s="231"/>
      <c r="F73" s="231"/>
      <c r="G73" s="231"/>
      <c r="H73" s="231"/>
      <c r="I73" s="231"/>
      <c r="J73" s="231"/>
      <c r="K73" s="231"/>
      <c r="L73" s="262">
        <v>359509789.739999</v>
      </c>
      <c r="M73" s="262"/>
      <c r="N73" s="262"/>
      <c r="O73" s="262"/>
      <c r="P73" s="262"/>
      <c r="Q73" s="262"/>
      <c r="R73" s="262"/>
      <c r="S73" s="262"/>
      <c r="T73" s="262"/>
      <c r="U73" s="262"/>
      <c r="V73" s="233">
        <v>2.4065427889337299E-2</v>
      </c>
      <c r="W73" s="233"/>
      <c r="X73" s="233"/>
      <c r="Y73" s="233"/>
      <c r="Z73" s="233"/>
      <c r="AA73" s="233"/>
      <c r="AB73" s="233"/>
      <c r="AC73" s="233"/>
      <c r="AD73" s="233"/>
      <c r="AE73" s="233"/>
      <c r="AF73" s="235">
        <v>9495</v>
      </c>
      <c r="AG73" s="235"/>
      <c r="AH73" s="235"/>
      <c r="AI73" s="235"/>
      <c r="AJ73" s="235"/>
      <c r="AK73" s="233">
        <v>4.1303260325815098E-2</v>
      </c>
      <c r="AL73" s="233"/>
      <c r="AM73" s="233"/>
      <c r="AN73" s="233"/>
      <c r="AO73" s="233"/>
      <c r="AP73" s="233"/>
      <c r="AQ73" s="233"/>
    </row>
    <row r="74" spans="2:43" s="178" customFormat="1" ht="8.5500000000000007" customHeight="1" x14ac:dyDescent="0.15">
      <c r="B74" s="231" t="s">
        <v>1658</v>
      </c>
      <c r="C74" s="231"/>
      <c r="D74" s="231"/>
      <c r="E74" s="231"/>
      <c r="F74" s="231"/>
      <c r="G74" s="231"/>
      <c r="H74" s="231"/>
      <c r="I74" s="231"/>
      <c r="J74" s="231"/>
      <c r="K74" s="231"/>
      <c r="L74" s="262">
        <v>427983653.74000001</v>
      </c>
      <c r="M74" s="262"/>
      <c r="N74" s="262"/>
      <c r="O74" s="262"/>
      <c r="P74" s="262"/>
      <c r="Q74" s="262"/>
      <c r="R74" s="262"/>
      <c r="S74" s="262"/>
      <c r="T74" s="262"/>
      <c r="U74" s="262"/>
      <c r="V74" s="233">
        <v>2.86490383595502E-2</v>
      </c>
      <c r="W74" s="233"/>
      <c r="X74" s="233"/>
      <c r="Y74" s="233"/>
      <c r="Z74" s="233"/>
      <c r="AA74" s="233"/>
      <c r="AB74" s="233"/>
      <c r="AC74" s="233"/>
      <c r="AD74" s="233"/>
      <c r="AE74" s="233"/>
      <c r="AF74" s="235">
        <v>9164</v>
      </c>
      <c r="AG74" s="235"/>
      <c r="AH74" s="235"/>
      <c r="AI74" s="235"/>
      <c r="AJ74" s="235"/>
      <c r="AK74" s="233">
        <v>3.9863409965852498E-2</v>
      </c>
      <c r="AL74" s="233"/>
      <c r="AM74" s="233"/>
      <c r="AN74" s="233"/>
      <c r="AO74" s="233"/>
      <c r="AP74" s="233"/>
      <c r="AQ74" s="233"/>
    </row>
    <row r="75" spans="2:43" s="178" customFormat="1" ht="8.5500000000000007" customHeight="1" x14ac:dyDescent="0.15">
      <c r="B75" s="231" t="s">
        <v>1677</v>
      </c>
      <c r="C75" s="231"/>
      <c r="D75" s="231"/>
      <c r="E75" s="231"/>
      <c r="F75" s="231"/>
      <c r="G75" s="231"/>
      <c r="H75" s="231"/>
      <c r="I75" s="231"/>
      <c r="J75" s="231"/>
      <c r="K75" s="231"/>
      <c r="L75" s="262">
        <v>519017261.87</v>
      </c>
      <c r="M75" s="262"/>
      <c r="N75" s="262"/>
      <c r="O75" s="262"/>
      <c r="P75" s="262"/>
      <c r="Q75" s="262"/>
      <c r="R75" s="262"/>
      <c r="S75" s="262"/>
      <c r="T75" s="262"/>
      <c r="U75" s="262"/>
      <c r="V75" s="233">
        <v>3.4742788222504102E-2</v>
      </c>
      <c r="W75" s="233"/>
      <c r="X75" s="233"/>
      <c r="Y75" s="233"/>
      <c r="Z75" s="233"/>
      <c r="AA75" s="233"/>
      <c r="AB75" s="233"/>
      <c r="AC75" s="233"/>
      <c r="AD75" s="233"/>
      <c r="AE75" s="233"/>
      <c r="AF75" s="235">
        <v>10234</v>
      </c>
      <c r="AG75" s="235"/>
      <c r="AH75" s="235"/>
      <c r="AI75" s="235"/>
      <c r="AJ75" s="235"/>
      <c r="AK75" s="233">
        <v>4.4517911129477797E-2</v>
      </c>
      <c r="AL75" s="233"/>
      <c r="AM75" s="233"/>
      <c r="AN75" s="233"/>
      <c r="AO75" s="233"/>
      <c r="AP75" s="233"/>
      <c r="AQ75" s="233"/>
    </row>
    <row r="76" spans="2:43" s="178" customFormat="1" ht="8.5500000000000007" customHeight="1" x14ac:dyDescent="0.15">
      <c r="B76" s="231" t="s">
        <v>1676</v>
      </c>
      <c r="C76" s="231"/>
      <c r="D76" s="231"/>
      <c r="E76" s="231"/>
      <c r="F76" s="231"/>
      <c r="G76" s="231"/>
      <c r="H76" s="231"/>
      <c r="I76" s="231"/>
      <c r="J76" s="231"/>
      <c r="K76" s="231"/>
      <c r="L76" s="262">
        <v>564243060.13</v>
      </c>
      <c r="M76" s="262"/>
      <c r="N76" s="262"/>
      <c r="O76" s="262"/>
      <c r="P76" s="262"/>
      <c r="Q76" s="262"/>
      <c r="R76" s="262"/>
      <c r="S76" s="262"/>
      <c r="T76" s="262"/>
      <c r="U76" s="262"/>
      <c r="V76" s="233">
        <v>3.7770183352831103E-2</v>
      </c>
      <c r="W76" s="233"/>
      <c r="X76" s="233"/>
      <c r="Y76" s="233"/>
      <c r="Z76" s="233"/>
      <c r="AA76" s="233"/>
      <c r="AB76" s="233"/>
      <c r="AC76" s="233"/>
      <c r="AD76" s="233"/>
      <c r="AE76" s="233"/>
      <c r="AF76" s="235">
        <v>10245</v>
      </c>
      <c r="AG76" s="235"/>
      <c r="AH76" s="235"/>
      <c r="AI76" s="235"/>
      <c r="AJ76" s="235"/>
      <c r="AK76" s="233">
        <v>4.4565761141440299E-2</v>
      </c>
      <c r="AL76" s="233"/>
      <c r="AM76" s="233"/>
      <c r="AN76" s="233"/>
      <c r="AO76" s="233"/>
      <c r="AP76" s="233"/>
      <c r="AQ76" s="233"/>
    </row>
    <row r="77" spans="2:43" s="178" customFormat="1" ht="8.5500000000000007" customHeight="1" x14ac:dyDescent="0.15">
      <c r="B77" s="231" t="s">
        <v>1675</v>
      </c>
      <c r="C77" s="231"/>
      <c r="D77" s="231"/>
      <c r="E77" s="231"/>
      <c r="F77" s="231"/>
      <c r="G77" s="231"/>
      <c r="H77" s="231"/>
      <c r="I77" s="231"/>
      <c r="J77" s="231"/>
      <c r="K77" s="231"/>
      <c r="L77" s="262">
        <v>794798071.95000005</v>
      </c>
      <c r="M77" s="262"/>
      <c r="N77" s="262"/>
      <c r="O77" s="262"/>
      <c r="P77" s="262"/>
      <c r="Q77" s="262"/>
      <c r="R77" s="262"/>
      <c r="S77" s="262"/>
      <c r="T77" s="262"/>
      <c r="U77" s="262"/>
      <c r="V77" s="233">
        <v>5.3203434879840097E-2</v>
      </c>
      <c r="W77" s="233"/>
      <c r="X77" s="233"/>
      <c r="Y77" s="233"/>
      <c r="Z77" s="233"/>
      <c r="AA77" s="233"/>
      <c r="AB77" s="233"/>
      <c r="AC77" s="233"/>
      <c r="AD77" s="233"/>
      <c r="AE77" s="233"/>
      <c r="AF77" s="235">
        <v>13557</v>
      </c>
      <c r="AG77" s="235"/>
      <c r="AH77" s="235"/>
      <c r="AI77" s="235"/>
      <c r="AJ77" s="235"/>
      <c r="AK77" s="233">
        <v>5.89729647432412E-2</v>
      </c>
      <c r="AL77" s="233"/>
      <c r="AM77" s="233"/>
      <c r="AN77" s="233"/>
      <c r="AO77" s="233"/>
      <c r="AP77" s="233"/>
      <c r="AQ77" s="233"/>
    </row>
    <row r="78" spans="2:43" s="178" customFormat="1" ht="8.5500000000000007" customHeight="1" x14ac:dyDescent="0.15">
      <c r="B78" s="231" t="s">
        <v>1674</v>
      </c>
      <c r="C78" s="231"/>
      <c r="D78" s="231"/>
      <c r="E78" s="231"/>
      <c r="F78" s="231"/>
      <c r="G78" s="231"/>
      <c r="H78" s="231"/>
      <c r="I78" s="231"/>
      <c r="J78" s="231"/>
      <c r="K78" s="231"/>
      <c r="L78" s="262">
        <v>608959108.31000102</v>
      </c>
      <c r="M78" s="262"/>
      <c r="N78" s="262"/>
      <c r="O78" s="262"/>
      <c r="P78" s="262"/>
      <c r="Q78" s="262"/>
      <c r="R78" s="262"/>
      <c r="S78" s="262"/>
      <c r="T78" s="262"/>
      <c r="U78" s="262"/>
      <c r="V78" s="233">
        <v>4.0763456036031799E-2</v>
      </c>
      <c r="W78" s="233"/>
      <c r="X78" s="233"/>
      <c r="Y78" s="233"/>
      <c r="Z78" s="233"/>
      <c r="AA78" s="233"/>
      <c r="AB78" s="233"/>
      <c r="AC78" s="233"/>
      <c r="AD78" s="233"/>
      <c r="AE78" s="233"/>
      <c r="AF78" s="235">
        <v>9672</v>
      </c>
      <c r="AG78" s="235"/>
      <c r="AH78" s="235"/>
      <c r="AI78" s="235"/>
      <c r="AJ78" s="235"/>
      <c r="AK78" s="233">
        <v>4.2073210518302602E-2</v>
      </c>
      <c r="AL78" s="233"/>
      <c r="AM78" s="233"/>
      <c r="AN78" s="233"/>
      <c r="AO78" s="233"/>
      <c r="AP78" s="233"/>
      <c r="AQ78" s="233"/>
    </row>
    <row r="79" spans="2:43" s="178" customFormat="1" ht="8.5500000000000007" customHeight="1" x14ac:dyDescent="0.15">
      <c r="B79" s="231" t="s">
        <v>1673</v>
      </c>
      <c r="C79" s="231"/>
      <c r="D79" s="231"/>
      <c r="E79" s="231"/>
      <c r="F79" s="231"/>
      <c r="G79" s="231"/>
      <c r="H79" s="231"/>
      <c r="I79" s="231"/>
      <c r="J79" s="231"/>
      <c r="K79" s="231"/>
      <c r="L79" s="262">
        <v>664157017.700001</v>
      </c>
      <c r="M79" s="262"/>
      <c r="N79" s="262"/>
      <c r="O79" s="262"/>
      <c r="P79" s="262"/>
      <c r="Q79" s="262"/>
      <c r="R79" s="262"/>
      <c r="S79" s="262"/>
      <c r="T79" s="262"/>
      <c r="U79" s="262"/>
      <c r="V79" s="233">
        <v>4.44583799184326E-2</v>
      </c>
      <c r="W79" s="233"/>
      <c r="X79" s="233"/>
      <c r="Y79" s="233"/>
      <c r="Z79" s="233"/>
      <c r="AA79" s="233"/>
      <c r="AB79" s="233"/>
      <c r="AC79" s="233"/>
      <c r="AD79" s="233"/>
      <c r="AE79" s="233"/>
      <c r="AF79" s="235">
        <v>9636</v>
      </c>
      <c r="AG79" s="235"/>
      <c r="AH79" s="235"/>
      <c r="AI79" s="235"/>
      <c r="AJ79" s="235"/>
      <c r="AK79" s="233">
        <v>4.19166104791526E-2</v>
      </c>
      <c r="AL79" s="233"/>
      <c r="AM79" s="233"/>
      <c r="AN79" s="233"/>
      <c r="AO79" s="233"/>
      <c r="AP79" s="233"/>
      <c r="AQ79" s="233"/>
    </row>
    <row r="80" spans="2:43" s="178" customFormat="1" ht="8.5500000000000007" customHeight="1" x14ac:dyDescent="0.15">
      <c r="B80" s="231" t="s">
        <v>1672</v>
      </c>
      <c r="C80" s="231"/>
      <c r="D80" s="231"/>
      <c r="E80" s="231"/>
      <c r="F80" s="231"/>
      <c r="G80" s="231"/>
      <c r="H80" s="231"/>
      <c r="I80" s="231"/>
      <c r="J80" s="231"/>
      <c r="K80" s="231"/>
      <c r="L80" s="262">
        <v>774343732.49000299</v>
      </c>
      <c r="M80" s="262"/>
      <c r="N80" s="262"/>
      <c r="O80" s="262"/>
      <c r="P80" s="262"/>
      <c r="Q80" s="262"/>
      <c r="R80" s="262"/>
      <c r="S80" s="262"/>
      <c r="T80" s="262"/>
      <c r="U80" s="262"/>
      <c r="V80" s="233">
        <v>5.1834230353714199E-2</v>
      </c>
      <c r="W80" s="233"/>
      <c r="X80" s="233"/>
      <c r="Y80" s="233"/>
      <c r="Z80" s="233"/>
      <c r="AA80" s="233"/>
      <c r="AB80" s="233"/>
      <c r="AC80" s="233"/>
      <c r="AD80" s="233"/>
      <c r="AE80" s="233"/>
      <c r="AF80" s="235">
        <v>10553</v>
      </c>
      <c r="AG80" s="235"/>
      <c r="AH80" s="235"/>
      <c r="AI80" s="235"/>
      <c r="AJ80" s="235"/>
      <c r="AK80" s="233">
        <v>4.5905561476390397E-2</v>
      </c>
      <c r="AL80" s="233"/>
      <c r="AM80" s="233"/>
      <c r="AN80" s="233"/>
      <c r="AO80" s="233"/>
      <c r="AP80" s="233"/>
      <c r="AQ80" s="233"/>
    </row>
    <row r="81" spans="2:43" s="178" customFormat="1" ht="8.5500000000000007" customHeight="1" x14ac:dyDescent="0.15">
      <c r="B81" s="231" t="s">
        <v>1671</v>
      </c>
      <c r="C81" s="231"/>
      <c r="D81" s="231"/>
      <c r="E81" s="231"/>
      <c r="F81" s="231"/>
      <c r="G81" s="231"/>
      <c r="H81" s="231"/>
      <c r="I81" s="231"/>
      <c r="J81" s="231"/>
      <c r="K81" s="231"/>
      <c r="L81" s="262">
        <v>793625716.84999895</v>
      </c>
      <c r="M81" s="262"/>
      <c r="N81" s="262"/>
      <c r="O81" s="262"/>
      <c r="P81" s="262"/>
      <c r="Q81" s="262"/>
      <c r="R81" s="262"/>
      <c r="S81" s="262"/>
      <c r="T81" s="262"/>
      <c r="U81" s="262"/>
      <c r="V81" s="233">
        <v>5.3124957942841597E-2</v>
      </c>
      <c r="W81" s="233"/>
      <c r="X81" s="233"/>
      <c r="Y81" s="233"/>
      <c r="Z81" s="233"/>
      <c r="AA81" s="233"/>
      <c r="AB81" s="233"/>
      <c r="AC81" s="233"/>
      <c r="AD81" s="233"/>
      <c r="AE81" s="233"/>
      <c r="AF81" s="235">
        <v>10412</v>
      </c>
      <c r="AG81" s="235"/>
      <c r="AH81" s="235"/>
      <c r="AI81" s="235"/>
      <c r="AJ81" s="235"/>
      <c r="AK81" s="233">
        <v>4.5292211323052799E-2</v>
      </c>
      <c r="AL81" s="233"/>
      <c r="AM81" s="233"/>
      <c r="AN81" s="233"/>
      <c r="AO81" s="233"/>
      <c r="AP81" s="233"/>
      <c r="AQ81" s="233"/>
    </row>
    <row r="82" spans="2:43" s="178" customFormat="1" ht="8.5500000000000007" customHeight="1" x14ac:dyDescent="0.15">
      <c r="B82" s="231" t="s">
        <v>1670</v>
      </c>
      <c r="C82" s="231"/>
      <c r="D82" s="231"/>
      <c r="E82" s="231"/>
      <c r="F82" s="231"/>
      <c r="G82" s="231"/>
      <c r="H82" s="231"/>
      <c r="I82" s="231"/>
      <c r="J82" s="231"/>
      <c r="K82" s="231"/>
      <c r="L82" s="262">
        <v>1426246911.8199999</v>
      </c>
      <c r="M82" s="262"/>
      <c r="N82" s="262"/>
      <c r="O82" s="262"/>
      <c r="P82" s="262"/>
      <c r="Q82" s="262"/>
      <c r="R82" s="262"/>
      <c r="S82" s="262"/>
      <c r="T82" s="262"/>
      <c r="U82" s="262"/>
      <c r="V82" s="233">
        <v>9.5472343697837095E-2</v>
      </c>
      <c r="W82" s="233"/>
      <c r="X82" s="233"/>
      <c r="Y82" s="233"/>
      <c r="Z82" s="233"/>
      <c r="AA82" s="233"/>
      <c r="AB82" s="233"/>
      <c r="AC82" s="233"/>
      <c r="AD82" s="233"/>
      <c r="AE82" s="233"/>
      <c r="AF82" s="235">
        <v>17519</v>
      </c>
      <c r="AG82" s="235"/>
      <c r="AH82" s="235"/>
      <c r="AI82" s="235"/>
      <c r="AJ82" s="235"/>
      <c r="AK82" s="233">
        <v>7.6207669051917296E-2</v>
      </c>
      <c r="AL82" s="233"/>
      <c r="AM82" s="233"/>
      <c r="AN82" s="233"/>
      <c r="AO82" s="233"/>
      <c r="AP82" s="233"/>
      <c r="AQ82" s="233"/>
    </row>
    <row r="83" spans="2:43" s="178" customFormat="1" ht="8.5500000000000007" customHeight="1" x14ac:dyDescent="0.15">
      <c r="B83" s="231" t="s">
        <v>1669</v>
      </c>
      <c r="C83" s="231"/>
      <c r="D83" s="231"/>
      <c r="E83" s="231"/>
      <c r="F83" s="231"/>
      <c r="G83" s="231"/>
      <c r="H83" s="231"/>
      <c r="I83" s="231"/>
      <c r="J83" s="231"/>
      <c r="K83" s="231"/>
      <c r="L83" s="262">
        <v>932674878.70999599</v>
      </c>
      <c r="M83" s="262"/>
      <c r="N83" s="262"/>
      <c r="O83" s="262"/>
      <c r="P83" s="262"/>
      <c r="Q83" s="262"/>
      <c r="R83" s="262"/>
      <c r="S83" s="262"/>
      <c r="T83" s="262"/>
      <c r="U83" s="262"/>
      <c r="V83" s="233">
        <v>6.2432847945599598E-2</v>
      </c>
      <c r="W83" s="233"/>
      <c r="X83" s="233"/>
      <c r="Y83" s="233"/>
      <c r="Z83" s="233"/>
      <c r="AA83" s="233"/>
      <c r="AB83" s="233"/>
      <c r="AC83" s="233"/>
      <c r="AD83" s="233"/>
      <c r="AE83" s="233"/>
      <c r="AF83" s="235">
        <v>10518</v>
      </c>
      <c r="AG83" s="235"/>
      <c r="AH83" s="235"/>
      <c r="AI83" s="235"/>
      <c r="AJ83" s="235"/>
      <c r="AK83" s="233">
        <v>4.57533114383279E-2</v>
      </c>
      <c r="AL83" s="233"/>
      <c r="AM83" s="233"/>
      <c r="AN83" s="233"/>
      <c r="AO83" s="233"/>
      <c r="AP83" s="233"/>
      <c r="AQ83" s="233"/>
    </row>
    <row r="84" spans="2:43" s="178" customFormat="1" ht="8.5500000000000007" customHeight="1" x14ac:dyDescent="0.15">
      <c r="B84" s="231" t="s">
        <v>1668</v>
      </c>
      <c r="C84" s="231"/>
      <c r="D84" s="231"/>
      <c r="E84" s="231"/>
      <c r="F84" s="231"/>
      <c r="G84" s="231"/>
      <c r="H84" s="231"/>
      <c r="I84" s="231"/>
      <c r="J84" s="231"/>
      <c r="K84" s="231"/>
      <c r="L84" s="262">
        <v>894840627.72000098</v>
      </c>
      <c r="M84" s="262"/>
      <c r="N84" s="262"/>
      <c r="O84" s="262"/>
      <c r="P84" s="262"/>
      <c r="Q84" s="262"/>
      <c r="R84" s="262"/>
      <c r="S84" s="262"/>
      <c r="T84" s="262"/>
      <c r="U84" s="262"/>
      <c r="V84" s="233">
        <v>5.9900239752634102E-2</v>
      </c>
      <c r="W84" s="233"/>
      <c r="X84" s="233"/>
      <c r="Y84" s="233"/>
      <c r="Z84" s="233"/>
      <c r="AA84" s="233"/>
      <c r="AB84" s="233"/>
      <c r="AC84" s="233"/>
      <c r="AD84" s="233"/>
      <c r="AE84" s="233"/>
      <c r="AF84" s="235">
        <v>9643</v>
      </c>
      <c r="AG84" s="235"/>
      <c r="AH84" s="235"/>
      <c r="AI84" s="235"/>
      <c r="AJ84" s="235"/>
      <c r="AK84" s="233">
        <v>4.1947060486765102E-2</v>
      </c>
      <c r="AL84" s="233"/>
      <c r="AM84" s="233"/>
      <c r="AN84" s="233"/>
      <c r="AO84" s="233"/>
      <c r="AP84" s="233"/>
      <c r="AQ84" s="233"/>
    </row>
    <row r="85" spans="2:43" s="178" customFormat="1" ht="8.5500000000000007" customHeight="1" x14ac:dyDescent="0.15">
      <c r="B85" s="231" t="s">
        <v>1783</v>
      </c>
      <c r="C85" s="231"/>
      <c r="D85" s="231"/>
      <c r="E85" s="231"/>
      <c r="F85" s="231"/>
      <c r="G85" s="231"/>
      <c r="H85" s="231"/>
      <c r="I85" s="231"/>
      <c r="J85" s="231"/>
      <c r="K85" s="231"/>
      <c r="L85" s="262">
        <v>587565471.25999999</v>
      </c>
      <c r="M85" s="262"/>
      <c r="N85" s="262"/>
      <c r="O85" s="262"/>
      <c r="P85" s="262"/>
      <c r="Q85" s="262"/>
      <c r="R85" s="262"/>
      <c r="S85" s="262"/>
      <c r="T85" s="262"/>
      <c r="U85" s="262"/>
      <c r="V85" s="233">
        <v>3.93313753405665E-2</v>
      </c>
      <c r="W85" s="233"/>
      <c r="X85" s="233"/>
      <c r="Y85" s="233"/>
      <c r="Z85" s="233"/>
      <c r="AA85" s="233"/>
      <c r="AB85" s="233"/>
      <c r="AC85" s="233"/>
      <c r="AD85" s="233"/>
      <c r="AE85" s="233"/>
      <c r="AF85" s="235">
        <v>6369</v>
      </c>
      <c r="AG85" s="235"/>
      <c r="AH85" s="235"/>
      <c r="AI85" s="235"/>
      <c r="AJ85" s="235"/>
      <c r="AK85" s="233">
        <v>2.77051569262892E-2</v>
      </c>
      <c r="AL85" s="233"/>
      <c r="AM85" s="233"/>
      <c r="AN85" s="233"/>
      <c r="AO85" s="233"/>
      <c r="AP85" s="233"/>
      <c r="AQ85" s="233"/>
    </row>
    <row r="86" spans="2:43" s="178" customFormat="1" ht="8.5500000000000007" customHeight="1" x14ac:dyDescent="0.15">
      <c r="B86" s="231" t="s">
        <v>1782</v>
      </c>
      <c r="C86" s="231"/>
      <c r="D86" s="231"/>
      <c r="E86" s="231"/>
      <c r="F86" s="231"/>
      <c r="G86" s="231"/>
      <c r="H86" s="231"/>
      <c r="I86" s="231"/>
      <c r="J86" s="231"/>
      <c r="K86" s="231"/>
      <c r="L86" s="262">
        <v>673253523.65999901</v>
      </c>
      <c r="M86" s="262"/>
      <c r="N86" s="262"/>
      <c r="O86" s="262"/>
      <c r="P86" s="262"/>
      <c r="Q86" s="262"/>
      <c r="R86" s="262"/>
      <c r="S86" s="262"/>
      <c r="T86" s="262"/>
      <c r="U86" s="262"/>
      <c r="V86" s="233">
        <v>4.5067296043869901E-2</v>
      </c>
      <c r="W86" s="233"/>
      <c r="X86" s="233"/>
      <c r="Y86" s="233"/>
      <c r="Z86" s="233"/>
      <c r="AA86" s="233"/>
      <c r="AB86" s="233"/>
      <c r="AC86" s="233"/>
      <c r="AD86" s="233"/>
      <c r="AE86" s="233"/>
      <c r="AF86" s="235">
        <v>6751</v>
      </c>
      <c r="AG86" s="235"/>
      <c r="AH86" s="235"/>
      <c r="AI86" s="235"/>
      <c r="AJ86" s="235"/>
      <c r="AK86" s="233">
        <v>2.9366857341714299E-2</v>
      </c>
      <c r="AL86" s="233"/>
      <c r="AM86" s="233"/>
      <c r="AN86" s="233"/>
      <c r="AO86" s="233"/>
      <c r="AP86" s="233"/>
      <c r="AQ86" s="233"/>
    </row>
    <row r="87" spans="2:43" s="178" customFormat="1" ht="8.5500000000000007" customHeight="1" x14ac:dyDescent="0.15">
      <c r="B87" s="231" t="s">
        <v>1781</v>
      </c>
      <c r="C87" s="231"/>
      <c r="D87" s="231"/>
      <c r="E87" s="231"/>
      <c r="F87" s="231"/>
      <c r="G87" s="231"/>
      <c r="H87" s="231"/>
      <c r="I87" s="231"/>
      <c r="J87" s="231"/>
      <c r="K87" s="231"/>
      <c r="L87" s="262">
        <v>1338372715.9400001</v>
      </c>
      <c r="M87" s="262"/>
      <c r="N87" s="262"/>
      <c r="O87" s="262"/>
      <c r="P87" s="262"/>
      <c r="Q87" s="262"/>
      <c r="R87" s="262"/>
      <c r="S87" s="262"/>
      <c r="T87" s="262"/>
      <c r="U87" s="262"/>
      <c r="V87" s="233">
        <v>8.9590083507333995E-2</v>
      </c>
      <c r="W87" s="233"/>
      <c r="X87" s="233"/>
      <c r="Y87" s="233"/>
      <c r="Z87" s="233"/>
      <c r="AA87" s="233"/>
      <c r="AB87" s="233"/>
      <c r="AC87" s="233"/>
      <c r="AD87" s="233"/>
      <c r="AE87" s="233"/>
      <c r="AF87" s="235">
        <v>11738</v>
      </c>
      <c r="AG87" s="235"/>
      <c r="AH87" s="235"/>
      <c r="AI87" s="235"/>
      <c r="AJ87" s="235"/>
      <c r="AK87" s="233">
        <v>5.1060312765078199E-2</v>
      </c>
      <c r="AL87" s="233"/>
      <c r="AM87" s="233"/>
      <c r="AN87" s="233"/>
      <c r="AO87" s="233"/>
      <c r="AP87" s="233"/>
      <c r="AQ87" s="233"/>
    </row>
    <row r="88" spans="2:43" s="178" customFormat="1" ht="8.5500000000000007" customHeight="1" x14ac:dyDescent="0.15">
      <c r="B88" s="231" t="s">
        <v>1780</v>
      </c>
      <c r="C88" s="231"/>
      <c r="D88" s="231"/>
      <c r="E88" s="231"/>
      <c r="F88" s="231"/>
      <c r="G88" s="231"/>
      <c r="H88" s="231"/>
      <c r="I88" s="231"/>
      <c r="J88" s="231"/>
      <c r="K88" s="231"/>
      <c r="L88" s="262">
        <v>883549097.06999695</v>
      </c>
      <c r="M88" s="262"/>
      <c r="N88" s="262"/>
      <c r="O88" s="262"/>
      <c r="P88" s="262"/>
      <c r="Q88" s="262"/>
      <c r="R88" s="262"/>
      <c r="S88" s="262"/>
      <c r="T88" s="262"/>
      <c r="U88" s="262"/>
      <c r="V88" s="233">
        <v>5.9144389635688903E-2</v>
      </c>
      <c r="W88" s="233"/>
      <c r="X88" s="233"/>
      <c r="Y88" s="233"/>
      <c r="Z88" s="233"/>
      <c r="AA88" s="233"/>
      <c r="AB88" s="233"/>
      <c r="AC88" s="233"/>
      <c r="AD88" s="233"/>
      <c r="AE88" s="233"/>
      <c r="AF88" s="235">
        <v>6435</v>
      </c>
      <c r="AG88" s="235"/>
      <c r="AH88" s="235"/>
      <c r="AI88" s="235"/>
      <c r="AJ88" s="235"/>
      <c r="AK88" s="233">
        <v>2.7992256998064301E-2</v>
      </c>
      <c r="AL88" s="233"/>
      <c r="AM88" s="233"/>
      <c r="AN88" s="233"/>
      <c r="AO88" s="233"/>
      <c r="AP88" s="233"/>
      <c r="AQ88" s="233"/>
    </row>
    <row r="89" spans="2:43" s="178" customFormat="1" ht="8.5500000000000007" customHeight="1" x14ac:dyDescent="0.15">
      <c r="B89" s="231" t="s">
        <v>1779</v>
      </c>
      <c r="C89" s="231"/>
      <c r="D89" s="231"/>
      <c r="E89" s="231"/>
      <c r="F89" s="231"/>
      <c r="G89" s="231"/>
      <c r="H89" s="231"/>
      <c r="I89" s="231"/>
      <c r="J89" s="231"/>
      <c r="K89" s="231"/>
      <c r="L89" s="262">
        <v>574817943.10000002</v>
      </c>
      <c r="M89" s="262"/>
      <c r="N89" s="262"/>
      <c r="O89" s="262"/>
      <c r="P89" s="262"/>
      <c r="Q89" s="262"/>
      <c r="R89" s="262"/>
      <c r="S89" s="262"/>
      <c r="T89" s="262"/>
      <c r="U89" s="262"/>
      <c r="V89" s="233">
        <v>3.84780613879099E-2</v>
      </c>
      <c r="W89" s="233"/>
      <c r="X89" s="233"/>
      <c r="Y89" s="233"/>
      <c r="Z89" s="233"/>
      <c r="AA89" s="233"/>
      <c r="AB89" s="233"/>
      <c r="AC89" s="233"/>
      <c r="AD89" s="233"/>
      <c r="AE89" s="233"/>
      <c r="AF89" s="235">
        <v>3978</v>
      </c>
      <c r="AG89" s="235"/>
      <c r="AH89" s="235"/>
      <c r="AI89" s="235"/>
      <c r="AJ89" s="235"/>
      <c r="AK89" s="233">
        <v>1.73043043260761E-2</v>
      </c>
      <c r="AL89" s="233"/>
      <c r="AM89" s="233"/>
      <c r="AN89" s="233"/>
      <c r="AO89" s="233"/>
      <c r="AP89" s="233"/>
      <c r="AQ89" s="233"/>
    </row>
    <row r="90" spans="2:43" s="178" customFormat="1" ht="8.5500000000000007" customHeight="1" x14ac:dyDescent="0.15">
      <c r="B90" s="231" t="s">
        <v>1778</v>
      </c>
      <c r="C90" s="231"/>
      <c r="D90" s="231"/>
      <c r="E90" s="231"/>
      <c r="F90" s="231"/>
      <c r="G90" s="231"/>
      <c r="H90" s="231"/>
      <c r="I90" s="231"/>
      <c r="J90" s="231"/>
      <c r="K90" s="231"/>
      <c r="L90" s="262">
        <v>226408996.36000001</v>
      </c>
      <c r="M90" s="262"/>
      <c r="N90" s="262"/>
      <c r="O90" s="262"/>
      <c r="P90" s="262"/>
      <c r="Q90" s="262"/>
      <c r="R90" s="262"/>
      <c r="S90" s="262"/>
      <c r="T90" s="262"/>
      <c r="U90" s="262"/>
      <c r="V90" s="233">
        <v>1.5155719067732E-2</v>
      </c>
      <c r="W90" s="233"/>
      <c r="X90" s="233"/>
      <c r="Y90" s="233"/>
      <c r="Z90" s="233"/>
      <c r="AA90" s="233"/>
      <c r="AB90" s="233"/>
      <c r="AC90" s="233"/>
      <c r="AD90" s="233"/>
      <c r="AE90" s="233"/>
      <c r="AF90" s="235">
        <v>1703</v>
      </c>
      <c r="AG90" s="235"/>
      <c r="AH90" s="235"/>
      <c r="AI90" s="235"/>
      <c r="AJ90" s="235"/>
      <c r="AK90" s="233">
        <v>7.4080518520129599E-3</v>
      </c>
      <c r="AL90" s="233"/>
      <c r="AM90" s="233"/>
      <c r="AN90" s="233"/>
      <c r="AO90" s="233"/>
      <c r="AP90" s="233"/>
      <c r="AQ90" s="233"/>
    </row>
    <row r="91" spans="2:43" s="178" customFormat="1" ht="8.5500000000000007" customHeight="1" x14ac:dyDescent="0.15">
      <c r="B91" s="231" t="s">
        <v>1777</v>
      </c>
      <c r="C91" s="231"/>
      <c r="D91" s="231"/>
      <c r="E91" s="231"/>
      <c r="F91" s="231"/>
      <c r="G91" s="231"/>
      <c r="H91" s="231"/>
      <c r="I91" s="231"/>
      <c r="J91" s="231"/>
      <c r="K91" s="231"/>
      <c r="L91" s="262">
        <v>168050749.37</v>
      </c>
      <c r="M91" s="262"/>
      <c r="N91" s="262"/>
      <c r="O91" s="262"/>
      <c r="P91" s="262"/>
      <c r="Q91" s="262"/>
      <c r="R91" s="262"/>
      <c r="S91" s="262"/>
      <c r="T91" s="262"/>
      <c r="U91" s="262"/>
      <c r="V91" s="233">
        <v>1.1249243570356299E-2</v>
      </c>
      <c r="W91" s="233"/>
      <c r="X91" s="233"/>
      <c r="Y91" s="233"/>
      <c r="Z91" s="233"/>
      <c r="AA91" s="233"/>
      <c r="AB91" s="233"/>
      <c r="AC91" s="233"/>
      <c r="AD91" s="233"/>
      <c r="AE91" s="233"/>
      <c r="AF91" s="235">
        <v>1151</v>
      </c>
      <c r="AG91" s="235"/>
      <c r="AH91" s="235"/>
      <c r="AI91" s="235"/>
      <c r="AJ91" s="235"/>
      <c r="AK91" s="233">
        <v>5.00685125171281E-3</v>
      </c>
      <c r="AL91" s="233"/>
      <c r="AM91" s="233"/>
      <c r="AN91" s="233"/>
      <c r="AO91" s="233"/>
      <c r="AP91" s="233"/>
      <c r="AQ91" s="233"/>
    </row>
    <row r="92" spans="2:43" s="178" customFormat="1" ht="8.5500000000000007" customHeight="1" x14ac:dyDescent="0.15">
      <c r="B92" s="231" t="s">
        <v>1776</v>
      </c>
      <c r="C92" s="231"/>
      <c r="D92" s="231"/>
      <c r="E92" s="231"/>
      <c r="F92" s="231"/>
      <c r="G92" s="231"/>
      <c r="H92" s="231"/>
      <c r="I92" s="231"/>
      <c r="J92" s="231"/>
      <c r="K92" s="231"/>
      <c r="L92" s="262">
        <v>12989898.109999999</v>
      </c>
      <c r="M92" s="262"/>
      <c r="N92" s="262"/>
      <c r="O92" s="262"/>
      <c r="P92" s="262"/>
      <c r="Q92" s="262"/>
      <c r="R92" s="262"/>
      <c r="S92" s="262"/>
      <c r="T92" s="262"/>
      <c r="U92" s="262"/>
      <c r="V92" s="233">
        <v>8.6953809097138905E-4</v>
      </c>
      <c r="W92" s="233"/>
      <c r="X92" s="233"/>
      <c r="Y92" s="233"/>
      <c r="Z92" s="233"/>
      <c r="AA92" s="233"/>
      <c r="AB92" s="233"/>
      <c r="AC92" s="233"/>
      <c r="AD92" s="233"/>
      <c r="AE92" s="233"/>
      <c r="AF92" s="235">
        <v>116</v>
      </c>
      <c r="AG92" s="235"/>
      <c r="AH92" s="235"/>
      <c r="AI92" s="235"/>
      <c r="AJ92" s="235"/>
      <c r="AK92" s="233">
        <v>5.0460012615003195E-4</v>
      </c>
      <c r="AL92" s="233"/>
      <c r="AM92" s="233"/>
      <c r="AN92" s="233"/>
      <c r="AO92" s="233"/>
      <c r="AP92" s="233"/>
      <c r="AQ92" s="233"/>
    </row>
    <row r="93" spans="2:43" s="178" customFormat="1" ht="8.5500000000000007" customHeight="1" x14ac:dyDescent="0.15">
      <c r="B93" s="231" t="s">
        <v>1775</v>
      </c>
      <c r="C93" s="231"/>
      <c r="D93" s="231"/>
      <c r="E93" s="231"/>
      <c r="F93" s="231"/>
      <c r="G93" s="231"/>
      <c r="H93" s="231"/>
      <c r="I93" s="231"/>
      <c r="J93" s="231"/>
      <c r="K93" s="231"/>
      <c r="L93" s="262">
        <v>12404172.189999999</v>
      </c>
      <c r="M93" s="262"/>
      <c r="N93" s="262"/>
      <c r="O93" s="262"/>
      <c r="P93" s="262"/>
      <c r="Q93" s="262"/>
      <c r="R93" s="262"/>
      <c r="S93" s="262"/>
      <c r="T93" s="262"/>
      <c r="U93" s="262"/>
      <c r="V93" s="233">
        <v>8.3032985438659303E-4</v>
      </c>
      <c r="W93" s="233"/>
      <c r="X93" s="233"/>
      <c r="Y93" s="233"/>
      <c r="Z93" s="233"/>
      <c r="AA93" s="233"/>
      <c r="AB93" s="233"/>
      <c r="AC93" s="233"/>
      <c r="AD93" s="233"/>
      <c r="AE93" s="233"/>
      <c r="AF93" s="235">
        <v>92</v>
      </c>
      <c r="AG93" s="235"/>
      <c r="AH93" s="235"/>
      <c r="AI93" s="235"/>
      <c r="AJ93" s="235"/>
      <c r="AK93" s="233">
        <v>4.0020010005002498E-4</v>
      </c>
      <c r="AL93" s="233"/>
      <c r="AM93" s="233"/>
      <c r="AN93" s="233"/>
      <c r="AO93" s="233"/>
      <c r="AP93" s="233"/>
      <c r="AQ93" s="233"/>
    </row>
    <row r="94" spans="2:43" s="178" customFormat="1" ht="8.5500000000000007" customHeight="1" x14ac:dyDescent="0.15">
      <c r="B94" s="231" t="s">
        <v>1774</v>
      </c>
      <c r="C94" s="231"/>
      <c r="D94" s="231"/>
      <c r="E94" s="231"/>
      <c r="F94" s="231"/>
      <c r="G94" s="231"/>
      <c r="H94" s="231"/>
      <c r="I94" s="231"/>
      <c r="J94" s="231"/>
      <c r="K94" s="231"/>
      <c r="L94" s="262">
        <v>62649833.07</v>
      </c>
      <c r="M94" s="262"/>
      <c r="N94" s="262"/>
      <c r="O94" s="262"/>
      <c r="P94" s="262"/>
      <c r="Q94" s="262"/>
      <c r="R94" s="262"/>
      <c r="S94" s="262"/>
      <c r="T94" s="262"/>
      <c r="U94" s="262"/>
      <c r="V94" s="233">
        <v>4.1937523902074699E-3</v>
      </c>
      <c r="W94" s="233"/>
      <c r="X94" s="233"/>
      <c r="Y94" s="233"/>
      <c r="Z94" s="233"/>
      <c r="AA94" s="233"/>
      <c r="AB94" s="233"/>
      <c r="AC94" s="233"/>
      <c r="AD94" s="233"/>
      <c r="AE94" s="233"/>
      <c r="AF94" s="235">
        <v>436</v>
      </c>
      <c r="AG94" s="235"/>
      <c r="AH94" s="235"/>
      <c r="AI94" s="235"/>
      <c r="AJ94" s="235"/>
      <c r="AK94" s="233">
        <v>1.89660047415012E-3</v>
      </c>
      <c r="AL94" s="233"/>
      <c r="AM94" s="233"/>
      <c r="AN94" s="233"/>
      <c r="AO94" s="233"/>
      <c r="AP94" s="233"/>
      <c r="AQ94" s="233"/>
    </row>
    <row r="95" spans="2:43" s="178" customFormat="1" ht="8.5500000000000007" customHeight="1" x14ac:dyDescent="0.15">
      <c r="B95" s="231" t="s">
        <v>1773</v>
      </c>
      <c r="C95" s="231"/>
      <c r="D95" s="231"/>
      <c r="E95" s="231"/>
      <c r="F95" s="231"/>
      <c r="G95" s="231"/>
      <c r="H95" s="231"/>
      <c r="I95" s="231"/>
      <c r="J95" s="231"/>
      <c r="K95" s="231"/>
      <c r="L95" s="262">
        <v>7758980.21</v>
      </c>
      <c r="M95" s="262"/>
      <c r="N95" s="262"/>
      <c r="O95" s="262"/>
      <c r="P95" s="262"/>
      <c r="Q95" s="262"/>
      <c r="R95" s="262"/>
      <c r="S95" s="262"/>
      <c r="T95" s="262"/>
      <c r="U95" s="262"/>
      <c r="V95" s="233">
        <v>5.1938273745922301E-4</v>
      </c>
      <c r="W95" s="233"/>
      <c r="X95" s="233"/>
      <c r="Y95" s="233"/>
      <c r="Z95" s="233"/>
      <c r="AA95" s="233"/>
      <c r="AB95" s="233"/>
      <c r="AC95" s="233"/>
      <c r="AD95" s="233"/>
      <c r="AE95" s="233"/>
      <c r="AF95" s="235">
        <v>61</v>
      </c>
      <c r="AG95" s="235"/>
      <c r="AH95" s="235"/>
      <c r="AI95" s="235"/>
      <c r="AJ95" s="235"/>
      <c r="AK95" s="233">
        <v>2.6535006633751699E-4</v>
      </c>
      <c r="AL95" s="233"/>
      <c r="AM95" s="233"/>
      <c r="AN95" s="233"/>
      <c r="AO95" s="233"/>
      <c r="AP95" s="233"/>
      <c r="AQ95" s="233"/>
    </row>
    <row r="96" spans="2:43" s="178" customFormat="1" ht="8.5500000000000007" customHeight="1" x14ac:dyDescent="0.15">
      <c r="B96" s="231" t="s">
        <v>1772</v>
      </c>
      <c r="C96" s="231"/>
      <c r="D96" s="231"/>
      <c r="E96" s="231"/>
      <c r="F96" s="231"/>
      <c r="G96" s="231"/>
      <c r="H96" s="231"/>
      <c r="I96" s="231"/>
      <c r="J96" s="231"/>
      <c r="K96" s="231"/>
      <c r="L96" s="262">
        <v>2714199.44</v>
      </c>
      <c r="M96" s="262"/>
      <c r="N96" s="262"/>
      <c r="O96" s="262"/>
      <c r="P96" s="262"/>
      <c r="Q96" s="262"/>
      <c r="R96" s="262"/>
      <c r="S96" s="262"/>
      <c r="T96" s="262"/>
      <c r="U96" s="262"/>
      <c r="V96" s="233">
        <v>1.81687321916431E-4</v>
      </c>
      <c r="W96" s="233"/>
      <c r="X96" s="233"/>
      <c r="Y96" s="233"/>
      <c r="Z96" s="233"/>
      <c r="AA96" s="233"/>
      <c r="AB96" s="233"/>
      <c r="AC96" s="233"/>
      <c r="AD96" s="233"/>
      <c r="AE96" s="233"/>
      <c r="AF96" s="235">
        <v>17</v>
      </c>
      <c r="AG96" s="235"/>
      <c r="AH96" s="235"/>
      <c r="AI96" s="235"/>
      <c r="AJ96" s="235"/>
      <c r="AK96" s="233">
        <v>7.3950018487504599E-5</v>
      </c>
      <c r="AL96" s="233"/>
      <c r="AM96" s="233"/>
      <c r="AN96" s="233"/>
      <c r="AO96" s="233"/>
      <c r="AP96" s="233"/>
      <c r="AQ96" s="233"/>
    </row>
    <row r="97" spans="2:44" s="178" customFormat="1" ht="10.65" customHeight="1" x14ac:dyDescent="0.15">
      <c r="B97" s="264"/>
      <c r="C97" s="264"/>
      <c r="D97" s="264"/>
      <c r="E97" s="264"/>
      <c r="F97" s="264"/>
      <c r="G97" s="264"/>
      <c r="H97" s="264"/>
      <c r="I97" s="264"/>
      <c r="J97" s="264"/>
      <c r="K97" s="264"/>
      <c r="L97" s="260">
        <v>14938848849.610001</v>
      </c>
      <c r="M97" s="260"/>
      <c r="N97" s="260"/>
      <c r="O97" s="260"/>
      <c r="P97" s="260"/>
      <c r="Q97" s="260"/>
      <c r="R97" s="260"/>
      <c r="S97" s="260"/>
      <c r="T97" s="260"/>
      <c r="U97" s="260"/>
      <c r="V97" s="258">
        <v>1</v>
      </c>
      <c r="W97" s="258"/>
      <c r="X97" s="258"/>
      <c r="Y97" s="258"/>
      <c r="Z97" s="258"/>
      <c r="AA97" s="258"/>
      <c r="AB97" s="258"/>
      <c r="AC97" s="258"/>
      <c r="AD97" s="258"/>
      <c r="AE97" s="258"/>
      <c r="AF97" s="259">
        <v>229885</v>
      </c>
      <c r="AG97" s="259"/>
      <c r="AH97" s="259"/>
      <c r="AI97" s="259"/>
      <c r="AJ97" s="259"/>
      <c r="AK97" s="258">
        <v>1</v>
      </c>
      <c r="AL97" s="258"/>
      <c r="AM97" s="258"/>
      <c r="AN97" s="258"/>
      <c r="AO97" s="258"/>
      <c r="AP97" s="258"/>
      <c r="AQ97" s="258"/>
    </row>
    <row r="98" spans="2:44" s="178" customFormat="1" ht="7.2" customHeight="1" x14ac:dyDescent="0.15"/>
    <row r="99" spans="2:44" s="178" customFormat="1" ht="15.3" customHeight="1" x14ac:dyDescent="0.15">
      <c r="B99" s="216" t="s">
        <v>1785</v>
      </c>
      <c r="C99" s="216"/>
      <c r="D99" s="216"/>
      <c r="E99" s="216"/>
      <c r="F99" s="216"/>
      <c r="G99" s="216"/>
      <c r="H99" s="216"/>
      <c r="I99" s="216"/>
      <c r="J99" s="216"/>
      <c r="K99" s="216"/>
      <c r="L99" s="216"/>
      <c r="M99" s="216"/>
      <c r="N99" s="216"/>
      <c r="O99" s="216"/>
      <c r="P99" s="216"/>
      <c r="Q99" s="216"/>
      <c r="R99" s="216"/>
      <c r="S99" s="216"/>
      <c r="T99" s="216"/>
      <c r="U99" s="216"/>
      <c r="V99" s="216"/>
      <c r="W99" s="216"/>
      <c r="X99" s="216"/>
      <c r="Y99" s="216"/>
      <c r="Z99" s="216"/>
      <c r="AA99" s="216"/>
      <c r="AB99" s="216"/>
      <c r="AC99" s="216"/>
      <c r="AD99" s="216"/>
      <c r="AE99" s="216"/>
      <c r="AF99" s="216"/>
      <c r="AG99" s="216"/>
      <c r="AH99" s="216"/>
      <c r="AI99" s="216"/>
      <c r="AJ99" s="216"/>
      <c r="AK99" s="216"/>
      <c r="AL99" s="216"/>
      <c r="AM99" s="216"/>
      <c r="AN99" s="216"/>
      <c r="AO99" s="216"/>
      <c r="AP99" s="216"/>
      <c r="AQ99" s="216"/>
      <c r="AR99" s="216"/>
    </row>
    <row r="100" spans="2:44" s="178" customFormat="1" ht="7.2" customHeight="1" x14ac:dyDescent="0.15"/>
    <row r="101" spans="2:44" s="178" customFormat="1" ht="10.199999999999999" customHeight="1" x14ac:dyDescent="0.15">
      <c r="B101" s="212" t="s">
        <v>1666</v>
      </c>
      <c r="C101" s="212"/>
      <c r="D101" s="212"/>
      <c r="E101" s="212"/>
      <c r="F101" s="212"/>
      <c r="G101" s="212"/>
      <c r="H101" s="212"/>
      <c r="I101" s="212"/>
      <c r="J101" s="212"/>
      <c r="K101" s="212" t="s">
        <v>1652</v>
      </c>
      <c r="L101" s="212"/>
      <c r="M101" s="212"/>
      <c r="N101" s="212"/>
      <c r="O101" s="212"/>
      <c r="P101" s="212"/>
      <c r="Q101" s="212"/>
      <c r="R101" s="212"/>
      <c r="S101" s="212"/>
      <c r="T101" s="212"/>
      <c r="U101" s="212"/>
      <c r="V101" s="212" t="s">
        <v>1650</v>
      </c>
      <c r="W101" s="212"/>
      <c r="X101" s="212"/>
      <c r="Y101" s="212"/>
      <c r="Z101" s="212"/>
      <c r="AA101" s="212"/>
      <c r="AB101" s="212"/>
      <c r="AC101" s="212"/>
      <c r="AD101" s="212"/>
      <c r="AE101" s="212"/>
      <c r="AF101" s="212" t="s">
        <v>1651</v>
      </c>
      <c r="AG101" s="212"/>
      <c r="AH101" s="212"/>
      <c r="AI101" s="212"/>
      <c r="AJ101" s="212"/>
      <c r="AK101" s="212" t="s">
        <v>1650</v>
      </c>
      <c r="AL101" s="212"/>
      <c r="AM101" s="212"/>
      <c r="AN101" s="212"/>
      <c r="AO101" s="212"/>
    </row>
    <row r="102" spans="2:44" s="178" customFormat="1" ht="8.5500000000000007" customHeight="1" x14ac:dyDescent="0.15">
      <c r="B102" s="231" t="s">
        <v>1784</v>
      </c>
      <c r="C102" s="231"/>
      <c r="D102" s="231"/>
      <c r="E102" s="231"/>
      <c r="F102" s="231"/>
      <c r="G102" s="231"/>
      <c r="H102" s="231"/>
      <c r="I102" s="231"/>
      <c r="J102" s="231"/>
      <c r="K102" s="262">
        <v>2419439</v>
      </c>
      <c r="L102" s="262"/>
      <c r="M102" s="262"/>
      <c r="N102" s="262"/>
      <c r="O102" s="262"/>
      <c r="P102" s="262"/>
      <c r="Q102" s="262"/>
      <c r="R102" s="262"/>
      <c r="S102" s="262"/>
      <c r="T102" s="262"/>
      <c r="U102" s="262"/>
      <c r="V102" s="233">
        <v>1.6195618714377399E-4</v>
      </c>
      <c r="W102" s="233"/>
      <c r="X102" s="233"/>
      <c r="Y102" s="233"/>
      <c r="Z102" s="233"/>
      <c r="AA102" s="233"/>
      <c r="AB102" s="233"/>
      <c r="AC102" s="233"/>
      <c r="AD102" s="233"/>
      <c r="AE102" s="233"/>
      <c r="AF102" s="235">
        <v>15</v>
      </c>
      <c r="AG102" s="235"/>
      <c r="AH102" s="235"/>
      <c r="AI102" s="235"/>
      <c r="AJ102" s="235"/>
      <c r="AK102" s="233">
        <v>6.5250016312504096E-5</v>
      </c>
      <c r="AL102" s="233"/>
      <c r="AM102" s="233"/>
      <c r="AN102" s="233"/>
      <c r="AO102" s="233"/>
    </row>
    <row r="103" spans="2:44" s="178" customFormat="1" ht="8.5500000000000007" customHeight="1" x14ac:dyDescent="0.15">
      <c r="B103" s="231" t="s">
        <v>1663</v>
      </c>
      <c r="C103" s="231"/>
      <c r="D103" s="231"/>
      <c r="E103" s="231"/>
      <c r="F103" s="231"/>
      <c r="G103" s="231"/>
      <c r="H103" s="231"/>
      <c r="I103" s="231"/>
      <c r="J103" s="231"/>
      <c r="K103" s="262">
        <v>10497692.199999999</v>
      </c>
      <c r="L103" s="262"/>
      <c r="M103" s="262"/>
      <c r="N103" s="262"/>
      <c r="O103" s="262"/>
      <c r="P103" s="262"/>
      <c r="Q103" s="262"/>
      <c r="R103" s="262"/>
      <c r="S103" s="262"/>
      <c r="T103" s="262"/>
      <c r="U103" s="262"/>
      <c r="V103" s="233">
        <v>7.0271091873816199E-4</v>
      </c>
      <c r="W103" s="233"/>
      <c r="X103" s="233"/>
      <c r="Y103" s="233"/>
      <c r="Z103" s="233"/>
      <c r="AA103" s="233"/>
      <c r="AB103" s="233"/>
      <c r="AC103" s="233"/>
      <c r="AD103" s="233"/>
      <c r="AE103" s="233"/>
      <c r="AF103" s="235">
        <v>96</v>
      </c>
      <c r="AG103" s="235"/>
      <c r="AH103" s="235"/>
      <c r="AI103" s="235"/>
      <c r="AJ103" s="235"/>
      <c r="AK103" s="233">
        <v>4.1760010440002602E-4</v>
      </c>
      <c r="AL103" s="233"/>
      <c r="AM103" s="233"/>
      <c r="AN103" s="233"/>
      <c r="AO103" s="233"/>
    </row>
    <row r="104" spans="2:44" s="178" customFormat="1" ht="8.5500000000000007" customHeight="1" x14ac:dyDescent="0.15">
      <c r="B104" s="231" t="s">
        <v>1662</v>
      </c>
      <c r="C104" s="231"/>
      <c r="D104" s="231"/>
      <c r="E104" s="231"/>
      <c r="F104" s="231"/>
      <c r="G104" s="231"/>
      <c r="H104" s="231"/>
      <c r="I104" s="231"/>
      <c r="J104" s="231"/>
      <c r="K104" s="262">
        <v>22437583.579999998</v>
      </c>
      <c r="L104" s="262"/>
      <c r="M104" s="262"/>
      <c r="N104" s="262"/>
      <c r="O104" s="262"/>
      <c r="P104" s="262"/>
      <c r="Q104" s="262"/>
      <c r="R104" s="262"/>
      <c r="S104" s="262"/>
      <c r="T104" s="262"/>
      <c r="U104" s="262"/>
      <c r="V104" s="233">
        <v>1.5019620190203399E-3</v>
      </c>
      <c r="W104" s="233"/>
      <c r="X104" s="233"/>
      <c r="Y104" s="233"/>
      <c r="Z104" s="233"/>
      <c r="AA104" s="233"/>
      <c r="AB104" s="233"/>
      <c r="AC104" s="233"/>
      <c r="AD104" s="233"/>
      <c r="AE104" s="233"/>
      <c r="AF104" s="235">
        <v>163</v>
      </c>
      <c r="AG104" s="235"/>
      <c r="AH104" s="235"/>
      <c r="AI104" s="235"/>
      <c r="AJ104" s="235"/>
      <c r="AK104" s="233">
        <v>7.0905017726254397E-4</v>
      </c>
      <c r="AL104" s="233"/>
      <c r="AM104" s="233"/>
      <c r="AN104" s="233"/>
      <c r="AO104" s="233"/>
    </row>
    <row r="105" spans="2:44" s="178" customFormat="1" ht="8.5500000000000007" customHeight="1" x14ac:dyDescent="0.15">
      <c r="B105" s="231" t="s">
        <v>1661</v>
      </c>
      <c r="C105" s="231"/>
      <c r="D105" s="231"/>
      <c r="E105" s="231"/>
      <c r="F105" s="231"/>
      <c r="G105" s="231"/>
      <c r="H105" s="231"/>
      <c r="I105" s="231"/>
      <c r="J105" s="231"/>
      <c r="K105" s="262">
        <v>15101179.23</v>
      </c>
      <c r="L105" s="262"/>
      <c r="M105" s="262"/>
      <c r="N105" s="262"/>
      <c r="O105" s="262"/>
      <c r="P105" s="262"/>
      <c r="Q105" s="262"/>
      <c r="R105" s="262"/>
      <c r="S105" s="262"/>
      <c r="T105" s="262"/>
      <c r="U105" s="262"/>
      <c r="V105" s="233">
        <v>1.0108663245758901E-3</v>
      </c>
      <c r="W105" s="233"/>
      <c r="X105" s="233"/>
      <c r="Y105" s="233"/>
      <c r="Z105" s="233"/>
      <c r="AA105" s="233"/>
      <c r="AB105" s="233"/>
      <c r="AC105" s="233"/>
      <c r="AD105" s="233"/>
      <c r="AE105" s="233"/>
      <c r="AF105" s="235">
        <v>154</v>
      </c>
      <c r="AG105" s="235"/>
      <c r="AH105" s="235"/>
      <c r="AI105" s="235"/>
      <c r="AJ105" s="235"/>
      <c r="AK105" s="233">
        <v>6.6990016747504205E-4</v>
      </c>
      <c r="AL105" s="233"/>
      <c r="AM105" s="233"/>
      <c r="AN105" s="233"/>
      <c r="AO105" s="233"/>
    </row>
    <row r="106" spans="2:44" s="178" customFormat="1" ht="8.5500000000000007" customHeight="1" x14ac:dyDescent="0.15">
      <c r="B106" s="231" t="s">
        <v>1660</v>
      </c>
      <c r="C106" s="231"/>
      <c r="D106" s="231"/>
      <c r="E106" s="231"/>
      <c r="F106" s="231"/>
      <c r="G106" s="231"/>
      <c r="H106" s="231"/>
      <c r="I106" s="231"/>
      <c r="J106" s="231"/>
      <c r="K106" s="262">
        <v>273196016.75</v>
      </c>
      <c r="L106" s="262"/>
      <c r="M106" s="262"/>
      <c r="N106" s="262"/>
      <c r="O106" s="262"/>
      <c r="P106" s="262"/>
      <c r="Q106" s="262"/>
      <c r="R106" s="262"/>
      <c r="S106" s="262"/>
      <c r="T106" s="262"/>
      <c r="U106" s="262"/>
      <c r="V106" s="233">
        <v>1.8287621723753599E-2</v>
      </c>
      <c r="W106" s="233"/>
      <c r="X106" s="233"/>
      <c r="Y106" s="233"/>
      <c r="Z106" s="233"/>
      <c r="AA106" s="233"/>
      <c r="AB106" s="233"/>
      <c r="AC106" s="233"/>
      <c r="AD106" s="233"/>
      <c r="AE106" s="233"/>
      <c r="AF106" s="235">
        <v>1840</v>
      </c>
      <c r="AG106" s="235"/>
      <c r="AH106" s="235"/>
      <c r="AI106" s="235"/>
      <c r="AJ106" s="235"/>
      <c r="AK106" s="233">
        <v>8.0040020010004997E-3</v>
      </c>
      <c r="AL106" s="233"/>
      <c r="AM106" s="233"/>
      <c r="AN106" s="233"/>
      <c r="AO106" s="233"/>
    </row>
    <row r="107" spans="2:44" s="178" customFormat="1" ht="8.5500000000000007" customHeight="1" x14ac:dyDescent="0.15">
      <c r="B107" s="231" t="s">
        <v>1659</v>
      </c>
      <c r="C107" s="231"/>
      <c r="D107" s="231"/>
      <c r="E107" s="231"/>
      <c r="F107" s="231"/>
      <c r="G107" s="231"/>
      <c r="H107" s="231"/>
      <c r="I107" s="231"/>
      <c r="J107" s="231"/>
      <c r="K107" s="262">
        <v>16815775.800000001</v>
      </c>
      <c r="L107" s="262"/>
      <c r="M107" s="262"/>
      <c r="N107" s="262"/>
      <c r="O107" s="262"/>
      <c r="P107" s="262"/>
      <c r="Q107" s="262"/>
      <c r="R107" s="262"/>
      <c r="S107" s="262"/>
      <c r="T107" s="262"/>
      <c r="U107" s="262"/>
      <c r="V107" s="233">
        <v>1.12564066811875E-3</v>
      </c>
      <c r="W107" s="233"/>
      <c r="X107" s="233"/>
      <c r="Y107" s="233"/>
      <c r="Z107" s="233"/>
      <c r="AA107" s="233"/>
      <c r="AB107" s="233"/>
      <c r="AC107" s="233"/>
      <c r="AD107" s="233"/>
      <c r="AE107" s="233"/>
      <c r="AF107" s="235">
        <v>568</v>
      </c>
      <c r="AG107" s="235"/>
      <c r="AH107" s="235"/>
      <c r="AI107" s="235"/>
      <c r="AJ107" s="235"/>
      <c r="AK107" s="233">
        <v>2.4708006177001501E-3</v>
      </c>
      <c r="AL107" s="233"/>
      <c r="AM107" s="233"/>
      <c r="AN107" s="233"/>
      <c r="AO107" s="233"/>
    </row>
    <row r="108" spans="2:44" s="178" customFormat="1" ht="8.5500000000000007" customHeight="1" x14ac:dyDescent="0.15">
      <c r="B108" s="231" t="s">
        <v>1657</v>
      </c>
      <c r="C108" s="231"/>
      <c r="D108" s="231"/>
      <c r="E108" s="231"/>
      <c r="F108" s="231"/>
      <c r="G108" s="231"/>
      <c r="H108" s="231"/>
      <c r="I108" s="231"/>
      <c r="J108" s="231"/>
      <c r="K108" s="262">
        <v>32724990.02</v>
      </c>
      <c r="L108" s="262"/>
      <c r="M108" s="262"/>
      <c r="N108" s="262"/>
      <c r="O108" s="262"/>
      <c r="P108" s="262"/>
      <c r="Q108" s="262"/>
      <c r="R108" s="262"/>
      <c r="S108" s="262"/>
      <c r="T108" s="262"/>
      <c r="U108" s="262"/>
      <c r="V108" s="233">
        <v>2.1905965010720501E-3</v>
      </c>
      <c r="W108" s="233"/>
      <c r="X108" s="233"/>
      <c r="Y108" s="233"/>
      <c r="Z108" s="233"/>
      <c r="AA108" s="233"/>
      <c r="AB108" s="233"/>
      <c r="AC108" s="233"/>
      <c r="AD108" s="233"/>
      <c r="AE108" s="233"/>
      <c r="AF108" s="235">
        <v>931</v>
      </c>
      <c r="AG108" s="235"/>
      <c r="AH108" s="235"/>
      <c r="AI108" s="235"/>
      <c r="AJ108" s="235"/>
      <c r="AK108" s="233">
        <v>4.0498510124627497E-3</v>
      </c>
      <c r="AL108" s="233"/>
      <c r="AM108" s="233"/>
      <c r="AN108" s="233"/>
      <c r="AO108" s="233"/>
    </row>
    <row r="109" spans="2:44" s="178" customFormat="1" ht="8.5500000000000007" customHeight="1" x14ac:dyDescent="0.15">
      <c r="B109" s="231" t="s">
        <v>1658</v>
      </c>
      <c r="C109" s="231"/>
      <c r="D109" s="231"/>
      <c r="E109" s="231"/>
      <c r="F109" s="231"/>
      <c r="G109" s="231"/>
      <c r="H109" s="231"/>
      <c r="I109" s="231"/>
      <c r="J109" s="231"/>
      <c r="K109" s="262">
        <v>43086066.289999902</v>
      </c>
      <c r="L109" s="262"/>
      <c r="M109" s="262"/>
      <c r="N109" s="262"/>
      <c r="O109" s="262"/>
      <c r="P109" s="262"/>
      <c r="Q109" s="262"/>
      <c r="R109" s="262"/>
      <c r="S109" s="262"/>
      <c r="T109" s="262"/>
      <c r="U109" s="262"/>
      <c r="V109" s="233">
        <v>2.8841624092826E-3</v>
      </c>
      <c r="W109" s="233"/>
      <c r="X109" s="233"/>
      <c r="Y109" s="233"/>
      <c r="Z109" s="233"/>
      <c r="AA109" s="233"/>
      <c r="AB109" s="233"/>
      <c r="AC109" s="233"/>
      <c r="AD109" s="233"/>
      <c r="AE109" s="233"/>
      <c r="AF109" s="235">
        <v>1440</v>
      </c>
      <c r="AG109" s="235"/>
      <c r="AH109" s="235"/>
      <c r="AI109" s="235"/>
      <c r="AJ109" s="235"/>
      <c r="AK109" s="233">
        <v>6.2640015660003897E-3</v>
      </c>
      <c r="AL109" s="233"/>
      <c r="AM109" s="233"/>
      <c r="AN109" s="233"/>
      <c r="AO109" s="233"/>
    </row>
    <row r="110" spans="2:44" s="178" customFormat="1" ht="8.5500000000000007" customHeight="1" x14ac:dyDescent="0.15">
      <c r="B110" s="231" t="s">
        <v>1677</v>
      </c>
      <c r="C110" s="231"/>
      <c r="D110" s="231"/>
      <c r="E110" s="231"/>
      <c r="F110" s="231"/>
      <c r="G110" s="231"/>
      <c r="H110" s="231"/>
      <c r="I110" s="231"/>
      <c r="J110" s="231"/>
      <c r="K110" s="262">
        <v>53621312.619999997</v>
      </c>
      <c r="L110" s="262"/>
      <c r="M110" s="262"/>
      <c r="N110" s="262"/>
      <c r="O110" s="262"/>
      <c r="P110" s="262"/>
      <c r="Q110" s="262"/>
      <c r="R110" s="262"/>
      <c r="S110" s="262"/>
      <c r="T110" s="262"/>
      <c r="U110" s="262"/>
      <c r="V110" s="233">
        <v>3.5893871850373399E-3</v>
      </c>
      <c r="W110" s="233"/>
      <c r="X110" s="233"/>
      <c r="Y110" s="233"/>
      <c r="Z110" s="233"/>
      <c r="AA110" s="233"/>
      <c r="AB110" s="233"/>
      <c r="AC110" s="233"/>
      <c r="AD110" s="233"/>
      <c r="AE110" s="233"/>
      <c r="AF110" s="235">
        <v>2430</v>
      </c>
      <c r="AG110" s="235"/>
      <c r="AH110" s="235"/>
      <c r="AI110" s="235"/>
      <c r="AJ110" s="235"/>
      <c r="AK110" s="233">
        <v>1.05705026426257E-2</v>
      </c>
      <c r="AL110" s="233"/>
      <c r="AM110" s="233"/>
      <c r="AN110" s="233"/>
      <c r="AO110" s="233"/>
    </row>
    <row r="111" spans="2:44" s="178" customFormat="1" ht="8.5500000000000007" customHeight="1" x14ac:dyDescent="0.15">
      <c r="B111" s="231" t="s">
        <v>1676</v>
      </c>
      <c r="C111" s="231"/>
      <c r="D111" s="231"/>
      <c r="E111" s="231"/>
      <c r="F111" s="231"/>
      <c r="G111" s="231"/>
      <c r="H111" s="231"/>
      <c r="I111" s="231"/>
      <c r="J111" s="231"/>
      <c r="K111" s="262">
        <v>853035993.85000002</v>
      </c>
      <c r="L111" s="262"/>
      <c r="M111" s="262"/>
      <c r="N111" s="262"/>
      <c r="O111" s="262"/>
      <c r="P111" s="262"/>
      <c r="Q111" s="262"/>
      <c r="R111" s="262"/>
      <c r="S111" s="262"/>
      <c r="T111" s="262"/>
      <c r="U111" s="262"/>
      <c r="V111" s="233">
        <v>5.7101855868383601E-2</v>
      </c>
      <c r="W111" s="233"/>
      <c r="X111" s="233"/>
      <c r="Y111" s="233"/>
      <c r="Z111" s="233"/>
      <c r="AA111" s="233"/>
      <c r="AB111" s="233"/>
      <c r="AC111" s="233"/>
      <c r="AD111" s="233"/>
      <c r="AE111" s="233"/>
      <c r="AF111" s="235">
        <v>31709</v>
      </c>
      <c r="AG111" s="235"/>
      <c r="AH111" s="235"/>
      <c r="AI111" s="235"/>
      <c r="AJ111" s="235"/>
      <c r="AK111" s="233">
        <v>0.137934184483546</v>
      </c>
      <c r="AL111" s="233"/>
      <c r="AM111" s="233"/>
      <c r="AN111" s="233"/>
      <c r="AO111" s="233"/>
    </row>
    <row r="112" spans="2:44" s="178" customFormat="1" ht="8.5500000000000007" customHeight="1" x14ac:dyDescent="0.15">
      <c r="B112" s="231" t="s">
        <v>1675</v>
      </c>
      <c r="C112" s="231"/>
      <c r="D112" s="231"/>
      <c r="E112" s="231"/>
      <c r="F112" s="231"/>
      <c r="G112" s="231"/>
      <c r="H112" s="231"/>
      <c r="I112" s="231"/>
      <c r="J112" s="231"/>
      <c r="K112" s="262">
        <v>84813276.940000102</v>
      </c>
      <c r="L112" s="262"/>
      <c r="M112" s="262"/>
      <c r="N112" s="262"/>
      <c r="O112" s="262"/>
      <c r="P112" s="262"/>
      <c r="Q112" s="262"/>
      <c r="R112" s="262"/>
      <c r="S112" s="262"/>
      <c r="T112" s="262"/>
      <c r="U112" s="262"/>
      <c r="V112" s="233">
        <v>5.6773636170911503E-3</v>
      </c>
      <c r="W112" s="233"/>
      <c r="X112" s="233"/>
      <c r="Y112" s="233"/>
      <c r="Z112" s="233"/>
      <c r="AA112" s="233"/>
      <c r="AB112" s="233"/>
      <c r="AC112" s="233"/>
      <c r="AD112" s="233"/>
      <c r="AE112" s="233"/>
      <c r="AF112" s="235">
        <v>4309</v>
      </c>
      <c r="AG112" s="235"/>
      <c r="AH112" s="235"/>
      <c r="AI112" s="235"/>
      <c r="AJ112" s="235"/>
      <c r="AK112" s="233">
        <v>1.8744154686038701E-2</v>
      </c>
      <c r="AL112" s="233"/>
      <c r="AM112" s="233"/>
      <c r="AN112" s="233"/>
      <c r="AO112" s="233"/>
    </row>
    <row r="113" spans="2:41" s="178" customFormat="1" ht="8.5500000000000007" customHeight="1" x14ac:dyDescent="0.15">
      <c r="B113" s="231" t="s">
        <v>1674</v>
      </c>
      <c r="C113" s="231"/>
      <c r="D113" s="231"/>
      <c r="E113" s="231"/>
      <c r="F113" s="231"/>
      <c r="G113" s="231"/>
      <c r="H113" s="231"/>
      <c r="I113" s="231"/>
      <c r="J113" s="231"/>
      <c r="K113" s="262">
        <v>174140675.25</v>
      </c>
      <c r="L113" s="262"/>
      <c r="M113" s="262"/>
      <c r="N113" s="262"/>
      <c r="O113" s="262"/>
      <c r="P113" s="262"/>
      <c r="Q113" s="262"/>
      <c r="R113" s="262"/>
      <c r="S113" s="262"/>
      <c r="T113" s="262"/>
      <c r="U113" s="262"/>
      <c r="V113" s="233">
        <v>1.16569005418745E-2</v>
      </c>
      <c r="W113" s="233"/>
      <c r="X113" s="233"/>
      <c r="Y113" s="233"/>
      <c r="Z113" s="233"/>
      <c r="AA113" s="233"/>
      <c r="AB113" s="233"/>
      <c r="AC113" s="233"/>
      <c r="AD113" s="233"/>
      <c r="AE113" s="233"/>
      <c r="AF113" s="235">
        <v>4719</v>
      </c>
      <c r="AG113" s="235"/>
      <c r="AH113" s="235"/>
      <c r="AI113" s="235"/>
      <c r="AJ113" s="235"/>
      <c r="AK113" s="233">
        <v>2.0527655131913802E-2</v>
      </c>
      <c r="AL113" s="233"/>
      <c r="AM113" s="233"/>
      <c r="AN113" s="233"/>
      <c r="AO113" s="233"/>
    </row>
    <row r="114" spans="2:41" s="178" customFormat="1" ht="8.5500000000000007" customHeight="1" x14ac:dyDescent="0.15">
      <c r="B114" s="231" t="s">
        <v>1673</v>
      </c>
      <c r="C114" s="231"/>
      <c r="D114" s="231"/>
      <c r="E114" s="231"/>
      <c r="F114" s="231"/>
      <c r="G114" s="231"/>
      <c r="H114" s="231"/>
      <c r="I114" s="231"/>
      <c r="J114" s="231"/>
      <c r="K114" s="262">
        <v>545448974.71000004</v>
      </c>
      <c r="L114" s="262"/>
      <c r="M114" s="262"/>
      <c r="N114" s="262"/>
      <c r="O114" s="262"/>
      <c r="P114" s="262"/>
      <c r="Q114" s="262"/>
      <c r="R114" s="262"/>
      <c r="S114" s="262"/>
      <c r="T114" s="262"/>
      <c r="U114" s="262"/>
      <c r="V114" s="233">
        <v>3.6512115505087102E-2</v>
      </c>
      <c r="W114" s="233"/>
      <c r="X114" s="233"/>
      <c r="Y114" s="233"/>
      <c r="Z114" s="233"/>
      <c r="AA114" s="233"/>
      <c r="AB114" s="233"/>
      <c r="AC114" s="233"/>
      <c r="AD114" s="233"/>
      <c r="AE114" s="233"/>
      <c r="AF114" s="235">
        <v>13412</v>
      </c>
      <c r="AG114" s="235"/>
      <c r="AH114" s="235"/>
      <c r="AI114" s="235"/>
      <c r="AJ114" s="235"/>
      <c r="AK114" s="233">
        <v>5.8342214585553602E-2</v>
      </c>
      <c r="AL114" s="233"/>
      <c r="AM114" s="233"/>
      <c r="AN114" s="233"/>
      <c r="AO114" s="233"/>
    </row>
    <row r="115" spans="2:41" s="178" customFormat="1" ht="8.5500000000000007" customHeight="1" x14ac:dyDescent="0.15">
      <c r="B115" s="231" t="s">
        <v>1672</v>
      </c>
      <c r="C115" s="231"/>
      <c r="D115" s="231"/>
      <c r="E115" s="231"/>
      <c r="F115" s="231"/>
      <c r="G115" s="231"/>
      <c r="H115" s="231"/>
      <c r="I115" s="231"/>
      <c r="J115" s="231"/>
      <c r="K115" s="262">
        <v>110696842.56999999</v>
      </c>
      <c r="L115" s="262"/>
      <c r="M115" s="262"/>
      <c r="N115" s="262"/>
      <c r="O115" s="262"/>
      <c r="P115" s="262"/>
      <c r="Q115" s="262"/>
      <c r="R115" s="262"/>
      <c r="S115" s="262"/>
      <c r="T115" s="262"/>
      <c r="U115" s="262"/>
      <c r="V115" s="233">
        <v>7.4099981654804602E-3</v>
      </c>
      <c r="W115" s="233"/>
      <c r="X115" s="233"/>
      <c r="Y115" s="233"/>
      <c r="Z115" s="233"/>
      <c r="AA115" s="233"/>
      <c r="AB115" s="233"/>
      <c r="AC115" s="233"/>
      <c r="AD115" s="233"/>
      <c r="AE115" s="233"/>
      <c r="AF115" s="235">
        <v>2593</v>
      </c>
      <c r="AG115" s="235"/>
      <c r="AH115" s="235"/>
      <c r="AI115" s="235"/>
      <c r="AJ115" s="235"/>
      <c r="AK115" s="233">
        <v>1.1279552819888201E-2</v>
      </c>
      <c r="AL115" s="233"/>
      <c r="AM115" s="233"/>
      <c r="AN115" s="233"/>
      <c r="AO115" s="233"/>
    </row>
    <row r="116" spans="2:41" s="178" customFormat="1" ht="8.5500000000000007" customHeight="1" x14ac:dyDescent="0.15">
      <c r="B116" s="231" t="s">
        <v>1671</v>
      </c>
      <c r="C116" s="231"/>
      <c r="D116" s="231"/>
      <c r="E116" s="231"/>
      <c r="F116" s="231"/>
      <c r="G116" s="231"/>
      <c r="H116" s="231"/>
      <c r="I116" s="231"/>
      <c r="J116" s="231"/>
      <c r="K116" s="262">
        <v>1567785754.9600101</v>
      </c>
      <c r="L116" s="262"/>
      <c r="M116" s="262"/>
      <c r="N116" s="262"/>
      <c r="O116" s="262"/>
      <c r="P116" s="262"/>
      <c r="Q116" s="262"/>
      <c r="R116" s="262"/>
      <c r="S116" s="262"/>
      <c r="T116" s="262"/>
      <c r="U116" s="262"/>
      <c r="V116" s="233">
        <v>0.10494689187520199</v>
      </c>
      <c r="W116" s="233"/>
      <c r="X116" s="233"/>
      <c r="Y116" s="233"/>
      <c r="Z116" s="233"/>
      <c r="AA116" s="233"/>
      <c r="AB116" s="233"/>
      <c r="AC116" s="233"/>
      <c r="AD116" s="233"/>
      <c r="AE116" s="233"/>
      <c r="AF116" s="235">
        <v>31031</v>
      </c>
      <c r="AG116" s="235"/>
      <c r="AH116" s="235"/>
      <c r="AI116" s="235"/>
      <c r="AJ116" s="235"/>
      <c r="AK116" s="233">
        <v>0.134984883746221</v>
      </c>
      <c r="AL116" s="233"/>
      <c r="AM116" s="233"/>
      <c r="AN116" s="233"/>
      <c r="AO116" s="233"/>
    </row>
    <row r="117" spans="2:41" s="178" customFormat="1" ht="8.5500000000000007" customHeight="1" x14ac:dyDescent="0.15">
      <c r="B117" s="231" t="s">
        <v>1670</v>
      </c>
      <c r="C117" s="231"/>
      <c r="D117" s="231"/>
      <c r="E117" s="231"/>
      <c r="F117" s="231"/>
      <c r="G117" s="231"/>
      <c r="H117" s="231"/>
      <c r="I117" s="231"/>
      <c r="J117" s="231"/>
      <c r="K117" s="262">
        <v>158978010.96000001</v>
      </c>
      <c r="L117" s="262"/>
      <c r="M117" s="262"/>
      <c r="N117" s="262"/>
      <c r="O117" s="262"/>
      <c r="P117" s="262"/>
      <c r="Q117" s="262"/>
      <c r="R117" s="262"/>
      <c r="S117" s="262"/>
      <c r="T117" s="262"/>
      <c r="U117" s="262"/>
      <c r="V117" s="233">
        <v>1.0641918434307601E-2</v>
      </c>
      <c r="W117" s="233"/>
      <c r="X117" s="233"/>
      <c r="Y117" s="233"/>
      <c r="Z117" s="233"/>
      <c r="AA117" s="233"/>
      <c r="AB117" s="233"/>
      <c r="AC117" s="233"/>
      <c r="AD117" s="233"/>
      <c r="AE117" s="233"/>
      <c r="AF117" s="235">
        <v>3098</v>
      </c>
      <c r="AG117" s="235"/>
      <c r="AH117" s="235"/>
      <c r="AI117" s="235"/>
      <c r="AJ117" s="235"/>
      <c r="AK117" s="233">
        <v>1.34763033690758E-2</v>
      </c>
      <c r="AL117" s="233"/>
      <c r="AM117" s="233"/>
      <c r="AN117" s="233"/>
      <c r="AO117" s="233"/>
    </row>
    <row r="118" spans="2:41" s="178" customFormat="1" ht="8.5500000000000007" customHeight="1" x14ac:dyDescent="0.15">
      <c r="B118" s="231" t="s">
        <v>1669</v>
      </c>
      <c r="C118" s="231"/>
      <c r="D118" s="231"/>
      <c r="E118" s="231"/>
      <c r="F118" s="231"/>
      <c r="G118" s="231"/>
      <c r="H118" s="231"/>
      <c r="I118" s="231"/>
      <c r="J118" s="231"/>
      <c r="K118" s="262">
        <v>223101646.00999999</v>
      </c>
      <c r="L118" s="262"/>
      <c r="M118" s="262"/>
      <c r="N118" s="262"/>
      <c r="O118" s="262"/>
      <c r="P118" s="262"/>
      <c r="Q118" s="262"/>
      <c r="R118" s="262"/>
      <c r="S118" s="262"/>
      <c r="T118" s="262"/>
      <c r="U118" s="262"/>
      <c r="V118" s="233">
        <v>1.4934326483651599E-2</v>
      </c>
      <c r="W118" s="233"/>
      <c r="X118" s="233"/>
      <c r="Y118" s="233"/>
      <c r="Z118" s="233"/>
      <c r="AA118" s="233"/>
      <c r="AB118" s="233"/>
      <c r="AC118" s="233"/>
      <c r="AD118" s="233"/>
      <c r="AE118" s="233"/>
      <c r="AF118" s="235">
        <v>3703</v>
      </c>
      <c r="AG118" s="235"/>
      <c r="AH118" s="235"/>
      <c r="AI118" s="235"/>
      <c r="AJ118" s="235"/>
      <c r="AK118" s="233">
        <v>1.6108054027013499E-2</v>
      </c>
      <c r="AL118" s="233"/>
      <c r="AM118" s="233"/>
      <c r="AN118" s="233"/>
      <c r="AO118" s="233"/>
    </row>
    <row r="119" spans="2:41" s="178" customFormat="1" ht="8.5500000000000007" customHeight="1" x14ac:dyDescent="0.15">
      <c r="B119" s="231" t="s">
        <v>1668</v>
      </c>
      <c r="C119" s="231"/>
      <c r="D119" s="231"/>
      <c r="E119" s="231"/>
      <c r="F119" s="231"/>
      <c r="G119" s="231"/>
      <c r="H119" s="231"/>
      <c r="I119" s="231"/>
      <c r="J119" s="231"/>
      <c r="K119" s="262">
        <v>826101834.65000105</v>
      </c>
      <c r="L119" s="262"/>
      <c r="M119" s="262"/>
      <c r="N119" s="262"/>
      <c r="O119" s="262"/>
      <c r="P119" s="262"/>
      <c r="Q119" s="262"/>
      <c r="R119" s="262"/>
      <c r="S119" s="262"/>
      <c r="T119" s="262"/>
      <c r="U119" s="262"/>
      <c r="V119" s="233">
        <v>5.5298895046492498E-2</v>
      </c>
      <c r="W119" s="233"/>
      <c r="X119" s="233"/>
      <c r="Y119" s="233"/>
      <c r="Z119" s="233"/>
      <c r="AA119" s="233"/>
      <c r="AB119" s="233"/>
      <c r="AC119" s="233"/>
      <c r="AD119" s="233"/>
      <c r="AE119" s="233"/>
      <c r="AF119" s="235">
        <v>12978</v>
      </c>
      <c r="AG119" s="235"/>
      <c r="AH119" s="235"/>
      <c r="AI119" s="235"/>
      <c r="AJ119" s="235"/>
      <c r="AK119" s="233">
        <v>5.6454314113578499E-2</v>
      </c>
      <c r="AL119" s="233"/>
      <c r="AM119" s="233"/>
      <c r="AN119" s="233"/>
      <c r="AO119" s="233"/>
    </row>
    <row r="120" spans="2:41" s="178" customFormat="1" ht="8.5500000000000007" customHeight="1" x14ac:dyDescent="0.15">
      <c r="B120" s="231" t="s">
        <v>1783</v>
      </c>
      <c r="C120" s="231"/>
      <c r="D120" s="231"/>
      <c r="E120" s="231"/>
      <c r="F120" s="231"/>
      <c r="G120" s="231"/>
      <c r="H120" s="231"/>
      <c r="I120" s="231"/>
      <c r="J120" s="231"/>
      <c r="K120" s="262">
        <v>168933832.90000001</v>
      </c>
      <c r="L120" s="262"/>
      <c r="M120" s="262"/>
      <c r="N120" s="262"/>
      <c r="O120" s="262"/>
      <c r="P120" s="262"/>
      <c r="Q120" s="262"/>
      <c r="R120" s="262"/>
      <c r="S120" s="262"/>
      <c r="T120" s="262"/>
      <c r="U120" s="262"/>
      <c r="V120" s="233">
        <v>1.13083567951362E-2</v>
      </c>
      <c r="W120" s="233"/>
      <c r="X120" s="233"/>
      <c r="Y120" s="233"/>
      <c r="Z120" s="233"/>
      <c r="AA120" s="233"/>
      <c r="AB120" s="233"/>
      <c r="AC120" s="233"/>
      <c r="AD120" s="233"/>
      <c r="AE120" s="233"/>
      <c r="AF120" s="235">
        <v>2779</v>
      </c>
      <c r="AG120" s="235"/>
      <c r="AH120" s="235"/>
      <c r="AI120" s="235"/>
      <c r="AJ120" s="235"/>
      <c r="AK120" s="233">
        <v>1.20886530221633E-2</v>
      </c>
      <c r="AL120" s="233"/>
      <c r="AM120" s="233"/>
      <c r="AN120" s="233"/>
      <c r="AO120" s="233"/>
    </row>
    <row r="121" spans="2:41" s="178" customFormat="1" ht="8.5500000000000007" customHeight="1" x14ac:dyDescent="0.15">
      <c r="B121" s="231" t="s">
        <v>1782</v>
      </c>
      <c r="C121" s="231"/>
      <c r="D121" s="231"/>
      <c r="E121" s="231"/>
      <c r="F121" s="231"/>
      <c r="G121" s="231"/>
      <c r="H121" s="231"/>
      <c r="I121" s="231"/>
      <c r="J121" s="231"/>
      <c r="K121" s="262">
        <v>3758528152.3800101</v>
      </c>
      <c r="L121" s="262"/>
      <c r="M121" s="262"/>
      <c r="N121" s="262"/>
      <c r="O121" s="262"/>
      <c r="P121" s="262"/>
      <c r="Q121" s="262"/>
      <c r="R121" s="262"/>
      <c r="S121" s="262"/>
      <c r="T121" s="262"/>
      <c r="U121" s="262"/>
      <c r="V121" s="233">
        <v>0.25159422859266201</v>
      </c>
      <c r="W121" s="233"/>
      <c r="X121" s="233"/>
      <c r="Y121" s="233"/>
      <c r="Z121" s="233"/>
      <c r="AA121" s="233"/>
      <c r="AB121" s="233"/>
      <c r="AC121" s="233"/>
      <c r="AD121" s="233"/>
      <c r="AE121" s="233"/>
      <c r="AF121" s="235">
        <v>49797</v>
      </c>
      <c r="AG121" s="235"/>
      <c r="AH121" s="235"/>
      <c r="AI121" s="235"/>
      <c r="AJ121" s="235"/>
      <c r="AK121" s="233">
        <v>0.216617004154251</v>
      </c>
      <c r="AL121" s="233"/>
      <c r="AM121" s="233"/>
      <c r="AN121" s="233"/>
      <c r="AO121" s="233"/>
    </row>
    <row r="122" spans="2:41" s="178" customFormat="1" ht="8.5500000000000007" customHeight="1" x14ac:dyDescent="0.15">
      <c r="B122" s="231" t="s">
        <v>1781</v>
      </c>
      <c r="C122" s="231"/>
      <c r="D122" s="231"/>
      <c r="E122" s="231"/>
      <c r="F122" s="231"/>
      <c r="G122" s="231"/>
      <c r="H122" s="231"/>
      <c r="I122" s="231"/>
      <c r="J122" s="231"/>
      <c r="K122" s="262">
        <v>308812963.52000099</v>
      </c>
      <c r="L122" s="262"/>
      <c r="M122" s="262"/>
      <c r="N122" s="262"/>
      <c r="O122" s="262"/>
      <c r="P122" s="262"/>
      <c r="Q122" s="262"/>
      <c r="R122" s="262"/>
      <c r="S122" s="262"/>
      <c r="T122" s="262"/>
      <c r="U122" s="262"/>
      <c r="V122" s="233">
        <v>2.06718045432304E-2</v>
      </c>
      <c r="W122" s="233"/>
      <c r="X122" s="233"/>
      <c r="Y122" s="233"/>
      <c r="Z122" s="233"/>
      <c r="AA122" s="233"/>
      <c r="AB122" s="233"/>
      <c r="AC122" s="233"/>
      <c r="AD122" s="233"/>
      <c r="AE122" s="233"/>
      <c r="AF122" s="235">
        <v>4413</v>
      </c>
      <c r="AG122" s="235"/>
      <c r="AH122" s="235"/>
      <c r="AI122" s="235"/>
      <c r="AJ122" s="235"/>
      <c r="AK122" s="233">
        <v>1.9196554799138701E-2</v>
      </c>
      <c r="AL122" s="233"/>
      <c r="AM122" s="233"/>
      <c r="AN122" s="233"/>
      <c r="AO122" s="233"/>
    </row>
    <row r="123" spans="2:41" s="178" customFormat="1" ht="8.5500000000000007" customHeight="1" x14ac:dyDescent="0.15">
      <c r="B123" s="231" t="s">
        <v>1780</v>
      </c>
      <c r="C123" s="231"/>
      <c r="D123" s="231"/>
      <c r="E123" s="231"/>
      <c r="F123" s="231"/>
      <c r="G123" s="231"/>
      <c r="H123" s="231"/>
      <c r="I123" s="231"/>
      <c r="J123" s="231"/>
      <c r="K123" s="262">
        <v>167802938.25</v>
      </c>
      <c r="L123" s="262"/>
      <c r="M123" s="262"/>
      <c r="N123" s="262"/>
      <c r="O123" s="262"/>
      <c r="P123" s="262"/>
      <c r="Q123" s="262"/>
      <c r="R123" s="262"/>
      <c r="S123" s="262"/>
      <c r="T123" s="262"/>
      <c r="U123" s="262"/>
      <c r="V123" s="233">
        <v>1.12326552025045E-2</v>
      </c>
      <c r="W123" s="233"/>
      <c r="X123" s="233"/>
      <c r="Y123" s="233"/>
      <c r="Z123" s="233"/>
      <c r="AA123" s="233"/>
      <c r="AB123" s="233"/>
      <c r="AC123" s="233"/>
      <c r="AD123" s="233"/>
      <c r="AE123" s="233"/>
      <c r="AF123" s="235">
        <v>2595</v>
      </c>
      <c r="AG123" s="235"/>
      <c r="AH123" s="235"/>
      <c r="AI123" s="235"/>
      <c r="AJ123" s="235"/>
      <c r="AK123" s="233">
        <v>1.1288252822063201E-2</v>
      </c>
      <c r="AL123" s="233"/>
      <c r="AM123" s="233"/>
      <c r="AN123" s="233"/>
      <c r="AO123" s="233"/>
    </row>
    <row r="124" spans="2:41" s="178" customFormat="1" ht="8.5500000000000007" customHeight="1" x14ac:dyDescent="0.15">
      <c r="B124" s="231" t="s">
        <v>1779</v>
      </c>
      <c r="C124" s="231"/>
      <c r="D124" s="231"/>
      <c r="E124" s="231"/>
      <c r="F124" s="231"/>
      <c r="G124" s="231"/>
      <c r="H124" s="231"/>
      <c r="I124" s="231"/>
      <c r="J124" s="231"/>
      <c r="K124" s="262">
        <v>183362512.49000001</v>
      </c>
      <c r="L124" s="262"/>
      <c r="M124" s="262"/>
      <c r="N124" s="262"/>
      <c r="O124" s="262"/>
      <c r="P124" s="262"/>
      <c r="Q124" s="262"/>
      <c r="R124" s="262"/>
      <c r="S124" s="262"/>
      <c r="T124" s="262"/>
      <c r="U124" s="262"/>
      <c r="V124" s="233">
        <v>1.22742062883103E-2</v>
      </c>
      <c r="W124" s="233"/>
      <c r="X124" s="233"/>
      <c r="Y124" s="233"/>
      <c r="Z124" s="233"/>
      <c r="AA124" s="233"/>
      <c r="AB124" s="233"/>
      <c r="AC124" s="233"/>
      <c r="AD124" s="233"/>
      <c r="AE124" s="233"/>
      <c r="AF124" s="235">
        <v>2642</v>
      </c>
      <c r="AG124" s="235"/>
      <c r="AH124" s="235"/>
      <c r="AI124" s="235"/>
      <c r="AJ124" s="235"/>
      <c r="AK124" s="233">
        <v>1.1492702873175701E-2</v>
      </c>
      <c r="AL124" s="233"/>
      <c r="AM124" s="233"/>
      <c r="AN124" s="233"/>
      <c r="AO124" s="233"/>
    </row>
    <row r="125" spans="2:41" s="178" customFormat="1" ht="8.5500000000000007" customHeight="1" x14ac:dyDescent="0.15">
      <c r="B125" s="231" t="s">
        <v>1778</v>
      </c>
      <c r="C125" s="231"/>
      <c r="D125" s="231"/>
      <c r="E125" s="231"/>
      <c r="F125" s="231"/>
      <c r="G125" s="231"/>
      <c r="H125" s="231"/>
      <c r="I125" s="231"/>
      <c r="J125" s="231"/>
      <c r="K125" s="262">
        <v>119625857.66</v>
      </c>
      <c r="L125" s="262"/>
      <c r="M125" s="262"/>
      <c r="N125" s="262"/>
      <c r="O125" s="262"/>
      <c r="P125" s="262"/>
      <c r="Q125" s="262"/>
      <c r="R125" s="262"/>
      <c r="S125" s="262"/>
      <c r="T125" s="262"/>
      <c r="U125" s="262"/>
      <c r="V125" s="233">
        <v>8.0077025254273598E-3</v>
      </c>
      <c r="W125" s="233"/>
      <c r="X125" s="233"/>
      <c r="Y125" s="233"/>
      <c r="Z125" s="233"/>
      <c r="AA125" s="233"/>
      <c r="AB125" s="233"/>
      <c r="AC125" s="233"/>
      <c r="AD125" s="233"/>
      <c r="AE125" s="233"/>
      <c r="AF125" s="235">
        <v>1709</v>
      </c>
      <c r="AG125" s="235"/>
      <c r="AH125" s="235"/>
      <c r="AI125" s="235"/>
      <c r="AJ125" s="235"/>
      <c r="AK125" s="233">
        <v>7.4341518585379698E-3</v>
      </c>
      <c r="AL125" s="233"/>
      <c r="AM125" s="233"/>
      <c r="AN125" s="233"/>
      <c r="AO125" s="233"/>
    </row>
    <row r="126" spans="2:41" s="178" customFormat="1" ht="8.5500000000000007" customHeight="1" x14ac:dyDescent="0.15">
      <c r="B126" s="231" t="s">
        <v>1777</v>
      </c>
      <c r="C126" s="231"/>
      <c r="D126" s="231"/>
      <c r="E126" s="231"/>
      <c r="F126" s="231"/>
      <c r="G126" s="231"/>
      <c r="H126" s="231"/>
      <c r="I126" s="231"/>
      <c r="J126" s="231"/>
      <c r="K126" s="262">
        <v>4366202463.0700197</v>
      </c>
      <c r="L126" s="262"/>
      <c r="M126" s="262"/>
      <c r="N126" s="262"/>
      <c r="O126" s="262"/>
      <c r="P126" s="262"/>
      <c r="Q126" s="262"/>
      <c r="R126" s="262"/>
      <c r="S126" s="262"/>
      <c r="T126" s="262"/>
      <c r="U126" s="262"/>
      <c r="V126" s="233">
        <v>0.29227168083864702</v>
      </c>
      <c r="W126" s="233"/>
      <c r="X126" s="233"/>
      <c r="Y126" s="233"/>
      <c r="Z126" s="233"/>
      <c r="AA126" s="233"/>
      <c r="AB126" s="233"/>
      <c r="AC126" s="233"/>
      <c r="AD126" s="233"/>
      <c r="AE126" s="233"/>
      <c r="AF126" s="235">
        <v>40895</v>
      </c>
      <c r="AG126" s="235"/>
      <c r="AH126" s="235"/>
      <c r="AI126" s="235"/>
      <c r="AJ126" s="235"/>
      <c r="AK126" s="233">
        <v>0.177893294473324</v>
      </c>
      <c r="AL126" s="233"/>
      <c r="AM126" s="233"/>
      <c r="AN126" s="233"/>
      <c r="AO126" s="233"/>
    </row>
    <row r="127" spans="2:41" s="178" customFormat="1" ht="8.5500000000000007" customHeight="1" x14ac:dyDescent="0.15">
      <c r="B127" s="231" t="s">
        <v>1776</v>
      </c>
      <c r="C127" s="231"/>
      <c r="D127" s="231"/>
      <c r="E127" s="231"/>
      <c r="F127" s="231"/>
      <c r="G127" s="231"/>
      <c r="H127" s="231"/>
      <c r="I127" s="231"/>
      <c r="J127" s="231"/>
      <c r="K127" s="262">
        <v>432044652.26999998</v>
      </c>
      <c r="L127" s="262"/>
      <c r="M127" s="262"/>
      <c r="N127" s="262"/>
      <c r="O127" s="262"/>
      <c r="P127" s="262"/>
      <c r="Q127" s="262"/>
      <c r="R127" s="262"/>
      <c r="S127" s="262"/>
      <c r="T127" s="262"/>
      <c r="U127" s="262"/>
      <c r="V127" s="233">
        <v>2.89208798227635E-2</v>
      </c>
      <c r="W127" s="233"/>
      <c r="X127" s="233"/>
      <c r="Y127" s="233"/>
      <c r="Z127" s="233"/>
      <c r="AA127" s="233"/>
      <c r="AB127" s="233"/>
      <c r="AC127" s="233"/>
      <c r="AD127" s="233"/>
      <c r="AE127" s="233"/>
      <c r="AF127" s="235">
        <v>4744</v>
      </c>
      <c r="AG127" s="235"/>
      <c r="AH127" s="235"/>
      <c r="AI127" s="235"/>
      <c r="AJ127" s="235"/>
      <c r="AK127" s="233">
        <v>2.0636405159101302E-2</v>
      </c>
      <c r="AL127" s="233"/>
      <c r="AM127" s="233"/>
      <c r="AN127" s="233"/>
      <c r="AO127" s="233"/>
    </row>
    <row r="128" spans="2:41" s="178" customFormat="1" ht="8.5500000000000007" customHeight="1" x14ac:dyDescent="0.15">
      <c r="B128" s="231" t="s">
        <v>1775</v>
      </c>
      <c r="C128" s="231"/>
      <c r="D128" s="231"/>
      <c r="E128" s="231"/>
      <c r="F128" s="231"/>
      <c r="G128" s="231"/>
      <c r="H128" s="231"/>
      <c r="I128" s="231"/>
      <c r="J128" s="231"/>
      <c r="K128" s="262">
        <v>35377318.399999999</v>
      </c>
      <c r="L128" s="262"/>
      <c r="M128" s="262"/>
      <c r="N128" s="262"/>
      <c r="O128" s="262"/>
      <c r="P128" s="262"/>
      <c r="Q128" s="262"/>
      <c r="R128" s="262"/>
      <c r="S128" s="262"/>
      <c r="T128" s="262"/>
      <c r="U128" s="262"/>
      <c r="V128" s="233">
        <v>2.3681422013265398E-3</v>
      </c>
      <c r="W128" s="233"/>
      <c r="X128" s="233"/>
      <c r="Y128" s="233"/>
      <c r="Z128" s="233"/>
      <c r="AA128" s="233"/>
      <c r="AB128" s="233"/>
      <c r="AC128" s="233"/>
      <c r="AD128" s="233"/>
      <c r="AE128" s="233"/>
      <c r="AF128" s="235">
        <v>389</v>
      </c>
      <c r="AG128" s="235"/>
      <c r="AH128" s="235"/>
      <c r="AI128" s="235"/>
      <c r="AJ128" s="235"/>
      <c r="AK128" s="233">
        <v>1.6921504230376101E-3</v>
      </c>
      <c r="AL128" s="233"/>
      <c r="AM128" s="233"/>
      <c r="AN128" s="233"/>
      <c r="AO128" s="233"/>
    </row>
    <row r="129" spans="2:44" s="178" customFormat="1" ht="8.5500000000000007" customHeight="1" x14ac:dyDescent="0.15">
      <c r="B129" s="231" t="s">
        <v>1774</v>
      </c>
      <c r="C129" s="231"/>
      <c r="D129" s="231"/>
      <c r="E129" s="231"/>
      <c r="F129" s="231"/>
      <c r="G129" s="231"/>
      <c r="H129" s="231"/>
      <c r="I129" s="231"/>
      <c r="J129" s="231"/>
      <c r="K129" s="262">
        <v>13245603.039999999</v>
      </c>
      <c r="L129" s="262"/>
      <c r="M129" s="262"/>
      <c r="N129" s="262"/>
      <c r="O129" s="262"/>
      <c r="P129" s="262"/>
      <c r="Q129" s="262"/>
      <c r="R129" s="262"/>
      <c r="S129" s="262"/>
      <c r="T129" s="262"/>
      <c r="U129" s="262"/>
      <c r="V129" s="233">
        <v>8.8665486700775895E-4</v>
      </c>
      <c r="W129" s="233"/>
      <c r="X129" s="233"/>
      <c r="Y129" s="233"/>
      <c r="Z129" s="233"/>
      <c r="AA129" s="233"/>
      <c r="AB129" s="233"/>
      <c r="AC129" s="233"/>
      <c r="AD129" s="233"/>
      <c r="AE129" s="233"/>
      <c r="AF129" s="235">
        <v>166</v>
      </c>
      <c r="AG129" s="235"/>
      <c r="AH129" s="235"/>
      <c r="AI129" s="235"/>
      <c r="AJ129" s="235"/>
      <c r="AK129" s="233">
        <v>7.2210018052504504E-4</v>
      </c>
      <c r="AL129" s="233"/>
      <c r="AM129" s="233"/>
      <c r="AN129" s="233"/>
      <c r="AO129" s="233"/>
    </row>
    <row r="130" spans="2:44" s="178" customFormat="1" ht="8.5500000000000007" customHeight="1" x14ac:dyDescent="0.15">
      <c r="B130" s="231" t="s">
        <v>1773</v>
      </c>
      <c r="C130" s="231"/>
      <c r="D130" s="231"/>
      <c r="E130" s="231"/>
      <c r="F130" s="231"/>
      <c r="G130" s="231"/>
      <c r="H130" s="231"/>
      <c r="I130" s="231"/>
      <c r="J130" s="231"/>
      <c r="K130" s="262">
        <v>25435664.460000001</v>
      </c>
      <c r="L130" s="262"/>
      <c r="M130" s="262"/>
      <c r="N130" s="262"/>
      <c r="O130" s="262"/>
      <c r="P130" s="262"/>
      <c r="Q130" s="262"/>
      <c r="R130" s="262"/>
      <c r="S130" s="262"/>
      <c r="T130" s="262"/>
      <c r="U130" s="262"/>
      <c r="V130" s="233">
        <v>1.7026522402135401E-3</v>
      </c>
      <c r="W130" s="233"/>
      <c r="X130" s="233"/>
      <c r="Y130" s="233"/>
      <c r="Z130" s="233"/>
      <c r="AA130" s="233"/>
      <c r="AB130" s="233"/>
      <c r="AC130" s="233"/>
      <c r="AD130" s="233"/>
      <c r="AE130" s="233"/>
      <c r="AF130" s="235">
        <v>280</v>
      </c>
      <c r="AG130" s="235"/>
      <c r="AH130" s="235"/>
      <c r="AI130" s="235"/>
      <c r="AJ130" s="235"/>
      <c r="AK130" s="233">
        <v>1.21800030450008E-3</v>
      </c>
      <c r="AL130" s="233"/>
      <c r="AM130" s="233"/>
      <c r="AN130" s="233"/>
      <c r="AO130" s="233"/>
    </row>
    <row r="131" spans="2:44" s="178" customFormat="1" ht="8.5500000000000007" customHeight="1" x14ac:dyDescent="0.15">
      <c r="B131" s="231" t="s">
        <v>1772</v>
      </c>
      <c r="C131" s="231"/>
      <c r="D131" s="231"/>
      <c r="E131" s="231"/>
      <c r="F131" s="231"/>
      <c r="G131" s="231"/>
      <c r="H131" s="231"/>
      <c r="I131" s="231"/>
      <c r="J131" s="231"/>
      <c r="K131" s="262">
        <v>317799832.58999902</v>
      </c>
      <c r="L131" s="262"/>
      <c r="M131" s="262"/>
      <c r="N131" s="262"/>
      <c r="O131" s="262"/>
      <c r="P131" s="262"/>
      <c r="Q131" s="262"/>
      <c r="R131" s="262"/>
      <c r="S131" s="262"/>
      <c r="T131" s="262"/>
      <c r="U131" s="262"/>
      <c r="V131" s="233">
        <v>2.1273381623263098E-2</v>
      </c>
      <c r="W131" s="233"/>
      <c r="X131" s="233"/>
      <c r="Y131" s="233"/>
      <c r="Z131" s="233"/>
      <c r="AA131" s="233"/>
      <c r="AB131" s="233"/>
      <c r="AC131" s="233"/>
      <c r="AD131" s="233"/>
      <c r="AE131" s="233"/>
      <c r="AF131" s="235">
        <v>3901</v>
      </c>
      <c r="AG131" s="235"/>
      <c r="AH131" s="235"/>
      <c r="AI131" s="235"/>
      <c r="AJ131" s="235"/>
      <c r="AK131" s="233">
        <v>1.69693542423386E-2</v>
      </c>
      <c r="AL131" s="233"/>
      <c r="AM131" s="233"/>
      <c r="AN131" s="233"/>
      <c r="AO131" s="233"/>
    </row>
    <row r="132" spans="2:44" s="178" customFormat="1" ht="8.5500000000000007" customHeight="1" x14ac:dyDescent="0.15">
      <c r="B132" s="231" t="s">
        <v>1771</v>
      </c>
      <c r="C132" s="231"/>
      <c r="D132" s="231"/>
      <c r="E132" s="231"/>
      <c r="F132" s="231"/>
      <c r="G132" s="231"/>
      <c r="H132" s="231"/>
      <c r="I132" s="231"/>
      <c r="J132" s="231"/>
      <c r="K132" s="262">
        <v>23989270.170000002</v>
      </c>
      <c r="L132" s="262"/>
      <c r="M132" s="262"/>
      <c r="N132" s="262"/>
      <c r="O132" s="262"/>
      <c r="P132" s="262"/>
      <c r="Q132" s="262"/>
      <c r="R132" s="262"/>
      <c r="S132" s="262"/>
      <c r="T132" s="262"/>
      <c r="U132" s="262"/>
      <c r="V132" s="233">
        <v>1.6058312398432399E-3</v>
      </c>
      <c r="W132" s="233"/>
      <c r="X132" s="233"/>
      <c r="Y132" s="233"/>
      <c r="Z132" s="233"/>
      <c r="AA132" s="233"/>
      <c r="AB132" s="233"/>
      <c r="AC132" s="233"/>
      <c r="AD132" s="233"/>
      <c r="AE132" s="233"/>
      <c r="AF132" s="235">
        <v>331</v>
      </c>
      <c r="AG132" s="235"/>
      <c r="AH132" s="235"/>
      <c r="AI132" s="235"/>
      <c r="AJ132" s="235"/>
      <c r="AK132" s="233">
        <v>1.43985035996259E-3</v>
      </c>
      <c r="AL132" s="233"/>
      <c r="AM132" s="233"/>
      <c r="AN132" s="233"/>
      <c r="AO132" s="233"/>
    </row>
    <row r="133" spans="2:44" s="178" customFormat="1" ht="8.5500000000000007" customHeight="1" x14ac:dyDescent="0.15">
      <c r="B133" s="231" t="s">
        <v>1770</v>
      </c>
      <c r="C133" s="231"/>
      <c r="D133" s="231"/>
      <c r="E133" s="231"/>
      <c r="F133" s="231"/>
      <c r="G133" s="231"/>
      <c r="H133" s="231"/>
      <c r="I133" s="231"/>
      <c r="J133" s="231"/>
      <c r="K133" s="262">
        <v>183659.87</v>
      </c>
      <c r="L133" s="262"/>
      <c r="M133" s="262"/>
      <c r="N133" s="262"/>
      <c r="O133" s="262"/>
      <c r="P133" s="262"/>
      <c r="Q133" s="262"/>
      <c r="R133" s="262"/>
      <c r="S133" s="262"/>
      <c r="T133" s="262"/>
      <c r="U133" s="262"/>
      <c r="V133" s="233">
        <v>1.22941112698114E-5</v>
      </c>
      <c r="W133" s="233"/>
      <c r="X133" s="233"/>
      <c r="Y133" s="233"/>
      <c r="Z133" s="233"/>
      <c r="AA133" s="233"/>
      <c r="AB133" s="233"/>
      <c r="AC133" s="233"/>
      <c r="AD133" s="233"/>
      <c r="AE133" s="233"/>
      <c r="AF133" s="235">
        <v>2</v>
      </c>
      <c r="AG133" s="235"/>
      <c r="AH133" s="235"/>
      <c r="AI133" s="235"/>
      <c r="AJ133" s="235"/>
      <c r="AK133" s="233">
        <v>8.7000021750005392E-6</v>
      </c>
      <c r="AL133" s="233"/>
      <c r="AM133" s="233"/>
      <c r="AN133" s="233"/>
      <c r="AO133" s="233"/>
    </row>
    <row r="134" spans="2:44" s="178" customFormat="1" ht="8.5500000000000007" customHeight="1" x14ac:dyDescent="0.15">
      <c r="B134" s="231" t="s">
        <v>1769</v>
      </c>
      <c r="C134" s="231"/>
      <c r="D134" s="231"/>
      <c r="E134" s="231"/>
      <c r="F134" s="231"/>
      <c r="G134" s="231"/>
      <c r="H134" s="231"/>
      <c r="I134" s="231"/>
      <c r="J134" s="231"/>
      <c r="K134" s="262">
        <v>97846.13</v>
      </c>
      <c r="L134" s="262"/>
      <c r="M134" s="262"/>
      <c r="N134" s="262"/>
      <c r="O134" s="262"/>
      <c r="P134" s="262"/>
      <c r="Q134" s="262"/>
      <c r="R134" s="262"/>
      <c r="S134" s="262"/>
      <c r="T134" s="262"/>
      <c r="U134" s="262"/>
      <c r="V134" s="233">
        <v>6.54977709360478E-6</v>
      </c>
      <c r="W134" s="233"/>
      <c r="X134" s="233"/>
      <c r="Y134" s="233"/>
      <c r="Z134" s="233"/>
      <c r="AA134" s="233"/>
      <c r="AB134" s="233"/>
      <c r="AC134" s="233"/>
      <c r="AD134" s="233"/>
      <c r="AE134" s="233"/>
      <c r="AF134" s="235">
        <v>2</v>
      </c>
      <c r="AG134" s="235"/>
      <c r="AH134" s="235"/>
      <c r="AI134" s="235"/>
      <c r="AJ134" s="235"/>
      <c r="AK134" s="233">
        <v>8.7000021750005392E-6</v>
      </c>
      <c r="AL134" s="233"/>
      <c r="AM134" s="233"/>
      <c r="AN134" s="233"/>
      <c r="AO134" s="233"/>
    </row>
    <row r="135" spans="2:44" s="178" customFormat="1" ht="8.5500000000000007" customHeight="1" x14ac:dyDescent="0.15">
      <c r="B135" s="231" t="s">
        <v>1768</v>
      </c>
      <c r="C135" s="231"/>
      <c r="D135" s="231"/>
      <c r="E135" s="231"/>
      <c r="F135" s="231"/>
      <c r="G135" s="231"/>
      <c r="H135" s="231"/>
      <c r="I135" s="231"/>
      <c r="J135" s="231"/>
      <c r="K135" s="262">
        <v>105425.69</v>
      </c>
      <c r="L135" s="262"/>
      <c r="M135" s="262"/>
      <c r="N135" s="262"/>
      <c r="O135" s="262"/>
      <c r="P135" s="262"/>
      <c r="Q135" s="262"/>
      <c r="R135" s="262"/>
      <c r="S135" s="262"/>
      <c r="T135" s="262"/>
      <c r="U135" s="262"/>
      <c r="V135" s="233">
        <v>7.0571495207779699E-6</v>
      </c>
      <c r="W135" s="233"/>
      <c r="X135" s="233"/>
      <c r="Y135" s="233"/>
      <c r="Z135" s="233"/>
      <c r="AA135" s="233"/>
      <c r="AB135" s="233"/>
      <c r="AC135" s="233"/>
      <c r="AD135" s="233"/>
      <c r="AE135" s="233"/>
      <c r="AF135" s="235">
        <v>1</v>
      </c>
      <c r="AG135" s="235"/>
      <c r="AH135" s="235"/>
      <c r="AI135" s="235"/>
      <c r="AJ135" s="235"/>
      <c r="AK135" s="233">
        <v>4.3500010875002696E-6</v>
      </c>
      <c r="AL135" s="233"/>
      <c r="AM135" s="233"/>
      <c r="AN135" s="233"/>
      <c r="AO135" s="233"/>
    </row>
    <row r="136" spans="2:44" s="178" customFormat="1" ht="8.5500000000000007" customHeight="1" x14ac:dyDescent="0.15">
      <c r="B136" s="231" t="s">
        <v>1767</v>
      </c>
      <c r="C136" s="231"/>
      <c r="D136" s="231"/>
      <c r="E136" s="231"/>
      <c r="F136" s="231"/>
      <c r="G136" s="231"/>
      <c r="H136" s="231"/>
      <c r="I136" s="231"/>
      <c r="J136" s="231"/>
      <c r="K136" s="262">
        <v>331417.58</v>
      </c>
      <c r="L136" s="262"/>
      <c r="M136" s="262"/>
      <c r="N136" s="262"/>
      <c r="O136" s="262"/>
      <c r="P136" s="262"/>
      <c r="Q136" s="262"/>
      <c r="R136" s="262"/>
      <c r="S136" s="262"/>
      <c r="T136" s="262"/>
      <c r="U136" s="262"/>
      <c r="V136" s="233">
        <v>2.2184947671429899E-5</v>
      </c>
      <c r="W136" s="233"/>
      <c r="X136" s="233"/>
      <c r="Y136" s="233"/>
      <c r="Z136" s="233"/>
      <c r="AA136" s="233"/>
      <c r="AB136" s="233"/>
      <c r="AC136" s="233"/>
      <c r="AD136" s="233"/>
      <c r="AE136" s="233"/>
      <c r="AF136" s="235">
        <v>5</v>
      </c>
      <c r="AG136" s="235"/>
      <c r="AH136" s="235"/>
      <c r="AI136" s="235"/>
      <c r="AJ136" s="235"/>
      <c r="AK136" s="233">
        <v>2.1750005437501401E-5</v>
      </c>
      <c r="AL136" s="233"/>
      <c r="AM136" s="233"/>
      <c r="AN136" s="233"/>
      <c r="AO136" s="233"/>
    </row>
    <row r="137" spans="2:44" s="178" customFormat="1" ht="8.5500000000000007" customHeight="1" x14ac:dyDescent="0.15">
      <c r="B137" s="231" t="s">
        <v>1766</v>
      </c>
      <c r="C137" s="231"/>
      <c r="D137" s="231"/>
      <c r="E137" s="231"/>
      <c r="F137" s="231"/>
      <c r="G137" s="231"/>
      <c r="H137" s="231"/>
      <c r="I137" s="231"/>
      <c r="J137" s="231"/>
      <c r="K137" s="262">
        <v>2877630.25</v>
      </c>
      <c r="L137" s="262"/>
      <c r="M137" s="262"/>
      <c r="N137" s="262"/>
      <c r="O137" s="262"/>
      <c r="P137" s="262"/>
      <c r="Q137" s="262"/>
      <c r="R137" s="262"/>
      <c r="S137" s="262"/>
      <c r="T137" s="262"/>
      <c r="U137" s="262"/>
      <c r="V137" s="233">
        <v>1.92627308768515E-4</v>
      </c>
      <c r="W137" s="233"/>
      <c r="X137" s="233"/>
      <c r="Y137" s="233"/>
      <c r="Z137" s="233"/>
      <c r="AA137" s="233"/>
      <c r="AB137" s="233"/>
      <c r="AC137" s="233"/>
      <c r="AD137" s="233"/>
      <c r="AE137" s="233"/>
      <c r="AF137" s="235">
        <v>40</v>
      </c>
      <c r="AG137" s="235"/>
      <c r="AH137" s="235"/>
      <c r="AI137" s="235"/>
      <c r="AJ137" s="235"/>
      <c r="AK137" s="233">
        <v>1.7400004350001099E-4</v>
      </c>
      <c r="AL137" s="233"/>
      <c r="AM137" s="233"/>
      <c r="AN137" s="233"/>
      <c r="AO137" s="233"/>
    </row>
    <row r="138" spans="2:44" s="178" customFormat="1" ht="8.5500000000000007" customHeight="1" x14ac:dyDescent="0.15">
      <c r="B138" s="231" t="s">
        <v>1765</v>
      </c>
      <c r="C138" s="231"/>
      <c r="D138" s="231"/>
      <c r="E138" s="231"/>
      <c r="F138" s="231"/>
      <c r="G138" s="231"/>
      <c r="H138" s="231"/>
      <c r="I138" s="231"/>
      <c r="J138" s="231"/>
      <c r="K138" s="262">
        <v>84969.07</v>
      </c>
      <c r="L138" s="262"/>
      <c r="M138" s="262"/>
      <c r="N138" s="262"/>
      <c r="O138" s="262"/>
      <c r="P138" s="262"/>
      <c r="Q138" s="262"/>
      <c r="R138" s="262"/>
      <c r="S138" s="262"/>
      <c r="T138" s="262"/>
      <c r="U138" s="262"/>
      <c r="V138" s="233">
        <v>5.6877923363029398E-6</v>
      </c>
      <c r="W138" s="233"/>
      <c r="X138" s="233"/>
      <c r="Y138" s="233"/>
      <c r="Z138" s="233"/>
      <c r="AA138" s="233"/>
      <c r="AB138" s="233"/>
      <c r="AC138" s="233"/>
      <c r="AD138" s="233"/>
      <c r="AE138" s="233"/>
      <c r="AF138" s="235">
        <v>4</v>
      </c>
      <c r="AG138" s="235"/>
      <c r="AH138" s="235"/>
      <c r="AI138" s="235"/>
      <c r="AJ138" s="235"/>
      <c r="AK138" s="233">
        <v>1.7400004350001099E-5</v>
      </c>
      <c r="AL138" s="233"/>
      <c r="AM138" s="233"/>
      <c r="AN138" s="233"/>
      <c r="AO138" s="233"/>
    </row>
    <row r="139" spans="2:44" s="178" customFormat="1" ht="8.5500000000000007" customHeight="1" x14ac:dyDescent="0.15">
      <c r="B139" s="231" t="s">
        <v>1764</v>
      </c>
      <c r="C139" s="231"/>
      <c r="D139" s="231"/>
      <c r="E139" s="231"/>
      <c r="F139" s="231"/>
      <c r="G139" s="231"/>
      <c r="H139" s="231"/>
      <c r="I139" s="231"/>
      <c r="J139" s="231"/>
      <c r="K139" s="262">
        <v>3774.43</v>
      </c>
      <c r="L139" s="262"/>
      <c r="M139" s="262"/>
      <c r="N139" s="262"/>
      <c r="O139" s="262"/>
      <c r="P139" s="262"/>
      <c r="Q139" s="262"/>
      <c r="R139" s="262"/>
      <c r="S139" s="262"/>
      <c r="T139" s="262"/>
      <c r="U139" s="262"/>
      <c r="V139" s="233">
        <v>2.5265869130863599E-7</v>
      </c>
      <c r="W139" s="233"/>
      <c r="X139" s="233"/>
      <c r="Y139" s="233"/>
      <c r="Z139" s="233"/>
      <c r="AA139" s="233"/>
      <c r="AB139" s="233"/>
      <c r="AC139" s="233"/>
      <c r="AD139" s="233"/>
      <c r="AE139" s="233"/>
      <c r="AF139" s="235">
        <v>1</v>
      </c>
      <c r="AG139" s="235"/>
      <c r="AH139" s="235"/>
      <c r="AI139" s="235"/>
      <c r="AJ139" s="235"/>
      <c r="AK139" s="233">
        <v>4.3500010875002696E-6</v>
      </c>
      <c r="AL139" s="233"/>
      <c r="AM139" s="233"/>
      <c r="AN139" s="233"/>
      <c r="AO139" s="233"/>
    </row>
    <row r="140" spans="2:44" s="178" customFormat="1" ht="10.199999999999999" customHeight="1" x14ac:dyDescent="0.15">
      <c r="B140" s="264"/>
      <c r="C140" s="264"/>
      <c r="D140" s="264"/>
      <c r="E140" s="264"/>
      <c r="F140" s="264"/>
      <c r="G140" s="264"/>
      <c r="H140" s="264"/>
      <c r="I140" s="264"/>
      <c r="J140" s="264"/>
      <c r="K140" s="260">
        <v>14938848849.610001</v>
      </c>
      <c r="L140" s="260"/>
      <c r="M140" s="260"/>
      <c r="N140" s="260"/>
      <c r="O140" s="260"/>
      <c r="P140" s="260"/>
      <c r="Q140" s="260"/>
      <c r="R140" s="260"/>
      <c r="S140" s="260"/>
      <c r="T140" s="260"/>
      <c r="U140" s="260"/>
      <c r="V140" s="258">
        <v>1</v>
      </c>
      <c r="W140" s="258"/>
      <c r="X140" s="258"/>
      <c r="Y140" s="258"/>
      <c r="Z140" s="258"/>
      <c r="AA140" s="258"/>
      <c r="AB140" s="258"/>
      <c r="AC140" s="258"/>
      <c r="AD140" s="258"/>
      <c r="AE140" s="258"/>
      <c r="AF140" s="259">
        <v>229885</v>
      </c>
      <c r="AG140" s="259"/>
      <c r="AH140" s="259"/>
      <c r="AI140" s="259"/>
      <c r="AJ140" s="259"/>
      <c r="AK140" s="258">
        <v>1</v>
      </c>
      <c r="AL140" s="258"/>
      <c r="AM140" s="258"/>
      <c r="AN140" s="258"/>
      <c r="AO140" s="258"/>
    </row>
    <row r="141" spans="2:44" s="178" customFormat="1" ht="7.2" customHeight="1" x14ac:dyDescent="0.15"/>
    <row r="142" spans="2:44" s="178" customFormat="1" ht="15.3" customHeight="1" x14ac:dyDescent="0.15">
      <c r="B142" s="216" t="s">
        <v>1763</v>
      </c>
      <c r="C142" s="216"/>
      <c r="D142" s="216"/>
      <c r="E142" s="216"/>
      <c r="F142" s="216"/>
      <c r="G142" s="216"/>
      <c r="H142" s="216"/>
      <c r="I142" s="216"/>
      <c r="J142" s="216"/>
      <c r="K142" s="216"/>
      <c r="L142" s="216"/>
      <c r="M142" s="216"/>
      <c r="N142" s="216"/>
      <c r="O142" s="216"/>
      <c r="P142" s="216"/>
      <c r="Q142" s="216"/>
      <c r="R142" s="216"/>
      <c r="S142" s="216"/>
      <c r="T142" s="216"/>
      <c r="U142" s="216"/>
      <c r="V142" s="216"/>
      <c r="W142" s="216"/>
      <c r="X142" s="216"/>
      <c r="Y142" s="216"/>
      <c r="Z142" s="216"/>
      <c r="AA142" s="216"/>
      <c r="AB142" s="216"/>
      <c r="AC142" s="216"/>
      <c r="AD142" s="216"/>
      <c r="AE142" s="216"/>
      <c r="AF142" s="216"/>
      <c r="AG142" s="216"/>
      <c r="AH142" s="216"/>
      <c r="AI142" s="216"/>
      <c r="AJ142" s="216"/>
      <c r="AK142" s="216"/>
      <c r="AL142" s="216"/>
      <c r="AM142" s="216"/>
      <c r="AN142" s="216"/>
      <c r="AO142" s="216"/>
      <c r="AP142" s="216"/>
      <c r="AQ142" s="216"/>
      <c r="AR142" s="216"/>
    </row>
    <row r="143" spans="2:44" s="178" customFormat="1" ht="6.3" customHeight="1" x14ac:dyDescent="0.15"/>
    <row r="144" spans="2:44" s="178" customFormat="1" ht="10.199999999999999" customHeight="1" x14ac:dyDescent="0.15">
      <c r="B144" s="212" t="s">
        <v>1762</v>
      </c>
      <c r="C144" s="212"/>
      <c r="D144" s="212"/>
      <c r="E144" s="212"/>
      <c r="F144" s="212"/>
      <c r="G144" s="212"/>
      <c r="H144" s="212"/>
      <c r="I144" s="212"/>
      <c r="J144" s="212"/>
      <c r="K144" s="212" t="s">
        <v>1652</v>
      </c>
      <c r="L144" s="212"/>
      <c r="M144" s="212"/>
      <c r="N144" s="212"/>
      <c r="O144" s="212"/>
      <c r="P144" s="212"/>
      <c r="Q144" s="212"/>
      <c r="R144" s="212"/>
      <c r="S144" s="212"/>
      <c r="T144" s="212" t="s">
        <v>1650</v>
      </c>
      <c r="U144" s="212"/>
      <c r="V144" s="212"/>
      <c r="W144" s="212"/>
      <c r="X144" s="212"/>
      <c r="Y144" s="212"/>
      <c r="Z144" s="212"/>
      <c r="AA144" s="212"/>
      <c r="AB144" s="212"/>
      <c r="AC144" s="212"/>
      <c r="AD144" s="212"/>
      <c r="AE144" s="212" t="s">
        <v>1651</v>
      </c>
      <c r="AF144" s="212"/>
      <c r="AG144" s="212"/>
      <c r="AH144" s="212"/>
      <c r="AI144" s="212" t="s">
        <v>1650</v>
      </c>
      <c r="AJ144" s="212"/>
      <c r="AK144" s="212"/>
      <c r="AL144" s="212"/>
      <c r="AM144" s="212"/>
      <c r="AN144" s="212"/>
      <c r="AO144" s="212"/>
      <c r="AP144" s="212"/>
    </row>
    <row r="145" spans="2:42" s="178" customFormat="1" ht="9.75" customHeight="1" x14ac:dyDescent="0.15">
      <c r="B145" s="270">
        <v>1990</v>
      </c>
      <c r="C145" s="270"/>
      <c r="D145" s="270"/>
      <c r="E145" s="270"/>
      <c r="F145" s="270"/>
      <c r="G145" s="270"/>
      <c r="H145" s="270"/>
      <c r="I145" s="270"/>
      <c r="J145" s="270"/>
      <c r="K145" s="262">
        <v>18648.04</v>
      </c>
      <c r="L145" s="262"/>
      <c r="M145" s="262"/>
      <c r="N145" s="262"/>
      <c r="O145" s="262"/>
      <c r="P145" s="262"/>
      <c r="Q145" s="262"/>
      <c r="R145" s="262"/>
      <c r="S145" s="262"/>
      <c r="T145" s="233">
        <v>1.24829163128502E-6</v>
      </c>
      <c r="U145" s="233"/>
      <c r="V145" s="233"/>
      <c r="W145" s="233"/>
      <c r="X145" s="233"/>
      <c r="Y145" s="233"/>
      <c r="Z145" s="233"/>
      <c r="AA145" s="233"/>
      <c r="AB145" s="233"/>
      <c r="AC145" s="233"/>
      <c r="AD145" s="233"/>
      <c r="AE145" s="235">
        <v>2</v>
      </c>
      <c r="AF145" s="235"/>
      <c r="AG145" s="235"/>
      <c r="AH145" s="235"/>
      <c r="AI145" s="233">
        <v>8.7000021750005392E-6</v>
      </c>
      <c r="AJ145" s="233"/>
      <c r="AK145" s="233"/>
      <c r="AL145" s="233"/>
      <c r="AM145" s="233"/>
      <c r="AN145" s="233"/>
      <c r="AO145" s="233"/>
      <c r="AP145" s="233"/>
    </row>
    <row r="146" spans="2:42" s="178" customFormat="1" ht="9.75" customHeight="1" x14ac:dyDescent="0.15">
      <c r="B146" s="270">
        <v>1996</v>
      </c>
      <c r="C146" s="270"/>
      <c r="D146" s="270"/>
      <c r="E146" s="270"/>
      <c r="F146" s="270"/>
      <c r="G146" s="270"/>
      <c r="H146" s="270"/>
      <c r="I146" s="270"/>
      <c r="J146" s="270"/>
      <c r="K146" s="262">
        <v>16099.01</v>
      </c>
      <c r="L146" s="262"/>
      <c r="M146" s="262"/>
      <c r="N146" s="262"/>
      <c r="O146" s="262"/>
      <c r="P146" s="262"/>
      <c r="Q146" s="262"/>
      <c r="R146" s="262"/>
      <c r="S146" s="262"/>
      <c r="T146" s="233">
        <v>1.0776606793515001E-6</v>
      </c>
      <c r="U146" s="233"/>
      <c r="V146" s="233"/>
      <c r="W146" s="233"/>
      <c r="X146" s="233"/>
      <c r="Y146" s="233"/>
      <c r="Z146" s="233"/>
      <c r="AA146" s="233"/>
      <c r="AB146" s="233"/>
      <c r="AC146" s="233"/>
      <c r="AD146" s="233"/>
      <c r="AE146" s="235">
        <v>2</v>
      </c>
      <c r="AF146" s="235"/>
      <c r="AG146" s="235"/>
      <c r="AH146" s="235"/>
      <c r="AI146" s="233">
        <v>8.7000021750005392E-6</v>
      </c>
      <c r="AJ146" s="233"/>
      <c r="AK146" s="233"/>
      <c r="AL146" s="233"/>
      <c r="AM146" s="233"/>
      <c r="AN146" s="233"/>
      <c r="AO146" s="233"/>
      <c r="AP146" s="233"/>
    </row>
    <row r="147" spans="2:42" s="178" customFormat="1" ht="9.75" customHeight="1" x14ac:dyDescent="0.15">
      <c r="B147" s="270">
        <v>1997</v>
      </c>
      <c r="C147" s="270"/>
      <c r="D147" s="270"/>
      <c r="E147" s="270"/>
      <c r="F147" s="270"/>
      <c r="G147" s="270"/>
      <c r="H147" s="270"/>
      <c r="I147" s="270"/>
      <c r="J147" s="270"/>
      <c r="K147" s="262">
        <v>83535.08</v>
      </c>
      <c r="L147" s="262"/>
      <c r="M147" s="262"/>
      <c r="N147" s="262"/>
      <c r="O147" s="262"/>
      <c r="P147" s="262"/>
      <c r="Q147" s="262"/>
      <c r="R147" s="262"/>
      <c r="S147" s="262"/>
      <c r="T147" s="233">
        <v>5.5918016736731998E-6</v>
      </c>
      <c r="U147" s="233"/>
      <c r="V147" s="233"/>
      <c r="W147" s="233"/>
      <c r="X147" s="233"/>
      <c r="Y147" s="233"/>
      <c r="Z147" s="233"/>
      <c r="AA147" s="233"/>
      <c r="AB147" s="233"/>
      <c r="AC147" s="233"/>
      <c r="AD147" s="233"/>
      <c r="AE147" s="235">
        <v>4</v>
      </c>
      <c r="AF147" s="235"/>
      <c r="AG147" s="235"/>
      <c r="AH147" s="235"/>
      <c r="AI147" s="233">
        <v>1.7400004350001099E-5</v>
      </c>
      <c r="AJ147" s="233"/>
      <c r="AK147" s="233"/>
      <c r="AL147" s="233"/>
      <c r="AM147" s="233"/>
      <c r="AN147" s="233"/>
      <c r="AO147" s="233"/>
      <c r="AP147" s="233"/>
    </row>
    <row r="148" spans="2:42" s="178" customFormat="1" ht="9.75" customHeight="1" x14ac:dyDescent="0.15">
      <c r="B148" s="270">
        <v>1998</v>
      </c>
      <c r="C148" s="270"/>
      <c r="D148" s="270"/>
      <c r="E148" s="270"/>
      <c r="F148" s="270"/>
      <c r="G148" s="270"/>
      <c r="H148" s="270"/>
      <c r="I148" s="270"/>
      <c r="J148" s="270"/>
      <c r="K148" s="262">
        <v>48559.37</v>
      </c>
      <c r="L148" s="262"/>
      <c r="M148" s="262"/>
      <c r="N148" s="262"/>
      <c r="O148" s="262"/>
      <c r="P148" s="262"/>
      <c r="Q148" s="262"/>
      <c r="R148" s="262"/>
      <c r="S148" s="262"/>
      <c r="T148" s="233">
        <v>3.2505429627710399E-6</v>
      </c>
      <c r="U148" s="233"/>
      <c r="V148" s="233"/>
      <c r="W148" s="233"/>
      <c r="X148" s="233"/>
      <c r="Y148" s="233"/>
      <c r="Z148" s="233"/>
      <c r="AA148" s="233"/>
      <c r="AB148" s="233"/>
      <c r="AC148" s="233"/>
      <c r="AD148" s="233"/>
      <c r="AE148" s="235">
        <v>2</v>
      </c>
      <c r="AF148" s="235"/>
      <c r="AG148" s="235"/>
      <c r="AH148" s="235"/>
      <c r="AI148" s="233">
        <v>8.7000021750005392E-6</v>
      </c>
      <c r="AJ148" s="233"/>
      <c r="AK148" s="233"/>
      <c r="AL148" s="233"/>
      <c r="AM148" s="233"/>
      <c r="AN148" s="233"/>
      <c r="AO148" s="233"/>
      <c r="AP148" s="233"/>
    </row>
    <row r="149" spans="2:42" s="178" customFormat="1" ht="9.75" customHeight="1" x14ac:dyDescent="0.15">
      <c r="B149" s="270">
        <v>1999</v>
      </c>
      <c r="C149" s="270"/>
      <c r="D149" s="270"/>
      <c r="E149" s="270"/>
      <c r="F149" s="270"/>
      <c r="G149" s="270"/>
      <c r="H149" s="270"/>
      <c r="I149" s="270"/>
      <c r="J149" s="270"/>
      <c r="K149" s="262">
        <v>229569.77</v>
      </c>
      <c r="L149" s="262"/>
      <c r="M149" s="262"/>
      <c r="N149" s="262"/>
      <c r="O149" s="262"/>
      <c r="P149" s="262"/>
      <c r="Q149" s="262"/>
      <c r="R149" s="262"/>
      <c r="S149" s="262"/>
      <c r="T149" s="233">
        <v>1.5367299871033499E-5</v>
      </c>
      <c r="U149" s="233"/>
      <c r="V149" s="233"/>
      <c r="W149" s="233"/>
      <c r="X149" s="233"/>
      <c r="Y149" s="233"/>
      <c r="Z149" s="233"/>
      <c r="AA149" s="233"/>
      <c r="AB149" s="233"/>
      <c r="AC149" s="233"/>
      <c r="AD149" s="233"/>
      <c r="AE149" s="235">
        <v>47</v>
      </c>
      <c r="AF149" s="235"/>
      <c r="AG149" s="235"/>
      <c r="AH149" s="235"/>
      <c r="AI149" s="233">
        <v>2.0445005111251299E-4</v>
      </c>
      <c r="AJ149" s="233"/>
      <c r="AK149" s="233"/>
      <c r="AL149" s="233"/>
      <c r="AM149" s="233"/>
      <c r="AN149" s="233"/>
      <c r="AO149" s="233"/>
      <c r="AP149" s="233"/>
    </row>
    <row r="150" spans="2:42" s="178" customFormat="1" ht="9.75" customHeight="1" x14ac:dyDescent="0.15">
      <c r="B150" s="270">
        <v>2000</v>
      </c>
      <c r="C150" s="270"/>
      <c r="D150" s="270"/>
      <c r="E150" s="270"/>
      <c r="F150" s="270"/>
      <c r="G150" s="270"/>
      <c r="H150" s="270"/>
      <c r="I150" s="270"/>
      <c r="J150" s="270"/>
      <c r="K150" s="262">
        <v>190233.02</v>
      </c>
      <c r="L150" s="262"/>
      <c r="M150" s="262"/>
      <c r="N150" s="262"/>
      <c r="O150" s="262"/>
      <c r="P150" s="262"/>
      <c r="Q150" s="262"/>
      <c r="R150" s="262"/>
      <c r="S150" s="262"/>
      <c r="T150" s="233">
        <v>1.27341150523098E-5</v>
      </c>
      <c r="U150" s="233"/>
      <c r="V150" s="233"/>
      <c r="W150" s="233"/>
      <c r="X150" s="233"/>
      <c r="Y150" s="233"/>
      <c r="Z150" s="233"/>
      <c r="AA150" s="233"/>
      <c r="AB150" s="233"/>
      <c r="AC150" s="233"/>
      <c r="AD150" s="233"/>
      <c r="AE150" s="235">
        <v>40</v>
      </c>
      <c r="AF150" s="235"/>
      <c r="AG150" s="235"/>
      <c r="AH150" s="235"/>
      <c r="AI150" s="233">
        <v>1.7400004350001099E-4</v>
      </c>
      <c r="AJ150" s="233"/>
      <c r="AK150" s="233"/>
      <c r="AL150" s="233"/>
      <c r="AM150" s="233"/>
      <c r="AN150" s="233"/>
      <c r="AO150" s="233"/>
      <c r="AP150" s="233"/>
    </row>
    <row r="151" spans="2:42" s="178" customFormat="1" ht="9.75" customHeight="1" x14ac:dyDescent="0.15">
      <c r="B151" s="270">
        <v>2001</v>
      </c>
      <c r="C151" s="270"/>
      <c r="D151" s="270"/>
      <c r="E151" s="270"/>
      <c r="F151" s="270"/>
      <c r="G151" s="270"/>
      <c r="H151" s="270"/>
      <c r="I151" s="270"/>
      <c r="J151" s="270"/>
      <c r="K151" s="262">
        <v>148076.74</v>
      </c>
      <c r="L151" s="262"/>
      <c r="M151" s="262"/>
      <c r="N151" s="262"/>
      <c r="O151" s="262"/>
      <c r="P151" s="262"/>
      <c r="Q151" s="262"/>
      <c r="R151" s="262"/>
      <c r="S151" s="262"/>
      <c r="T151" s="233">
        <v>9.9121921301095406E-6</v>
      </c>
      <c r="U151" s="233"/>
      <c r="V151" s="233"/>
      <c r="W151" s="233"/>
      <c r="X151" s="233"/>
      <c r="Y151" s="233"/>
      <c r="Z151" s="233"/>
      <c r="AA151" s="233"/>
      <c r="AB151" s="233"/>
      <c r="AC151" s="233"/>
      <c r="AD151" s="233"/>
      <c r="AE151" s="235">
        <v>21</v>
      </c>
      <c r="AF151" s="235"/>
      <c r="AG151" s="235"/>
      <c r="AH151" s="235"/>
      <c r="AI151" s="233">
        <v>9.1350022837505702E-5</v>
      </c>
      <c r="AJ151" s="233"/>
      <c r="AK151" s="233"/>
      <c r="AL151" s="233"/>
      <c r="AM151" s="233"/>
      <c r="AN151" s="233"/>
      <c r="AO151" s="233"/>
      <c r="AP151" s="233"/>
    </row>
    <row r="152" spans="2:42" s="178" customFormat="1" ht="9.75" customHeight="1" x14ac:dyDescent="0.15">
      <c r="B152" s="270">
        <v>2002</v>
      </c>
      <c r="C152" s="270"/>
      <c r="D152" s="270"/>
      <c r="E152" s="270"/>
      <c r="F152" s="270"/>
      <c r="G152" s="270"/>
      <c r="H152" s="270"/>
      <c r="I152" s="270"/>
      <c r="J152" s="270"/>
      <c r="K152" s="262">
        <v>741346.17</v>
      </c>
      <c r="L152" s="262"/>
      <c r="M152" s="262"/>
      <c r="N152" s="262"/>
      <c r="O152" s="262"/>
      <c r="P152" s="262"/>
      <c r="Q152" s="262"/>
      <c r="R152" s="262"/>
      <c r="S152" s="262"/>
      <c r="T152" s="233">
        <v>4.9625387970864602E-5</v>
      </c>
      <c r="U152" s="233"/>
      <c r="V152" s="233"/>
      <c r="W152" s="233"/>
      <c r="X152" s="233"/>
      <c r="Y152" s="233"/>
      <c r="Z152" s="233"/>
      <c r="AA152" s="233"/>
      <c r="AB152" s="233"/>
      <c r="AC152" s="233"/>
      <c r="AD152" s="233"/>
      <c r="AE152" s="235">
        <v>53</v>
      </c>
      <c r="AF152" s="235"/>
      <c r="AG152" s="235"/>
      <c r="AH152" s="235"/>
      <c r="AI152" s="233">
        <v>2.30550057637514E-4</v>
      </c>
      <c r="AJ152" s="233"/>
      <c r="AK152" s="233"/>
      <c r="AL152" s="233"/>
      <c r="AM152" s="233"/>
      <c r="AN152" s="233"/>
      <c r="AO152" s="233"/>
      <c r="AP152" s="233"/>
    </row>
    <row r="153" spans="2:42" s="178" customFormat="1" ht="9.75" customHeight="1" x14ac:dyDescent="0.15">
      <c r="B153" s="270">
        <v>2003</v>
      </c>
      <c r="C153" s="270"/>
      <c r="D153" s="270"/>
      <c r="E153" s="270"/>
      <c r="F153" s="270"/>
      <c r="G153" s="270"/>
      <c r="H153" s="270"/>
      <c r="I153" s="270"/>
      <c r="J153" s="270"/>
      <c r="K153" s="262">
        <v>3202157.9</v>
      </c>
      <c r="L153" s="262"/>
      <c r="M153" s="262"/>
      <c r="N153" s="262"/>
      <c r="O153" s="262"/>
      <c r="P153" s="262"/>
      <c r="Q153" s="262"/>
      <c r="R153" s="262"/>
      <c r="S153" s="262"/>
      <c r="T153" s="233">
        <v>2.1435104754297099E-4</v>
      </c>
      <c r="U153" s="233"/>
      <c r="V153" s="233"/>
      <c r="W153" s="233"/>
      <c r="X153" s="233"/>
      <c r="Y153" s="233"/>
      <c r="Z153" s="233"/>
      <c r="AA153" s="233"/>
      <c r="AB153" s="233"/>
      <c r="AC153" s="233"/>
      <c r="AD153" s="233"/>
      <c r="AE153" s="235">
        <v>131</v>
      </c>
      <c r="AF153" s="235"/>
      <c r="AG153" s="235"/>
      <c r="AH153" s="235"/>
      <c r="AI153" s="233">
        <v>5.6985014246253602E-4</v>
      </c>
      <c r="AJ153" s="233"/>
      <c r="AK153" s="233"/>
      <c r="AL153" s="233"/>
      <c r="AM153" s="233"/>
      <c r="AN153" s="233"/>
      <c r="AO153" s="233"/>
      <c r="AP153" s="233"/>
    </row>
    <row r="154" spans="2:42" s="178" customFormat="1" ht="9.75" customHeight="1" x14ac:dyDescent="0.15">
      <c r="B154" s="270">
        <v>2004</v>
      </c>
      <c r="C154" s="270"/>
      <c r="D154" s="270"/>
      <c r="E154" s="270"/>
      <c r="F154" s="270"/>
      <c r="G154" s="270"/>
      <c r="H154" s="270"/>
      <c r="I154" s="270"/>
      <c r="J154" s="270"/>
      <c r="K154" s="262">
        <v>11893314.6</v>
      </c>
      <c r="L154" s="262"/>
      <c r="M154" s="262"/>
      <c r="N154" s="262"/>
      <c r="O154" s="262"/>
      <c r="P154" s="262"/>
      <c r="Q154" s="262"/>
      <c r="R154" s="262"/>
      <c r="S154" s="262"/>
      <c r="T154" s="233">
        <v>7.9613327102579998E-4</v>
      </c>
      <c r="U154" s="233"/>
      <c r="V154" s="233"/>
      <c r="W154" s="233"/>
      <c r="X154" s="233"/>
      <c r="Y154" s="233"/>
      <c r="Z154" s="233"/>
      <c r="AA154" s="233"/>
      <c r="AB154" s="233"/>
      <c r="AC154" s="233"/>
      <c r="AD154" s="233"/>
      <c r="AE154" s="235">
        <v>631</v>
      </c>
      <c r="AF154" s="235"/>
      <c r="AG154" s="235"/>
      <c r="AH154" s="235"/>
      <c r="AI154" s="233">
        <v>2.7448506862126701E-3</v>
      </c>
      <c r="AJ154" s="233"/>
      <c r="AK154" s="233"/>
      <c r="AL154" s="233"/>
      <c r="AM154" s="233"/>
      <c r="AN154" s="233"/>
      <c r="AO154" s="233"/>
      <c r="AP154" s="233"/>
    </row>
    <row r="155" spans="2:42" s="178" customFormat="1" ht="9.75" customHeight="1" x14ac:dyDescent="0.15">
      <c r="B155" s="270">
        <v>2005</v>
      </c>
      <c r="C155" s="270"/>
      <c r="D155" s="270"/>
      <c r="E155" s="270"/>
      <c r="F155" s="270"/>
      <c r="G155" s="270"/>
      <c r="H155" s="270"/>
      <c r="I155" s="270"/>
      <c r="J155" s="270"/>
      <c r="K155" s="262">
        <v>36608160.579999998</v>
      </c>
      <c r="L155" s="262"/>
      <c r="M155" s="262"/>
      <c r="N155" s="262"/>
      <c r="O155" s="262"/>
      <c r="P155" s="262"/>
      <c r="Q155" s="262"/>
      <c r="R155" s="262"/>
      <c r="S155" s="262"/>
      <c r="T155" s="233">
        <v>2.4505342378476299E-3</v>
      </c>
      <c r="U155" s="233"/>
      <c r="V155" s="233"/>
      <c r="W155" s="233"/>
      <c r="X155" s="233"/>
      <c r="Y155" s="233"/>
      <c r="Z155" s="233"/>
      <c r="AA155" s="233"/>
      <c r="AB155" s="233"/>
      <c r="AC155" s="233"/>
      <c r="AD155" s="233"/>
      <c r="AE155" s="235">
        <v>1640</v>
      </c>
      <c r="AF155" s="235"/>
      <c r="AG155" s="235"/>
      <c r="AH155" s="235"/>
      <c r="AI155" s="233">
        <v>7.1340017835004503E-3</v>
      </c>
      <c r="AJ155" s="233"/>
      <c r="AK155" s="233"/>
      <c r="AL155" s="233"/>
      <c r="AM155" s="233"/>
      <c r="AN155" s="233"/>
      <c r="AO155" s="233"/>
      <c r="AP155" s="233"/>
    </row>
    <row r="156" spans="2:42" s="178" customFormat="1" ht="9.75" customHeight="1" x14ac:dyDescent="0.15">
      <c r="B156" s="270">
        <v>2006</v>
      </c>
      <c r="C156" s="270"/>
      <c r="D156" s="270"/>
      <c r="E156" s="270"/>
      <c r="F156" s="270"/>
      <c r="G156" s="270"/>
      <c r="H156" s="270"/>
      <c r="I156" s="270"/>
      <c r="J156" s="270"/>
      <c r="K156" s="262">
        <v>13162112.189999999</v>
      </c>
      <c r="L156" s="262"/>
      <c r="M156" s="262"/>
      <c r="N156" s="262"/>
      <c r="O156" s="262"/>
      <c r="P156" s="262"/>
      <c r="Q156" s="262"/>
      <c r="R156" s="262"/>
      <c r="S156" s="262"/>
      <c r="T156" s="233">
        <v>8.8106602607091996E-4</v>
      </c>
      <c r="U156" s="233"/>
      <c r="V156" s="233"/>
      <c r="W156" s="233"/>
      <c r="X156" s="233"/>
      <c r="Y156" s="233"/>
      <c r="Z156" s="233"/>
      <c r="AA156" s="233"/>
      <c r="AB156" s="233"/>
      <c r="AC156" s="233"/>
      <c r="AD156" s="233"/>
      <c r="AE156" s="235">
        <v>520</v>
      </c>
      <c r="AF156" s="235"/>
      <c r="AG156" s="235"/>
      <c r="AH156" s="235"/>
      <c r="AI156" s="233">
        <v>2.2620005655001399E-3</v>
      </c>
      <c r="AJ156" s="233"/>
      <c r="AK156" s="233"/>
      <c r="AL156" s="233"/>
      <c r="AM156" s="233"/>
      <c r="AN156" s="233"/>
      <c r="AO156" s="233"/>
      <c r="AP156" s="233"/>
    </row>
    <row r="157" spans="2:42" s="178" customFormat="1" ht="9.75" customHeight="1" x14ac:dyDescent="0.15">
      <c r="B157" s="270">
        <v>2007</v>
      </c>
      <c r="C157" s="270"/>
      <c r="D157" s="270"/>
      <c r="E157" s="270"/>
      <c r="F157" s="270"/>
      <c r="G157" s="270"/>
      <c r="H157" s="270"/>
      <c r="I157" s="270"/>
      <c r="J157" s="270"/>
      <c r="K157" s="262">
        <v>11301104.52</v>
      </c>
      <c r="L157" s="262"/>
      <c r="M157" s="262"/>
      <c r="N157" s="262"/>
      <c r="O157" s="262"/>
      <c r="P157" s="262"/>
      <c r="Q157" s="262"/>
      <c r="R157" s="262"/>
      <c r="S157" s="262"/>
      <c r="T157" s="233">
        <v>7.5649098761013599E-4</v>
      </c>
      <c r="U157" s="233"/>
      <c r="V157" s="233"/>
      <c r="W157" s="233"/>
      <c r="X157" s="233"/>
      <c r="Y157" s="233"/>
      <c r="Z157" s="233"/>
      <c r="AA157" s="233"/>
      <c r="AB157" s="233"/>
      <c r="AC157" s="233"/>
      <c r="AD157" s="233"/>
      <c r="AE157" s="235">
        <v>286</v>
      </c>
      <c r="AF157" s="235"/>
      <c r="AG157" s="235"/>
      <c r="AH157" s="235"/>
      <c r="AI157" s="233">
        <v>1.24410031102508E-3</v>
      </c>
      <c r="AJ157" s="233"/>
      <c r="AK157" s="233"/>
      <c r="AL157" s="233"/>
      <c r="AM157" s="233"/>
      <c r="AN157" s="233"/>
      <c r="AO157" s="233"/>
      <c r="AP157" s="233"/>
    </row>
    <row r="158" spans="2:42" s="178" customFormat="1" ht="9.75" customHeight="1" x14ac:dyDescent="0.15">
      <c r="B158" s="270">
        <v>2008</v>
      </c>
      <c r="C158" s="270"/>
      <c r="D158" s="270"/>
      <c r="E158" s="270"/>
      <c r="F158" s="270"/>
      <c r="G158" s="270"/>
      <c r="H158" s="270"/>
      <c r="I158" s="270"/>
      <c r="J158" s="270"/>
      <c r="K158" s="262">
        <v>11803235.91</v>
      </c>
      <c r="L158" s="262"/>
      <c r="M158" s="262"/>
      <c r="N158" s="262"/>
      <c r="O158" s="262"/>
      <c r="P158" s="262"/>
      <c r="Q158" s="262"/>
      <c r="R158" s="262"/>
      <c r="S158" s="262"/>
      <c r="T158" s="233">
        <v>7.9010344296429199E-4</v>
      </c>
      <c r="U158" s="233"/>
      <c r="V158" s="233"/>
      <c r="W158" s="233"/>
      <c r="X158" s="233"/>
      <c r="Y158" s="233"/>
      <c r="Z158" s="233"/>
      <c r="AA158" s="233"/>
      <c r="AB158" s="233"/>
      <c r="AC158" s="233"/>
      <c r="AD158" s="233"/>
      <c r="AE158" s="235">
        <v>410</v>
      </c>
      <c r="AF158" s="235"/>
      <c r="AG158" s="235"/>
      <c r="AH158" s="235"/>
      <c r="AI158" s="233">
        <v>1.78350044587511E-3</v>
      </c>
      <c r="AJ158" s="233"/>
      <c r="AK158" s="233"/>
      <c r="AL158" s="233"/>
      <c r="AM158" s="233"/>
      <c r="AN158" s="233"/>
      <c r="AO158" s="233"/>
      <c r="AP158" s="233"/>
    </row>
    <row r="159" spans="2:42" s="178" customFormat="1" ht="9.75" customHeight="1" x14ac:dyDescent="0.15">
      <c r="B159" s="270">
        <v>2009</v>
      </c>
      <c r="C159" s="270"/>
      <c r="D159" s="270"/>
      <c r="E159" s="270"/>
      <c r="F159" s="270"/>
      <c r="G159" s="270"/>
      <c r="H159" s="270"/>
      <c r="I159" s="270"/>
      <c r="J159" s="270"/>
      <c r="K159" s="262">
        <v>104816718.95</v>
      </c>
      <c r="L159" s="262"/>
      <c r="M159" s="262"/>
      <c r="N159" s="262"/>
      <c r="O159" s="262"/>
      <c r="P159" s="262"/>
      <c r="Q159" s="262"/>
      <c r="R159" s="262"/>
      <c r="S159" s="262"/>
      <c r="T159" s="233">
        <v>7.0163852653704704E-3</v>
      </c>
      <c r="U159" s="233"/>
      <c r="V159" s="233"/>
      <c r="W159" s="233"/>
      <c r="X159" s="233"/>
      <c r="Y159" s="233"/>
      <c r="Z159" s="233"/>
      <c r="AA159" s="233"/>
      <c r="AB159" s="233"/>
      <c r="AC159" s="233"/>
      <c r="AD159" s="233"/>
      <c r="AE159" s="235">
        <v>3024</v>
      </c>
      <c r="AF159" s="235"/>
      <c r="AG159" s="235"/>
      <c r="AH159" s="235"/>
      <c r="AI159" s="233">
        <v>1.31544032886008E-2</v>
      </c>
      <c r="AJ159" s="233"/>
      <c r="AK159" s="233"/>
      <c r="AL159" s="233"/>
      <c r="AM159" s="233"/>
      <c r="AN159" s="233"/>
      <c r="AO159" s="233"/>
      <c r="AP159" s="233"/>
    </row>
    <row r="160" spans="2:42" s="178" customFormat="1" ht="9.75" customHeight="1" x14ac:dyDescent="0.15">
      <c r="B160" s="270">
        <v>2010</v>
      </c>
      <c r="C160" s="270"/>
      <c r="D160" s="270"/>
      <c r="E160" s="270"/>
      <c r="F160" s="270"/>
      <c r="G160" s="270"/>
      <c r="H160" s="270"/>
      <c r="I160" s="270"/>
      <c r="J160" s="270"/>
      <c r="K160" s="262">
        <v>190137674.78</v>
      </c>
      <c r="L160" s="262"/>
      <c r="M160" s="262"/>
      <c r="N160" s="262"/>
      <c r="O160" s="262"/>
      <c r="P160" s="262"/>
      <c r="Q160" s="262"/>
      <c r="R160" s="262"/>
      <c r="S160" s="262"/>
      <c r="T160" s="233">
        <v>1.27277326850365E-2</v>
      </c>
      <c r="U160" s="233"/>
      <c r="V160" s="233"/>
      <c r="W160" s="233"/>
      <c r="X160" s="233"/>
      <c r="Y160" s="233"/>
      <c r="Z160" s="233"/>
      <c r="AA160" s="233"/>
      <c r="AB160" s="233"/>
      <c r="AC160" s="233"/>
      <c r="AD160" s="233"/>
      <c r="AE160" s="235">
        <v>5722</v>
      </c>
      <c r="AF160" s="235"/>
      <c r="AG160" s="235"/>
      <c r="AH160" s="235"/>
      <c r="AI160" s="233">
        <v>2.4890706222676601E-2</v>
      </c>
      <c r="AJ160" s="233"/>
      <c r="AK160" s="233"/>
      <c r="AL160" s="233"/>
      <c r="AM160" s="233"/>
      <c r="AN160" s="233"/>
      <c r="AO160" s="233"/>
      <c r="AP160" s="233"/>
    </row>
    <row r="161" spans="2:42" s="178" customFormat="1" ht="9.75" customHeight="1" x14ac:dyDescent="0.15">
      <c r="B161" s="270">
        <v>2011</v>
      </c>
      <c r="C161" s="270"/>
      <c r="D161" s="270"/>
      <c r="E161" s="270"/>
      <c r="F161" s="270"/>
      <c r="G161" s="270"/>
      <c r="H161" s="270"/>
      <c r="I161" s="270"/>
      <c r="J161" s="270"/>
      <c r="K161" s="262">
        <v>111672216.44</v>
      </c>
      <c r="L161" s="262"/>
      <c r="M161" s="262"/>
      <c r="N161" s="262"/>
      <c r="O161" s="262"/>
      <c r="P161" s="262"/>
      <c r="Q161" s="262"/>
      <c r="R161" s="262"/>
      <c r="S161" s="262"/>
      <c r="T161" s="233">
        <v>7.4752892652043797E-3</v>
      </c>
      <c r="U161" s="233"/>
      <c r="V161" s="233"/>
      <c r="W161" s="233"/>
      <c r="X161" s="233"/>
      <c r="Y161" s="233"/>
      <c r="Z161" s="233"/>
      <c r="AA161" s="233"/>
      <c r="AB161" s="233"/>
      <c r="AC161" s="233"/>
      <c r="AD161" s="233"/>
      <c r="AE161" s="235">
        <v>4846</v>
      </c>
      <c r="AF161" s="235"/>
      <c r="AG161" s="235"/>
      <c r="AH161" s="235"/>
      <c r="AI161" s="233">
        <v>2.1080105270026302E-2</v>
      </c>
      <c r="AJ161" s="233"/>
      <c r="AK161" s="233"/>
      <c r="AL161" s="233"/>
      <c r="AM161" s="233"/>
      <c r="AN161" s="233"/>
      <c r="AO161" s="233"/>
      <c r="AP161" s="233"/>
    </row>
    <row r="162" spans="2:42" s="178" customFormat="1" ht="9.75" customHeight="1" x14ac:dyDescent="0.15">
      <c r="B162" s="270">
        <v>2012</v>
      </c>
      <c r="C162" s="270"/>
      <c r="D162" s="270"/>
      <c r="E162" s="270"/>
      <c r="F162" s="270"/>
      <c r="G162" s="270"/>
      <c r="H162" s="270"/>
      <c r="I162" s="270"/>
      <c r="J162" s="270"/>
      <c r="K162" s="262">
        <v>33628524.730000101</v>
      </c>
      <c r="L162" s="262"/>
      <c r="M162" s="262"/>
      <c r="N162" s="262"/>
      <c r="O162" s="262"/>
      <c r="P162" s="262"/>
      <c r="Q162" s="262"/>
      <c r="R162" s="262"/>
      <c r="S162" s="262"/>
      <c r="T162" s="233">
        <v>2.2510787188852301E-3</v>
      </c>
      <c r="U162" s="233"/>
      <c r="V162" s="233"/>
      <c r="W162" s="233"/>
      <c r="X162" s="233"/>
      <c r="Y162" s="233"/>
      <c r="Z162" s="233"/>
      <c r="AA162" s="233"/>
      <c r="AB162" s="233"/>
      <c r="AC162" s="233"/>
      <c r="AD162" s="233"/>
      <c r="AE162" s="235">
        <v>1099</v>
      </c>
      <c r="AF162" s="235"/>
      <c r="AG162" s="235"/>
      <c r="AH162" s="235"/>
      <c r="AI162" s="233">
        <v>4.7806511951628003E-3</v>
      </c>
      <c r="AJ162" s="233"/>
      <c r="AK162" s="233"/>
      <c r="AL162" s="233"/>
      <c r="AM162" s="233"/>
      <c r="AN162" s="233"/>
      <c r="AO162" s="233"/>
      <c r="AP162" s="233"/>
    </row>
    <row r="163" spans="2:42" s="178" customFormat="1" ht="9.75" customHeight="1" x14ac:dyDescent="0.15">
      <c r="B163" s="270">
        <v>2013</v>
      </c>
      <c r="C163" s="270"/>
      <c r="D163" s="270"/>
      <c r="E163" s="270"/>
      <c r="F163" s="270"/>
      <c r="G163" s="270"/>
      <c r="H163" s="270"/>
      <c r="I163" s="270"/>
      <c r="J163" s="270"/>
      <c r="K163" s="262">
        <v>53679255.210000001</v>
      </c>
      <c r="L163" s="262"/>
      <c r="M163" s="262"/>
      <c r="N163" s="262"/>
      <c r="O163" s="262"/>
      <c r="P163" s="262"/>
      <c r="Q163" s="262"/>
      <c r="R163" s="262"/>
      <c r="S163" s="262"/>
      <c r="T163" s="233">
        <v>3.5932658366378402E-3</v>
      </c>
      <c r="U163" s="233"/>
      <c r="V163" s="233"/>
      <c r="W163" s="233"/>
      <c r="X163" s="233"/>
      <c r="Y163" s="233"/>
      <c r="Z163" s="233"/>
      <c r="AA163" s="233"/>
      <c r="AB163" s="233"/>
      <c r="AC163" s="233"/>
      <c r="AD163" s="233"/>
      <c r="AE163" s="235">
        <v>1410</v>
      </c>
      <c r="AF163" s="235"/>
      <c r="AG163" s="235"/>
      <c r="AH163" s="235"/>
      <c r="AI163" s="233">
        <v>6.1335015333753799E-3</v>
      </c>
      <c r="AJ163" s="233"/>
      <c r="AK163" s="233"/>
      <c r="AL163" s="233"/>
      <c r="AM163" s="233"/>
      <c r="AN163" s="233"/>
      <c r="AO163" s="233"/>
      <c r="AP163" s="233"/>
    </row>
    <row r="164" spans="2:42" s="178" customFormat="1" ht="9.75" customHeight="1" x14ac:dyDescent="0.15">
      <c r="B164" s="270">
        <v>2014</v>
      </c>
      <c r="C164" s="270"/>
      <c r="D164" s="270"/>
      <c r="E164" s="270"/>
      <c r="F164" s="270"/>
      <c r="G164" s="270"/>
      <c r="H164" s="270"/>
      <c r="I164" s="270"/>
      <c r="J164" s="270"/>
      <c r="K164" s="262">
        <v>144511174.90000001</v>
      </c>
      <c r="L164" s="262"/>
      <c r="M164" s="262"/>
      <c r="N164" s="262"/>
      <c r="O164" s="262"/>
      <c r="P164" s="262"/>
      <c r="Q164" s="262"/>
      <c r="R164" s="262"/>
      <c r="S164" s="262"/>
      <c r="T164" s="233">
        <v>9.6735147637411704E-3</v>
      </c>
      <c r="U164" s="233"/>
      <c r="V164" s="233"/>
      <c r="W164" s="233"/>
      <c r="X164" s="233"/>
      <c r="Y164" s="233"/>
      <c r="Z164" s="233"/>
      <c r="AA164" s="233"/>
      <c r="AB164" s="233"/>
      <c r="AC164" s="233"/>
      <c r="AD164" s="233"/>
      <c r="AE164" s="235">
        <v>4142</v>
      </c>
      <c r="AF164" s="235"/>
      <c r="AG164" s="235"/>
      <c r="AH164" s="235"/>
      <c r="AI164" s="233">
        <v>1.8017704504426101E-2</v>
      </c>
      <c r="AJ164" s="233"/>
      <c r="AK164" s="233"/>
      <c r="AL164" s="233"/>
      <c r="AM164" s="233"/>
      <c r="AN164" s="233"/>
      <c r="AO164" s="233"/>
      <c r="AP164" s="233"/>
    </row>
    <row r="165" spans="2:42" s="178" customFormat="1" ht="9.75" customHeight="1" x14ac:dyDescent="0.15">
      <c r="B165" s="270">
        <v>2015</v>
      </c>
      <c r="C165" s="270"/>
      <c r="D165" s="270"/>
      <c r="E165" s="270"/>
      <c r="F165" s="270"/>
      <c r="G165" s="270"/>
      <c r="H165" s="270"/>
      <c r="I165" s="270"/>
      <c r="J165" s="270"/>
      <c r="K165" s="262">
        <v>592117996.71000004</v>
      </c>
      <c r="L165" s="262"/>
      <c r="M165" s="262"/>
      <c r="N165" s="262"/>
      <c r="O165" s="262"/>
      <c r="P165" s="262"/>
      <c r="Q165" s="262"/>
      <c r="R165" s="262"/>
      <c r="S165" s="262"/>
      <c r="T165" s="233">
        <v>3.9636119400556002E-2</v>
      </c>
      <c r="U165" s="233"/>
      <c r="V165" s="233"/>
      <c r="W165" s="233"/>
      <c r="X165" s="233"/>
      <c r="Y165" s="233"/>
      <c r="Z165" s="233"/>
      <c r="AA165" s="233"/>
      <c r="AB165" s="233"/>
      <c r="AC165" s="233"/>
      <c r="AD165" s="233"/>
      <c r="AE165" s="235">
        <v>16292</v>
      </c>
      <c r="AF165" s="235"/>
      <c r="AG165" s="235"/>
      <c r="AH165" s="235"/>
      <c r="AI165" s="233">
        <v>7.0870217717554404E-2</v>
      </c>
      <c r="AJ165" s="233"/>
      <c r="AK165" s="233"/>
      <c r="AL165" s="233"/>
      <c r="AM165" s="233"/>
      <c r="AN165" s="233"/>
      <c r="AO165" s="233"/>
      <c r="AP165" s="233"/>
    </row>
    <row r="166" spans="2:42" s="178" customFormat="1" ht="9.75" customHeight="1" x14ac:dyDescent="0.15">
      <c r="B166" s="270">
        <v>2016</v>
      </c>
      <c r="C166" s="270"/>
      <c r="D166" s="270"/>
      <c r="E166" s="270"/>
      <c r="F166" s="270"/>
      <c r="G166" s="270"/>
      <c r="H166" s="270"/>
      <c r="I166" s="270"/>
      <c r="J166" s="270"/>
      <c r="K166" s="262">
        <v>1272819321.78</v>
      </c>
      <c r="L166" s="262"/>
      <c r="M166" s="262"/>
      <c r="N166" s="262"/>
      <c r="O166" s="262"/>
      <c r="P166" s="262"/>
      <c r="Q166" s="262"/>
      <c r="R166" s="262"/>
      <c r="S166" s="262"/>
      <c r="T166" s="233">
        <v>8.5201968009284298E-2</v>
      </c>
      <c r="U166" s="233"/>
      <c r="V166" s="233"/>
      <c r="W166" s="233"/>
      <c r="X166" s="233"/>
      <c r="Y166" s="233"/>
      <c r="Z166" s="233"/>
      <c r="AA166" s="233"/>
      <c r="AB166" s="233"/>
      <c r="AC166" s="233"/>
      <c r="AD166" s="233"/>
      <c r="AE166" s="235">
        <v>29306</v>
      </c>
      <c r="AF166" s="235"/>
      <c r="AG166" s="235"/>
      <c r="AH166" s="235"/>
      <c r="AI166" s="233">
        <v>0.12748113187028301</v>
      </c>
      <c r="AJ166" s="233"/>
      <c r="AK166" s="233"/>
      <c r="AL166" s="233"/>
      <c r="AM166" s="233"/>
      <c r="AN166" s="233"/>
      <c r="AO166" s="233"/>
      <c r="AP166" s="233"/>
    </row>
    <row r="167" spans="2:42" s="178" customFormat="1" ht="9.75" customHeight="1" x14ac:dyDescent="0.15">
      <c r="B167" s="270">
        <v>2017</v>
      </c>
      <c r="C167" s="270"/>
      <c r="D167" s="270"/>
      <c r="E167" s="270"/>
      <c r="F167" s="270"/>
      <c r="G167" s="270"/>
      <c r="H167" s="270"/>
      <c r="I167" s="270"/>
      <c r="J167" s="270"/>
      <c r="K167" s="262">
        <v>954831016.45000196</v>
      </c>
      <c r="L167" s="262"/>
      <c r="M167" s="262"/>
      <c r="N167" s="262"/>
      <c r="O167" s="262"/>
      <c r="P167" s="262"/>
      <c r="Q167" s="262"/>
      <c r="R167" s="262"/>
      <c r="S167" s="262"/>
      <c r="T167" s="233">
        <v>6.3915970103341005E-2</v>
      </c>
      <c r="U167" s="233"/>
      <c r="V167" s="233"/>
      <c r="W167" s="233"/>
      <c r="X167" s="233"/>
      <c r="Y167" s="233"/>
      <c r="Z167" s="233"/>
      <c r="AA167" s="233"/>
      <c r="AB167" s="233"/>
      <c r="AC167" s="233"/>
      <c r="AD167" s="233"/>
      <c r="AE167" s="235">
        <v>17852</v>
      </c>
      <c r="AF167" s="235"/>
      <c r="AG167" s="235"/>
      <c r="AH167" s="235"/>
      <c r="AI167" s="233">
        <v>7.76562194140549E-2</v>
      </c>
      <c r="AJ167" s="233"/>
      <c r="AK167" s="233"/>
      <c r="AL167" s="233"/>
      <c r="AM167" s="233"/>
      <c r="AN167" s="233"/>
      <c r="AO167" s="233"/>
      <c r="AP167" s="233"/>
    </row>
    <row r="168" spans="2:42" s="178" customFormat="1" ht="9.75" customHeight="1" x14ac:dyDescent="0.15">
      <c r="B168" s="270">
        <v>2018</v>
      </c>
      <c r="C168" s="270"/>
      <c r="D168" s="270"/>
      <c r="E168" s="270"/>
      <c r="F168" s="270"/>
      <c r="G168" s="270"/>
      <c r="H168" s="270"/>
      <c r="I168" s="270"/>
      <c r="J168" s="270"/>
      <c r="K168" s="262">
        <v>1601038234.24</v>
      </c>
      <c r="L168" s="262"/>
      <c r="M168" s="262"/>
      <c r="N168" s="262"/>
      <c r="O168" s="262"/>
      <c r="P168" s="262"/>
      <c r="Q168" s="262"/>
      <c r="R168" s="262"/>
      <c r="S168" s="262"/>
      <c r="T168" s="233">
        <v>0.10717279827634101</v>
      </c>
      <c r="U168" s="233"/>
      <c r="V168" s="233"/>
      <c r="W168" s="233"/>
      <c r="X168" s="233"/>
      <c r="Y168" s="233"/>
      <c r="Z168" s="233"/>
      <c r="AA168" s="233"/>
      <c r="AB168" s="233"/>
      <c r="AC168" s="233"/>
      <c r="AD168" s="233"/>
      <c r="AE168" s="235">
        <v>26559</v>
      </c>
      <c r="AF168" s="235"/>
      <c r="AG168" s="235"/>
      <c r="AH168" s="235"/>
      <c r="AI168" s="233">
        <v>0.11553167888292</v>
      </c>
      <c r="AJ168" s="233"/>
      <c r="AK168" s="233"/>
      <c r="AL168" s="233"/>
      <c r="AM168" s="233"/>
      <c r="AN168" s="233"/>
      <c r="AO168" s="233"/>
      <c r="AP168" s="233"/>
    </row>
    <row r="169" spans="2:42" s="178" customFormat="1" ht="9.75" customHeight="1" x14ac:dyDescent="0.15">
      <c r="B169" s="270">
        <v>2019</v>
      </c>
      <c r="C169" s="270"/>
      <c r="D169" s="270"/>
      <c r="E169" s="270"/>
      <c r="F169" s="270"/>
      <c r="G169" s="270"/>
      <c r="H169" s="270"/>
      <c r="I169" s="270"/>
      <c r="J169" s="270"/>
      <c r="K169" s="262">
        <v>3497133634.3699799</v>
      </c>
      <c r="L169" s="262"/>
      <c r="M169" s="262"/>
      <c r="N169" s="262"/>
      <c r="O169" s="262"/>
      <c r="P169" s="262"/>
      <c r="Q169" s="262"/>
      <c r="R169" s="262"/>
      <c r="S169" s="262"/>
      <c r="T169" s="233">
        <v>0.23409659402647301</v>
      </c>
      <c r="U169" s="233"/>
      <c r="V169" s="233"/>
      <c r="W169" s="233"/>
      <c r="X169" s="233"/>
      <c r="Y169" s="233"/>
      <c r="Z169" s="233"/>
      <c r="AA169" s="233"/>
      <c r="AB169" s="233"/>
      <c r="AC169" s="233"/>
      <c r="AD169" s="233"/>
      <c r="AE169" s="235">
        <v>48967</v>
      </c>
      <c r="AF169" s="235"/>
      <c r="AG169" s="235"/>
      <c r="AH169" s="235"/>
      <c r="AI169" s="233">
        <v>0.21300650325162601</v>
      </c>
      <c r="AJ169" s="233"/>
      <c r="AK169" s="233"/>
      <c r="AL169" s="233"/>
      <c r="AM169" s="233"/>
      <c r="AN169" s="233"/>
      <c r="AO169" s="233"/>
      <c r="AP169" s="233"/>
    </row>
    <row r="170" spans="2:42" s="178" customFormat="1" ht="9.75" customHeight="1" x14ac:dyDescent="0.15">
      <c r="B170" s="270">
        <v>2020</v>
      </c>
      <c r="C170" s="270"/>
      <c r="D170" s="270"/>
      <c r="E170" s="270"/>
      <c r="F170" s="270"/>
      <c r="G170" s="270"/>
      <c r="H170" s="270"/>
      <c r="I170" s="270"/>
      <c r="J170" s="270"/>
      <c r="K170" s="262">
        <v>2421799109.2600002</v>
      </c>
      <c r="L170" s="262"/>
      <c r="M170" s="262"/>
      <c r="N170" s="262"/>
      <c r="O170" s="262"/>
      <c r="P170" s="262"/>
      <c r="Q170" s="262"/>
      <c r="R170" s="262"/>
      <c r="S170" s="262"/>
      <c r="T170" s="233">
        <v>0.16211417182410401</v>
      </c>
      <c r="U170" s="233"/>
      <c r="V170" s="233"/>
      <c r="W170" s="233"/>
      <c r="X170" s="233"/>
      <c r="Y170" s="233"/>
      <c r="Z170" s="233"/>
      <c r="AA170" s="233"/>
      <c r="AB170" s="233"/>
      <c r="AC170" s="233"/>
      <c r="AD170" s="233"/>
      <c r="AE170" s="235">
        <v>29360</v>
      </c>
      <c r="AF170" s="235"/>
      <c r="AG170" s="235"/>
      <c r="AH170" s="235"/>
      <c r="AI170" s="233">
        <v>0.12771603192900799</v>
      </c>
      <c r="AJ170" s="233"/>
      <c r="AK170" s="233"/>
      <c r="AL170" s="233"/>
      <c r="AM170" s="233"/>
      <c r="AN170" s="233"/>
      <c r="AO170" s="233"/>
      <c r="AP170" s="233"/>
    </row>
    <row r="171" spans="2:42" s="178" customFormat="1" ht="9.75" customHeight="1" x14ac:dyDescent="0.15">
      <c r="B171" s="270">
        <v>2021</v>
      </c>
      <c r="C171" s="270"/>
      <c r="D171" s="270"/>
      <c r="E171" s="270"/>
      <c r="F171" s="270"/>
      <c r="G171" s="270"/>
      <c r="H171" s="270"/>
      <c r="I171" s="270"/>
      <c r="J171" s="270"/>
      <c r="K171" s="262">
        <v>2030170868.9199901</v>
      </c>
      <c r="L171" s="262"/>
      <c r="M171" s="262"/>
      <c r="N171" s="262"/>
      <c r="O171" s="262"/>
      <c r="P171" s="262"/>
      <c r="Q171" s="262"/>
      <c r="R171" s="262"/>
      <c r="S171" s="262"/>
      <c r="T171" s="233">
        <v>0.13589874891685499</v>
      </c>
      <c r="U171" s="233"/>
      <c r="V171" s="233"/>
      <c r="W171" s="233"/>
      <c r="X171" s="233"/>
      <c r="Y171" s="233"/>
      <c r="Z171" s="233"/>
      <c r="AA171" s="233"/>
      <c r="AB171" s="233"/>
      <c r="AC171" s="233"/>
      <c r="AD171" s="233"/>
      <c r="AE171" s="235">
        <v>20322</v>
      </c>
      <c r="AF171" s="235"/>
      <c r="AG171" s="235"/>
      <c r="AH171" s="235"/>
      <c r="AI171" s="233">
        <v>8.8400722100180504E-2</v>
      </c>
      <c r="AJ171" s="233"/>
      <c r="AK171" s="233"/>
      <c r="AL171" s="233"/>
      <c r="AM171" s="233"/>
      <c r="AN171" s="233"/>
      <c r="AO171" s="233"/>
      <c r="AP171" s="233"/>
    </row>
    <row r="172" spans="2:42" s="178" customFormat="1" ht="9.75" customHeight="1" x14ac:dyDescent="0.15">
      <c r="B172" s="270">
        <v>2022</v>
      </c>
      <c r="C172" s="270"/>
      <c r="D172" s="270"/>
      <c r="E172" s="270"/>
      <c r="F172" s="270"/>
      <c r="G172" s="270"/>
      <c r="H172" s="270"/>
      <c r="I172" s="270"/>
      <c r="J172" s="270"/>
      <c r="K172" s="262">
        <v>1215110955.75</v>
      </c>
      <c r="L172" s="262"/>
      <c r="M172" s="262"/>
      <c r="N172" s="262"/>
      <c r="O172" s="262"/>
      <c r="P172" s="262"/>
      <c r="Q172" s="262"/>
      <c r="R172" s="262"/>
      <c r="S172" s="262"/>
      <c r="T172" s="233">
        <v>8.1338995258775998E-2</v>
      </c>
      <c r="U172" s="233"/>
      <c r="V172" s="233"/>
      <c r="W172" s="233"/>
      <c r="X172" s="233"/>
      <c r="Y172" s="233"/>
      <c r="Z172" s="233"/>
      <c r="AA172" s="233"/>
      <c r="AB172" s="233"/>
      <c r="AC172" s="233"/>
      <c r="AD172" s="233"/>
      <c r="AE172" s="235">
        <v>11211</v>
      </c>
      <c r="AF172" s="235"/>
      <c r="AG172" s="235"/>
      <c r="AH172" s="235"/>
      <c r="AI172" s="233">
        <v>4.8767862191965598E-2</v>
      </c>
      <c r="AJ172" s="233"/>
      <c r="AK172" s="233"/>
      <c r="AL172" s="233"/>
      <c r="AM172" s="233"/>
      <c r="AN172" s="233"/>
      <c r="AO172" s="233"/>
      <c r="AP172" s="233"/>
    </row>
    <row r="173" spans="2:42" s="178" customFormat="1" ht="9.75" customHeight="1" x14ac:dyDescent="0.15">
      <c r="B173" s="270">
        <v>2023</v>
      </c>
      <c r="C173" s="270"/>
      <c r="D173" s="270"/>
      <c r="E173" s="270"/>
      <c r="F173" s="270"/>
      <c r="G173" s="270"/>
      <c r="H173" s="270"/>
      <c r="I173" s="270"/>
      <c r="J173" s="270"/>
      <c r="K173" s="262">
        <v>489553345.96000099</v>
      </c>
      <c r="L173" s="262"/>
      <c r="M173" s="262"/>
      <c r="N173" s="262"/>
      <c r="O173" s="262"/>
      <c r="P173" s="262"/>
      <c r="Q173" s="262"/>
      <c r="R173" s="262"/>
      <c r="S173" s="262"/>
      <c r="T173" s="233">
        <v>3.2770486594272098E-2</v>
      </c>
      <c r="U173" s="233"/>
      <c r="V173" s="233"/>
      <c r="W173" s="233"/>
      <c r="X173" s="233"/>
      <c r="Y173" s="233"/>
      <c r="Z173" s="233"/>
      <c r="AA173" s="233"/>
      <c r="AB173" s="233"/>
      <c r="AC173" s="233"/>
      <c r="AD173" s="233"/>
      <c r="AE173" s="235">
        <v>4620</v>
      </c>
      <c r="AF173" s="235"/>
      <c r="AG173" s="235"/>
      <c r="AH173" s="235"/>
      <c r="AI173" s="233">
        <v>2.00970050242513E-2</v>
      </c>
      <c r="AJ173" s="233"/>
      <c r="AK173" s="233"/>
      <c r="AL173" s="233"/>
      <c r="AM173" s="233"/>
      <c r="AN173" s="233"/>
      <c r="AO173" s="233"/>
      <c r="AP173" s="233"/>
    </row>
    <row r="174" spans="2:42" s="178" customFormat="1" ht="9.75" customHeight="1" x14ac:dyDescent="0.15">
      <c r="B174" s="270">
        <v>2024</v>
      </c>
      <c r="C174" s="270"/>
      <c r="D174" s="270"/>
      <c r="E174" s="270"/>
      <c r="F174" s="270"/>
      <c r="G174" s="270"/>
      <c r="H174" s="270"/>
      <c r="I174" s="270"/>
      <c r="J174" s="270"/>
      <c r="K174" s="262">
        <v>136382648.25999999</v>
      </c>
      <c r="L174" s="262"/>
      <c r="M174" s="262"/>
      <c r="N174" s="262"/>
      <c r="O174" s="262"/>
      <c r="P174" s="262"/>
      <c r="Q174" s="262"/>
      <c r="R174" s="262"/>
      <c r="S174" s="262"/>
      <c r="T174" s="233">
        <v>9.1293947500888199E-3</v>
      </c>
      <c r="U174" s="233"/>
      <c r="V174" s="233"/>
      <c r="W174" s="233"/>
      <c r="X174" s="233"/>
      <c r="Y174" s="233"/>
      <c r="Z174" s="233"/>
      <c r="AA174" s="233"/>
      <c r="AB174" s="233"/>
      <c r="AC174" s="233"/>
      <c r="AD174" s="233"/>
      <c r="AE174" s="235">
        <v>1364</v>
      </c>
      <c r="AF174" s="235"/>
      <c r="AG174" s="235"/>
      <c r="AH174" s="235"/>
      <c r="AI174" s="233">
        <v>5.9334014833503698E-3</v>
      </c>
      <c r="AJ174" s="233"/>
      <c r="AK174" s="233"/>
      <c r="AL174" s="233"/>
      <c r="AM174" s="233"/>
      <c r="AN174" s="233"/>
      <c r="AO174" s="233"/>
      <c r="AP174" s="233"/>
    </row>
    <row r="175" spans="2:42" s="178" customFormat="1" ht="9.75" customHeight="1" x14ac:dyDescent="0.15">
      <c r="B175" s="264"/>
      <c r="C175" s="264"/>
      <c r="D175" s="264"/>
      <c r="E175" s="264"/>
      <c r="F175" s="264"/>
      <c r="G175" s="264"/>
      <c r="H175" s="264"/>
      <c r="I175" s="264"/>
      <c r="J175" s="264"/>
      <c r="K175" s="260">
        <v>14938848849.610001</v>
      </c>
      <c r="L175" s="260"/>
      <c r="M175" s="260"/>
      <c r="N175" s="260"/>
      <c r="O175" s="260"/>
      <c r="P175" s="260"/>
      <c r="Q175" s="260"/>
      <c r="R175" s="260"/>
      <c r="S175" s="260"/>
      <c r="T175" s="258">
        <v>1</v>
      </c>
      <c r="U175" s="258"/>
      <c r="V175" s="258"/>
      <c r="W175" s="258"/>
      <c r="X175" s="258"/>
      <c r="Y175" s="258"/>
      <c r="Z175" s="258"/>
      <c r="AA175" s="258"/>
      <c r="AB175" s="258"/>
      <c r="AC175" s="258"/>
      <c r="AD175" s="258"/>
      <c r="AE175" s="259">
        <v>229885</v>
      </c>
      <c r="AF175" s="259"/>
      <c r="AG175" s="259"/>
      <c r="AH175" s="259"/>
      <c r="AI175" s="258">
        <v>1</v>
      </c>
      <c r="AJ175" s="258"/>
      <c r="AK175" s="258"/>
      <c r="AL175" s="258"/>
      <c r="AM175" s="258"/>
      <c r="AN175" s="258"/>
      <c r="AO175" s="258"/>
      <c r="AP175" s="258"/>
    </row>
    <row r="176" spans="2:42" s="178" customFormat="1" ht="7.2" customHeight="1" x14ac:dyDescent="0.15"/>
    <row r="177" spans="2:44" s="178" customFormat="1" ht="15.3" customHeight="1" x14ac:dyDescent="0.15">
      <c r="B177" s="216" t="s">
        <v>1761</v>
      </c>
      <c r="C177" s="216"/>
      <c r="D177" s="216"/>
      <c r="E177" s="216"/>
      <c r="F177" s="216"/>
      <c r="G177" s="216"/>
      <c r="H177" s="216"/>
      <c r="I177" s="216"/>
      <c r="J177" s="216"/>
      <c r="K177" s="216"/>
      <c r="L177" s="216"/>
      <c r="M177" s="216"/>
      <c r="N177" s="216"/>
      <c r="O177" s="216"/>
      <c r="P177" s="216"/>
      <c r="Q177" s="216"/>
      <c r="R177" s="216"/>
      <c r="S177" s="216"/>
      <c r="T177" s="216"/>
      <c r="U177" s="216"/>
      <c r="V177" s="216"/>
      <c r="W177" s="216"/>
      <c r="X177" s="216"/>
      <c r="Y177" s="216"/>
      <c r="Z177" s="216"/>
      <c r="AA177" s="216"/>
      <c r="AB177" s="216"/>
      <c r="AC177" s="216"/>
      <c r="AD177" s="216"/>
      <c r="AE177" s="216"/>
      <c r="AF177" s="216"/>
      <c r="AG177" s="216"/>
      <c r="AH177" s="216"/>
      <c r="AI177" s="216"/>
      <c r="AJ177" s="216"/>
      <c r="AK177" s="216"/>
      <c r="AL177" s="216"/>
      <c r="AM177" s="216"/>
      <c r="AN177" s="216"/>
      <c r="AO177" s="216"/>
      <c r="AP177" s="216"/>
      <c r="AQ177" s="216"/>
      <c r="AR177" s="216"/>
    </row>
    <row r="178" spans="2:44" s="178" customFormat="1" ht="6.3" customHeight="1" x14ac:dyDescent="0.15"/>
    <row r="179" spans="2:44" s="178" customFormat="1" ht="8.85" customHeight="1" x14ac:dyDescent="0.15">
      <c r="B179" s="212" t="s">
        <v>1760</v>
      </c>
      <c r="C179" s="212"/>
      <c r="D179" s="212"/>
      <c r="E179" s="212"/>
      <c r="F179" s="212"/>
      <c r="G179" s="212"/>
      <c r="H179" s="212"/>
      <c r="I179" s="212"/>
      <c r="J179" s="212" t="s">
        <v>1652</v>
      </c>
      <c r="K179" s="212"/>
      <c r="L179" s="212"/>
      <c r="M179" s="212"/>
      <c r="N179" s="212"/>
      <c r="O179" s="212"/>
      <c r="P179" s="212"/>
      <c r="Q179" s="212"/>
      <c r="R179" s="212"/>
      <c r="S179" s="212"/>
      <c r="T179" s="212"/>
      <c r="U179" s="212" t="s">
        <v>1650</v>
      </c>
      <c r="V179" s="212"/>
      <c r="W179" s="212"/>
      <c r="X179" s="212"/>
      <c r="Y179" s="212"/>
      <c r="Z179" s="212"/>
      <c r="AA179" s="212"/>
      <c r="AB179" s="212"/>
      <c r="AC179" s="212"/>
      <c r="AD179" s="212"/>
      <c r="AE179" s="212" t="s">
        <v>1759</v>
      </c>
      <c r="AF179" s="212"/>
      <c r="AG179" s="212"/>
      <c r="AH179" s="212"/>
      <c r="AI179" s="212"/>
      <c r="AJ179" s="212" t="s">
        <v>1650</v>
      </c>
      <c r="AK179" s="212"/>
      <c r="AL179" s="212"/>
      <c r="AM179" s="212"/>
      <c r="AN179" s="212"/>
      <c r="AO179" s="212"/>
      <c r="AP179" s="212"/>
    </row>
    <row r="180" spans="2:44" s="178" customFormat="1" ht="8.5500000000000007" customHeight="1" x14ac:dyDescent="0.15">
      <c r="B180" s="231" t="s">
        <v>1758</v>
      </c>
      <c r="C180" s="231"/>
      <c r="D180" s="231"/>
      <c r="E180" s="231"/>
      <c r="F180" s="231"/>
      <c r="G180" s="231"/>
      <c r="H180" s="231"/>
      <c r="I180" s="231"/>
      <c r="J180" s="262">
        <v>2181736739.18999</v>
      </c>
      <c r="K180" s="262"/>
      <c r="L180" s="262"/>
      <c r="M180" s="262"/>
      <c r="N180" s="262"/>
      <c r="O180" s="262"/>
      <c r="P180" s="262"/>
      <c r="Q180" s="262"/>
      <c r="R180" s="262"/>
      <c r="S180" s="262"/>
      <c r="T180" s="262"/>
      <c r="U180" s="233">
        <v>0.146044501899284</v>
      </c>
      <c r="V180" s="233"/>
      <c r="W180" s="233"/>
      <c r="X180" s="233"/>
      <c r="Y180" s="233"/>
      <c r="Z180" s="233"/>
      <c r="AA180" s="233"/>
      <c r="AB180" s="233"/>
      <c r="AC180" s="233"/>
      <c r="AD180" s="233"/>
      <c r="AE180" s="235">
        <v>48338</v>
      </c>
      <c r="AF180" s="235"/>
      <c r="AG180" s="235"/>
      <c r="AH180" s="235"/>
      <c r="AI180" s="235"/>
      <c r="AJ180" s="233">
        <v>0.45493731882694</v>
      </c>
      <c r="AK180" s="233"/>
      <c r="AL180" s="233"/>
      <c r="AM180" s="233"/>
      <c r="AN180" s="233"/>
      <c r="AO180" s="233"/>
      <c r="AP180" s="233"/>
    </row>
    <row r="181" spans="2:44" s="178" customFormat="1" ht="8.5500000000000007" customHeight="1" x14ac:dyDescent="0.15">
      <c r="B181" s="231" t="s">
        <v>1757</v>
      </c>
      <c r="C181" s="231"/>
      <c r="D181" s="231"/>
      <c r="E181" s="231"/>
      <c r="F181" s="231"/>
      <c r="G181" s="231"/>
      <c r="H181" s="231"/>
      <c r="I181" s="231"/>
      <c r="J181" s="262">
        <v>4834218357.0200396</v>
      </c>
      <c r="K181" s="262"/>
      <c r="L181" s="262"/>
      <c r="M181" s="262"/>
      <c r="N181" s="262"/>
      <c r="O181" s="262"/>
      <c r="P181" s="262"/>
      <c r="Q181" s="262"/>
      <c r="R181" s="262"/>
      <c r="S181" s="262"/>
      <c r="T181" s="262"/>
      <c r="U181" s="233">
        <v>0.32360045982701202</v>
      </c>
      <c r="V181" s="233"/>
      <c r="W181" s="233"/>
      <c r="X181" s="233"/>
      <c r="Y181" s="233"/>
      <c r="Z181" s="233"/>
      <c r="AA181" s="233"/>
      <c r="AB181" s="233"/>
      <c r="AC181" s="233"/>
      <c r="AD181" s="233"/>
      <c r="AE181" s="235">
        <v>33134</v>
      </c>
      <c r="AF181" s="235"/>
      <c r="AG181" s="235"/>
      <c r="AH181" s="235"/>
      <c r="AI181" s="235"/>
      <c r="AJ181" s="233">
        <v>0.311843541768626</v>
      </c>
      <c r="AK181" s="233"/>
      <c r="AL181" s="233"/>
      <c r="AM181" s="233"/>
      <c r="AN181" s="233"/>
      <c r="AO181" s="233"/>
      <c r="AP181" s="233"/>
    </row>
    <row r="182" spans="2:44" s="178" customFormat="1" ht="8.5500000000000007" customHeight="1" x14ac:dyDescent="0.15">
      <c r="B182" s="231" t="s">
        <v>1756</v>
      </c>
      <c r="C182" s="231"/>
      <c r="D182" s="231"/>
      <c r="E182" s="231"/>
      <c r="F182" s="231"/>
      <c r="G182" s="231"/>
      <c r="H182" s="231"/>
      <c r="I182" s="231"/>
      <c r="J182" s="262">
        <v>3860674738.4499898</v>
      </c>
      <c r="K182" s="262"/>
      <c r="L182" s="262"/>
      <c r="M182" s="262"/>
      <c r="N182" s="262"/>
      <c r="O182" s="262"/>
      <c r="P182" s="262"/>
      <c r="Q182" s="262"/>
      <c r="R182" s="262"/>
      <c r="S182" s="262"/>
      <c r="T182" s="262"/>
      <c r="U182" s="233">
        <v>0.25843187633234299</v>
      </c>
      <c r="V182" s="233"/>
      <c r="W182" s="233"/>
      <c r="X182" s="233"/>
      <c r="Y182" s="233"/>
      <c r="Z182" s="233"/>
      <c r="AA182" s="233"/>
      <c r="AB182" s="233"/>
      <c r="AC182" s="233"/>
      <c r="AD182" s="233"/>
      <c r="AE182" s="235">
        <v>15919</v>
      </c>
      <c r="AF182" s="235"/>
      <c r="AG182" s="235"/>
      <c r="AH182" s="235"/>
      <c r="AI182" s="235"/>
      <c r="AJ182" s="233">
        <v>0.149823062154124</v>
      </c>
      <c r="AK182" s="233"/>
      <c r="AL182" s="233"/>
      <c r="AM182" s="233"/>
      <c r="AN182" s="233"/>
      <c r="AO182" s="233"/>
      <c r="AP182" s="233"/>
    </row>
    <row r="183" spans="2:44" s="178" customFormat="1" ht="8.5500000000000007" customHeight="1" x14ac:dyDescent="0.15">
      <c r="B183" s="231" t="s">
        <v>1755</v>
      </c>
      <c r="C183" s="231"/>
      <c r="D183" s="231"/>
      <c r="E183" s="231"/>
      <c r="F183" s="231"/>
      <c r="G183" s="231"/>
      <c r="H183" s="231"/>
      <c r="I183" s="231"/>
      <c r="J183" s="262">
        <v>1780032715.52</v>
      </c>
      <c r="K183" s="262"/>
      <c r="L183" s="262"/>
      <c r="M183" s="262"/>
      <c r="N183" s="262"/>
      <c r="O183" s="262"/>
      <c r="P183" s="262"/>
      <c r="Q183" s="262"/>
      <c r="R183" s="262"/>
      <c r="S183" s="262"/>
      <c r="T183" s="262"/>
      <c r="U183" s="233">
        <v>0.11915461046829399</v>
      </c>
      <c r="V183" s="233"/>
      <c r="W183" s="233"/>
      <c r="X183" s="233"/>
      <c r="Y183" s="233"/>
      <c r="Z183" s="233"/>
      <c r="AA183" s="233"/>
      <c r="AB183" s="233"/>
      <c r="AC183" s="233"/>
      <c r="AD183" s="233"/>
      <c r="AE183" s="235">
        <v>5241</v>
      </c>
      <c r="AF183" s="235"/>
      <c r="AG183" s="235"/>
      <c r="AH183" s="235"/>
      <c r="AI183" s="235"/>
      <c r="AJ183" s="233">
        <v>4.9326130331664303E-2</v>
      </c>
      <c r="AK183" s="233"/>
      <c r="AL183" s="233"/>
      <c r="AM183" s="233"/>
      <c r="AN183" s="233"/>
      <c r="AO183" s="233"/>
      <c r="AP183" s="233"/>
    </row>
    <row r="184" spans="2:44" s="178" customFormat="1" ht="8.5500000000000007" customHeight="1" x14ac:dyDescent="0.15">
      <c r="B184" s="231" t="s">
        <v>1754</v>
      </c>
      <c r="C184" s="231"/>
      <c r="D184" s="231"/>
      <c r="E184" s="231"/>
      <c r="F184" s="231"/>
      <c r="G184" s="231"/>
      <c r="H184" s="231"/>
      <c r="I184" s="231"/>
      <c r="J184" s="262">
        <v>2282186299.4299998</v>
      </c>
      <c r="K184" s="262"/>
      <c r="L184" s="262"/>
      <c r="M184" s="262"/>
      <c r="N184" s="262"/>
      <c r="O184" s="262"/>
      <c r="P184" s="262"/>
      <c r="Q184" s="262"/>
      <c r="R184" s="262"/>
      <c r="S184" s="262"/>
      <c r="T184" s="262"/>
      <c r="U184" s="233">
        <v>0.15276855147306601</v>
      </c>
      <c r="V184" s="233"/>
      <c r="W184" s="233"/>
      <c r="X184" s="233"/>
      <c r="Y184" s="233"/>
      <c r="Z184" s="233"/>
      <c r="AA184" s="233"/>
      <c r="AB184" s="233"/>
      <c r="AC184" s="233"/>
      <c r="AD184" s="233"/>
      <c r="AE184" s="235">
        <v>3620</v>
      </c>
      <c r="AF184" s="235"/>
      <c r="AG184" s="235"/>
      <c r="AH184" s="235"/>
      <c r="AI184" s="235"/>
      <c r="AJ184" s="233">
        <v>3.4069946918646198E-2</v>
      </c>
      <c r="AK184" s="233"/>
      <c r="AL184" s="233"/>
      <c r="AM184" s="233"/>
      <c r="AN184" s="233"/>
      <c r="AO184" s="233"/>
      <c r="AP184" s="233"/>
    </row>
    <row r="185" spans="2:44" s="178" customFormat="1" ht="9.75" customHeight="1" x14ac:dyDescent="0.15">
      <c r="B185" s="264"/>
      <c r="C185" s="264"/>
      <c r="D185" s="264"/>
      <c r="E185" s="264"/>
      <c r="F185" s="264"/>
      <c r="G185" s="264"/>
      <c r="H185" s="264"/>
      <c r="I185" s="264"/>
      <c r="J185" s="260">
        <v>14938848849.610001</v>
      </c>
      <c r="K185" s="260"/>
      <c r="L185" s="260"/>
      <c r="M185" s="260"/>
      <c r="N185" s="260"/>
      <c r="O185" s="260"/>
      <c r="P185" s="260"/>
      <c r="Q185" s="260"/>
      <c r="R185" s="260"/>
      <c r="S185" s="260"/>
      <c r="T185" s="260"/>
      <c r="U185" s="258">
        <v>1</v>
      </c>
      <c r="V185" s="258"/>
      <c r="W185" s="258"/>
      <c r="X185" s="258"/>
      <c r="Y185" s="258"/>
      <c r="Z185" s="258"/>
      <c r="AA185" s="258"/>
      <c r="AB185" s="258"/>
      <c r="AC185" s="258"/>
      <c r="AD185" s="258"/>
      <c r="AE185" s="259">
        <v>106252</v>
      </c>
      <c r="AF185" s="259"/>
      <c r="AG185" s="259"/>
      <c r="AH185" s="259"/>
      <c r="AI185" s="259"/>
      <c r="AJ185" s="258">
        <v>1</v>
      </c>
      <c r="AK185" s="258"/>
      <c r="AL185" s="258"/>
      <c r="AM185" s="258"/>
      <c r="AN185" s="258"/>
      <c r="AO185" s="258"/>
      <c r="AP185" s="258"/>
    </row>
    <row r="186" spans="2:44" s="178" customFormat="1" ht="7.2" customHeight="1" x14ac:dyDescent="0.15"/>
    <row r="187" spans="2:44" s="178" customFormat="1" ht="15.3" customHeight="1" x14ac:dyDescent="0.15">
      <c r="B187" s="216" t="s">
        <v>1753</v>
      </c>
      <c r="C187" s="216"/>
      <c r="D187" s="216"/>
      <c r="E187" s="216"/>
      <c r="F187" s="216"/>
      <c r="G187" s="216"/>
      <c r="H187" s="216"/>
      <c r="I187" s="216"/>
      <c r="J187" s="216"/>
      <c r="K187" s="216"/>
      <c r="L187" s="216"/>
      <c r="M187" s="216"/>
      <c r="N187" s="216"/>
      <c r="O187" s="216"/>
      <c r="P187" s="216"/>
      <c r="Q187" s="216"/>
      <c r="R187" s="216"/>
      <c r="S187" s="216"/>
      <c r="T187" s="216"/>
      <c r="U187" s="216"/>
      <c r="V187" s="216"/>
      <c r="W187" s="216"/>
      <c r="X187" s="216"/>
      <c r="Y187" s="216"/>
      <c r="Z187" s="216"/>
      <c r="AA187" s="216"/>
      <c r="AB187" s="216"/>
      <c r="AC187" s="216"/>
      <c r="AD187" s="216"/>
      <c r="AE187" s="216"/>
      <c r="AF187" s="216"/>
      <c r="AG187" s="216"/>
      <c r="AH187" s="216"/>
      <c r="AI187" s="216"/>
      <c r="AJ187" s="216"/>
      <c r="AK187" s="216"/>
      <c r="AL187" s="216"/>
      <c r="AM187" s="216"/>
      <c r="AN187" s="216"/>
      <c r="AO187" s="216"/>
      <c r="AP187" s="216"/>
      <c r="AQ187" s="216"/>
      <c r="AR187" s="216"/>
    </row>
    <row r="188" spans="2:44" s="178" customFormat="1" ht="6.3" customHeight="1" x14ac:dyDescent="0.15"/>
    <row r="189" spans="2:44" s="178" customFormat="1" ht="8.85" customHeight="1" x14ac:dyDescent="0.15">
      <c r="B189" s="264"/>
      <c r="C189" s="264"/>
      <c r="D189" s="264"/>
      <c r="E189" s="264"/>
      <c r="F189" s="264"/>
      <c r="G189" s="264"/>
      <c r="H189" s="264"/>
      <c r="I189" s="212" t="s">
        <v>1652</v>
      </c>
      <c r="J189" s="212"/>
      <c r="K189" s="212"/>
      <c r="L189" s="212"/>
      <c r="M189" s="212"/>
      <c r="N189" s="212"/>
      <c r="O189" s="212"/>
      <c r="P189" s="212"/>
      <c r="Q189" s="212"/>
      <c r="R189" s="212"/>
      <c r="S189" s="212"/>
      <c r="T189" s="212" t="s">
        <v>1650</v>
      </c>
      <c r="U189" s="212"/>
      <c r="V189" s="212"/>
      <c r="W189" s="212"/>
      <c r="X189" s="212"/>
      <c r="Y189" s="212"/>
      <c r="Z189" s="212"/>
      <c r="AA189" s="212"/>
      <c r="AB189" s="212"/>
      <c r="AC189" s="212"/>
      <c r="AD189" s="212" t="s">
        <v>1651</v>
      </c>
      <c r="AE189" s="212"/>
      <c r="AF189" s="212"/>
      <c r="AG189" s="212"/>
      <c r="AH189" s="212"/>
      <c r="AI189" s="212"/>
      <c r="AJ189" s="212"/>
      <c r="AK189" s="212"/>
      <c r="AL189" s="212"/>
      <c r="AM189" s="212" t="s">
        <v>1650</v>
      </c>
      <c r="AN189" s="212"/>
      <c r="AO189" s="212"/>
      <c r="AP189" s="212"/>
    </row>
    <row r="190" spans="2:44" s="178" customFormat="1" ht="8.85" customHeight="1" x14ac:dyDescent="0.15">
      <c r="B190" s="231" t="s">
        <v>1752</v>
      </c>
      <c r="C190" s="231"/>
      <c r="D190" s="231"/>
      <c r="E190" s="231"/>
      <c r="F190" s="231"/>
      <c r="G190" s="231"/>
      <c r="H190" s="231"/>
      <c r="I190" s="262">
        <v>26172781.93</v>
      </c>
      <c r="J190" s="262"/>
      <c r="K190" s="262"/>
      <c r="L190" s="262"/>
      <c r="M190" s="262"/>
      <c r="N190" s="262"/>
      <c r="O190" s="262"/>
      <c r="P190" s="262"/>
      <c r="Q190" s="262"/>
      <c r="R190" s="262"/>
      <c r="S190" s="262"/>
      <c r="T190" s="233">
        <v>1.7519945608582301E-3</v>
      </c>
      <c r="U190" s="233"/>
      <c r="V190" s="233"/>
      <c r="W190" s="233"/>
      <c r="X190" s="233"/>
      <c r="Y190" s="233"/>
      <c r="Z190" s="233"/>
      <c r="AA190" s="233"/>
      <c r="AB190" s="233"/>
      <c r="AC190" s="233"/>
      <c r="AD190" s="235">
        <v>547</v>
      </c>
      <c r="AE190" s="235"/>
      <c r="AF190" s="235"/>
      <c r="AG190" s="235"/>
      <c r="AH190" s="235"/>
      <c r="AI190" s="235"/>
      <c r="AJ190" s="235"/>
      <c r="AK190" s="235"/>
      <c r="AL190" s="235"/>
      <c r="AM190" s="233">
        <v>2.37945059486265E-3</v>
      </c>
      <c r="AN190" s="233"/>
      <c r="AO190" s="233"/>
      <c r="AP190" s="233"/>
    </row>
    <row r="191" spans="2:44" s="178" customFormat="1" ht="8.85" customHeight="1" x14ac:dyDescent="0.15">
      <c r="B191" s="231" t="s">
        <v>1751</v>
      </c>
      <c r="C191" s="231"/>
      <c r="D191" s="231"/>
      <c r="E191" s="231"/>
      <c r="F191" s="231"/>
      <c r="G191" s="231"/>
      <c r="H191" s="231"/>
      <c r="I191" s="262">
        <v>634946747.00000203</v>
      </c>
      <c r="J191" s="262"/>
      <c r="K191" s="262"/>
      <c r="L191" s="262"/>
      <c r="M191" s="262"/>
      <c r="N191" s="262"/>
      <c r="O191" s="262"/>
      <c r="P191" s="262"/>
      <c r="Q191" s="262"/>
      <c r="R191" s="262"/>
      <c r="S191" s="262"/>
      <c r="T191" s="233">
        <v>4.2503057189482003E-2</v>
      </c>
      <c r="U191" s="233"/>
      <c r="V191" s="233"/>
      <c r="W191" s="233"/>
      <c r="X191" s="233"/>
      <c r="Y191" s="233"/>
      <c r="Z191" s="233"/>
      <c r="AA191" s="233"/>
      <c r="AB191" s="233"/>
      <c r="AC191" s="233"/>
      <c r="AD191" s="235">
        <v>6997</v>
      </c>
      <c r="AE191" s="235"/>
      <c r="AF191" s="235"/>
      <c r="AG191" s="235"/>
      <c r="AH191" s="235"/>
      <c r="AI191" s="235"/>
      <c r="AJ191" s="235"/>
      <c r="AK191" s="235"/>
      <c r="AL191" s="235"/>
      <c r="AM191" s="233">
        <v>3.0436957609239399E-2</v>
      </c>
      <c r="AN191" s="233"/>
      <c r="AO191" s="233"/>
      <c r="AP191" s="233"/>
    </row>
    <row r="192" spans="2:44" s="178" customFormat="1" ht="8.85" customHeight="1" x14ac:dyDescent="0.15">
      <c r="B192" s="231" t="s">
        <v>1750</v>
      </c>
      <c r="C192" s="231"/>
      <c r="D192" s="231"/>
      <c r="E192" s="231"/>
      <c r="F192" s="231"/>
      <c r="G192" s="231"/>
      <c r="H192" s="231"/>
      <c r="I192" s="262">
        <v>4374768683.4299898</v>
      </c>
      <c r="J192" s="262"/>
      <c r="K192" s="262"/>
      <c r="L192" s="262"/>
      <c r="M192" s="262"/>
      <c r="N192" s="262"/>
      <c r="O192" s="262"/>
      <c r="P192" s="262"/>
      <c r="Q192" s="262"/>
      <c r="R192" s="262"/>
      <c r="S192" s="262"/>
      <c r="T192" s="233">
        <v>0.29284509987824098</v>
      </c>
      <c r="U192" s="233"/>
      <c r="V192" s="233"/>
      <c r="W192" s="233"/>
      <c r="X192" s="233"/>
      <c r="Y192" s="233"/>
      <c r="Z192" s="233"/>
      <c r="AA192" s="233"/>
      <c r="AB192" s="233"/>
      <c r="AC192" s="233"/>
      <c r="AD192" s="235">
        <v>55085</v>
      </c>
      <c r="AE192" s="235"/>
      <c r="AF192" s="235"/>
      <c r="AG192" s="235"/>
      <c r="AH192" s="235"/>
      <c r="AI192" s="235"/>
      <c r="AJ192" s="235"/>
      <c r="AK192" s="235"/>
      <c r="AL192" s="235"/>
      <c r="AM192" s="233">
        <v>0.23961980990495199</v>
      </c>
      <c r="AN192" s="233"/>
      <c r="AO192" s="233"/>
      <c r="AP192" s="233"/>
    </row>
    <row r="193" spans="2:42" s="178" customFormat="1" ht="8.85" customHeight="1" x14ac:dyDescent="0.15">
      <c r="B193" s="231" t="s">
        <v>1749</v>
      </c>
      <c r="C193" s="231"/>
      <c r="D193" s="231"/>
      <c r="E193" s="231"/>
      <c r="F193" s="231"/>
      <c r="G193" s="231"/>
      <c r="H193" s="231"/>
      <c r="I193" s="262">
        <v>6276089059.0000401</v>
      </c>
      <c r="J193" s="262"/>
      <c r="K193" s="262"/>
      <c r="L193" s="262"/>
      <c r="M193" s="262"/>
      <c r="N193" s="262"/>
      <c r="O193" s="262"/>
      <c r="P193" s="262"/>
      <c r="Q193" s="262"/>
      <c r="R193" s="262"/>
      <c r="S193" s="262"/>
      <c r="T193" s="233">
        <v>0.42011865319621799</v>
      </c>
      <c r="U193" s="233"/>
      <c r="V193" s="233"/>
      <c r="W193" s="233"/>
      <c r="X193" s="233"/>
      <c r="Y193" s="233"/>
      <c r="Z193" s="233"/>
      <c r="AA193" s="233"/>
      <c r="AB193" s="233"/>
      <c r="AC193" s="233"/>
      <c r="AD193" s="235">
        <v>98885</v>
      </c>
      <c r="AE193" s="235"/>
      <c r="AF193" s="235"/>
      <c r="AG193" s="235"/>
      <c r="AH193" s="235"/>
      <c r="AI193" s="235"/>
      <c r="AJ193" s="235"/>
      <c r="AK193" s="235"/>
      <c r="AL193" s="235"/>
      <c r="AM193" s="233">
        <v>0.43014985753746399</v>
      </c>
      <c r="AN193" s="233"/>
      <c r="AO193" s="233"/>
      <c r="AP193" s="233"/>
    </row>
    <row r="194" spans="2:42" s="178" customFormat="1" ht="8.85" customHeight="1" x14ac:dyDescent="0.15">
      <c r="B194" s="231" t="s">
        <v>1748</v>
      </c>
      <c r="C194" s="231"/>
      <c r="D194" s="231"/>
      <c r="E194" s="231"/>
      <c r="F194" s="231"/>
      <c r="G194" s="231"/>
      <c r="H194" s="231"/>
      <c r="I194" s="262">
        <v>1357933129.9300101</v>
      </c>
      <c r="J194" s="262"/>
      <c r="K194" s="262"/>
      <c r="L194" s="262"/>
      <c r="M194" s="262"/>
      <c r="N194" s="262"/>
      <c r="O194" s="262"/>
      <c r="P194" s="262"/>
      <c r="Q194" s="262"/>
      <c r="R194" s="262"/>
      <c r="S194" s="262"/>
      <c r="T194" s="233">
        <v>9.0899449053964604E-2</v>
      </c>
      <c r="U194" s="233"/>
      <c r="V194" s="233"/>
      <c r="W194" s="233"/>
      <c r="X194" s="233"/>
      <c r="Y194" s="233"/>
      <c r="Z194" s="233"/>
      <c r="AA194" s="233"/>
      <c r="AB194" s="233"/>
      <c r="AC194" s="233"/>
      <c r="AD194" s="235">
        <v>25017</v>
      </c>
      <c r="AE194" s="235"/>
      <c r="AF194" s="235"/>
      <c r="AG194" s="235"/>
      <c r="AH194" s="235"/>
      <c r="AI194" s="235"/>
      <c r="AJ194" s="235"/>
      <c r="AK194" s="235"/>
      <c r="AL194" s="235"/>
      <c r="AM194" s="233">
        <v>0.108823977205994</v>
      </c>
      <c r="AN194" s="233"/>
      <c r="AO194" s="233"/>
      <c r="AP194" s="233"/>
    </row>
    <row r="195" spans="2:42" s="178" customFormat="1" ht="8.85" customHeight="1" x14ac:dyDescent="0.15">
      <c r="B195" s="231" t="s">
        <v>1747</v>
      </c>
      <c r="C195" s="231"/>
      <c r="D195" s="231"/>
      <c r="E195" s="231"/>
      <c r="F195" s="231"/>
      <c r="G195" s="231"/>
      <c r="H195" s="231"/>
      <c r="I195" s="262">
        <v>820411153.06999803</v>
      </c>
      <c r="J195" s="262"/>
      <c r="K195" s="262"/>
      <c r="L195" s="262"/>
      <c r="M195" s="262"/>
      <c r="N195" s="262"/>
      <c r="O195" s="262"/>
      <c r="P195" s="262"/>
      <c r="Q195" s="262"/>
      <c r="R195" s="262"/>
      <c r="S195" s="262"/>
      <c r="T195" s="233">
        <v>5.4917963313579801E-2</v>
      </c>
      <c r="U195" s="233"/>
      <c r="V195" s="233"/>
      <c r="W195" s="233"/>
      <c r="X195" s="233"/>
      <c r="Y195" s="233"/>
      <c r="Z195" s="233"/>
      <c r="AA195" s="233"/>
      <c r="AB195" s="233"/>
      <c r="AC195" s="233"/>
      <c r="AD195" s="235">
        <v>14840</v>
      </c>
      <c r="AE195" s="235"/>
      <c r="AF195" s="235"/>
      <c r="AG195" s="235"/>
      <c r="AH195" s="235"/>
      <c r="AI195" s="235"/>
      <c r="AJ195" s="235"/>
      <c r="AK195" s="235"/>
      <c r="AL195" s="235"/>
      <c r="AM195" s="233">
        <v>6.4554016138504006E-2</v>
      </c>
      <c r="AN195" s="233"/>
      <c r="AO195" s="233"/>
      <c r="AP195" s="233"/>
    </row>
    <row r="196" spans="2:42" s="178" customFormat="1" ht="8.85" customHeight="1" x14ac:dyDescent="0.15">
      <c r="B196" s="231" t="s">
        <v>1746</v>
      </c>
      <c r="C196" s="231"/>
      <c r="D196" s="231"/>
      <c r="E196" s="231"/>
      <c r="F196" s="231"/>
      <c r="G196" s="231"/>
      <c r="H196" s="231"/>
      <c r="I196" s="262">
        <v>535928793.13000202</v>
      </c>
      <c r="J196" s="262"/>
      <c r="K196" s="262"/>
      <c r="L196" s="262"/>
      <c r="M196" s="262"/>
      <c r="N196" s="262"/>
      <c r="O196" s="262"/>
      <c r="P196" s="262"/>
      <c r="Q196" s="262"/>
      <c r="R196" s="262"/>
      <c r="S196" s="262"/>
      <c r="T196" s="233">
        <v>3.5874838719182303E-2</v>
      </c>
      <c r="U196" s="233"/>
      <c r="V196" s="233"/>
      <c r="W196" s="233"/>
      <c r="X196" s="233"/>
      <c r="Y196" s="233"/>
      <c r="Z196" s="233"/>
      <c r="AA196" s="233"/>
      <c r="AB196" s="233"/>
      <c r="AC196" s="233"/>
      <c r="AD196" s="235">
        <v>7171</v>
      </c>
      <c r="AE196" s="235"/>
      <c r="AF196" s="235"/>
      <c r="AG196" s="235"/>
      <c r="AH196" s="235"/>
      <c r="AI196" s="235"/>
      <c r="AJ196" s="235"/>
      <c r="AK196" s="235"/>
      <c r="AL196" s="235"/>
      <c r="AM196" s="233">
        <v>3.1193857798464501E-2</v>
      </c>
      <c r="AN196" s="233"/>
      <c r="AO196" s="233"/>
      <c r="AP196" s="233"/>
    </row>
    <row r="197" spans="2:42" s="178" customFormat="1" ht="8.85" customHeight="1" x14ac:dyDescent="0.15">
      <c r="B197" s="231" t="s">
        <v>1745</v>
      </c>
      <c r="C197" s="231"/>
      <c r="D197" s="231"/>
      <c r="E197" s="231"/>
      <c r="F197" s="231"/>
      <c r="G197" s="231"/>
      <c r="H197" s="231"/>
      <c r="I197" s="262">
        <v>340240177.010001</v>
      </c>
      <c r="J197" s="262"/>
      <c r="K197" s="262"/>
      <c r="L197" s="262"/>
      <c r="M197" s="262"/>
      <c r="N197" s="262"/>
      <c r="O197" s="262"/>
      <c r="P197" s="262"/>
      <c r="Q197" s="262"/>
      <c r="R197" s="262"/>
      <c r="S197" s="262"/>
      <c r="T197" s="233">
        <v>2.2775528451704101E-2</v>
      </c>
      <c r="U197" s="233"/>
      <c r="V197" s="233"/>
      <c r="W197" s="233"/>
      <c r="X197" s="233"/>
      <c r="Y197" s="233"/>
      <c r="Z197" s="233"/>
      <c r="AA197" s="233"/>
      <c r="AB197" s="233"/>
      <c r="AC197" s="233"/>
      <c r="AD197" s="235">
        <v>5618</v>
      </c>
      <c r="AE197" s="235"/>
      <c r="AF197" s="235"/>
      <c r="AG197" s="235"/>
      <c r="AH197" s="235"/>
      <c r="AI197" s="235"/>
      <c r="AJ197" s="235"/>
      <c r="AK197" s="235"/>
      <c r="AL197" s="235"/>
      <c r="AM197" s="233">
        <v>2.4438306109576501E-2</v>
      </c>
      <c r="AN197" s="233"/>
      <c r="AO197" s="233"/>
      <c r="AP197" s="233"/>
    </row>
    <row r="198" spans="2:42" s="178" customFormat="1" ht="8.85" customHeight="1" x14ac:dyDescent="0.15">
      <c r="B198" s="231" t="s">
        <v>1744</v>
      </c>
      <c r="C198" s="231"/>
      <c r="D198" s="231"/>
      <c r="E198" s="231"/>
      <c r="F198" s="231"/>
      <c r="G198" s="231"/>
      <c r="H198" s="231"/>
      <c r="I198" s="262">
        <v>152693373.25</v>
      </c>
      <c r="J198" s="262"/>
      <c r="K198" s="262"/>
      <c r="L198" s="262"/>
      <c r="M198" s="262"/>
      <c r="N198" s="262"/>
      <c r="O198" s="262"/>
      <c r="P198" s="262"/>
      <c r="Q198" s="262"/>
      <c r="R198" s="262"/>
      <c r="S198" s="262"/>
      <c r="T198" s="233">
        <v>1.02212275381571E-2</v>
      </c>
      <c r="U198" s="233"/>
      <c r="V198" s="233"/>
      <c r="W198" s="233"/>
      <c r="X198" s="233"/>
      <c r="Y198" s="233"/>
      <c r="Z198" s="233"/>
      <c r="AA198" s="233"/>
      <c r="AB198" s="233"/>
      <c r="AC198" s="233"/>
      <c r="AD198" s="235">
        <v>3870</v>
      </c>
      <c r="AE198" s="235"/>
      <c r="AF198" s="235"/>
      <c r="AG198" s="235"/>
      <c r="AH198" s="235"/>
      <c r="AI198" s="235"/>
      <c r="AJ198" s="235"/>
      <c r="AK198" s="235"/>
      <c r="AL198" s="235"/>
      <c r="AM198" s="233">
        <v>1.6834504208626099E-2</v>
      </c>
      <c r="AN198" s="233"/>
      <c r="AO198" s="233"/>
      <c r="AP198" s="233"/>
    </row>
    <row r="199" spans="2:42" s="178" customFormat="1" ht="8.85" customHeight="1" x14ac:dyDescent="0.15">
      <c r="B199" s="231" t="s">
        <v>1743</v>
      </c>
      <c r="C199" s="231"/>
      <c r="D199" s="231"/>
      <c r="E199" s="231"/>
      <c r="F199" s="231"/>
      <c r="G199" s="231"/>
      <c r="H199" s="231"/>
      <c r="I199" s="262">
        <v>94282603.190000206</v>
      </c>
      <c r="J199" s="262"/>
      <c r="K199" s="262"/>
      <c r="L199" s="262"/>
      <c r="M199" s="262"/>
      <c r="N199" s="262"/>
      <c r="O199" s="262"/>
      <c r="P199" s="262"/>
      <c r="Q199" s="262"/>
      <c r="R199" s="262"/>
      <c r="S199" s="262"/>
      <c r="T199" s="233">
        <v>6.3112361694764299E-3</v>
      </c>
      <c r="U199" s="233"/>
      <c r="V199" s="233"/>
      <c r="W199" s="233"/>
      <c r="X199" s="233"/>
      <c r="Y199" s="233"/>
      <c r="Z199" s="233"/>
      <c r="AA199" s="233"/>
      <c r="AB199" s="233"/>
      <c r="AC199" s="233"/>
      <c r="AD199" s="235">
        <v>2676</v>
      </c>
      <c r="AE199" s="235"/>
      <c r="AF199" s="235"/>
      <c r="AG199" s="235"/>
      <c r="AH199" s="235"/>
      <c r="AI199" s="235"/>
      <c r="AJ199" s="235"/>
      <c r="AK199" s="235"/>
      <c r="AL199" s="235"/>
      <c r="AM199" s="233">
        <v>1.1640602910150699E-2</v>
      </c>
      <c r="AN199" s="233"/>
      <c r="AO199" s="233"/>
      <c r="AP199" s="233"/>
    </row>
    <row r="200" spans="2:42" s="178" customFormat="1" ht="8.85" customHeight="1" x14ac:dyDescent="0.15">
      <c r="B200" s="231" t="s">
        <v>1742</v>
      </c>
      <c r="C200" s="231"/>
      <c r="D200" s="231"/>
      <c r="E200" s="231"/>
      <c r="F200" s="231"/>
      <c r="G200" s="231"/>
      <c r="H200" s="231"/>
      <c r="I200" s="262">
        <v>122310228.06</v>
      </c>
      <c r="J200" s="262"/>
      <c r="K200" s="262"/>
      <c r="L200" s="262"/>
      <c r="M200" s="262"/>
      <c r="N200" s="262"/>
      <c r="O200" s="262"/>
      <c r="P200" s="262"/>
      <c r="Q200" s="262"/>
      <c r="R200" s="262"/>
      <c r="S200" s="262"/>
      <c r="T200" s="233">
        <v>8.1873931044688791E-3</v>
      </c>
      <c r="U200" s="233"/>
      <c r="V200" s="233"/>
      <c r="W200" s="233"/>
      <c r="X200" s="233"/>
      <c r="Y200" s="233"/>
      <c r="Z200" s="233"/>
      <c r="AA200" s="233"/>
      <c r="AB200" s="233"/>
      <c r="AC200" s="233"/>
      <c r="AD200" s="235">
        <v>3322</v>
      </c>
      <c r="AE200" s="235"/>
      <c r="AF200" s="235"/>
      <c r="AG200" s="235"/>
      <c r="AH200" s="235"/>
      <c r="AI200" s="235"/>
      <c r="AJ200" s="235"/>
      <c r="AK200" s="235"/>
      <c r="AL200" s="235"/>
      <c r="AM200" s="233">
        <v>1.44507036126759E-2</v>
      </c>
      <c r="AN200" s="233"/>
      <c r="AO200" s="233"/>
      <c r="AP200" s="233"/>
    </row>
    <row r="201" spans="2:42" s="178" customFormat="1" ht="8.85" customHeight="1" x14ac:dyDescent="0.15">
      <c r="B201" s="231" t="s">
        <v>1741</v>
      </c>
      <c r="C201" s="231"/>
      <c r="D201" s="231"/>
      <c r="E201" s="231"/>
      <c r="F201" s="231"/>
      <c r="G201" s="231"/>
      <c r="H201" s="231"/>
      <c r="I201" s="262">
        <v>118130532.56999999</v>
      </c>
      <c r="J201" s="262"/>
      <c r="K201" s="262"/>
      <c r="L201" s="262"/>
      <c r="M201" s="262"/>
      <c r="N201" s="262"/>
      <c r="O201" s="262"/>
      <c r="P201" s="262"/>
      <c r="Q201" s="262"/>
      <c r="R201" s="262"/>
      <c r="S201" s="262"/>
      <c r="T201" s="233">
        <v>7.9076061187327504E-3</v>
      </c>
      <c r="U201" s="233"/>
      <c r="V201" s="233"/>
      <c r="W201" s="233"/>
      <c r="X201" s="233"/>
      <c r="Y201" s="233"/>
      <c r="Z201" s="233"/>
      <c r="AA201" s="233"/>
      <c r="AB201" s="233"/>
      <c r="AC201" s="233"/>
      <c r="AD201" s="235">
        <v>3386</v>
      </c>
      <c r="AE201" s="235"/>
      <c r="AF201" s="235"/>
      <c r="AG201" s="235"/>
      <c r="AH201" s="235"/>
      <c r="AI201" s="235"/>
      <c r="AJ201" s="235"/>
      <c r="AK201" s="235"/>
      <c r="AL201" s="235"/>
      <c r="AM201" s="233">
        <v>1.4729103682275899E-2</v>
      </c>
      <c r="AN201" s="233"/>
      <c r="AO201" s="233"/>
      <c r="AP201" s="233"/>
    </row>
    <row r="202" spans="2:42" s="178" customFormat="1" ht="8.85" customHeight="1" x14ac:dyDescent="0.15">
      <c r="B202" s="231" t="s">
        <v>1740</v>
      </c>
      <c r="C202" s="231"/>
      <c r="D202" s="231"/>
      <c r="E202" s="231"/>
      <c r="F202" s="231"/>
      <c r="G202" s="231"/>
      <c r="H202" s="231"/>
      <c r="I202" s="262">
        <v>61373622.829999998</v>
      </c>
      <c r="J202" s="262"/>
      <c r="K202" s="262"/>
      <c r="L202" s="262"/>
      <c r="M202" s="262"/>
      <c r="N202" s="262"/>
      <c r="O202" s="262"/>
      <c r="P202" s="262"/>
      <c r="Q202" s="262"/>
      <c r="R202" s="262"/>
      <c r="S202" s="262"/>
      <c r="T202" s="233">
        <v>4.1083234356174697E-3</v>
      </c>
      <c r="U202" s="233"/>
      <c r="V202" s="233"/>
      <c r="W202" s="233"/>
      <c r="X202" s="233"/>
      <c r="Y202" s="233"/>
      <c r="Z202" s="233"/>
      <c r="AA202" s="233"/>
      <c r="AB202" s="233"/>
      <c r="AC202" s="233"/>
      <c r="AD202" s="235">
        <v>1779</v>
      </c>
      <c r="AE202" s="235"/>
      <c r="AF202" s="235"/>
      <c r="AG202" s="235"/>
      <c r="AH202" s="235"/>
      <c r="AI202" s="235"/>
      <c r="AJ202" s="235"/>
      <c r="AK202" s="235"/>
      <c r="AL202" s="235"/>
      <c r="AM202" s="233">
        <v>7.7386519346629799E-3</v>
      </c>
      <c r="AN202" s="233"/>
      <c r="AO202" s="233"/>
      <c r="AP202" s="233"/>
    </row>
    <row r="203" spans="2:42" s="178" customFormat="1" ht="8.85" customHeight="1" x14ac:dyDescent="0.15">
      <c r="B203" s="231" t="s">
        <v>1739</v>
      </c>
      <c r="C203" s="231"/>
      <c r="D203" s="231"/>
      <c r="E203" s="231"/>
      <c r="F203" s="231"/>
      <c r="G203" s="231"/>
      <c r="H203" s="231"/>
      <c r="I203" s="262">
        <v>19459229.140000001</v>
      </c>
      <c r="J203" s="262"/>
      <c r="K203" s="262"/>
      <c r="L203" s="262"/>
      <c r="M203" s="262"/>
      <c r="N203" s="262"/>
      <c r="O203" s="262"/>
      <c r="P203" s="262"/>
      <c r="Q203" s="262"/>
      <c r="R203" s="262"/>
      <c r="S203" s="262"/>
      <c r="T203" s="233">
        <v>1.3025922770821801E-3</v>
      </c>
      <c r="U203" s="233"/>
      <c r="V203" s="233"/>
      <c r="W203" s="233"/>
      <c r="X203" s="233"/>
      <c r="Y203" s="233"/>
      <c r="Z203" s="233"/>
      <c r="AA203" s="233"/>
      <c r="AB203" s="233"/>
      <c r="AC203" s="233"/>
      <c r="AD203" s="235">
        <v>529</v>
      </c>
      <c r="AE203" s="235"/>
      <c r="AF203" s="235"/>
      <c r="AG203" s="235"/>
      <c r="AH203" s="235"/>
      <c r="AI203" s="235"/>
      <c r="AJ203" s="235"/>
      <c r="AK203" s="235"/>
      <c r="AL203" s="235"/>
      <c r="AM203" s="233">
        <v>2.3011505752876401E-3</v>
      </c>
      <c r="AN203" s="233"/>
      <c r="AO203" s="233"/>
      <c r="AP203" s="233"/>
    </row>
    <row r="204" spans="2:42" s="178" customFormat="1" ht="8.85" customHeight="1" x14ac:dyDescent="0.15">
      <c r="B204" s="231" t="s">
        <v>1738</v>
      </c>
      <c r="C204" s="231"/>
      <c r="D204" s="231"/>
      <c r="E204" s="231"/>
      <c r="F204" s="231"/>
      <c r="G204" s="231"/>
      <c r="H204" s="231"/>
      <c r="I204" s="262">
        <v>115301.25</v>
      </c>
      <c r="J204" s="262"/>
      <c r="K204" s="262"/>
      <c r="L204" s="262"/>
      <c r="M204" s="262"/>
      <c r="N204" s="262"/>
      <c r="O204" s="262"/>
      <c r="P204" s="262"/>
      <c r="Q204" s="262"/>
      <c r="R204" s="262"/>
      <c r="S204" s="262"/>
      <c r="T204" s="233">
        <v>7.71821518249111E-6</v>
      </c>
      <c r="U204" s="233"/>
      <c r="V204" s="233"/>
      <c r="W204" s="233"/>
      <c r="X204" s="233"/>
      <c r="Y204" s="233"/>
      <c r="Z204" s="233"/>
      <c r="AA204" s="233"/>
      <c r="AB204" s="233"/>
      <c r="AC204" s="233"/>
      <c r="AD204" s="235">
        <v>8</v>
      </c>
      <c r="AE204" s="235"/>
      <c r="AF204" s="235"/>
      <c r="AG204" s="235"/>
      <c r="AH204" s="235"/>
      <c r="AI204" s="235"/>
      <c r="AJ204" s="235"/>
      <c r="AK204" s="235"/>
      <c r="AL204" s="235"/>
      <c r="AM204" s="233">
        <v>3.4800008700002198E-5</v>
      </c>
      <c r="AN204" s="233"/>
      <c r="AO204" s="233"/>
      <c r="AP204" s="233"/>
    </row>
    <row r="205" spans="2:42" s="178" customFormat="1" ht="8.85" customHeight="1" x14ac:dyDescent="0.15">
      <c r="B205" s="231" t="s">
        <v>1737</v>
      </c>
      <c r="C205" s="231"/>
      <c r="D205" s="231"/>
      <c r="E205" s="231"/>
      <c r="F205" s="231"/>
      <c r="G205" s="231"/>
      <c r="H205" s="231"/>
      <c r="I205" s="262">
        <v>328952.02</v>
      </c>
      <c r="J205" s="262"/>
      <c r="K205" s="262"/>
      <c r="L205" s="262"/>
      <c r="M205" s="262"/>
      <c r="N205" s="262"/>
      <c r="O205" s="262"/>
      <c r="P205" s="262"/>
      <c r="Q205" s="262"/>
      <c r="R205" s="262"/>
      <c r="S205" s="262"/>
      <c r="T205" s="233">
        <v>2.2019904164743399E-5</v>
      </c>
      <c r="U205" s="233"/>
      <c r="V205" s="233"/>
      <c r="W205" s="233"/>
      <c r="X205" s="233"/>
      <c r="Y205" s="233"/>
      <c r="Z205" s="233"/>
      <c r="AA205" s="233"/>
      <c r="AB205" s="233"/>
      <c r="AC205" s="233"/>
      <c r="AD205" s="235">
        <v>15</v>
      </c>
      <c r="AE205" s="235"/>
      <c r="AF205" s="235"/>
      <c r="AG205" s="235"/>
      <c r="AH205" s="235"/>
      <c r="AI205" s="235"/>
      <c r="AJ205" s="235"/>
      <c r="AK205" s="235"/>
      <c r="AL205" s="235"/>
      <c r="AM205" s="233">
        <v>6.5250016312504096E-5</v>
      </c>
      <c r="AN205" s="233"/>
      <c r="AO205" s="233"/>
      <c r="AP205" s="233"/>
    </row>
    <row r="206" spans="2:42" s="178" customFormat="1" ht="8.85" customHeight="1" x14ac:dyDescent="0.15">
      <c r="B206" s="231" t="s">
        <v>1736</v>
      </c>
      <c r="C206" s="231"/>
      <c r="D206" s="231"/>
      <c r="E206" s="231"/>
      <c r="F206" s="231"/>
      <c r="G206" s="231"/>
      <c r="H206" s="231"/>
      <c r="I206" s="262">
        <v>3646640.58</v>
      </c>
      <c r="J206" s="262"/>
      <c r="K206" s="262"/>
      <c r="L206" s="262"/>
      <c r="M206" s="262"/>
      <c r="N206" s="262"/>
      <c r="O206" s="262"/>
      <c r="P206" s="262"/>
      <c r="Q206" s="262"/>
      <c r="R206" s="262"/>
      <c r="S206" s="262"/>
      <c r="T206" s="233">
        <v>2.4410452349514099E-4</v>
      </c>
      <c r="U206" s="233"/>
      <c r="V206" s="233"/>
      <c r="W206" s="233"/>
      <c r="X206" s="233"/>
      <c r="Y206" s="233"/>
      <c r="Z206" s="233"/>
      <c r="AA206" s="233"/>
      <c r="AB206" s="233"/>
      <c r="AC206" s="233"/>
      <c r="AD206" s="235">
        <v>137</v>
      </c>
      <c r="AE206" s="235"/>
      <c r="AF206" s="235"/>
      <c r="AG206" s="235"/>
      <c r="AH206" s="235"/>
      <c r="AI206" s="235"/>
      <c r="AJ206" s="235"/>
      <c r="AK206" s="235"/>
      <c r="AL206" s="235"/>
      <c r="AM206" s="233">
        <v>5.9595014898753697E-4</v>
      </c>
      <c r="AN206" s="233"/>
      <c r="AO206" s="233"/>
      <c r="AP206" s="233"/>
    </row>
    <row r="207" spans="2:42" s="178" customFormat="1" ht="8.85" customHeight="1" x14ac:dyDescent="0.15">
      <c r="B207" s="231" t="s">
        <v>1735</v>
      </c>
      <c r="C207" s="231"/>
      <c r="D207" s="231"/>
      <c r="E207" s="231"/>
      <c r="F207" s="231"/>
      <c r="G207" s="231"/>
      <c r="H207" s="231"/>
      <c r="I207" s="262">
        <v>17842.22</v>
      </c>
      <c r="J207" s="262"/>
      <c r="K207" s="262"/>
      <c r="L207" s="262"/>
      <c r="M207" s="262"/>
      <c r="N207" s="262"/>
      <c r="O207" s="262"/>
      <c r="P207" s="262"/>
      <c r="Q207" s="262"/>
      <c r="R207" s="262"/>
      <c r="S207" s="262"/>
      <c r="T207" s="233">
        <v>1.19435039336821E-6</v>
      </c>
      <c r="U207" s="233"/>
      <c r="V207" s="233"/>
      <c r="W207" s="233"/>
      <c r="X207" s="233"/>
      <c r="Y207" s="233"/>
      <c r="Z207" s="233"/>
      <c r="AA207" s="233"/>
      <c r="AB207" s="233"/>
      <c r="AC207" s="233"/>
      <c r="AD207" s="235">
        <v>3</v>
      </c>
      <c r="AE207" s="235"/>
      <c r="AF207" s="235"/>
      <c r="AG207" s="235"/>
      <c r="AH207" s="235"/>
      <c r="AI207" s="235"/>
      <c r="AJ207" s="235"/>
      <c r="AK207" s="235"/>
      <c r="AL207" s="235"/>
      <c r="AM207" s="233">
        <v>1.30500032625008E-5</v>
      </c>
      <c r="AN207" s="233"/>
      <c r="AO207" s="233"/>
      <c r="AP207" s="233"/>
    </row>
    <row r="208" spans="2:42" s="178" customFormat="1" ht="8.85" customHeight="1" x14ac:dyDescent="0.15">
      <c r="B208" s="264"/>
      <c r="C208" s="264"/>
      <c r="D208" s="264"/>
      <c r="E208" s="264"/>
      <c r="F208" s="264"/>
      <c r="G208" s="264"/>
      <c r="H208" s="264"/>
      <c r="I208" s="260">
        <v>14938848849.610001</v>
      </c>
      <c r="J208" s="260"/>
      <c r="K208" s="260"/>
      <c r="L208" s="260"/>
      <c r="M208" s="260"/>
      <c r="N208" s="260"/>
      <c r="O208" s="260"/>
      <c r="P208" s="260"/>
      <c r="Q208" s="260"/>
      <c r="R208" s="260"/>
      <c r="S208" s="260"/>
      <c r="T208" s="258">
        <v>1</v>
      </c>
      <c r="U208" s="258"/>
      <c r="V208" s="258"/>
      <c r="W208" s="258"/>
      <c r="X208" s="258"/>
      <c r="Y208" s="258"/>
      <c r="Z208" s="258"/>
      <c r="AA208" s="258"/>
      <c r="AB208" s="258"/>
      <c r="AC208" s="258"/>
      <c r="AD208" s="259">
        <v>229885</v>
      </c>
      <c r="AE208" s="259"/>
      <c r="AF208" s="259"/>
      <c r="AG208" s="259"/>
      <c r="AH208" s="259"/>
      <c r="AI208" s="259"/>
      <c r="AJ208" s="259"/>
      <c r="AK208" s="259"/>
      <c r="AL208" s="259"/>
      <c r="AM208" s="258">
        <v>1</v>
      </c>
      <c r="AN208" s="258"/>
      <c r="AO208" s="258"/>
      <c r="AP208" s="258"/>
    </row>
    <row r="209" spans="2:44" s="178" customFormat="1" ht="7.2" customHeight="1" x14ac:dyDescent="0.15"/>
    <row r="210" spans="2:44" s="178" customFormat="1" ht="15.3" customHeight="1" x14ac:dyDescent="0.15">
      <c r="B210" s="216" t="s">
        <v>1734</v>
      </c>
      <c r="C210" s="216"/>
      <c r="D210" s="216"/>
      <c r="E210" s="216"/>
      <c r="F210" s="216"/>
      <c r="G210" s="216"/>
      <c r="H210" s="216"/>
      <c r="I210" s="216"/>
      <c r="J210" s="216"/>
      <c r="K210" s="216"/>
      <c r="L210" s="216"/>
      <c r="M210" s="216"/>
      <c r="N210" s="216"/>
      <c r="O210" s="216"/>
      <c r="P210" s="216"/>
      <c r="Q210" s="216"/>
      <c r="R210" s="216"/>
      <c r="S210" s="216"/>
      <c r="T210" s="216"/>
      <c r="U210" s="216"/>
      <c r="V210" s="216"/>
      <c r="W210" s="216"/>
      <c r="X210" s="216"/>
      <c r="Y210" s="216"/>
      <c r="Z210" s="216"/>
      <c r="AA210" s="216"/>
      <c r="AB210" s="216"/>
      <c r="AC210" s="216"/>
      <c r="AD210" s="216"/>
      <c r="AE210" s="216"/>
      <c r="AF210" s="216"/>
      <c r="AG210" s="216"/>
      <c r="AH210" s="216"/>
      <c r="AI210" s="216"/>
      <c r="AJ210" s="216"/>
      <c r="AK210" s="216"/>
      <c r="AL210" s="216"/>
      <c r="AM210" s="216"/>
      <c r="AN210" s="216"/>
      <c r="AO210" s="216"/>
      <c r="AP210" s="216"/>
      <c r="AQ210" s="216"/>
      <c r="AR210" s="216"/>
    </row>
    <row r="211" spans="2:44" s="178" customFormat="1" ht="6.3" customHeight="1" x14ac:dyDescent="0.15"/>
    <row r="212" spans="2:44" s="178" customFormat="1" ht="10.199999999999999" customHeight="1" x14ac:dyDescent="0.15">
      <c r="B212" s="264"/>
      <c r="C212" s="264"/>
      <c r="D212" s="264"/>
      <c r="E212" s="264"/>
      <c r="F212" s="264"/>
      <c r="G212" s="264"/>
      <c r="H212" s="212" t="s">
        <v>1652</v>
      </c>
      <c r="I212" s="212"/>
      <c r="J212" s="212"/>
      <c r="K212" s="212"/>
      <c r="L212" s="212"/>
      <c r="M212" s="212"/>
      <c r="N212" s="212"/>
      <c r="O212" s="212"/>
      <c r="P212" s="212"/>
      <c r="Q212" s="212"/>
      <c r="R212" s="212"/>
      <c r="S212" s="212" t="s">
        <v>1650</v>
      </c>
      <c r="T212" s="212"/>
      <c r="U212" s="212"/>
      <c r="V212" s="212"/>
      <c r="W212" s="212"/>
      <c r="X212" s="212"/>
      <c r="Y212" s="212"/>
      <c r="Z212" s="212"/>
      <c r="AA212" s="212"/>
      <c r="AB212" s="212"/>
      <c r="AC212" s="212" t="s">
        <v>1651</v>
      </c>
      <c r="AD212" s="212"/>
      <c r="AE212" s="212"/>
      <c r="AF212" s="212"/>
      <c r="AG212" s="212"/>
      <c r="AH212" s="212"/>
      <c r="AI212" s="212"/>
      <c r="AJ212" s="212"/>
      <c r="AK212" s="212" t="s">
        <v>1650</v>
      </c>
      <c r="AL212" s="212"/>
      <c r="AM212" s="212"/>
      <c r="AN212" s="212"/>
      <c r="AO212" s="212"/>
      <c r="AP212" s="212"/>
    </row>
    <row r="213" spans="2:44" s="178" customFormat="1" ht="8.85" customHeight="1" x14ac:dyDescent="0.15">
      <c r="B213" s="231" t="s">
        <v>1491</v>
      </c>
      <c r="C213" s="231"/>
      <c r="D213" s="231"/>
      <c r="E213" s="231"/>
      <c r="F213" s="231"/>
      <c r="G213" s="231"/>
      <c r="H213" s="262">
        <v>12695574314.029699</v>
      </c>
      <c r="I213" s="262"/>
      <c r="J213" s="262"/>
      <c r="K213" s="262"/>
      <c r="L213" s="262"/>
      <c r="M213" s="262"/>
      <c r="N213" s="262"/>
      <c r="O213" s="262"/>
      <c r="P213" s="262"/>
      <c r="Q213" s="262"/>
      <c r="R213" s="262"/>
      <c r="S213" s="233">
        <v>0.84983618495888302</v>
      </c>
      <c r="T213" s="233"/>
      <c r="U213" s="233"/>
      <c r="V213" s="233"/>
      <c r="W213" s="233"/>
      <c r="X213" s="233"/>
      <c r="Y213" s="233"/>
      <c r="Z213" s="233"/>
      <c r="AA213" s="233"/>
      <c r="AB213" s="233"/>
      <c r="AC213" s="235">
        <v>195634</v>
      </c>
      <c r="AD213" s="235"/>
      <c r="AE213" s="235"/>
      <c r="AF213" s="235"/>
      <c r="AG213" s="235"/>
      <c r="AH213" s="235"/>
      <c r="AI213" s="235"/>
      <c r="AJ213" s="235"/>
      <c r="AK213" s="233">
        <v>0.85100811275202803</v>
      </c>
      <c r="AL213" s="233"/>
      <c r="AM213" s="233"/>
      <c r="AN213" s="233"/>
      <c r="AO213" s="233"/>
      <c r="AP213" s="233"/>
    </row>
    <row r="214" spans="2:44" s="178" customFormat="1" ht="8.85" customHeight="1" x14ac:dyDescent="0.15">
      <c r="B214" s="231" t="s">
        <v>1733</v>
      </c>
      <c r="C214" s="231"/>
      <c r="D214" s="231"/>
      <c r="E214" s="231"/>
      <c r="F214" s="231"/>
      <c r="G214" s="231"/>
      <c r="H214" s="262">
        <v>23264193.809999999</v>
      </c>
      <c r="I214" s="262"/>
      <c r="J214" s="262"/>
      <c r="K214" s="262"/>
      <c r="L214" s="262"/>
      <c r="M214" s="262"/>
      <c r="N214" s="262"/>
      <c r="O214" s="262"/>
      <c r="P214" s="262"/>
      <c r="Q214" s="262"/>
      <c r="R214" s="262"/>
      <c r="S214" s="233">
        <v>1.5572949458289599E-3</v>
      </c>
      <c r="T214" s="233"/>
      <c r="U214" s="233"/>
      <c r="V214" s="233"/>
      <c r="W214" s="233"/>
      <c r="X214" s="233"/>
      <c r="Y214" s="233"/>
      <c r="Z214" s="233"/>
      <c r="AA214" s="233"/>
      <c r="AB214" s="233"/>
      <c r="AC214" s="235">
        <v>2227</v>
      </c>
      <c r="AD214" s="235"/>
      <c r="AE214" s="235"/>
      <c r="AF214" s="235"/>
      <c r="AG214" s="235"/>
      <c r="AH214" s="235"/>
      <c r="AI214" s="235"/>
      <c r="AJ214" s="235"/>
      <c r="AK214" s="233">
        <v>9.6874524218631096E-3</v>
      </c>
      <c r="AL214" s="233"/>
      <c r="AM214" s="233"/>
      <c r="AN214" s="233"/>
      <c r="AO214" s="233"/>
      <c r="AP214" s="233"/>
    </row>
    <row r="215" spans="2:44" s="178" customFormat="1" ht="8.85" customHeight="1" x14ac:dyDescent="0.15">
      <c r="B215" s="231" t="s">
        <v>1732</v>
      </c>
      <c r="C215" s="231"/>
      <c r="D215" s="231"/>
      <c r="E215" s="231"/>
      <c r="F215" s="231"/>
      <c r="G215" s="231"/>
      <c r="H215" s="262">
        <v>2220010341.77</v>
      </c>
      <c r="I215" s="262"/>
      <c r="J215" s="262"/>
      <c r="K215" s="262"/>
      <c r="L215" s="262"/>
      <c r="M215" s="262"/>
      <c r="N215" s="262"/>
      <c r="O215" s="262"/>
      <c r="P215" s="262"/>
      <c r="Q215" s="262"/>
      <c r="R215" s="262"/>
      <c r="S215" s="233">
        <v>0.14860652009528799</v>
      </c>
      <c r="T215" s="233"/>
      <c r="U215" s="233"/>
      <c r="V215" s="233"/>
      <c r="W215" s="233"/>
      <c r="X215" s="233"/>
      <c r="Y215" s="233"/>
      <c r="Z215" s="233"/>
      <c r="AA215" s="233"/>
      <c r="AB215" s="233"/>
      <c r="AC215" s="235">
        <v>32024</v>
      </c>
      <c r="AD215" s="235"/>
      <c r="AE215" s="235"/>
      <c r="AF215" s="235"/>
      <c r="AG215" s="235"/>
      <c r="AH215" s="235"/>
      <c r="AI215" s="235"/>
      <c r="AJ215" s="235"/>
      <c r="AK215" s="233">
        <v>0.13930443482610899</v>
      </c>
      <c r="AL215" s="233"/>
      <c r="AM215" s="233"/>
      <c r="AN215" s="233"/>
      <c r="AO215" s="233"/>
      <c r="AP215" s="233"/>
    </row>
    <row r="216" spans="2:44" s="178" customFormat="1" ht="10.199999999999999" customHeight="1" x14ac:dyDescent="0.15">
      <c r="B216" s="264"/>
      <c r="C216" s="264"/>
      <c r="D216" s="264"/>
      <c r="E216" s="264"/>
      <c r="F216" s="264"/>
      <c r="G216" s="264"/>
      <c r="H216" s="260">
        <v>14938848849.609699</v>
      </c>
      <c r="I216" s="260"/>
      <c r="J216" s="260"/>
      <c r="K216" s="260"/>
      <c r="L216" s="260"/>
      <c r="M216" s="260"/>
      <c r="N216" s="260"/>
      <c r="O216" s="260"/>
      <c r="P216" s="260"/>
      <c r="Q216" s="260"/>
      <c r="R216" s="260"/>
      <c r="S216" s="258">
        <v>1</v>
      </c>
      <c r="T216" s="258"/>
      <c r="U216" s="258"/>
      <c r="V216" s="258"/>
      <c r="W216" s="258"/>
      <c r="X216" s="258"/>
      <c r="Y216" s="258"/>
      <c r="Z216" s="258"/>
      <c r="AA216" s="258"/>
      <c r="AB216" s="258"/>
      <c r="AC216" s="259">
        <v>229885</v>
      </c>
      <c r="AD216" s="259"/>
      <c r="AE216" s="259"/>
      <c r="AF216" s="259"/>
      <c r="AG216" s="259"/>
      <c r="AH216" s="259"/>
      <c r="AI216" s="259"/>
      <c r="AJ216" s="259"/>
      <c r="AK216" s="258">
        <v>1</v>
      </c>
      <c r="AL216" s="258"/>
      <c r="AM216" s="258"/>
      <c r="AN216" s="258"/>
      <c r="AO216" s="258"/>
      <c r="AP216" s="258"/>
    </row>
    <row r="217" spans="2:44" s="178" customFormat="1" ht="7.2" customHeight="1" x14ac:dyDescent="0.15"/>
    <row r="218" spans="2:44" s="178" customFormat="1" ht="15.3" customHeight="1" x14ac:dyDescent="0.15">
      <c r="B218" s="216" t="s">
        <v>1731</v>
      </c>
      <c r="C218" s="216"/>
      <c r="D218" s="216"/>
      <c r="E218" s="216"/>
      <c r="F218" s="216"/>
      <c r="G218" s="216"/>
      <c r="H218" s="216"/>
      <c r="I218" s="216"/>
      <c r="J218" s="216"/>
      <c r="K218" s="216"/>
      <c r="L218" s="216"/>
      <c r="M218" s="216"/>
      <c r="N218" s="216"/>
      <c r="O218" s="216"/>
      <c r="P218" s="216"/>
      <c r="Q218" s="216"/>
      <c r="R218" s="216"/>
      <c r="S218" s="216"/>
      <c r="T218" s="216"/>
      <c r="U218" s="216"/>
      <c r="V218" s="216"/>
      <c r="W218" s="216"/>
      <c r="X218" s="216"/>
      <c r="Y218" s="216"/>
      <c r="Z218" s="216"/>
      <c r="AA218" s="216"/>
      <c r="AB218" s="216"/>
      <c r="AC218" s="216"/>
      <c r="AD218" s="216"/>
      <c r="AE218" s="216"/>
      <c r="AF218" s="216"/>
      <c r="AG218" s="216"/>
      <c r="AH218" s="216"/>
      <c r="AI218" s="216"/>
      <c r="AJ218" s="216"/>
      <c r="AK218" s="216"/>
      <c r="AL218" s="216"/>
      <c r="AM218" s="216"/>
      <c r="AN218" s="216"/>
      <c r="AO218" s="216"/>
      <c r="AP218" s="216"/>
      <c r="AQ218" s="216"/>
      <c r="AR218" s="216"/>
    </row>
    <row r="219" spans="2:44" s="178" customFormat="1" ht="6.3" customHeight="1" x14ac:dyDescent="0.15"/>
    <row r="220" spans="2:44" s="178" customFormat="1" ht="10.199999999999999" customHeight="1" x14ac:dyDescent="0.15">
      <c r="B220" s="264"/>
      <c r="C220" s="264"/>
      <c r="D220" s="264"/>
      <c r="E220" s="264"/>
      <c r="F220" s="264"/>
      <c r="G220" s="212" t="s">
        <v>1652</v>
      </c>
      <c r="H220" s="212"/>
      <c r="I220" s="212"/>
      <c r="J220" s="212"/>
      <c r="K220" s="212"/>
      <c r="L220" s="212"/>
      <c r="M220" s="212"/>
      <c r="N220" s="212"/>
      <c r="O220" s="212"/>
      <c r="P220" s="212"/>
      <c r="Q220" s="212"/>
      <c r="R220" s="212" t="s">
        <v>1650</v>
      </c>
      <c r="S220" s="212"/>
      <c r="T220" s="212"/>
      <c r="U220" s="212"/>
      <c r="V220" s="212"/>
      <c r="W220" s="212"/>
      <c r="X220" s="212"/>
      <c r="Y220" s="212"/>
      <c r="Z220" s="212"/>
      <c r="AA220" s="212"/>
      <c r="AB220" s="212" t="s">
        <v>1651</v>
      </c>
      <c r="AC220" s="212"/>
      <c r="AD220" s="212"/>
      <c r="AE220" s="212"/>
      <c r="AF220" s="212"/>
      <c r="AG220" s="212"/>
      <c r="AH220" s="212"/>
      <c r="AI220" s="212"/>
      <c r="AJ220" s="212"/>
      <c r="AK220" s="212" t="s">
        <v>1650</v>
      </c>
      <c r="AL220" s="212"/>
      <c r="AM220" s="212"/>
      <c r="AN220" s="212"/>
      <c r="AO220" s="212"/>
      <c r="AP220" s="212"/>
    </row>
    <row r="221" spans="2:44" s="178" customFormat="1" ht="9.75" customHeight="1" x14ac:dyDescent="0.15">
      <c r="B221" s="231" t="s">
        <v>1730</v>
      </c>
      <c r="C221" s="231"/>
      <c r="D221" s="231"/>
      <c r="E221" s="231"/>
      <c r="F221" s="231"/>
      <c r="G221" s="262">
        <v>300042714.52999902</v>
      </c>
      <c r="H221" s="262"/>
      <c r="I221" s="262"/>
      <c r="J221" s="262"/>
      <c r="K221" s="262"/>
      <c r="L221" s="262"/>
      <c r="M221" s="262"/>
      <c r="N221" s="262"/>
      <c r="O221" s="262"/>
      <c r="P221" s="262"/>
      <c r="Q221" s="262"/>
      <c r="R221" s="233">
        <v>2.00847279164913E-2</v>
      </c>
      <c r="S221" s="233"/>
      <c r="T221" s="233"/>
      <c r="U221" s="233"/>
      <c r="V221" s="233"/>
      <c r="W221" s="233"/>
      <c r="X221" s="233"/>
      <c r="Y221" s="233"/>
      <c r="Z221" s="233"/>
      <c r="AA221" s="233"/>
      <c r="AB221" s="235">
        <v>5657</v>
      </c>
      <c r="AC221" s="235"/>
      <c r="AD221" s="235"/>
      <c r="AE221" s="235"/>
      <c r="AF221" s="235"/>
      <c r="AG221" s="235"/>
      <c r="AH221" s="235"/>
      <c r="AI221" s="235"/>
      <c r="AJ221" s="235"/>
      <c r="AK221" s="233">
        <v>2.4607956151989002E-2</v>
      </c>
      <c r="AL221" s="233"/>
      <c r="AM221" s="233"/>
      <c r="AN221" s="233"/>
      <c r="AO221" s="233"/>
      <c r="AP221" s="233"/>
    </row>
    <row r="222" spans="2:44" s="178" customFormat="1" ht="9.75" customHeight="1" x14ac:dyDescent="0.15">
      <c r="B222" s="231" t="s">
        <v>1729</v>
      </c>
      <c r="C222" s="231"/>
      <c r="D222" s="231"/>
      <c r="E222" s="231"/>
      <c r="F222" s="231"/>
      <c r="G222" s="262">
        <v>532345336.61000001</v>
      </c>
      <c r="H222" s="262"/>
      <c r="I222" s="262"/>
      <c r="J222" s="262"/>
      <c r="K222" s="262"/>
      <c r="L222" s="262"/>
      <c r="M222" s="262"/>
      <c r="N222" s="262"/>
      <c r="O222" s="262"/>
      <c r="P222" s="262"/>
      <c r="Q222" s="262"/>
      <c r="R222" s="233">
        <v>3.5634963708994799E-2</v>
      </c>
      <c r="S222" s="233"/>
      <c r="T222" s="233"/>
      <c r="U222" s="233"/>
      <c r="V222" s="233"/>
      <c r="W222" s="233"/>
      <c r="X222" s="233"/>
      <c r="Y222" s="233"/>
      <c r="Z222" s="233"/>
      <c r="AA222" s="233"/>
      <c r="AB222" s="235">
        <v>10369</v>
      </c>
      <c r="AC222" s="235"/>
      <c r="AD222" s="235"/>
      <c r="AE222" s="235"/>
      <c r="AF222" s="235"/>
      <c r="AG222" s="235"/>
      <c r="AH222" s="235"/>
      <c r="AI222" s="235"/>
      <c r="AJ222" s="235"/>
      <c r="AK222" s="233">
        <v>4.5105161276290301E-2</v>
      </c>
      <c r="AL222" s="233"/>
      <c r="AM222" s="233"/>
      <c r="AN222" s="233"/>
      <c r="AO222" s="233"/>
      <c r="AP222" s="233"/>
    </row>
    <row r="223" spans="2:44" s="178" customFormat="1" ht="9.75" customHeight="1" x14ac:dyDescent="0.15">
      <c r="B223" s="231" t="s">
        <v>1728</v>
      </c>
      <c r="C223" s="231"/>
      <c r="D223" s="231"/>
      <c r="E223" s="231"/>
      <c r="F223" s="231"/>
      <c r="G223" s="262">
        <v>154343889.47999999</v>
      </c>
      <c r="H223" s="262"/>
      <c r="I223" s="262"/>
      <c r="J223" s="262"/>
      <c r="K223" s="262"/>
      <c r="L223" s="262"/>
      <c r="M223" s="262"/>
      <c r="N223" s="262"/>
      <c r="O223" s="262"/>
      <c r="P223" s="262"/>
      <c r="Q223" s="262"/>
      <c r="R223" s="233">
        <v>1.03317123718025E-2</v>
      </c>
      <c r="S223" s="233"/>
      <c r="T223" s="233"/>
      <c r="U223" s="233"/>
      <c r="V223" s="233"/>
      <c r="W223" s="233"/>
      <c r="X223" s="233"/>
      <c r="Y223" s="233"/>
      <c r="Z223" s="233"/>
      <c r="AA223" s="233"/>
      <c r="AB223" s="235">
        <v>2158</v>
      </c>
      <c r="AC223" s="235"/>
      <c r="AD223" s="235"/>
      <c r="AE223" s="235"/>
      <c r="AF223" s="235"/>
      <c r="AG223" s="235"/>
      <c r="AH223" s="235"/>
      <c r="AI223" s="235"/>
      <c r="AJ223" s="235"/>
      <c r="AK223" s="233">
        <v>9.3873023468255892E-3</v>
      </c>
      <c r="AL223" s="233"/>
      <c r="AM223" s="233"/>
      <c r="AN223" s="233"/>
      <c r="AO223" s="233"/>
      <c r="AP223" s="233"/>
    </row>
    <row r="224" spans="2:44" s="178" customFormat="1" ht="9.75" customHeight="1" x14ac:dyDescent="0.15">
      <c r="B224" s="231" t="s">
        <v>1727</v>
      </c>
      <c r="C224" s="231"/>
      <c r="D224" s="231"/>
      <c r="E224" s="231"/>
      <c r="F224" s="231"/>
      <c r="G224" s="262">
        <v>174823927.41999999</v>
      </c>
      <c r="H224" s="262"/>
      <c r="I224" s="262"/>
      <c r="J224" s="262"/>
      <c r="K224" s="262"/>
      <c r="L224" s="262"/>
      <c r="M224" s="262"/>
      <c r="N224" s="262"/>
      <c r="O224" s="262"/>
      <c r="P224" s="262"/>
      <c r="Q224" s="262"/>
      <c r="R224" s="233">
        <v>1.1702637142925999E-2</v>
      </c>
      <c r="S224" s="233"/>
      <c r="T224" s="233"/>
      <c r="U224" s="233"/>
      <c r="V224" s="233"/>
      <c r="W224" s="233"/>
      <c r="X224" s="233"/>
      <c r="Y224" s="233"/>
      <c r="Z224" s="233"/>
      <c r="AA224" s="233"/>
      <c r="AB224" s="235">
        <v>2188</v>
      </c>
      <c r="AC224" s="235"/>
      <c r="AD224" s="235"/>
      <c r="AE224" s="235"/>
      <c r="AF224" s="235"/>
      <c r="AG224" s="235"/>
      <c r="AH224" s="235"/>
      <c r="AI224" s="235"/>
      <c r="AJ224" s="235"/>
      <c r="AK224" s="233">
        <v>9.5178023794506E-3</v>
      </c>
      <c r="AL224" s="233"/>
      <c r="AM224" s="233"/>
      <c r="AN224" s="233"/>
      <c r="AO224" s="233"/>
      <c r="AP224" s="233"/>
    </row>
    <row r="225" spans="2:44" s="178" customFormat="1" ht="9.75" customHeight="1" x14ac:dyDescent="0.15">
      <c r="B225" s="231" t="s">
        <v>1726</v>
      </c>
      <c r="C225" s="231"/>
      <c r="D225" s="231"/>
      <c r="E225" s="231"/>
      <c r="F225" s="231"/>
      <c r="G225" s="262">
        <v>307031626.50000101</v>
      </c>
      <c r="H225" s="262"/>
      <c r="I225" s="262"/>
      <c r="J225" s="262"/>
      <c r="K225" s="262"/>
      <c r="L225" s="262"/>
      <c r="M225" s="262"/>
      <c r="N225" s="262"/>
      <c r="O225" s="262"/>
      <c r="P225" s="262"/>
      <c r="Q225" s="262"/>
      <c r="R225" s="233">
        <v>2.05525626231918E-2</v>
      </c>
      <c r="S225" s="233"/>
      <c r="T225" s="233"/>
      <c r="U225" s="233"/>
      <c r="V225" s="233"/>
      <c r="W225" s="233"/>
      <c r="X225" s="233"/>
      <c r="Y225" s="233"/>
      <c r="Z225" s="233"/>
      <c r="AA225" s="233"/>
      <c r="AB225" s="235">
        <v>3679</v>
      </c>
      <c r="AC225" s="235"/>
      <c r="AD225" s="235"/>
      <c r="AE225" s="235"/>
      <c r="AF225" s="235"/>
      <c r="AG225" s="235"/>
      <c r="AH225" s="235"/>
      <c r="AI225" s="235"/>
      <c r="AJ225" s="235"/>
      <c r="AK225" s="233">
        <v>1.6003654000913501E-2</v>
      </c>
      <c r="AL225" s="233"/>
      <c r="AM225" s="233"/>
      <c r="AN225" s="233"/>
      <c r="AO225" s="233"/>
      <c r="AP225" s="233"/>
    </row>
    <row r="226" spans="2:44" s="178" customFormat="1" ht="9.75" customHeight="1" x14ac:dyDescent="0.15">
      <c r="B226" s="231" t="s">
        <v>1725</v>
      </c>
      <c r="C226" s="231"/>
      <c r="D226" s="231"/>
      <c r="E226" s="231"/>
      <c r="F226" s="231"/>
      <c r="G226" s="262">
        <v>221999917.72</v>
      </c>
      <c r="H226" s="262"/>
      <c r="I226" s="262"/>
      <c r="J226" s="262"/>
      <c r="K226" s="262"/>
      <c r="L226" s="262"/>
      <c r="M226" s="262"/>
      <c r="N226" s="262"/>
      <c r="O226" s="262"/>
      <c r="P226" s="262"/>
      <c r="Q226" s="262"/>
      <c r="R226" s="233">
        <v>1.4860577274386199E-2</v>
      </c>
      <c r="S226" s="233"/>
      <c r="T226" s="233"/>
      <c r="U226" s="233"/>
      <c r="V226" s="233"/>
      <c r="W226" s="233"/>
      <c r="X226" s="233"/>
      <c r="Y226" s="233"/>
      <c r="Z226" s="233"/>
      <c r="AA226" s="233"/>
      <c r="AB226" s="235">
        <v>2431</v>
      </c>
      <c r="AC226" s="235"/>
      <c r="AD226" s="235"/>
      <c r="AE226" s="235"/>
      <c r="AF226" s="235"/>
      <c r="AG226" s="235"/>
      <c r="AH226" s="235"/>
      <c r="AI226" s="235"/>
      <c r="AJ226" s="235"/>
      <c r="AK226" s="233">
        <v>1.05748526437132E-2</v>
      </c>
      <c r="AL226" s="233"/>
      <c r="AM226" s="233"/>
      <c r="AN226" s="233"/>
      <c r="AO226" s="233"/>
      <c r="AP226" s="233"/>
    </row>
    <row r="227" spans="2:44" s="178" customFormat="1" ht="9.75" customHeight="1" x14ac:dyDescent="0.15">
      <c r="B227" s="231" t="s">
        <v>1724</v>
      </c>
      <c r="C227" s="231"/>
      <c r="D227" s="231"/>
      <c r="E227" s="231"/>
      <c r="F227" s="231"/>
      <c r="G227" s="262">
        <v>9576610.3399999999</v>
      </c>
      <c r="H227" s="262"/>
      <c r="I227" s="262"/>
      <c r="J227" s="262"/>
      <c r="K227" s="262"/>
      <c r="L227" s="262"/>
      <c r="M227" s="262"/>
      <c r="N227" s="262"/>
      <c r="O227" s="262"/>
      <c r="P227" s="262"/>
      <c r="Q227" s="262"/>
      <c r="R227" s="233">
        <v>6.4105410238823001E-4</v>
      </c>
      <c r="S227" s="233"/>
      <c r="T227" s="233"/>
      <c r="U227" s="233"/>
      <c r="V227" s="233"/>
      <c r="W227" s="233"/>
      <c r="X227" s="233"/>
      <c r="Y227" s="233"/>
      <c r="Z227" s="233"/>
      <c r="AA227" s="233"/>
      <c r="AB227" s="235">
        <v>111</v>
      </c>
      <c r="AC227" s="235"/>
      <c r="AD227" s="235"/>
      <c r="AE227" s="235"/>
      <c r="AF227" s="235"/>
      <c r="AG227" s="235"/>
      <c r="AH227" s="235"/>
      <c r="AI227" s="235"/>
      <c r="AJ227" s="235"/>
      <c r="AK227" s="233">
        <v>4.8285012071252998E-4</v>
      </c>
      <c r="AL227" s="233"/>
      <c r="AM227" s="233"/>
      <c r="AN227" s="233"/>
      <c r="AO227" s="233"/>
      <c r="AP227" s="233"/>
    </row>
    <row r="228" spans="2:44" s="178" customFormat="1" ht="9.75" customHeight="1" x14ac:dyDescent="0.15">
      <c r="B228" s="231" t="s">
        <v>1723</v>
      </c>
      <c r="C228" s="231"/>
      <c r="D228" s="231"/>
      <c r="E228" s="231"/>
      <c r="F228" s="231"/>
      <c r="G228" s="262">
        <v>98372225.359999895</v>
      </c>
      <c r="H228" s="262"/>
      <c r="I228" s="262"/>
      <c r="J228" s="262"/>
      <c r="K228" s="262"/>
      <c r="L228" s="262"/>
      <c r="M228" s="262"/>
      <c r="N228" s="262"/>
      <c r="O228" s="262"/>
      <c r="P228" s="262"/>
      <c r="Q228" s="262"/>
      <c r="R228" s="233">
        <v>6.5849936866166203E-3</v>
      </c>
      <c r="S228" s="233"/>
      <c r="T228" s="233"/>
      <c r="U228" s="233"/>
      <c r="V228" s="233"/>
      <c r="W228" s="233"/>
      <c r="X228" s="233"/>
      <c r="Y228" s="233"/>
      <c r="Z228" s="233"/>
      <c r="AA228" s="233"/>
      <c r="AB228" s="235">
        <v>647</v>
      </c>
      <c r="AC228" s="235"/>
      <c r="AD228" s="235"/>
      <c r="AE228" s="235"/>
      <c r="AF228" s="235"/>
      <c r="AG228" s="235"/>
      <c r="AH228" s="235"/>
      <c r="AI228" s="235"/>
      <c r="AJ228" s="235"/>
      <c r="AK228" s="233">
        <v>2.8144507036126799E-3</v>
      </c>
      <c r="AL228" s="233"/>
      <c r="AM228" s="233"/>
      <c r="AN228" s="233"/>
      <c r="AO228" s="233"/>
      <c r="AP228" s="233"/>
    </row>
    <row r="229" spans="2:44" s="178" customFormat="1" ht="9.75" customHeight="1" x14ac:dyDescent="0.15">
      <c r="B229" s="231" t="s">
        <v>1722</v>
      </c>
      <c r="C229" s="231"/>
      <c r="D229" s="231"/>
      <c r="E229" s="231"/>
      <c r="F229" s="231"/>
      <c r="G229" s="262">
        <v>51625654.850000001</v>
      </c>
      <c r="H229" s="262"/>
      <c r="I229" s="262"/>
      <c r="J229" s="262"/>
      <c r="K229" s="262"/>
      <c r="L229" s="262"/>
      <c r="M229" s="262"/>
      <c r="N229" s="262"/>
      <c r="O229" s="262"/>
      <c r="P229" s="262"/>
      <c r="Q229" s="262"/>
      <c r="R229" s="233">
        <v>3.4557987278483501E-3</v>
      </c>
      <c r="S229" s="233"/>
      <c r="T229" s="233"/>
      <c r="U229" s="233"/>
      <c r="V229" s="233"/>
      <c r="W229" s="233"/>
      <c r="X229" s="233"/>
      <c r="Y229" s="233"/>
      <c r="Z229" s="233"/>
      <c r="AA229" s="233"/>
      <c r="AB229" s="235">
        <v>351</v>
      </c>
      <c r="AC229" s="235"/>
      <c r="AD229" s="235"/>
      <c r="AE229" s="235"/>
      <c r="AF229" s="235"/>
      <c r="AG229" s="235"/>
      <c r="AH229" s="235"/>
      <c r="AI229" s="235"/>
      <c r="AJ229" s="235"/>
      <c r="AK229" s="233">
        <v>1.5268503817126001E-3</v>
      </c>
      <c r="AL229" s="233"/>
      <c r="AM229" s="233"/>
      <c r="AN229" s="233"/>
      <c r="AO229" s="233"/>
      <c r="AP229" s="233"/>
    </row>
    <row r="230" spans="2:44" s="178" customFormat="1" ht="9.75" customHeight="1" x14ac:dyDescent="0.15">
      <c r="B230" s="231" t="s">
        <v>1721</v>
      </c>
      <c r="C230" s="231"/>
      <c r="D230" s="231"/>
      <c r="E230" s="231"/>
      <c r="F230" s="231"/>
      <c r="G230" s="262">
        <v>70094694.670000002</v>
      </c>
      <c r="H230" s="262"/>
      <c r="I230" s="262"/>
      <c r="J230" s="262"/>
      <c r="K230" s="262"/>
      <c r="L230" s="262"/>
      <c r="M230" s="262"/>
      <c r="N230" s="262"/>
      <c r="O230" s="262"/>
      <c r="P230" s="262"/>
      <c r="Q230" s="262"/>
      <c r="R230" s="233">
        <v>4.6921081654716203E-3</v>
      </c>
      <c r="S230" s="233"/>
      <c r="T230" s="233"/>
      <c r="U230" s="233"/>
      <c r="V230" s="233"/>
      <c r="W230" s="233"/>
      <c r="X230" s="233"/>
      <c r="Y230" s="233"/>
      <c r="Z230" s="233"/>
      <c r="AA230" s="233"/>
      <c r="AB230" s="235">
        <v>1016</v>
      </c>
      <c r="AC230" s="235"/>
      <c r="AD230" s="235"/>
      <c r="AE230" s="235"/>
      <c r="AF230" s="235"/>
      <c r="AG230" s="235"/>
      <c r="AH230" s="235"/>
      <c r="AI230" s="235"/>
      <c r="AJ230" s="235"/>
      <c r="AK230" s="233">
        <v>4.4196011049002799E-3</v>
      </c>
      <c r="AL230" s="233"/>
      <c r="AM230" s="233"/>
      <c r="AN230" s="233"/>
      <c r="AO230" s="233"/>
      <c r="AP230" s="233"/>
    </row>
    <row r="231" spans="2:44" s="178" customFormat="1" ht="9.75" customHeight="1" x14ac:dyDescent="0.15">
      <c r="B231" s="231" t="s">
        <v>1720</v>
      </c>
      <c r="C231" s="231"/>
      <c r="D231" s="231"/>
      <c r="E231" s="231"/>
      <c r="F231" s="231"/>
      <c r="G231" s="262">
        <v>233723677.09999999</v>
      </c>
      <c r="H231" s="262"/>
      <c r="I231" s="262"/>
      <c r="J231" s="262"/>
      <c r="K231" s="262"/>
      <c r="L231" s="262"/>
      <c r="M231" s="262"/>
      <c r="N231" s="262"/>
      <c r="O231" s="262"/>
      <c r="P231" s="262"/>
      <c r="Q231" s="262"/>
      <c r="R231" s="233">
        <v>1.5645360593236499E-2</v>
      </c>
      <c r="S231" s="233"/>
      <c r="T231" s="233"/>
      <c r="U231" s="233"/>
      <c r="V231" s="233"/>
      <c r="W231" s="233"/>
      <c r="X231" s="233"/>
      <c r="Y231" s="233"/>
      <c r="Z231" s="233"/>
      <c r="AA231" s="233"/>
      <c r="AB231" s="235">
        <v>2727</v>
      </c>
      <c r="AC231" s="235"/>
      <c r="AD231" s="235"/>
      <c r="AE231" s="235"/>
      <c r="AF231" s="235"/>
      <c r="AG231" s="235"/>
      <c r="AH231" s="235"/>
      <c r="AI231" s="235"/>
      <c r="AJ231" s="235"/>
      <c r="AK231" s="233">
        <v>1.18624529656132E-2</v>
      </c>
      <c r="AL231" s="233"/>
      <c r="AM231" s="233"/>
      <c r="AN231" s="233"/>
      <c r="AO231" s="233"/>
      <c r="AP231" s="233"/>
    </row>
    <row r="232" spans="2:44" s="178" customFormat="1" ht="9.75" customHeight="1" x14ac:dyDescent="0.15">
      <c r="B232" s="231" t="s">
        <v>1719</v>
      </c>
      <c r="C232" s="231"/>
      <c r="D232" s="231"/>
      <c r="E232" s="231"/>
      <c r="F232" s="231"/>
      <c r="G232" s="262">
        <v>22595378.16</v>
      </c>
      <c r="H232" s="262"/>
      <c r="I232" s="262"/>
      <c r="J232" s="262"/>
      <c r="K232" s="262"/>
      <c r="L232" s="262"/>
      <c r="M232" s="262"/>
      <c r="N232" s="262"/>
      <c r="O232" s="262"/>
      <c r="P232" s="262"/>
      <c r="Q232" s="262"/>
      <c r="R232" s="233">
        <v>1.5125247191044701E-3</v>
      </c>
      <c r="S232" s="233"/>
      <c r="T232" s="233"/>
      <c r="U232" s="233"/>
      <c r="V232" s="233"/>
      <c r="W232" s="233"/>
      <c r="X232" s="233"/>
      <c r="Y232" s="233"/>
      <c r="Z232" s="233"/>
      <c r="AA232" s="233"/>
      <c r="AB232" s="235">
        <v>207</v>
      </c>
      <c r="AC232" s="235"/>
      <c r="AD232" s="235"/>
      <c r="AE232" s="235"/>
      <c r="AF232" s="235"/>
      <c r="AG232" s="235"/>
      <c r="AH232" s="235"/>
      <c r="AI232" s="235"/>
      <c r="AJ232" s="235"/>
      <c r="AK232" s="233">
        <v>9.00450225112556E-4</v>
      </c>
      <c r="AL232" s="233"/>
      <c r="AM232" s="233"/>
      <c r="AN232" s="233"/>
      <c r="AO232" s="233"/>
      <c r="AP232" s="233"/>
    </row>
    <row r="233" spans="2:44" s="178" customFormat="1" ht="9.75" customHeight="1" x14ac:dyDescent="0.15">
      <c r="B233" s="231" t="s">
        <v>1718</v>
      </c>
      <c r="C233" s="231"/>
      <c r="D233" s="231"/>
      <c r="E233" s="231"/>
      <c r="F233" s="231"/>
      <c r="G233" s="262">
        <v>21224926.120000001</v>
      </c>
      <c r="H233" s="262"/>
      <c r="I233" s="262"/>
      <c r="J233" s="262"/>
      <c r="K233" s="262"/>
      <c r="L233" s="262"/>
      <c r="M233" s="262"/>
      <c r="N233" s="262"/>
      <c r="O233" s="262"/>
      <c r="P233" s="262"/>
      <c r="Q233" s="262"/>
      <c r="R233" s="233">
        <v>1.4207872596926701E-3</v>
      </c>
      <c r="S233" s="233"/>
      <c r="T233" s="233"/>
      <c r="U233" s="233"/>
      <c r="V233" s="233"/>
      <c r="W233" s="233"/>
      <c r="X233" s="233"/>
      <c r="Y233" s="233"/>
      <c r="Z233" s="233"/>
      <c r="AA233" s="233"/>
      <c r="AB233" s="235">
        <v>140</v>
      </c>
      <c r="AC233" s="235"/>
      <c r="AD233" s="235"/>
      <c r="AE233" s="235"/>
      <c r="AF233" s="235"/>
      <c r="AG233" s="235"/>
      <c r="AH233" s="235"/>
      <c r="AI233" s="235"/>
      <c r="AJ233" s="235"/>
      <c r="AK233" s="233">
        <v>6.0900015225003805E-4</v>
      </c>
      <c r="AL233" s="233"/>
      <c r="AM233" s="233"/>
      <c r="AN233" s="233"/>
      <c r="AO233" s="233"/>
      <c r="AP233" s="233"/>
    </row>
    <row r="234" spans="2:44" s="178" customFormat="1" ht="9.75" customHeight="1" x14ac:dyDescent="0.15">
      <c r="B234" s="231" t="s">
        <v>1717</v>
      </c>
      <c r="C234" s="231"/>
      <c r="D234" s="231"/>
      <c r="E234" s="231"/>
      <c r="F234" s="231"/>
      <c r="G234" s="262">
        <v>4456964.8</v>
      </c>
      <c r="H234" s="262"/>
      <c r="I234" s="262"/>
      <c r="J234" s="262"/>
      <c r="K234" s="262"/>
      <c r="L234" s="262"/>
      <c r="M234" s="262"/>
      <c r="N234" s="262"/>
      <c r="O234" s="262"/>
      <c r="P234" s="262"/>
      <c r="Q234" s="262"/>
      <c r="R234" s="233">
        <v>2.9834727192627302E-4</v>
      </c>
      <c r="S234" s="233"/>
      <c r="T234" s="233"/>
      <c r="U234" s="233"/>
      <c r="V234" s="233"/>
      <c r="W234" s="233"/>
      <c r="X234" s="233"/>
      <c r="Y234" s="233"/>
      <c r="Z234" s="233"/>
      <c r="AA234" s="233"/>
      <c r="AB234" s="235">
        <v>38</v>
      </c>
      <c r="AC234" s="235"/>
      <c r="AD234" s="235"/>
      <c r="AE234" s="235"/>
      <c r="AF234" s="235"/>
      <c r="AG234" s="235"/>
      <c r="AH234" s="235"/>
      <c r="AI234" s="235"/>
      <c r="AJ234" s="235"/>
      <c r="AK234" s="233">
        <v>1.6530004132500999E-4</v>
      </c>
      <c r="AL234" s="233"/>
      <c r="AM234" s="233"/>
      <c r="AN234" s="233"/>
      <c r="AO234" s="233"/>
      <c r="AP234" s="233"/>
    </row>
    <row r="235" spans="2:44" s="178" customFormat="1" ht="9.75" customHeight="1" x14ac:dyDescent="0.15">
      <c r="B235" s="231" t="s">
        <v>1716</v>
      </c>
      <c r="C235" s="231"/>
      <c r="D235" s="231"/>
      <c r="E235" s="231"/>
      <c r="F235" s="231"/>
      <c r="G235" s="262">
        <v>239368.52</v>
      </c>
      <c r="H235" s="262"/>
      <c r="I235" s="262"/>
      <c r="J235" s="262"/>
      <c r="K235" s="262"/>
      <c r="L235" s="262"/>
      <c r="M235" s="262"/>
      <c r="N235" s="262"/>
      <c r="O235" s="262"/>
      <c r="P235" s="262"/>
      <c r="Q235" s="262"/>
      <c r="R235" s="233">
        <v>1.60232239049834E-5</v>
      </c>
      <c r="S235" s="233"/>
      <c r="T235" s="233"/>
      <c r="U235" s="233"/>
      <c r="V235" s="233"/>
      <c r="W235" s="233"/>
      <c r="X235" s="233"/>
      <c r="Y235" s="233"/>
      <c r="Z235" s="233"/>
      <c r="AA235" s="233"/>
      <c r="AB235" s="235">
        <v>3</v>
      </c>
      <c r="AC235" s="235"/>
      <c r="AD235" s="235"/>
      <c r="AE235" s="235"/>
      <c r="AF235" s="235"/>
      <c r="AG235" s="235"/>
      <c r="AH235" s="235"/>
      <c r="AI235" s="235"/>
      <c r="AJ235" s="235"/>
      <c r="AK235" s="233">
        <v>1.30500032625008E-5</v>
      </c>
      <c r="AL235" s="233"/>
      <c r="AM235" s="233"/>
      <c r="AN235" s="233"/>
      <c r="AO235" s="233"/>
      <c r="AP235" s="233"/>
    </row>
    <row r="236" spans="2:44" s="178" customFormat="1" ht="9.75" customHeight="1" x14ac:dyDescent="0.15">
      <c r="B236" s="231" t="s">
        <v>1665</v>
      </c>
      <c r="C236" s="231"/>
      <c r="D236" s="231"/>
      <c r="E236" s="231"/>
      <c r="F236" s="231"/>
      <c r="G236" s="262">
        <v>12736351937.429701</v>
      </c>
      <c r="H236" s="262"/>
      <c r="I236" s="262"/>
      <c r="J236" s="262"/>
      <c r="K236" s="262"/>
      <c r="L236" s="262"/>
      <c r="M236" s="262"/>
      <c r="N236" s="262"/>
      <c r="O236" s="262"/>
      <c r="P236" s="262"/>
      <c r="Q236" s="262"/>
      <c r="R236" s="233">
        <v>0.85256582121201796</v>
      </c>
      <c r="S236" s="233"/>
      <c r="T236" s="233"/>
      <c r="U236" s="233"/>
      <c r="V236" s="233"/>
      <c r="W236" s="233"/>
      <c r="X236" s="233"/>
      <c r="Y236" s="233"/>
      <c r="Z236" s="233"/>
      <c r="AA236" s="233"/>
      <c r="AB236" s="235">
        <v>198163</v>
      </c>
      <c r="AC236" s="235"/>
      <c r="AD236" s="235"/>
      <c r="AE236" s="235"/>
      <c r="AF236" s="235"/>
      <c r="AG236" s="235"/>
      <c r="AH236" s="235"/>
      <c r="AI236" s="235"/>
      <c r="AJ236" s="235"/>
      <c r="AK236" s="233">
        <v>0.86200926550231605</v>
      </c>
      <c r="AL236" s="233"/>
      <c r="AM236" s="233"/>
      <c r="AN236" s="233"/>
      <c r="AO236" s="233"/>
      <c r="AP236" s="233"/>
    </row>
    <row r="237" spans="2:44" s="178" customFormat="1" ht="10.199999999999999" customHeight="1" x14ac:dyDescent="0.15">
      <c r="B237" s="264"/>
      <c r="C237" s="264"/>
      <c r="D237" s="264"/>
      <c r="E237" s="264"/>
      <c r="F237" s="264"/>
      <c r="G237" s="260">
        <v>14938848849.609699</v>
      </c>
      <c r="H237" s="260"/>
      <c r="I237" s="260"/>
      <c r="J237" s="260"/>
      <c r="K237" s="260"/>
      <c r="L237" s="260"/>
      <c r="M237" s="260"/>
      <c r="N237" s="260"/>
      <c r="O237" s="260"/>
      <c r="P237" s="260"/>
      <c r="Q237" s="260"/>
      <c r="R237" s="258">
        <v>1</v>
      </c>
      <c r="S237" s="258"/>
      <c r="T237" s="258"/>
      <c r="U237" s="258"/>
      <c r="V237" s="258"/>
      <c r="W237" s="258"/>
      <c r="X237" s="258"/>
      <c r="Y237" s="258"/>
      <c r="Z237" s="258"/>
      <c r="AA237" s="258"/>
      <c r="AB237" s="259">
        <v>229885</v>
      </c>
      <c r="AC237" s="259"/>
      <c r="AD237" s="259"/>
      <c r="AE237" s="259"/>
      <c r="AF237" s="259"/>
      <c r="AG237" s="259"/>
      <c r="AH237" s="259"/>
      <c r="AI237" s="259"/>
      <c r="AJ237" s="259"/>
      <c r="AK237" s="258">
        <v>1</v>
      </c>
      <c r="AL237" s="258"/>
      <c r="AM237" s="258"/>
      <c r="AN237" s="258"/>
      <c r="AO237" s="258"/>
      <c r="AP237" s="258"/>
    </row>
    <row r="238" spans="2:44" s="178" customFormat="1" ht="7.2" customHeight="1" x14ac:dyDescent="0.15"/>
    <row r="239" spans="2:44" s="178" customFormat="1" ht="15.3" customHeight="1" x14ac:dyDescent="0.15">
      <c r="B239" s="216" t="s">
        <v>1715</v>
      </c>
      <c r="C239" s="216"/>
      <c r="D239" s="216"/>
      <c r="E239" s="216"/>
      <c r="F239" s="216"/>
      <c r="G239" s="216"/>
      <c r="H239" s="216"/>
      <c r="I239" s="216"/>
      <c r="J239" s="216"/>
      <c r="K239" s="216"/>
      <c r="L239" s="216"/>
      <c r="M239" s="216"/>
      <c r="N239" s="216"/>
      <c r="O239" s="216"/>
      <c r="P239" s="216"/>
      <c r="Q239" s="216"/>
      <c r="R239" s="216"/>
      <c r="S239" s="216"/>
      <c r="T239" s="216"/>
      <c r="U239" s="216"/>
      <c r="V239" s="216"/>
      <c r="W239" s="216"/>
      <c r="X239" s="216"/>
      <c r="Y239" s="216"/>
      <c r="Z239" s="216"/>
      <c r="AA239" s="216"/>
      <c r="AB239" s="216"/>
      <c r="AC239" s="216"/>
      <c r="AD239" s="216"/>
      <c r="AE239" s="216"/>
      <c r="AF239" s="216"/>
      <c r="AG239" s="216"/>
      <c r="AH239" s="216"/>
      <c r="AI239" s="216"/>
      <c r="AJ239" s="216"/>
      <c r="AK239" s="216"/>
      <c r="AL239" s="216"/>
      <c r="AM239" s="216"/>
      <c r="AN239" s="216"/>
      <c r="AO239" s="216"/>
      <c r="AP239" s="216"/>
      <c r="AQ239" s="216"/>
      <c r="AR239" s="216"/>
    </row>
    <row r="240" spans="2:44" s="178" customFormat="1" ht="6.3" customHeight="1" x14ac:dyDescent="0.15"/>
    <row r="241" spans="2:44" s="178" customFormat="1" ht="9.75" customHeight="1" x14ac:dyDescent="0.15">
      <c r="B241" s="264"/>
      <c r="C241" s="264"/>
      <c r="D241" s="264"/>
      <c r="E241" s="264"/>
      <c r="F241" s="212" t="s">
        <v>1652</v>
      </c>
      <c r="G241" s="212"/>
      <c r="H241" s="212"/>
      <c r="I241" s="212"/>
      <c r="J241" s="212"/>
      <c r="K241" s="212"/>
      <c r="L241" s="212"/>
      <c r="M241" s="212"/>
      <c r="N241" s="212"/>
      <c r="O241" s="212"/>
      <c r="P241" s="212"/>
      <c r="Q241" s="212" t="s">
        <v>1650</v>
      </c>
      <c r="R241" s="212"/>
      <c r="S241" s="212"/>
      <c r="T241" s="212"/>
      <c r="U241" s="212"/>
      <c r="V241" s="212"/>
      <c r="W241" s="212"/>
      <c r="X241" s="212"/>
      <c r="Y241" s="212"/>
      <c r="Z241" s="212"/>
      <c r="AA241" s="212" t="s">
        <v>1651</v>
      </c>
      <c r="AB241" s="212"/>
      <c r="AC241" s="212"/>
      <c r="AD241" s="212"/>
      <c r="AE241" s="212"/>
      <c r="AF241" s="212"/>
      <c r="AG241" s="212"/>
      <c r="AH241" s="212"/>
      <c r="AI241" s="212"/>
      <c r="AJ241" s="212" t="s">
        <v>1650</v>
      </c>
      <c r="AK241" s="212"/>
      <c r="AL241" s="212"/>
      <c r="AM241" s="212"/>
      <c r="AN241" s="212"/>
      <c r="AO241" s="212"/>
      <c r="AP241" s="212"/>
    </row>
    <row r="242" spans="2:44" s="178" customFormat="1" ht="9.75" customHeight="1" x14ac:dyDescent="0.15">
      <c r="B242" s="231" t="s">
        <v>1714</v>
      </c>
      <c r="C242" s="231"/>
      <c r="D242" s="231"/>
      <c r="E242" s="231"/>
      <c r="F242" s="262">
        <v>14938830201.569901</v>
      </c>
      <c r="G242" s="262"/>
      <c r="H242" s="262"/>
      <c r="I242" s="262"/>
      <c r="J242" s="262"/>
      <c r="K242" s="262"/>
      <c r="L242" s="262"/>
      <c r="M242" s="262"/>
      <c r="N242" s="262"/>
      <c r="O242" s="262"/>
      <c r="P242" s="262"/>
      <c r="Q242" s="233">
        <v>0.99999875170836905</v>
      </c>
      <c r="R242" s="233"/>
      <c r="S242" s="233"/>
      <c r="T242" s="233"/>
      <c r="U242" s="233"/>
      <c r="V242" s="233"/>
      <c r="W242" s="233"/>
      <c r="X242" s="233"/>
      <c r="Y242" s="233"/>
      <c r="Z242" s="233"/>
      <c r="AA242" s="235">
        <v>229883</v>
      </c>
      <c r="AB242" s="235"/>
      <c r="AC242" s="235"/>
      <c r="AD242" s="235"/>
      <c r="AE242" s="235"/>
      <c r="AF242" s="235"/>
      <c r="AG242" s="235"/>
      <c r="AH242" s="235"/>
      <c r="AI242" s="235"/>
      <c r="AJ242" s="233">
        <v>0.99999129999782499</v>
      </c>
      <c r="AK242" s="233"/>
      <c r="AL242" s="233"/>
      <c r="AM242" s="233"/>
      <c r="AN242" s="233"/>
      <c r="AO242" s="233"/>
      <c r="AP242" s="233"/>
    </row>
    <row r="243" spans="2:44" s="178" customFormat="1" ht="9.75" customHeight="1" x14ac:dyDescent="0.15">
      <c r="B243" s="231" t="s">
        <v>1713</v>
      </c>
      <c r="C243" s="231"/>
      <c r="D243" s="231"/>
      <c r="E243" s="231"/>
      <c r="F243" s="262">
        <v>18648.04</v>
      </c>
      <c r="G243" s="262"/>
      <c r="H243" s="262"/>
      <c r="I243" s="262"/>
      <c r="J243" s="262"/>
      <c r="K243" s="262"/>
      <c r="L243" s="262"/>
      <c r="M243" s="262"/>
      <c r="N243" s="262"/>
      <c r="O243" s="262"/>
      <c r="P243" s="262"/>
      <c r="Q243" s="233">
        <v>1.24829163128503E-6</v>
      </c>
      <c r="R243" s="233"/>
      <c r="S243" s="233"/>
      <c r="T243" s="233"/>
      <c r="U243" s="233"/>
      <c r="V243" s="233"/>
      <c r="W243" s="233"/>
      <c r="X243" s="233"/>
      <c r="Y243" s="233"/>
      <c r="Z243" s="233"/>
      <c r="AA243" s="235">
        <v>2</v>
      </c>
      <c r="AB243" s="235"/>
      <c r="AC243" s="235"/>
      <c r="AD243" s="235"/>
      <c r="AE243" s="235"/>
      <c r="AF243" s="235"/>
      <c r="AG243" s="235"/>
      <c r="AH243" s="235"/>
      <c r="AI243" s="235"/>
      <c r="AJ243" s="233">
        <v>8.7000021750005392E-6</v>
      </c>
      <c r="AK243" s="233"/>
      <c r="AL243" s="233"/>
      <c r="AM243" s="233"/>
      <c r="AN243" s="233"/>
      <c r="AO243" s="233"/>
      <c r="AP243" s="233"/>
    </row>
    <row r="244" spans="2:44" s="178" customFormat="1" ht="9.75" customHeight="1" x14ac:dyDescent="0.15">
      <c r="B244" s="264"/>
      <c r="C244" s="264"/>
      <c r="D244" s="264"/>
      <c r="E244" s="264"/>
      <c r="F244" s="260">
        <v>14938848849.6099</v>
      </c>
      <c r="G244" s="260"/>
      <c r="H244" s="260"/>
      <c r="I244" s="260"/>
      <c r="J244" s="260"/>
      <c r="K244" s="260"/>
      <c r="L244" s="260"/>
      <c r="M244" s="260"/>
      <c r="N244" s="260"/>
      <c r="O244" s="260"/>
      <c r="P244" s="260"/>
      <c r="Q244" s="258">
        <v>1</v>
      </c>
      <c r="R244" s="258"/>
      <c r="S244" s="258"/>
      <c r="T244" s="258"/>
      <c r="U244" s="258"/>
      <c r="V244" s="258"/>
      <c r="W244" s="258"/>
      <c r="X244" s="258"/>
      <c r="Y244" s="258"/>
      <c r="Z244" s="258"/>
      <c r="AA244" s="259">
        <v>229885</v>
      </c>
      <c r="AB244" s="259"/>
      <c r="AC244" s="259"/>
      <c r="AD244" s="259"/>
      <c r="AE244" s="259"/>
      <c r="AF244" s="259"/>
      <c r="AG244" s="259"/>
      <c r="AH244" s="259"/>
      <c r="AI244" s="259"/>
      <c r="AJ244" s="258">
        <v>1</v>
      </c>
      <c r="AK244" s="258"/>
      <c r="AL244" s="258"/>
      <c r="AM244" s="258"/>
      <c r="AN244" s="258"/>
      <c r="AO244" s="258"/>
      <c r="AP244" s="258"/>
    </row>
    <row r="245" spans="2:44" s="178" customFormat="1" ht="14.1" customHeight="1" x14ac:dyDescent="0.15"/>
    <row r="246" spans="2:44" s="178" customFormat="1" ht="15.3" customHeight="1" x14ac:dyDescent="0.15">
      <c r="B246" s="216" t="s">
        <v>1712</v>
      </c>
      <c r="C246" s="216"/>
      <c r="D246" s="216"/>
      <c r="E246" s="216"/>
      <c r="F246" s="216"/>
      <c r="G246" s="216"/>
      <c r="H246" s="216"/>
      <c r="I246" s="216"/>
      <c r="J246" s="216"/>
      <c r="K246" s="216"/>
      <c r="L246" s="216"/>
      <c r="M246" s="216"/>
      <c r="N246" s="216"/>
      <c r="O246" s="216"/>
      <c r="P246" s="216"/>
      <c r="Q246" s="216"/>
      <c r="R246" s="216"/>
      <c r="S246" s="216"/>
      <c r="T246" s="216"/>
      <c r="U246" s="216"/>
      <c r="V246" s="216"/>
      <c r="W246" s="216"/>
      <c r="X246" s="216"/>
      <c r="Y246" s="216"/>
      <c r="Z246" s="216"/>
      <c r="AA246" s="216"/>
      <c r="AB246" s="216"/>
      <c r="AC246" s="216"/>
      <c r="AD246" s="216"/>
      <c r="AE246" s="216"/>
      <c r="AF246" s="216"/>
      <c r="AG246" s="216"/>
      <c r="AH246" s="216"/>
      <c r="AI246" s="216"/>
      <c r="AJ246" s="216"/>
      <c r="AK246" s="216"/>
      <c r="AL246" s="216"/>
      <c r="AM246" s="216"/>
      <c r="AN246" s="216"/>
      <c r="AO246" s="216"/>
      <c r="AP246" s="216"/>
      <c r="AQ246" s="216"/>
      <c r="AR246" s="216"/>
    </row>
    <row r="247" spans="2:44" s="178" customFormat="1" ht="5.55" customHeight="1" x14ac:dyDescent="0.15"/>
    <row r="248" spans="2:44" s="178" customFormat="1" ht="10.65" customHeight="1" x14ac:dyDescent="0.15">
      <c r="B248" s="264"/>
      <c r="C248" s="264"/>
      <c r="D248" s="212" t="s">
        <v>1652</v>
      </c>
      <c r="E248" s="212"/>
      <c r="F248" s="212"/>
      <c r="G248" s="212"/>
      <c r="H248" s="212"/>
      <c r="I248" s="212"/>
      <c r="J248" s="212"/>
      <c r="K248" s="212"/>
      <c r="L248" s="212"/>
      <c r="M248" s="212"/>
      <c r="N248" s="212"/>
      <c r="O248" s="212" t="s">
        <v>1650</v>
      </c>
      <c r="P248" s="212"/>
      <c r="Q248" s="212"/>
      <c r="R248" s="212"/>
      <c r="S248" s="212"/>
      <c r="T248" s="212"/>
      <c r="U248" s="212"/>
      <c r="V248" s="212"/>
      <c r="W248" s="212"/>
      <c r="X248" s="212"/>
      <c r="Y248" s="212" t="s">
        <v>1651</v>
      </c>
      <c r="Z248" s="212"/>
      <c r="AA248" s="212"/>
      <c r="AB248" s="212"/>
      <c r="AC248" s="212"/>
      <c r="AD248" s="212"/>
      <c r="AE248" s="212"/>
      <c r="AF248" s="212"/>
      <c r="AG248" s="212"/>
      <c r="AH248" s="212" t="s">
        <v>1650</v>
      </c>
      <c r="AI248" s="212"/>
      <c r="AJ248" s="212"/>
      <c r="AK248" s="212"/>
      <c r="AL248" s="212"/>
      <c r="AM248" s="212"/>
      <c r="AN248" s="212"/>
      <c r="AO248" s="212"/>
    </row>
    <row r="249" spans="2:44" s="178" customFormat="1" ht="9.75" customHeight="1" x14ac:dyDescent="0.15">
      <c r="B249" s="231" t="s">
        <v>1711</v>
      </c>
      <c r="C249" s="231"/>
      <c r="D249" s="262">
        <v>14185817375.559799</v>
      </c>
      <c r="E249" s="262"/>
      <c r="F249" s="262"/>
      <c r="G249" s="262"/>
      <c r="H249" s="262"/>
      <c r="I249" s="262"/>
      <c r="J249" s="262"/>
      <c r="K249" s="262"/>
      <c r="L249" s="262"/>
      <c r="M249" s="262"/>
      <c r="N249" s="262"/>
      <c r="O249" s="233">
        <v>0.94959240289323399</v>
      </c>
      <c r="P249" s="233"/>
      <c r="Q249" s="233"/>
      <c r="R249" s="233"/>
      <c r="S249" s="233"/>
      <c r="T249" s="233"/>
      <c r="U249" s="233"/>
      <c r="V249" s="233"/>
      <c r="W249" s="233"/>
      <c r="X249" s="233"/>
      <c r="Y249" s="235">
        <v>222887</v>
      </c>
      <c r="Z249" s="235"/>
      <c r="AA249" s="235"/>
      <c r="AB249" s="235"/>
      <c r="AC249" s="235"/>
      <c r="AD249" s="235"/>
      <c r="AE249" s="235"/>
      <c r="AF249" s="235"/>
      <c r="AG249" s="235"/>
      <c r="AH249" s="233">
        <v>0.96955869238967296</v>
      </c>
      <c r="AI249" s="233"/>
      <c r="AJ249" s="233"/>
      <c r="AK249" s="233"/>
      <c r="AL249" s="233"/>
      <c r="AM249" s="233"/>
      <c r="AN249" s="233"/>
      <c r="AO249" s="233"/>
    </row>
    <row r="250" spans="2:44" s="178" customFormat="1" ht="9.75" customHeight="1" x14ac:dyDescent="0.15">
      <c r="B250" s="231" t="s">
        <v>1710</v>
      </c>
      <c r="C250" s="231"/>
      <c r="D250" s="262">
        <v>645572119.34000003</v>
      </c>
      <c r="E250" s="262"/>
      <c r="F250" s="262"/>
      <c r="G250" s="262"/>
      <c r="H250" s="262"/>
      <c r="I250" s="262"/>
      <c r="J250" s="262"/>
      <c r="K250" s="262"/>
      <c r="L250" s="262"/>
      <c r="M250" s="262"/>
      <c r="N250" s="262"/>
      <c r="O250" s="233">
        <v>4.3214314960878797E-2</v>
      </c>
      <c r="P250" s="233"/>
      <c r="Q250" s="233"/>
      <c r="R250" s="233"/>
      <c r="S250" s="233"/>
      <c r="T250" s="233"/>
      <c r="U250" s="233"/>
      <c r="V250" s="233"/>
      <c r="W250" s="233"/>
      <c r="X250" s="233"/>
      <c r="Y250" s="235">
        <v>3988</v>
      </c>
      <c r="Z250" s="235"/>
      <c r="AA250" s="235"/>
      <c r="AB250" s="235"/>
      <c r="AC250" s="235"/>
      <c r="AD250" s="235"/>
      <c r="AE250" s="235"/>
      <c r="AF250" s="235"/>
      <c r="AG250" s="235"/>
      <c r="AH250" s="233">
        <v>1.73478043369511E-2</v>
      </c>
      <c r="AI250" s="233"/>
      <c r="AJ250" s="233"/>
      <c r="AK250" s="233"/>
      <c r="AL250" s="233"/>
      <c r="AM250" s="233"/>
      <c r="AN250" s="233"/>
      <c r="AO250" s="233"/>
    </row>
    <row r="251" spans="2:44" s="178" customFormat="1" ht="9.75" customHeight="1" x14ac:dyDescent="0.15">
      <c r="B251" s="231" t="s">
        <v>1709</v>
      </c>
      <c r="C251" s="231"/>
      <c r="D251" s="262">
        <v>107459354.70999999</v>
      </c>
      <c r="E251" s="262"/>
      <c r="F251" s="262"/>
      <c r="G251" s="262"/>
      <c r="H251" s="262"/>
      <c r="I251" s="262"/>
      <c r="J251" s="262"/>
      <c r="K251" s="262"/>
      <c r="L251" s="262"/>
      <c r="M251" s="262"/>
      <c r="N251" s="262"/>
      <c r="O251" s="233">
        <v>7.19328214588683E-3</v>
      </c>
      <c r="P251" s="233"/>
      <c r="Q251" s="233"/>
      <c r="R251" s="233"/>
      <c r="S251" s="233"/>
      <c r="T251" s="233"/>
      <c r="U251" s="233"/>
      <c r="V251" s="233"/>
      <c r="W251" s="233"/>
      <c r="X251" s="233"/>
      <c r="Y251" s="235">
        <v>3010</v>
      </c>
      <c r="Z251" s="235"/>
      <c r="AA251" s="235"/>
      <c r="AB251" s="235"/>
      <c r="AC251" s="235"/>
      <c r="AD251" s="235"/>
      <c r="AE251" s="235"/>
      <c r="AF251" s="235"/>
      <c r="AG251" s="235"/>
      <c r="AH251" s="233">
        <v>1.3093503273375801E-2</v>
      </c>
      <c r="AI251" s="233"/>
      <c r="AJ251" s="233"/>
      <c r="AK251" s="233"/>
      <c r="AL251" s="233"/>
      <c r="AM251" s="233"/>
      <c r="AN251" s="233"/>
      <c r="AO251" s="233"/>
    </row>
    <row r="252" spans="2:44" s="178" customFormat="1" ht="9.75" customHeight="1" x14ac:dyDescent="0.15">
      <c r="B252" s="264"/>
      <c r="C252" s="264"/>
      <c r="D252" s="260">
        <v>14938848849.6098</v>
      </c>
      <c r="E252" s="260"/>
      <c r="F252" s="260"/>
      <c r="G252" s="260"/>
      <c r="H252" s="260"/>
      <c r="I252" s="260"/>
      <c r="J252" s="260"/>
      <c r="K252" s="260"/>
      <c r="L252" s="260"/>
      <c r="M252" s="260"/>
      <c r="N252" s="260"/>
      <c r="O252" s="258">
        <v>1</v>
      </c>
      <c r="P252" s="258"/>
      <c r="Q252" s="258"/>
      <c r="R252" s="258"/>
      <c r="S252" s="258"/>
      <c r="T252" s="258"/>
      <c r="U252" s="258"/>
      <c r="V252" s="258"/>
      <c r="W252" s="258"/>
      <c r="X252" s="258"/>
      <c r="Y252" s="259">
        <v>229885</v>
      </c>
      <c r="Z252" s="259"/>
      <c r="AA252" s="259"/>
      <c r="AB252" s="259"/>
      <c r="AC252" s="259"/>
      <c r="AD252" s="259"/>
      <c r="AE252" s="259"/>
      <c r="AF252" s="259"/>
      <c r="AG252" s="259"/>
      <c r="AH252" s="258">
        <v>1</v>
      </c>
      <c r="AI252" s="258"/>
      <c r="AJ252" s="258"/>
      <c r="AK252" s="258"/>
      <c r="AL252" s="258"/>
      <c r="AM252" s="258"/>
      <c r="AN252" s="258"/>
      <c r="AO252" s="258"/>
    </row>
    <row r="253" spans="2:44" s="178" customFormat="1" ht="7.2" customHeight="1" x14ac:dyDescent="0.15"/>
    <row r="254" spans="2:44" s="178" customFormat="1" ht="15.3" customHeight="1" x14ac:dyDescent="0.15">
      <c r="B254" s="216" t="s">
        <v>1708</v>
      </c>
      <c r="C254" s="216"/>
      <c r="D254" s="216"/>
      <c r="E254" s="216"/>
      <c r="F254" s="216"/>
      <c r="G254" s="216"/>
      <c r="H254" s="216"/>
      <c r="I254" s="216"/>
      <c r="J254" s="216"/>
      <c r="K254" s="216"/>
      <c r="L254" s="216"/>
      <c r="M254" s="216"/>
      <c r="N254" s="216"/>
      <c r="O254" s="216"/>
      <c r="P254" s="216"/>
      <c r="Q254" s="216"/>
      <c r="R254" s="216"/>
      <c r="S254" s="216"/>
      <c r="T254" s="216"/>
      <c r="U254" s="216"/>
      <c r="V254" s="216"/>
      <c r="W254" s="216"/>
      <c r="X254" s="216"/>
      <c r="Y254" s="216"/>
      <c r="Z254" s="216"/>
      <c r="AA254" s="216"/>
      <c r="AB254" s="216"/>
      <c r="AC254" s="216"/>
      <c r="AD254" s="216"/>
      <c r="AE254" s="216"/>
      <c r="AF254" s="216"/>
      <c r="AG254" s="216"/>
      <c r="AH254" s="216"/>
      <c r="AI254" s="216"/>
      <c r="AJ254" s="216"/>
      <c r="AK254" s="216"/>
      <c r="AL254" s="216"/>
      <c r="AM254" s="216"/>
      <c r="AN254" s="216"/>
      <c r="AO254" s="216"/>
      <c r="AP254" s="216"/>
      <c r="AQ254" s="216"/>
      <c r="AR254" s="216"/>
    </row>
    <row r="255" spans="2:44" s="178" customFormat="1" ht="6.3" customHeight="1" x14ac:dyDescent="0.15"/>
    <row r="256" spans="2:44" s="178" customFormat="1" ht="10.199999999999999" customHeight="1" x14ac:dyDescent="0.15">
      <c r="B256" s="269"/>
      <c r="C256" s="212" t="s">
        <v>1652</v>
      </c>
      <c r="D256" s="212"/>
      <c r="E256" s="212"/>
      <c r="F256" s="212"/>
      <c r="G256" s="212"/>
      <c r="H256" s="212"/>
      <c r="I256" s="212"/>
      <c r="J256" s="212"/>
      <c r="K256" s="212"/>
      <c r="L256" s="212"/>
      <c r="M256" s="212"/>
      <c r="N256" s="212" t="s">
        <v>1650</v>
      </c>
      <c r="O256" s="212"/>
      <c r="P256" s="212"/>
      <c r="Q256" s="212"/>
      <c r="R256" s="212"/>
      <c r="S256" s="212"/>
      <c r="T256" s="212"/>
      <c r="U256" s="212"/>
      <c r="V256" s="212"/>
      <c r="W256" s="212"/>
      <c r="X256" s="212" t="s">
        <v>1651</v>
      </c>
      <c r="Y256" s="212"/>
      <c r="Z256" s="212"/>
      <c r="AA256" s="212"/>
      <c r="AB256" s="212"/>
      <c r="AC256" s="212"/>
      <c r="AD256" s="212"/>
      <c r="AE256" s="212"/>
      <c r="AF256" s="212"/>
      <c r="AG256" s="212" t="s">
        <v>1650</v>
      </c>
      <c r="AH256" s="212"/>
      <c r="AI256" s="212"/>
      <c r="AJ256" s="212"/>
      <c r="AK256" s="212"/>
      <c r="AL256" s="212"/>
      <c r="AM256" s="212"/>
      <c r="AN256" s="212"/>
      <c r="AO256" s="212"/>
    </row>
    <row r="257" spans="2:44" s="178" customFormat="1" ht="8.85" customHeight="1" x14ac:dyDescent="0.15">
      <c r="B257" s="204" t="s">
        <v>1706</v>
      </c>
      <c r="C257" s="262">
        <v>1133263434.5799999</v>
      </c>
      <c r="D257" s="262"/>
      <c r="E257" s="262"/>
      <c r="F257" s="262"/>
      <c r="G257" s="262"/>
      <c r="H257" s="262"/>
      <c r="I257" s="262"/>
      <c r="J257" s="262"/>
      <c r="K257" s="262"/>
      <c r="L257" s="262"/>
      <c r="M257" s="262"/>
      <c r="N257" s="233">
        <v>7.5860158034170497E-2</v>
      </c>
      <c r="O257" s="233"/>
      <c r="P257" s="233"/>
      <c r="Q257" s="233"/>
      <c r="R257" s="233"/>
      <c r="S257" s="233"/>
      <c r="T257" s="233"/>
      <c r="U257" s="233"/>
      <c r="V257" s="233"/>
      <c r="W257" s="233"/>
      <c r="X257" s="235">
        <v>41030</v>
      </c>
      <c r="Y257" s="235"/>
      <c r="Z257" s="235"/>
      <c r="AA257" s="235"/>
      <c r="AB257" s="235"/>
      <c r="AC257" s="235"/>
      <c r="AD257" s="235"/>
      <c r="AE257" s="235"/>
      <c r="AF257" s="235"/>
      <c r="AG257" s="233">
        <v>0.17848054462013599</v>
      </c>
      <c r="AH257" s="233"/>
      <c r="AI257" s="233"/>
      <c r="AJ257" s="233"/>
      <c r="AK257" s="233"/>
      <c r="AL257" s="233"/>
      <c r="AM257" s="233"/>
      <c r="AN257" s="233"/>
      <c r="AO257" s="233"/>
    </row>
    <row r="258" spans="2:44" s="178" customFormat="1" ht="8.85" customHeight="1" x14ac:dyDescent="0.15">
      <c r="B258" s="204" t="s">
        <v>1705</v>
      </c>
      <c r="C258" s="262">
        <v>1423661939.99001</v>
      </c>
      <c r="D258" s="262"/>
      <c r="E258" s="262"/>
      <c r="F258" s="262"/>
      <c r="G258" s="262"/>
      <c r="H258" s="262"/>
      <c r="I258" s="262"/>
      <c r="J258" s="262"/>
      <c r="K258" s="262"/>
      <c r="L258" s="262"/>
      <c r="M258" s="262"/>
      <c r="N258" s="233">
        <v>9.52993068155433E-2</v>
      </c>
      <c r="O258" s="233"/>
      <c r="P258" s="233"/>
      <c r="Q258" s="233"/>
      <c r="R258" s="233"/>
      <c r="S258" s="233"/>
      <c r="T258" s="233"/>
      <c r="U258" s="233"/>
      <c r="V258" s="233"/>
      <c r="W258" s="233"/>
      <c r="X258" s="235">
        <v>33801</v>
      </c>
      <c r="Y258" s="235"/>
      <c r="Z258" s="235"/>
      <c r="AA258" s="235"/>
      <c r="AB258" s="235"/>
      <c r="AC258" s="235"/>
      <c r="AD258" s="235"/>
      <c r="AE258" s="235"/>
      <c r="AF258" s="235"/>
      <c r="AG258" s="233">
        <v>0.14703438675859701</v>
      </c>
      <c r="AH258" s="233"/>
      <c r="AI258" s="233"/>
      <c r="AJ258" s="233"/>
      <c r="AK258" s="233"/>
      <c r="AL258" s="233"/>
      <c r="AM258" s="233"/>
      <c r="AN258" s="233"/>
      <c r="AO258" s="233"/>
    </row>
    <row r="259" spans="2:44" s="178" customFormat="1" ht="8.85" customHeight="1" x14ac:dyDescent="0.15">
      <c r="B259" s="204" t="s">
        <v>1704</v>
      </c>
      <c r="C259" s="262">
        <v>1694060164.5799999</v>
      </c>
      <c r="D259" s="262"/>
      <c r="E259" s="262"/>
      <c r="F259" s="262"/>
      <c r="G259" s="262"/>
      <c r="H259" s="262"/>
      <c r="I259" s="262"/>
      <c r="J259" s="262"/>
      <c r="K259" s="262"/>
      <c r="L259" s="262"/>
      <c r="M259" s="262"/>
      <c r="N259" s="233">
        <v>0.11339964555731</v>
      </c>
      <c r="O259" s="233"/>
      <c r="P259" s="233"/>
      <c r="Q259" s="233"/>
      <c r="R259" s="233"/>
      <c r="S259" s="233"/>
      <c r="T259" s="233"/>
      <c r="U259" s="233"/>
      <c r="V259" s="233"/>
      <c r="W259" s="233"/>
      <c r="X259" s="235">
        <v>31656</v>
      </c>
      <c r="Y259" s="235"/>
      <c r="Z259" s="235"/>
      <c r="AA259" s="235"/>
      <c r="AB259" s="235"/>
      <c r="AC259" s="235"/>
      <c r="AD259" s="235"/>
      <c r="AE259" s="235"/>
      <c r="AF259" s="235"/>
      <c r="AG259" s="233">
        <v>0.13770363442590899</v>
      </c>
      <c r="AH259" s="233"/>
      <c r="AI259" s="233"/>
      <c r="AJ259" s="233"/>
      <c r="AK259" s="233"/>
      <c r="AL259" s="233"/>
      <c r="AM259" s="233"/>
      <c r="AN259" s="233"/>
      <c r="AO259" s="233"/>
    </row>
    <row r="260" spans="2:44" s="178" customFormat="1" ht="8.85" customHeight="1" x14ac:dyDescent="0.15">
      <c r="B260" s="204" t="s">
        <v>1703</v>
      </c>
      <c r="C260" s="262">
        <v>1997400091.26</v>
      </c>
      <c r="D260" s="262"/>
      <c r="E260" s="262"/>
      <c r="F260" s="262"/>
      <c r="G260" s="262"/>
      <c r="H260" s="262"/>
      <c r="I260" s="262"/>
      <c r="J260" s="262"/>
      <c r="K260" s="262"/>
      <c r="L260" s="262"/>
      <c r="M260" s="262"/>
      <c r="N260" s="233">
        <v>0.13370508741121201</v>
      </c>
      <c r="O260" s="233"/>
      <c r="P260" s="233"/>
      <c r="Q260" s="233"/>
      <c r="R260" s="233"/>
      <c r="S260" s="233"/>
      <c r="T260" s="233"/>
      <c r="U260" s="233"/>
      <c r="V260" s="233"/>
      <c r="W260" s="233"/>
      <c r="X260" s="235">
        <v>31082</v>
      </c>
      <c r="Y260" s="235"/>
      <c r="Z260" s="235"/>
      <c r="AA260" s="235"/>
      <c r="AB260" s="235"/>
      <c r="AC260" s="235"/>
      <c r="AD260" s="235"/>
      <c r="AE260" s="235"/>
      <c r="AF260" s="235"/>
      <c r="AG260" s="233">
        <v>0.13520673380168299</v>
      </c>
      <c r="AH260" s="233"/>
      <c r="AI260" s="233"/>
      <c r="AJ260" s="233"/>
      <c r="AK260" s="233"/>
      <c r="AL260" s="233"/>
      <c r="AM260" s="233"/>
      <c r="AN260" s="233"/>
      <c r="AO260" s="233"/>
    </row>
    <row r="261" spans="2:44" s="178" customFormat="1" ht="8.85" customHeight="1" x14ac:dyDescent="0.15">
      <c r="B261" s="204" t="s">
        <v>1702</v>
      </c>
      <c r="C261" s="262">
        <v>2149968072.1500001</v>
      </c>
      <c r="D261" s="262"/>
      <c r="E261" s="262"/>
      <c r="F261" s="262"/>
      <c r="G261" s="262"/>
      <c r="H261" s="262"/>
      <c r="I261" s="262"/>
      <c r="J261" s="262"/>
      <c r="K261" s="262"/>
      <c r="L261" s="262"/>
      <c r="M261" s="262"/>
      <c r="N261" s="233">
        <v>0.14391792123970301</v>
      </c>
      <c r="O261" s="233"/>
      <c r="P261" s="233"/>
      <c r="Q261" s="233"/>
      <c r="R261" s="233"/>
      <c r="S261" s="233"/>
      <c r="T261" s="233"/>
      <c r="U261" s="233"/>
      <c r="V261" s="233"/>
      <c r="W261" s="233"/>
      <c r="X261" s="235">
        <v>28624</v>
      </c>
      <c r="Y261" s="235"/>
      <c r="Z261" s="235"/>
      <c r="AA261" s="235"/>
      <c r="AB261" s="235"/>
      <c r="AC261" s="235"/>
      <c r="AD261" s="235"/>
      <c r="AE261" s="235"/>
      <c r="AF261" s="235"/>
      <c r="AG261" s="233">
        <v>0.12451443112860799</v>
      </c>
      <c r="AH261" s="233"/>
      <c r="AI261" s="233"/>
      <c r="AJ261" s="233"/>
      <c r="AK261" s="233"/>
      <c r="AL261" s="233"/>
      <c r="AM261" s="233"/>
      <c r="AN261" s="233"/>
      <c r="AO261" s="233"/>
    </row>
    <row r="262" spans="2:44" s="178" customFormat="1" ht="8.85" customHeight="1" x14ac:dyDescent="0.15">
      <c r="B262" s="204" t="s">
        <v>1701</v>
      </c>
      <c r="C262" s="262">
        <v>2167310428.71</v>
      </c>
      <c r="D262" s="262"/>
      <c r="E262" s="262"/>
      <c r="F262" s="262"/>
      <c r="G262" s="262"/>
      <c r="H262" s="262"/>
      <c r="I262" s="262"/>
      <c r="J262" s="262"/>
      <c r="K262" s="262"/>
      <c r="L262" s="262"/>
      <c r="M262" s="262"/>
      <c r="N262" s="233">
        <v>0.145078810993297</v>
      </c>
      <c r="O262" s="233"/>
      <c r="P262" s="233"/>
      <c r="Q262" s="233"/>
      <c r="R262" s="233"/>
      <c r="S262" s="233"/>
      <c r="T262" s="233"/>
      <c r="U262" s="233"/>
      <c r="V262" s="233"/>
      <c r="W262" s="233"/>
      <c r="X262" s="235">
        <v>25176</v>
      </c>
      <c r="Y262" s="235"/>
      <c r="Z262" s="235"/>
      <c r="AA262" s="235"/>
      <c r="AB262" s="235"/>
      <c r="AC262" s="235"/>
      <c r="AD262" s="235"/>
      <c r="AE262" s="235"/>
      <c r="AF262" s="235"/>
      <c r="AG262" s="233">
        <v>0.10951562737890699</v>
      </c>
      <c r="AH262" s="233"/>
      <c r="AI262" s="233"/>
      <c r="AJ262" s="233"/>
      <c r="AK262" s="233"/>
      <c r="AL262" s="233"/>
      <c r="AM262" s="233"/>
      <c r="AN262" s="233"/>
      <c r="AO262" s="233"/>
    </row>
    <row r="263" spans="2:44" s="178" customFormat="1" ht="8.85" customHeight="1" x14ac:dyDescent="0.15">
      <c r="B263" s="204" t="s">
        <v>1700</v>
      </c>
      <c r="C263" s="262">
        <v>2007773009.9100101</v>
      </c>
      <c r="D263" s="262"/>
      <c r="E263" s="262"/>
      <c r="F263" s="262"/>
      <c r="G263" s="262"/>
      <c r="H263" s="262"/>
      <c r="I263" s="262"/>
      <c r="J263" s="262"/>
      <c r="K263" s="262"/>
      <c r="L263" s="262"/>
      <c r="M263" s="262"/>
      <c r="N263" s="233">
        <v>0.13439944604315501</v>
      </c>
      <c r="O263" s="233"/>
      <c r="P263" s="233"/>
      <c r="Q263" s="233"/>
      <c r="R263" s="233"/>
      <c r="S263" s="233"/>
      <c r="T263" s="233"/>
      <c r="U263" s="233"/>
      <c r="V263" s="233"/>
      <c r="W263" s="233"/>
      <c r="X263" s="235">
        <v>19613</v>
      </c>
      <c r="Y263" s="235"/>
      <c r="Z263" s="235"/>
      <c r="AA263" s="235"/>
      <c r="AB263" s="235"/>
      <c r="AC263" s="235"/>
      <c r="AD263" s="235"/>
      <c r="AE263" s="235"/>
      <c r="AF263" s="235"/>
      <c r="AG263" s="233">
        <v>8.5316571329142804E-2</v>
      </c>
      <c r="AH263" s="233"/>
      <c r="AI263" s="233"/>
      <c r="AJ263" s="233"/>
      <c r="AK263" s="233"/>
      <c r="AL263" s="233"/>
      <c r="AM263" s="233"/>
      <c r="AN263" s="233"/>
      <c r="AO263" s="233"/>
    </row>
    <row r="264" spans="2:44" s="178" customFormat="1" ht="8.85" customHeight="1" x14ac:dyDescent="0.15">
      <c r="B264" s="204" t="s">
        <v>1699</v>
      </c>
      <c r="C264" s="262">
        <v>1309131254.3099999</v>
      </c>
      <c r="D264" s="262"/>
      <c r="E264" s="262"/>
      <c r="F264" s="262"/>
      <c r="G264" s="262"/>
      <c r="H264" s="262"/>
      <c r="I264" s="262"/>
      <c r="J264" s="262"/>
      <c r="K264" s="262"/>
      <c r="L264" s="262"/>
      <c r="M264" s="262"/>
      <c r="N264" s="233">
        <v>8.7632672871188103E-2</v>
      </c>
      <c r="O264" s="233"/>
      <c r="P264" s="233"/>
      <c r="Q264" s="233"/>
      <c r="R264" s="233"/>
      <c r="S264" s="233"/>
      <c r="T264" s="233"/>
      <c r="U264" s="233"/>
      <c r="V264" s="233"/>
      <c r="W264" s="233"/>
      <c r="X264" s="235">
        <v>10861</v>
      </c>
      <c r="Y264" s="235"/>
      <c r="Z264" s="235"/>
      <c r="AA264" s="235"/>
      <c r="AB264" s="235"/>
      <c r="AC264" s="235"/>
      <c r="AD264" s="235"/>
      <c r="AE264" s="235"/>
      <c r="AF264" s="235"/>
      <c r="AG264" s="233">
        <v>4.7245361811340501E-2</v>
      </c>
      <c r="AH264" s="233"/>
      <c r="AI264" s="233"/>
      <c r="AJ264" s="233"/>
      <c r="AK264" s="233"/>
      <c r="AL264" s="233"/>
      <c r="AM264" s="233"/>
      <c r="AN264" s="233"/>
      <c r="AO264" s="233"/>
    </row>
    <row r="265" spans="2:44" s="178" customFormat="1" ht="8.85" customHeight="1" x14ac:dyDescent="0.15">
      <c r="B265" s="204" t="s">
        <v>1698</v>
      </c>
      <c r="C265" s="262">
        <v>547360086.76000094</v>
      </c>
      <c r="D265" s="262"/>
      <c r="E265" s="262"/>
      <c r="F265" s="262"/>
      <c r="G265" s="262"/>
      <c r="H265" s="262"/>
      <c r="I265" s="262"/>
      <c r="J265" s="262"/>
      <c r="K265" s="262"/>
      <c r="L265" s="262"/>
      <c r="M265" s="262"/>
      <c r="N265" s="233">
        <v>3.66400445088036E-2</v>
      </c>
      <c r="O265" s="233"/>
      <c r="P265" s="233"/>
      <c r="Q265" s="233"/>
      <c r="R265" s="233"/>
      <c r="S265" s="233"/>
      <c r="T265" s="233"/>
      <c r="U265" s="233"/>
      <c r="V265" s="233"/>
      <c r="W265" s="233"/>
      <c r="X265" s="235">
        <v>4249</v>
      </c>
      <c r="Y265" s="235"/>
      <c r="Z265" s="235"/>
      <c r="AA265" s="235"/>
      <c r="AB265" s="235"/>
      <c r="AC265" s="235"/>
      <c r="AD265" s="235"/>
      <c r="AE265" s="235"/>
      <c r="AF265" s="235"/>
      <c r="AG265" s="233">
        <v>1.84831546207887E-2</v>
      </c>
      <c r="AH265" s="233"/>
      <c r="AI265" s="233"/>
      <c r="AJ265" s="233"/>
      <c r="AK265" s="233"/>
      <c r="AL265" s="233"/>
      <c r="AM265" s="233"/>
      <c r="AN265" s="233"/>
      <c r="AO265" s="233"/>
    </row>
    <row r="266" spans="2:44" s="178" customFormat="1" ht="8.85" customHeight="1" x14ac:dyDescent="0.15">
      <c r="B266" s="204" t="s">
        <v>1697</v>
      </c>
      <c r="C266" s="262">
        <v>186497699</v>
      </c>
      <c r="D266" s="262"/>
      <c r="E266" s="262"/>
      <c r="F266" s="262"/>
      <c r="G266" s="262"/>
      <c r="H266" s="262"/>
      <c r="I266" s="262"/>
      <c r="J266" s="262"/>
      <c r="K266" s="262"/>
      <c r="L266" s="262"/>
      <c r="M266" s="262"/>
      <c r="N266" s="233">
        <v>1.24840743003346E-2</v>
      </c>
      <c r="O266" s="233"/>
      <c r="P266" s="233"/>
      <c r="Q266" s="233"/>
      <c r="R266" s="233"/>
      <c r="S266" s="233"/>
      <c r="T266" s="233"/>
      <c r="U266" s="233"/>
      <c r="V266" s="233"/>
      <c r="W266" s="233"/>
      <c r="X266" s="235">
        <v>1404</v>
      </c>
      <c r="Y266" s="235"/>
      <c r="Z266" s="235"/>
      <c r="AA266" s="235"/>
      <c r="AB266" s="235"/>
      <c r="AC266" s="235"/>
      <c r="AD266" s="235"/>
      <c r="AE266" s="235"/>
      <c r="AF266" s="235"/>
      <c r="AG266" s="233">
        <v>6.1074015268503803E-3</v>
      </c>
      <c r="AH266" s="233"/>
      <c r="AI266" s="233"/>
      <c r="AJ266" s="233"/>
      <c r="AK266" s="233"/>
      <c r="AL266" s="233"/>
      <c r="AM266" s="233"/>
      <c r="AN266" s="233"/>
      <c r="AO266" s="233"/>
    </row>
    <row r="267" spans="2:44" s="178" customFormat="1" ht="8.85" customHeight="1" x14ac:dyDescent="0.15">
      <c r="B267" s="204" t="s">
        <v>1696</v>
      </c>
      <c r="C267" s="262">
        <v>63083031.640000001</v>
      </c>
      <c r="D267" s="262"/>
      <c r="E267" s="262"/>
      <c r="F267" s="262"/>
      <c r="G267" s="262"/>
      <c r="H267" s="262"/>
      <c r="I267" s="262"/>
      <c r="J267" s="262"/>
      <c r="K267" s="262"/>
      <c r="L267" s="262"/>
      <c r="M267" s="262"/>
      <c r="N267" s="233">
        <v>4.2227505127777499E-3</v>
      </c>
      <c r="O267" s="233"/>
      <c r="P267" s="233"/>
      <c r="Q267" s="233"/>
      <c r="R267" s="233"/>
      <c r="S267" s="233"/>
      <c r="T267" s="233"/>
      <c r="U267" s="233"/>
      <c r="V267" s="233"/>
      <c r="W267" s="233"/>
      <c r="X267" s="235">
        <v>533</v>
      </c>
      <c r="Y267" s="235"/>
      <c r="Z267" s="235"/>
      <c r="AA267" s="235"/>
      <c r="AB267" s="235"/>
      <c r="AC267" s="235"/>
      <c r="AD267" s="235"/>
      <c r="AE267" s="235"/>
      <c r="AF267" s="235"/>
      <c r="AG267" s="233">
        <v>2.3185505796376499E-3</v>
      </c>
      <c r="AH267" s="233"/>
      <c r="AI267" s="233"/>
      <c r="AJ267" s="233"/>
      <c r="AK267" s="233"/>
      <c r="AL267" s="233"/>
      <c r="AM267" s="233"/>
      <c r="AN267" s="233"/>
      <c r="AO267" s="233"/>
    </row>
    <row r="268" spans="2:44" s="178" customFormat="1" ht="8.85" customHeight="1" x14ac:dyDescent="0.15">
      <c r="B268" s="204" t="s">
        <v>1695</v>
      </c>
      <c r="C268" s="262">
        <v>49758982.390000001</v>
      </c>
      <c r="D268" s="262"/>
      <c r="E268" s="262"/>
      <c r="F268" s="262"/>
      <c r="G268" s="262"/>
      <c r="H268" s="262"/>
      <c r="I268" s="262"/>
      <c r="J268" s="262"/>
      <c r="K268" s="262"/>
      <c r="L268" s="262"/>
      <c r="M268" s="262"/>
      <c r="N268" s="233">
        <v>3.3308444908256101E-3</v>
      </c>
      <c r="O268" s="233"/>
      <c r="P268" s="233"/>
      <c r="Q268" s="233"/>
      <c r="R268" s="233"/>
      <c r="S268" s="233"/>
      <c r="T268" s="233"/>
      <c r="U268" s="233"/>
      <c r="V268" s="233"/>
      <c r="W268" s="233"/>
      <c r="X268" s="235">
        <v>469</v>
      </c>
      <c r="Y268" s="235"/>
      <c r="Z268" s="235"/>
      <c r="AA268" s="235"/>
      <c r="AB268" s="235"/>
      <c r="AC268" s="235"/>
      <c r="AD268" s="235"/>
      <c r="AE268" s="235"/>
      <c r="AF268" s="235"/>
      <c r="AG268" s="233">
        <v>2.0401505100376299E-3</v>
      </c>
      <c r="AH268" s="233"/>
      <c r="AI268" s="233"/>
      <c r="AJ268" s="233"/>
      <c r="AK268" s="233"/>
      <c r="AL268" s="233"/>
      <c r="AM268" s="233"/>
      <c r="AN268" s="233"/>
      <c r="AO268" s="233"/>
    </row>
    <row r="269" spans="2:44" s="178" customFormat="1" ht="8.85" customHeight="1" x14ac:dyDescent="0.15">
      <c r="B269" s="204" t="s">
        <v>1694</v>
      </c>
      <c r="C269" s="262">
        <v>209580654.33000001</v>
      </c>
      <c r="D269" s="262"/>
      <c r="E269" s="262"/>
      <c r="F269" s="262"/>
      <c r="G269" s="262"/>
      <c r="H269" s="262"/>
      <c r="I269" s="262"/>
      <c r="J269" s="262"/>
      <c r="K269" s="262"/>
      <c r="L269" s="262"/>
      <c r="M269" s="262"/>
      <c r="N269" s="233">
        <v>1.40292372216799E-2</v>
      </c>
      <c r="O269" s="233"/>
      <c r="P269" s="233"/>
      <c r="Q269" s="233"/>
      <c r="R269" s="233"/>
      <c r="S269" s="233"/>
      <c r="T269" s="233"/>
      <c r="U269" s="233"/>
      <c r="V269" s="233"/>
      <c r="W269" s="233"/>
      <c r="X269" s="235">
        <v>1387</v>
      </c>
      <c r="Y269" s="235"/>
      <c r="Z269" s="235"/>
      <c r="AA269" s="235"/>
      <c r="AB269" s="235"/>
      <c r="AC269" s="235"/>
      <c r="AD269" s="235"/>
      <c r="AE269" s="235"/>
      <c r="AF269" s="235"/>
      <c r="AG269" s="233">
        <v>6.03345150836288E-3</v>
      </c>
      <c r="AH269" s="233"/>
      <c r="AI269" s="233"/>
      <c r="AJ269" s="233"/>
      <c r="AK269" s="233"/>
      <c r="AL269" s="233"/>
      <c r="AM269" s="233"/>
      <c r="AN269" s="233"/>
      <c r="AO269" s="233"/>
    </row>
    <row r="270" spans="2:44" s="178" customFormat="1" ht="10.199999999999999" customHeight="1" x14ac:dyDescent="0.15">
      <c r="B270" s="268"/>
      <c r="C270" s="260">
        <v>14938848849.610001</v>
      </c>
      <c r="D270" s="260"/>
      <c r="E270" s="260"/>
      <c r="F270" s="260"/>
      <c r="G270" s="260"/>
      <c r="H270" s="260"/>
      <c r="I270" s="260"/>
      <c r="J270" s="260"/>
      <c r="K270" s="260"/>
      <c r="L270" s="260"/>
      <c r="M270" s="260"/>
      <c r="N270" s="258">
        <v>1</v>
      </c>
      <c r="O270" s="258"/>
      <c r="P270" s="258"/>
      <c r="Q270" s="258"/>
      <c r="R270" s="258"/>
      <c r="S270" s="258"/>
      <c r="T270" s="258"/>
      <c r="U270" s="258"/>
      <c r="V270" s="258"/>
      <c r="W270" s="258"/>
      <c r="X270" s="259">
        <v>229885</v>
      </c>
      <c r="Y270" s="259"/>
      <c r="Z270" s="259"/>
      <c r="AA270" s="259"/>
      <c r="AB270" s="259"/>
      <c r="AC270" s="259"/>
      <c r="AD270" s="259"/>
      <c r="AE270" s="259"/>
      <c r="AF270" s="259"/>
      <c r="AG270" s="258">
        <v>1</v>
      </c>
      <c r="AH270" s="258"/>
      <c r="AI270" s="258"/>
      <c r="AJ270" s="258"/>
      <c r="AK270" s="258"/>
      <c r="AL270" s="258"/>
      <c r="AM270" s="258"/>
      <c r="AN270" s="258"/>
      <c r="AO270" s="258"/>
    </row>
    <row r="271" spans="2:44" s="178" customFormat="1" ht="7.2" customHeight="1" x14ac:dyDescent="0.15"/>
    <row r="272" spans="2:44" s="178" customFormat="1" ht="15.3" customHeight="1" x14ac:dyDescent="0.15">
      <c r="B272" s="216" t="s">
        <v>1707</v>
      </c>
      <c r="C272" s="216"/>
      <c r="D272" s="216"/>
      <c r="E272" s="216"/>
      <c r="F272" s="216"/>
      <c r="G272" s="216"/>
      <c r="H272" s="216"/>
      <c r="I272" s="216"/>
      <c r="J272" s="216"/>
      <c r="K272" s="216"/>
      <c r="L272" s="216"/>
      <c r="M272" s="216"/>
      <c r="N272" s="216"/>
      <c r="O272" s="216"/>
      <c r="P272" s="216"/>
      <c r="Q272" s="216"/>
      <c r="R272" s="216"/>
      <c r="S272" s="216"/>
      <c r="T272" s="216"/>
      <c r="U272" s="216"/>
      <c r="V272" s="216"/>
      <c r="W272" s="216"/>
      <c r="X272" s="216"/>
      <c r="Y272" s="216"/>
      <c r="Z272" s="216"/>
      <c r="AA272" s="216"/>
      <c r="AB272" s="216"/>
      <c r="AC272" s="216"/>
      <c r="AD272" s="216"/>
      <c r="AE272" s="216"/>
      <c r="AF272" s="216"/>
      <c r="AG272" s="216"/>
      <c r="AH272" s="216"/>
      <c r="AI272" s="216"/>
      <c r="AJ272" s="216"/>
      <c r="AK272" s="216"/>
      <c r="AL272" s="216"/>
      <c r="AM272" s="216"/>
      <c r="AN272" s="216"/>
      <c r="AO272" s="216"/>
      <c r="AP272" s="216"/>
      <c r="AQ272" s="216"/>
      <c r="AR272" s="216"/>
    </row>
    <row r="273" spans="2:41" s="178" customFormat="1" ht="6.3" customHeight="1" x14ac:dyDescent="0.15"/>
    <row r="274" spans="2:41" s="178" customFormat="1" ht="10.199999999999999" customHeight="1" x14ac:dyDescent="0.15">
      <c r="B274" s="269"/>
      <c r="C274" s="212" t="s">
        <v>1652</v>
      </c>
      <c r="D274" s="212"/>
      <c r="E274" s="212"/>
      <c r="F274" s="212"/>
      <c r="G274" s="212"/>
      <c r="H274" s="212"/>
      <c r="I274" s="212"/>
      <c r="J274" s="212"/>
      <c r="K274" s="212"/>
      <c r="L274" s="212"/>
      <c r="M274" s="212"/>
      <c r="N274" s="212" t="s">
        <v>1650</v>
      </c>
      <c r="O274" s="212"/>
      <c r="P274" s="212"/>
      <c r="Q274" s="212"/>
      <c r="R274" s="212"/>
      <c r="S274" s="212"/>
      <c r="T274" s="212"/>
      <c r="U274" s="212"/>
      <c r="V274" s="212"/>
      <c r="W274" s="212"/>
      <c r="X274" s="212" t="s">
        <v>1651</v>
      </c>
      <c r="Y274" s="212"/>
      <c r="Z274" s="212"/>
      <c r="AA274" s="212"/>
      <c r="AB274" s="212"/>
      <c r="AC274" s="212"/>
      <c r="AD274" s="212"/>
      <c r="AE274" s="212"/>
      <c r="AF274" s="212"/>
      <c r="AG274" s="212" t="s">
        <v>1650</v>
      </c>
      <c r="AH274" s="212"/>
      <c r="AI274" s="212"/>
      <c r="AJ274" s="212"/>
      <c r="AK274" s="212"/>
      <c r="AL274" s="212"/>
      <c r="AM274" s="212"/>
      <c r="AN274" s="212"/>
      <c r="AO274" s="212"/>
    </row>
    <row r="275" spans="2:41" s="178" customFormat="1" ht="8.85" customHeight="1" x14ac:dyDescent="0.15">
      <c r="B275" s="204" t="s">
        <v>1706</v>
      </c>
      <c r="C275" s="262">
        <v>757321449.18999803</v>
      </c>
      <c r="D275" s="262"/>
      <c r="E275" s="262"/>
      <c r="F275" s="262"/>
      <c r="G275" s="262"/>
      <c r="H275" s="262"/>
      <c r="I275" s="262"/>
      <c r="J275" s="262"/>
      <c r="K275" s="262"/>
      <c r="L275" s="262"/>
      <c r="M275" s="262"/>
      <c r="N275" s="233">
        <v>5.0694766163978403E-2</v>
      </c>
      <c r="O275" s="233"/>
      <c r="P275" s="233"/>
      <c r="Q275" s="233"/>
      <c r="R275" s="233"/>
      <c r="S275" s="233"/>
      <c r="T275" s="233"/>
      <c r="U275" s="233"/>
      <c r="V275" s="233"/>
      <c r="W275" s="233"/>
      <c r="X275" s="235">
        <v>26251</v>
      </c>
      <c r="Y275" s="235"/>
      <c r="Z275" s="235"/>
      <c r="AA275" s="235"/>
      <c r="AB275" s="235"/>
      <c r="AC275" s="235"/>
      <c r="AD275" s="235"/>
      <c r="AE275" s="235"/>
      <c r="AF275" s="235"/>
      <c r="AG275" s="233">
        <v>0.11419187854797</v>
      </c>
      <c r="AH275" s="233"/>
      <c r="AI275" s="233"/>
      <c r="AJ275" s="233"/>
      <c r="AK275" s="233"/>
      <c r="AL275" s="233"/>
      <c r="AM275" s="233"/>
      <c r="AN275" s="233"/>
      <c r="AO275" s="233"/>
    </row>
    <row r="276" spans="2:41" s="178" customFormat="1" ht="8.85" customHeight="1" x14ac:dyDescent="0.15">
      <c r="B276" s="204" t="s">
        <v>1705</v>
      </c>
      <c r="C276" s="262">
        <v>913780340.98000503</v>
      </c>
      <c r="D276" s="262"/>
      <c r="E276" s="262"/>
      <c r="F276" s="262"/>
      <c r="G276" s="262"/>
      <c r="H276" s="262"/>
      <c r="I276" s="262"/>
      <c r="J276" s="262"/>
      <c r="K276" s="262"/>
      <c r="L276" s="262"/>
      <c r="M276" s="262"/>
      <c r="N276" s="233">
        <v>6.1168055864214602E-2</v>
      </c>
      <c r="O276" s="233"/>
      <c r="P276" s="233"/>
      <c r="Q276" s="233"/>
      <c r="R276" s="233"/>
      <c r="S276" s="233"/>
      <c r="T276" s="233"/>
      <c r="U276" s="233"/>
      <c r="V276" s="233"/>
      <c r="W276" s="233"/>
      <c r="X276" s="235">
        <v>25356</v>
      </c>
      <c r="Y276" s="235"/>
      <c r="Z276" s="235"/>
      <c r="AA276" s="235"/>
      <c r="AB276" s="235"/>
      <c r="AC276" s="235"/>
      <c r="AD276" s="235"/>
      <c r="AE276" s="235"/>
      <c r="AF276" s="235"/>
      <c r="AG276" s="233">
        <v>0.110298627574657</v>
      </c>
      <c r="AH276" s="233"/>
      <c r="AI276" s="233"/>
      <c r="AJ276" s="233"/>
      <c r="AK276" s="233"/>
      <c r="AL276" s="233"/>
      <c r="AM276" s="233"/>
      <c r="AN276" s="233"/>
      <c r="AO276" s="233"/>
    </row>
    <row r="277" spans="2:41" s="178" customFormat="1" ht="8.85" customHeight="1" x14ac:dyDescent="0.15">
      <c r="B277" s="204" t="s">
        <v>1704</v>
      </c>
      <c r="C277" s="262">
        <v>1162535995.8500099</v>
      </c>
      <c r="D277" s="262"/>
      <c r="E277" s="262"/>
      <c r="F277" s="262"/>
      <c r="G277" s="262"/>
      <c r="H277" s="262"/>
      <c r="I277" s="262"/>
      <c r="J277" s="262"/>
      <c r="K277" s="262"/>
      <c r="L277" s="262"/>
      <c r="M277" s="262"/>
      <c r="N277" s="233">
        <v>7.7819650466598903E-2</v>
      </c>
      <c r="O277" s="233"/>
      <c r="P277" s="233"/>
      <c r="Q277" s="233"/>
      <c r="R277" s="233"/>
      <c r="S277" s="233"/>
      <c r="T277" s="233"/>
      <c r="U277" s="233"/>
      <c r="V277" s="233"/>
      <c r="W277" s="233"/>
      <c r="X277" s="235">
        <v>25681</v>
      </c>
      <c r="Y277" s="235"/>
      <c r="Z277" s="235"/>
      <c r="AA277" s="235"/>
      <c r="AB277" s="235"/>
      <c r="AC277" s="235"/>
      <c r="AD277" s="235"/>
      <c r="AE277" s="235"/>
      <c r="AF277" s="235"/>
      <c r="AG277" s="233">
        <v>0.11171237792809401</v>
      </c>
      <c r="AH277" s="233"/>
      <c r="AI277" s="233"/>
      <c r="AJ277" s="233"/>
      <c r="AK277" s="233"/>
      <c r="AL277" s="233"/>
      <c r="AM277" s="233"/>
      <c r="AN277" s="233"/>
      <c r="AO277" s="233"/>
    </row>
    <row r="278" spans="2:41" s="178" customFormat="1" ht="8.85" customHeight="1" x14ac:dyDescent="0.15">
      <c r="B278" s="204" t="s">
        <v>1703</v>
      </c>
      <c r="C278" s="262">
        <v>1452880444.8399999</v>
      </c>
      <c r="D278" s="262"/>
      <c r="E278" s="262"/>
      <c r="F278" s="262"/>
      <c r="G278" s="262"/>
      <c r="H278" s="262"/>
      <c r="I278" s="262"/>
      <c r="J278" s="262"/>
      <c r="K278" s="262"/>
      <c r="L278" s="262"/>
      <c r="M278" s="262"/>
      <c r="N278" s="233">
        <v>9.7255180734888494E-2</v>
      </c>
      <c r="O278" s="233"/>
      <c r="P278" s="233"/>
      <c r="Q278" s="233"/>
      <c r="R278" s="233"/>
      <c r="S278" s="233"/>
      <c r="T278" s="233"/>
      <c r="U278" s="233"/>
      <c r="V278" s="233"/>
      <c r="W278" s="233"/>
      <c r="X278" s="235">
        <v>26687</v>
      </c>
      <c r="Y278" s="235"/>
      <c r="Z278" s="235"/>
      <c r="AA278" s="235"/>
      <c r="AB278" s="235"/>
      <c r="AC278" s="235"/>
      <c r="AD278" s="235"/>
      <c r="AE278" s="235"/>
      <c r="AF278" s="235"/>
      <c r="AG278" s="233">
        <v>0.11608847902211999</v>
      </c>
      <c r="AH278" s="233"/>
      <c r="AI278" s="233"/>
      <c r="AJ278" s="233"/>
      <c r="AK278" s="233"/>
      <c r="AL278" s="233"/>
      <c r="AM278" s="233"/>
      <c r="AN278" s="233"/>
      <c r="AO278" s="233"/>
    </row>
    <row r="279" spans="2:41" s="178" customFormat="1" ht="8.85" customHeight="1" x14ac:dyDescent="0.15">
      <c r="B279" s="204" t="s">
        <v>1702</v>
      </c>
      <c r="C279" s="262">
        <v>1744624534.4100001</v>
      </c>
      <c r="D279" s="262"/>
      <c r="E279" s="262"/>
      <c r="F279" s="262"/>
      <c r="G279" s="262"/>
      <c r="H279" s="262"/>
      <c r="I279" s="262"/>
      <c r="J279" s="262"/>
      <c r="K279" s="262"/>
      <c r="L279" s="262"/>
      <c r="M279" s="262"/>
      <c r="N279" s="233">
        <v>0.116784402330675</v>
      </c>
      <c r="O279" s="233"/>
      <c r="P279" s="233"/>
      <c r="Q279" s="233"/>
      <c r="R279" s="233"/>
      <c r="S279" s="233"/>
      <c r="T279" s="233"/>
      <c r="U279" s="233"/>
      <c r="V279" s="233"/>
      <c r="W279" s="233"/>
      <c r="X279" s="235">
        <v>27875</v>
      </c>
      <c r="Y279" s="235"/>
      <c r="Z279" s="235"/>
      <c r="AA279" s="235"/>
      <c r="AB279" s="235"/>
      <c r="AC279" s="235"/>
      <c r="AD279" s="235"/>
      <c r="AE279" s="235"/>
      <c r="AF279" s="235"/>
      <c r="AG279" s="233">
        <v>0.12125628031407</v>
      </c>
      <c r="AH279" s="233"/>
      <c r="AI279" s="233"/>
      <c r="AJ279" s="233"/>
      <c r="AK279" s="233"/>
      <c r="AL279" s="233"/>
      <c r="AM279" s="233"/>
      <c r="AN279" s="233"/>
      <c r="AO279" s="233"/>
    </row>
    <row r="280" spans="2:41" s="178" customFormat="1" ht="8.85" customHeight="1" x14ac:dyDescent="0.15">
      <c r="B280" s="204" t="s">
        <v>1701</v>
      </c>
      <c r="C280" s="262">
        <v>1965635109.8</v>
      </c>
      <c r="D280" s="262"/>
      <c r="E280" s="262"/>
      <c r="F280" s="262"/>
      <c r="G280" s="262"/>
      <c r="H280" s="262"/>
      <c r="I280" s="262"/>
      <c r="J280" s="262"/>
      <c r="K280" s="262"/>
      <c r="L280" s="262"/>
      <c r="M280" s="262"/>
      <c r="N280" s="233">
        <v>0.131578753462742</v>
      </c>
      <c r="O280" s="233"/>
      <c r="P280" s="233"/>
      <c r="Q280" s="233"/>
      <c r="R280" s="233"/>
      <c r="S280" s="233"/>
      <c r="T280" s="233"/>
      <c r="U280" s="233"/>
      <c r="V280" s="233"/>
      <c r="W280" s="233"/>
      <c r="X280" s="235">
        <v>27386</v>
      </c>
      <c r="Y280" s="235"/>
      <c r="Z280" s="235"/>
      <c r="AA280" s="235"/>
      <c r="AB280" s="235"/>
      <c r="AC280" s="235"/>
      <c r="AD280" s="235"/>
      <c r="AE280" s="235"/>
      <c r="AF280" s="235"/>
      <c r="AG280" s="233">
        <v>0.119129129782282</v>
      </c>
      <c r="AH280" s="233"/>
      <c r="AI280" s="233"/>
      <c r="AJ280" s="233"/>
      <c r="AK280" s="233"/>
      <c r="AL280" s="233"/>
      <c r="AM280" s="233"/>
      <c r="AN280" s="233"/>
      <c r="AO280" s="233"/>
    </row>
    <row r="281" spans="2:41" s="178" customFormat="1" ht="8.85" customHeight="1" x14ac:dyDescent="0.15">
      <c r="B281" s="204" t="s">
        <v>1700</v>
      </c>
      <c r="C281" s="262">
        <v>2207606580.23</v>
      </c>
      <c r="D281" s="262"/>
      <c r="E281" s="262"/>
      <c r="F281" s="262"/>
      <c r="G281" s="262"/>
      <c r="H281" s="262"/>
      <c r="I281" s="262"/>
      <c r="J281" s="262"/>
      <c r="K281" s="262"/>
      <c r="L281" s="262"/>
      <c r="M281" s="262"/>
      <c r="N281" s="233">
        <v>0.14777621772963001</v>
      </c>
      <c r="O281" s="233"/>
      <c r="P281" s="233"/>
      <c r="Q281" s="233"/>
      <c r="R281" s="233"/>
      <c r="S281" s="233"/>
      <c r="T281" s="233"/>
      <c r="U281" s="233"/>
      <c r="V281" s="233"/>
      <c r="W281" s="233"/>
      <c r="X281" s="235">
        <v>26730</v>
      </c>
      <c r="Y281" s="235"/>
      <c r="Z281" s="235"/>
      <c r="AA281" s="235"/>
      <c r="AB281" s="235"/>
      <c r="AC281" s="235"/>
      <c r="AD281" s="235"/>
      <c r="AE281" s="235"/>
      <c r="AF281" s="235"/>
      <c r="AG281" s="233">
        <v>0.116275529068882</v>
      </c>
      <c r="AH281" s="233"/>
      <c r="AI281" s="233"/>
      <c r="AJ281" s="233"/>
      <c r="AK281" s="233"/>
      <c r="AL281" s="233"/>
      <c r="AM281" s="233"/>
      <c r="AN281" s="233"/>
      <c r="AO281" s="233"/>
    </row>
    <row r="282" spans="2:41" s="178" customFormat="1" ht="8.85" customHeight="1" x14ac:dyDescent="0.15">
      <c r="B282" s="204" t="s">
        <v>1699</v>
      </c>
      <c r="C282" s="262">
        <v>2361237109.0700102</v>
      </c>
      <c r="D282" s="262"/>
      <c r="E282" s="262"/>
      <c r="F282" s="262"/>
      <c r="G282" s="262"/>
      <c r="H282" s="262"/>
      <c r="I282" s="262"/>
      <c r="J282" s="262"/>
      <c r="K282" s="262"/>
      <c r="L282" s="262"/>
      <c r="M282" s="262"/>
      <c r="N282" s="233">
        <v>0.15806017805258499</v>
      </c>
      <c r="O282" s="233"/>
      <c r="P282" s="233"/>
      <c r="Q282" s="233"/>
      <c r="R282" s="233"/>
      <c r="S282" s="233"/>
      <c r="T282" s="233"/>
      <c r="U282" s="233"/>
      <c r="V282" s="233"/>
      <c r="W282" s="233"/>
      <c r="X282" s="235">
        <v>24042</v>
      </c>
      <c r="Y282" s="235"/>
      <c r="Z282" s="235"/>
      <c r="AA282" s="235"/>
      <c r="AB282" s="235"/>
      <c r="AC282" s="235"/>
      <c r="AD282" s="235"/>
      <c r="AE282" s="235"/>
      <c r="AF282" s="235"/>
      <c r="AG282" s="233">
        <v>0.104582726145682</v>
      </c>
      <c r="AH282" s="233"/>
      <c r="AI282" s="233"/>
      <c r="AJ282" s="233"/>
      <c r="AK282" s="233"/>
      <c r="AL282" s="233"/>
      <c r="AM282" s="233"/>
      <c r="AN282" s="233"/>
      <c r="AO282" s="233"/>
    </row>
    <row r="283" spans="2:41" s="178" customFormat="1" ht="8.85" customHeight="1" x14ac:dyDescent="0.15">
      <c r="B283" s="204" t="s">
        <v>1698</v>
      </c>
      <c r="C283" s="262">
        <v>1542652515.28</v>
      </c>
      <c r="D283" s="262"/>
      <c r="E283" s="262"/>
      <c r="F283" s="262"/>
      <c r="G283" s="262"/>
      <c r="H283" s="262"/>
      <c r="I283" s="262"/>
      <c r="J283" s="262"/>
      <c r="K283" s="262"/>
      <c r="L283" s="262"/>
      <c r="M283" s="262"/>
      <c r="N283" s="233">
        <v>0.103264483817324</v>
      </c>
      <c r="O283" s="233"/>
      <c r="P283" s="233"/>
      <c r="Q283" s="233"/>
      <c r="R283" s="233"/>
      <c r="S283" s="233"/>
      <c r="T283" s="233"/>
      <c r="U283" s="233"/>
      <c r="V283" s="233"/>
      <c r="W283" s="233"/>
      <c r="X283" s="235">
        <v>12811</v>
      </c>
      <c r="Y283" s="235"/>
      <c r="Z283" s="235"/>
      <c r="AA283" s="235"/>
      <c r="AB283" s="235"/>
      <c r="AC283" s="235"/>
      <c r="AD283" s="235"/>
      <c r="AE283" s="235"/>
      <c r="AF283" s="235"/>
      <c r="AG283" s="233">
        <v>5.5727863931966E-2</v>
      </c>
      <c r="AH283" s="233"/>
      <c r="AI283" s="233"/>
      <c r="AJ283" s="233"/>
      <c r="AK283" s="233"/>
      <c r="AL283" s="233"/>
      <c r="AM283" s="233"/>
      <c r="AN283" s="233"/>
      <c r="AO283" s="233"/>
    </row>
    <row r="284" spans="2:41" s="178" customFormat="1" ht="8.85" customHeight="1" x14ac:dyDescent="0.15">
      <c r="B284" s="204" t="s">
        <v>1697</v>
      </c>
      <c r="C284" s="262">
        <v>312295385.88999897</v>
      </c>
      <c r="D284" s="262"/>
      <c r="E284" s="262"/>
      <c r="F284" s="262"/>
      <c r="G284" s="262"/>
      <c r="H284" s="262"/>
      <c r="I284" s="262"/>
      <c r="J284" s="262"/>
      <c r="K284" s="262"/>
      <c r="L284" s="262"/>
      <c r="M284" s="262"/>
      <c r="N284" s="233">
        <v>2.09049163716622E-2</v>
      </c>
      <c r="O284" s="233"/>
      <c r="P284" s="233"/>
      <c r="Q284" s="233"/>
      <c r="R284" s="233"/>
      <c r="S284" s="233"/>
      <c r="T284" s="233"/>
      <c r="U284" s="233"/>
      <c r="V284" s="233"/>
      <c r="W284" s="233"/>
      <c r="X284" s="235">
        <v>2547</v>
      </c>
      <c r="Y284" s="235"/>
      <c r="Z284" s="235"/>
      <c r="AA284" s="235"/>
      <c r="AB284" s="235"/>
      <c r="AC284" s="235"/>
      <c r="AD284" s="235"/>
      <c r="AE284" s="235"/>
      <c r="AF284" s="235"/>
      <c r="AG284" s="233">
        <v>1.1079452769863199E-2</v>
      </c>
      <c r="AH284" s="233"/>
      <c r="AI284" s="233"/>
      <c r="AJ284" s="233"/>
      <c r="AK284" s="233"/>
      <c r="AL284" s="233"/>
      <c r="AM284" s="233"/>
      <c r="AN284" s="233"/>
      <c r="AO284" s="233"/>
    </row>
    <row r="285" spans="2:41" s="178" customFormat="1" ht="8.85" customHeight="1" x14ac:dyDescent="0.15">
      <c r="B285" s="204" t="s">
        <v>1696</v>
      </c>
      <c r="C285" s="262">
        <v>106004125.5</v>
      </c>
      <c r="D285" s="262"/>
      <c r="E285" s="262"/>
      <c r="F285" s="262"/>
      <c r="G285" s="262"/>
      <c r="H285" s="262"/>
      <c r="I285" s="262"/>
      <c r="J285" s="262"/>
      <c r="K285" s="262"/>
      <c r="L285" s="262"/>
      <c r="M285" s="262"/>
      <c r="N285" s="233">
        <v>7.0958697398405797E-3</v>
      </c>
      <c r="O285" s="233"/>
      <c r="P285" s="233"/>
      <c r="Q285" s="233"/>
      <c r="R285" s="233"/>
      <c r="S285" s="233"/>
      <c r="T285" s="233"/>
      <c r="U285" s="233"/>
      <c r="V285" s="233"/>
      <c r="W285" s="233"/>
      <c r="X285" s="235">
        <v>1088</v>
      </c>
      <c r="Y285" s="235"/>
      <c r="Z285" s="235"/>
      <c r="AA285" s="235"/>
      <c r="AB285" s="235"/>
      <c r="AC285" s="235"/>
      <c r="AD285" s="235"/>
      <c r="AE285" s="235"/>
      <c r="AF285" s="235"/>
      <c r="AG285" s="233">
        <v>4.7328011832002996E-3</v>
      </c>
      <c r="AH285" s="233"/>
      <c r="AI285" s="233"/>
      <c r="AJ285" s="233"/>
      <c r="AK285" s="233"/>
      <c r="AL285" s="233"/>
      <c r="AM285" s="233"/>
      <c r="AN285" s="233"/>
      <c r="AO285" s="233"/>
    </row>
    <row r="286" spans="2:41" s="178" customFormat="1" ht="8.85" customHeight="1" x14ac:dyDescent="0.15">
      <c r="B286" s="204" t="s">
        <v>1695</v>
      </c>
      <c r="C286" s="262">
        <v>55722219.420000002</v>
      </c>
      <c r="D286" s="262"/>
      <c r="E286" s="262"/>
      <c r="F286" s="262"/>
      <c r="G286" s="262"/>
      <c r="H286" s="262"/>
      <c r="I286" s="262"/>
      <c r="J286" s="262"/>
      <c r="K286" s="262"/>
      <c r="L286" s="262"/>
      <c r="M286" s="262"/>
      <c r="N286" s="233">
        <v>3.7300209662041398E-3</v>
      </c>
      <c r="O286" s="233"/>
      <c r="P286" s="233"/>
      <c r="Q286" s="233"/>
      <c r="R286" s="233"/>
      <c r="S286" s="233"/>
      <c r="T286" s="233"/>
      <c r="U286" s="233"/>
      <c r="V286" s="233"/>
      <c r="W286" s="233"/>
      <c r="X286" s="235">
        <v>654</v>
      </c>
      <c r="Y286" s="235"/>
      <c r="Z286" s="235"/>
      <c r="AA286" s="235"/>
      <c r="AB286" s="235"/>
      <c r="AC286" s="235"/>
      <c r="AD286" s="235"/>
      <c r="AE286" s="235"/>
      <c r="AF286" s="235"/>
      <c r="AG286" s="233">
        <v>2.8449007112251799E-3</v>
      </c>
      <c r="AH286" s="233"/>
      <c r="AI286" s="233"/>
      <c r="AJ286" s="233"/>
      <c r="AK286" s="233"/>
      <c r="AL286" s="233"/>
      <c r="AM286" s="233"/>
      <c r="AN286" s="233"/>
      <c r="AO286" s="233"/>
    </row>
    <row r="287" spans="2:41" s="178" customFormat="1" ht="8.85" customHeight="1" x14ac:dyDescent="0.15">
      <c r="B287" s="204" t="s">
        <v>1694</v>
      </c>
      <c r="C287" s="262">
        <v>356553039.14999998</v>
      </c>
      <c r="D287" s="262"/>
      <c r="E287" s="262"/>
      <c r="F287" s="262"/>
      <c r="G287" s="262"/>
      <c r="H287" s="262"/>
      <c r="I287" s="262"/>
      <c r="J287" s="262"/>
      <c r="K287" s="262"/>
      <c r="L287" s="262"/>
      <c r="M287" s="262"/>
      <c r="N287" s="233">
        <v>2.3867504299657401E-2</v>
      </c>
      <c r="O287" s="233"/>
      <c r="P287" s="233"/>
      <c r="Q287" s="233"/>
      <c r="R287" s="233"/>
      <c r="S287" s="233"/>
      <c r="T287" s="233"/>
      <c r="U287" s="233"/>
      <c r="V287" s="233"/>
      <c r="W287" s="233"/>
      <c r="X287" s="235">
        <v>2777</v>
      </c>
      <c r="Y287" s="235"/>
      <c r="Z287" s="235"/>
      <c r="AA287" s="235"/>
      <c r="AB287" s="235"/>
      <c r="AC287" s="235"/>
      <c r="AD287" s="235"/>
      <c r="AE287" s="235"/>
      <c r="AF287" s="235"/>
      <c r="AG287" s="233">
        <v>1.20799530199883E-2</v>
      </c>
      <c r="AH287" s="233"/>
      <c r="AI287" s="233"/>
      <c r="AJ287" s="233"/>
      <c r="AK287" s="233"/>
      <c r="AL287" s="233"/>
      <c r="AM287" s="233"/>
      <c r="AN287" s="233"/>
      <c r="AO287" s="233"/>
    </row>
    <row r="288" spans="2:41" s="178" customFormat="1" ht="10.199999999999999" customHeight="1" x14ac:dyDescent="0.15">
      <c r="B288" s="268"/>
      <c r="C288" s="260">
        <v>14938848849.610001</v>
      </c>
      <c r="D288" s="260"/>
      <c r="E288" s="260"/>
      <c r="F288" s="260"/>
      <c r="G288" s="260"/>
      <c r="H288" s="260"/>
      <c r="I288" s="260"/>
      <c r="J288" s="260"/>
      <c r="K288" s="260"/>
      <c r="L288" s="260"/>
      <c r="M288" s="260"/>
      <c r="N288" s="258">
        <v>1</v>
      </c>
      <c r="O288" s="258"/>
      <c r="P288" s="258"/>
      <c r="Q288" s="258"/>
      <c r="R288" s="258"/>
      <c r="S288" s="258"/>
      <c r="T288" s="258"/>
      <c r="U288" s="258"/>
      <c r="V288" s="258"/>
      <c r="W288" s="258"/>
      <c r="X288" s="259">
        <v>229885</v>
      </c>
      <c r="Y288" s="259"/>
      <c r="Z288" s="259"/>
      <c r="AA288" s="259"/>
      <c r="AB288" s="259"/>
      <c r="AC288" s="259"/>
      <c r="AD288" s="259"/>
      <c r="AE288" s="259"/>
      <c r="AF288" s="259"/>
      <c r="AG288" s="258">
        <v>1</v>
      </c>
      <c r="AH288" s="258"/>
      <c r="AI288" s="258"/>
      <c r="AJ288" s="258"/>
      <c r="AK288" s="258"/>
      <c r="AL288" s="258"/>
      <c r="AM288" s="258"/>
      <c r="AN288" s="258"/>
      <c r="AO288" s="258"/>
    </row>
    <row r="289" spans="2:44" s="178" customFormat="1" ht="7.2" customHeight="1" x14ac:dyDescent="0.15"/>
    <row r="290" spans="2:44" s="178" customFormat="1" ht="15.3" customHeight="1" x14ac:dyDescent="0.15">
      <c r="B290" s="216" t="s">
        <v>1693</v>
      </c>
      <c r="C290" s="216"/>
      <c r="D290" s="216"/>
      <c r="E290" s="216"/>
      <c r="F290" s="216"/>
      <c r="G290" s="216"/>
      <c r="H290" s="216"/>
      <c r="I290" s="216"/>
      <c r="J290" s="216"/>
      <c r="K290" s="216"/>
      <c r="L290" s="216"/>
      <c r="M290" s="216"/>
      <c r="N290" s="216"/>
      <c r="O290" s="216"/>
      <c r="P290" s="216"/>
      <c r="Q290" s="216"/>
      <c r="R290" s="216"/>
      <c r="S290" s="216"/>
      <c r="T290" s="216"/>
      <c r="U290" s="216"/>
      <c r="V290" s="216"/>
      <c r="W290" s="216"/>
      <c r="X290" s="216"/>
      <c r="Y290" s="216"/>
      <c r="Z290" s="216"/>
      <c r="AA290" s="216"/>
      <c r="AB290" s="216"/>
      <c r="AC290" s="216"/>
      <c r="AD290" s="216"/>
      <c r="AE290" s="216"/>
      <c r="AF290" s="216"/>
      <c r="AG290" s="216"/>
      <c r="AH290" s="216"/>
      <c r="AI290" s="216"/>
      <c r="AJ290" s="216"/>
      <c r="AK290" s="216"/>
      <c r="AL290" s="216"/>
      <c r="AM290" s="216"/>
      <c r="AN290" s="216"/>
      <c r="AO290" s="216"/>
      <c r="AP290" s="216"/>
      <c r="AQ290" s="216"/>
      <c r="AR290" s="216"/>
    </row>
    <row r="291" spans="2:44" s="178" customFormat="1" ht="6.3" customHeight="1" x14ac:dyDescent="0.15"/>
    <row r="292" spans="2:44" s="178" customFormat="1" ht="10.65" customHeight="1" x14ac:dyDescent="0.15">
      <c r="B292" s="264"/>
      <c r="C292" s="264"/>
      <c r="D292" s="212" t="s">
        <v>1652</v>
      </c>
      <c r="E292" s="212"/>
      <c r="F292" s="212"/>
      <c r="G292" s="212"/>
      <c r="H292" s="212"/>
      <c r="I292" s="212"/>
      <c r="J292" s="212"/>
      <c r="K292" s="212"/>
      <c r="L292" s="212"/>
      <c r="M292" s="212"/>
      <c r="N292" s="212"/>
      <c r="O292" s="212" t="s">
        <v>1650</v>
      </c>
      <c r="P292" s="212"/>
      <c r="Q292" s="212"/>
      <c r="R292" s="212"/>
      <c r="S292" s="212"/>
      <c r="T292" s="212"/>
      <c r="U292" s="212"/>
      <c r="V292" s="212"/>
      <c r="W292" s="212"/>
      <c r="X292" s="212"/>
      <c r="Y292" s="212" t="s">
        <v>1651</v>
      </c>
      <c r="Z292" s="212"/>
      <c r="AA292" s="212"/>
      <c r="AB292" s="212"/>
      <c r="AC292" s="212"/>
      <c r="AD292" s="212"/>
      <c r="AE292" s="212"/>
      <c r="AF292" s="212"/>
      <c r="AG292" s="212"/>
      <c r="AH292" s="212" t="s">
        <v>1650</v>
      </c>
      <c r="AI292" s="212"/>
      <c r="AJ292" s="212"/>
      <c r="AK292" s="212"/>
      <c r="AL292" s="212"/>
      <c r="AM292" s="212"/>
      <c r="AN292" s="212"/>
      <c r="AO292" s="212"/>
      <c r="AP292" s="267"/>
    </row>
    <row r="293" spans="2:44" s="178" customFormat="1" ht="8.85" customHeight="1" x14ac:dyDescent="0.15">
      <c r="B293" s="231" t="s">
        <v>1692</v>
      </c>
      <c r="C293" s="231"/>
      <c r="D293" s="262">
        <v>130385012.05</v>
      </c>
      <c r="E293" s="262"/>
      <c r="F293" s="262"/>
      <c r="G293" s="262"/>
      <c r="H293" s="262"/>
      <c r="I293" s="262"/>
      <c r="J293" s="262"/>
      <c r="K293" s="262"/>
      <c r="L293" s="262"/>
      <c r="M293" s="262"/>
      <c r="N293" s="262"/>
      <c r="O293" s="233">
        <v>8.7279156086651193E-3</v>
      </c>
      <c r="P293" s="233"/>
      <c r="Q293" s="233"/>
      <c r="R293" s="233"/>
      <c r="S293" s="233"/>
      <c r="T293" s="233"/>
      <c r="U293" s="233"/>
      <c r="V293" s="233"/>
      <c r="W293" s="233"/>
      <c r="X293" s="233"/>
      <c r="Y293" s="235">
        <v>14958</v>
      </c>
      <c r="Z293" s="235"/>
      <c r="AA293" s="235"/>
      <c r="AB293" s="235"/>
      <c r="AC293" s="235"/>
      <c r="AD293" s="235"/>
      <c r="AE293" s="235"/>
      <c r="AF293" s="235"/>
      <c r="AG293" s="235"/>
      <c r="AH293" s="233">
        <v>6.5067316266829101E-2</v>
      </c>
      <c r="AI293" s="233"/>
      <c r="AJ293" s="233"/>
      <c r="AK293" s="233"/>
      <c r="AL293" s="233"/>
      <c r="AM293" s="233"/>
      <c r="AN293" s="233"/>
      <c r="AO293" s="233"/>
      <c r="AP293" s="266">
        <v>1</v>
      </c>
    </row>
    <row r="294" spans="2:44" s="178" customFormat="1" ht="8.85" customHeight="1" x14ac:dyDescent="0.15">
      <c r="B294" s="231" t="s">
        <v>1691</v>
      </c>
      <c r="C294" s="231"/>
      <c r="D294" s="262">
        <v>410302001.10000199</v>
      </c>
      <c r="E294" s="262"/>
      <c r="F294" s="262"/>
      <c r="G294" s="262"/>
      <c r="H294" s="262"/>
      <c r="I294" s="262"/>
      <c r="J294" s="262"/>
      <c r="K294" s="262"/>
      <c r="L294" s="262"/>
      <c r="M294" s="262"/>
      <c r="N294" s="262"/>
      <c r="O294" s="233">
        <v>2.7465436274945201E-2</v>
      </c>
      <c r="P294" s="233"/>
      <c r="Q294" s="233"/>
      <c r="R294" s="233"/>
      <c r="S294" s="233"/>
      <c r="T294" s="233"/>
      <c r="U294" s="233"/>
      <c r="V294" s="233"/>
      <c r="W294" s="233"/>
      <c r="X294" s="233"/>
      <c r="Y294" s="235">
        <v>17374</v>
      </c>
      <c r="Z294" s="235"/>
      <c r="AA294" s="235"/>
      <c r="AB294" s="235"/>
      <c r="AC294" s="235"/>
      <c r="AD294" s="235"/>
      <c r="AE294" s="235"/>
      <c r="AF294" s="235"/>
      <c r="AG294" s="235"/>
      <c r="AH294" s="233">
        <v>7.5576918894229697E-2</v>
      </c>
      <c r="AI294" s="233"/>
      <c r="AJ294" s="233"/>
      <c r="AK294" s="233"/>
      <c r="AL294" s="233"/>
      <c r="AM294" s="233"/>
      <c r="AN294" s="233"/>
      <c r="AO294" s="233"/>
      <c r="AP294" s="266">
        <v>2</v>
      </c>
    </row>
    <row r="295" spans="2:44" s="178" customFormat="1" ht="8.85" customHeight="1" x14ac:dyDescent="0.15">
      <c r="B295" s="231" t="s">
        <v>1690</v>
      </c>
      <c r="C295" s="231"/>
      <c r="D295" s="262">
        <v>886008904.03000104</v>
      </c>
      <c r="E295" s="262"/>
      <c r="F295" s="262"/>
      <c r="G295" s="262"/>
      <c r="H295" s="262"/>
      <c r="I295" s="262"/>
      <c r="J295" s="262"/>
      <c r="K295" s="262"/>
      <c r="L295" s="262"/>
      <c r="M295" s="262"/>
      <c r="N295" s="262"/>
      <c r="O295" s="233">
        <v>5.9309048036397499E-2</v>
      </c>
      <c r="P295" s="233"/>
      <c r="Q295" s="233"/>
      <c r="R295" s="233"/>
      <c r="S295" s="233"/>
      <c r="T295" s="233"/>
      <c r="U295" s="233"/>
      <c r="V295" s="233"/>
      <c r="W295" s="233"/>
      <c r="X295" s="233"/>
      <c r="Y295" s="235">
        <v>22788</v>
      </c>
      <c r="Z295" s="235"/>
      <c r="AA295" s="235"/>
      <c r="AB295" s="235"/>
      <c r="AC295" s="235"/>
      <c r="AD295" s="235"/>
      <c r="AE295" s="235"/>
      <c r="AF295" s="235"/>
      <c r="AG295" s="235"/>
      <c r="AH295" s="233">
        <v>9.9127824781956198E-2</v>
      </c>
      <c r="AI295" s="233"/>
      <c r="AJ295" s="233"/>
      <c r="AK295" s="233"/>
      <c r="AL295" s="233"/>
      <c r="AM295" s="233"/>
      <c r="AN295" s="233"/>
      <c r="AO295" s="233"/>
      <c r="AP295" s="266">
        <v>3</v>
      </c>
    </row>
    <row r="296" spans="2:44" s="178" customFormat="1" ht="8.85" customHeight="1" x14ac:dyDescent="0.15">
      <c r="B296" s="231" t="s">
        <v>1689</v>
      </c>
      <c r="C296" s="231"/>
      <c r="D296" s="262">
        <v>1784230695.72999</v>
      </c>
      <c r="E296" s="262"/>
      <c r="F296" s="262"/>
      <c r="G296" s="262"/>
      <c r="H296" s="262"/>
      <c r="I296" s="262"/>
      <c r="J296" s="262"/>
      <c r="K296" s="262"/>
      <c r="L296" s="262"/>
      <c r="M296" s="262"/>
      <c r="N296" s="262"/>
      <c r="O296" s="233">
        <v>0.11943562142517899</v>
      </c>
      <c r="P296" s="233"/>
      <c r="Q296" s="233"/>
      <c r="R296" s="233"/>
      <c r="S296" s="233"/>
      <c r="T296" s="233"/>
      <c r="U296" s="233"/>
      <c r="V296" s="233"/>
      <c r="W296" s="233"/>
      <c r="X296" s="233"/>
      <c r="Y296" s="235">
        <v>29990</v>
      </c>
      <c r="Z296" s="235"/>
      <c r="AA296" s="235"/>
      <c r="AB296" s="235"/>
      <c r="AC296" s="235"/>
      <c r="AD296" s="235"/>
      <c r="AE296" s="235"/>
      <c r="AF296" s="235"/>
      <c r="AG296" s="235"/>
      <c r="AH296" s="233">
        <v>0.13045653261413301</v>
      </c>
      <c r="AI296" s="233"/>
      <c r="AJ296" s="233"/>
      <c r="AK296" s="233"/>
      <c r="AL296" s="233"/>
      <c r="AM296" s="233"/>
      <c r="AN296" s="233"/>
      <c r="AO296" s="233"/>
      <c r="AP296" s="266">
        <v>4</v>
      </c>
    </row>
    <row r="297" spans="2:44" s="178" customFormat="1" ht="8.85" customHeight="1" x14ac:dyDescent="0.15">
      <c r="B297" s="231" t="s">
        <v>1688</v>
      </c>
      <c r="C297" s="231"/>
      <c r="D297" s="262">
        <v>2075435776.1400001</v>
      </c>
      <c r="E297" s="262"/>
      <c r="F297" s="262"/>
      <c r="G297" s="262"/>
      <c r="H297" s="262"/>
      <c r="I297" s="262"/>
      <c r="J297" s="262"/>
      <c r="K297" s="262"/>
      <c r="L297" s="262"/>
      <c r="M297" s="262"/>
      <c r="N297" s="262"/>
      <c r="O297" s="233">
        <v>0.138928761983838</v>
      </c>
      <c r="P297" s="233"/>
      <c r="Q297" s="233"/>
      <c r="R297" s="233"/>
      <c r="S297" s="233"/>
      <c r="T297" s="233"/>
      <c r="U297" s="233"/>
      <c r="V297" s="233"/>
      <c r="W297" s="233"/>
      <c r="X297" s="233"/>
      <c r="Y297" s="235">
        <v>27679</v>
      </c>
      <c r="Z297" s="235"/>
      <c r="AA297" s="235"/>
      <c r="AB297" s="235"/>
      <c r="AC297" s="235"/>
      <c r="AD297" s="235"/>
      <c r="AE297" s="235"/>
      <c r="AF297" s="235"/>
      <c r="AG297" s="235"/>
      <c r="AH297" s="233">
        <v>0.12040368010091999</v>
      </c>
      <c r="AI297" s="233"/>
      <c r="AJ297" s="233"/>
      <c r="AK297" s="233"/>
      <c r="AL297" s="233"/>
      <c r="AM297" s="233"/>
      <c r="AN297" s="233"/>
      <c r="AO297" s="233"/>
      <c r="AP297" s="266">
        <v>5</v>
      </c>
    </row>
    <row r="298" spans="2:44" s="178" customFormat="1" ht="8.85" customHeight="1" x14ac:dyDescent="0.15">
      <c r="B298" s="231" t="s">
        <v>1687</v>
      </c>
      <c r="C298" s="231"/>
      <c r="D298" s="262">
        <v>751419438.48999906</v>
      </c>
      <c r="E298" s="262"/>
      <c r="F298" s="262"/>
      <c r="G298" s="262"/>
      <c r="H298" s="262"/>
      <c r="I298" s="262"/>
      <c r="J298" s="262"/>
      <c r="K298" s="262"/>
      <c r="L298" s="262"/>
      <c r="M298" s="262"/>
      <c r="N298" s="262"/>
      <c r="O298" s="233">
        <v>5.0299688152318098E-2</v>
      </c>
      <c r="P298" s="233"/>
      <c r="Q298" s="233"/>
      <c r="R298" s="233"/>
      <c r="S298" s="233"/>
      <c r="T298" s="233"/>
      <c r="U298" s="233"/>
      <c r="V298" s="233"/>
      <c r="W298" s="233"/>
      <c r="X298" s="233"/>
      <c r="Y298" s="235">
        <v>14946</v>
      </c>
      <c r="Z298" s="235"/>
      <c r="AA298" s="235"/>
      <c r="AB298" s="235"/>
      <c r="AC298" s="235"/>
      <c r="AD298" s="235"/>
      <c r="AE298" s="235"/>
      <c r="AF298" s="235"/>
      <c r="AG298" s="235"/>
      <c r="AH298" s="233">
        <v>6.5015116253779107E-2</v>
      </c>
      <c r="AI298" s="233"/>
      <c r="AJ298" s="233"/>
      <c r="AK298" s="233"/>
      <c r="AL298" s="233"/>
      <c r="AM298" s="233"/>
      <c r="AN298" s="233"/>
      <c r="AO298" s="233"/>
      <c r="AP298" s="266">
        <v>6</v>
      </c>
    </row>
    <row r="299" spans="2:44" s="178" customFormat="1" ht="8.85" customHeight="1" x14ac:dyDescent="0.15">
      <c r="B299" s="231" t="s">
        <v>1686</v>
      </c>
      <c r="C299" s="231"/>
      <c r="D299" s="262">
        <v>782795391.42000198</v>
      </c>
      <c r="E299" s="262"/>
      <c r="F299" s="262"/>
      <c r="G299" s="262"/>
      <c r="H299" s="262"/>
      <c r="I299" s="262"/>
      <c r="J299" s="262"/>
      <c r="K299" s="262"/>
      <c r="L299" s="262"/>
      <c r="M299" s="262"/>
      <c r="N299" s="262"/>
      <c r="O299" s="233">
        <v>5.2399980701353599E-2</v>
      </c>
      <c r="P299" s="233"/>
      <c r="Q299" s="233"/>
      <c r="R299" s="233"/>
      <c r="S299" s="233"/>
      <c r="T299" s="233"/>
      <c r="U299" s="233"/>
      <c r="V299" s="233"/>
      <c r="W299" s="233"/>
      <c r="X299" s="233"/>
      <c r="Y299" s="235">
        <v>13810</v>
      </c>
      <c r="Z299" s="235"/>
      <c r="AA299" s="235"/>
      <c r="AB299" s="235"/>
      <c r="AC299" s="235"/>
      <c r="AD299" s="235"/>
      <c r="AE299" s="235"/>
      <c r="AF299" s="235"/>
      <c r="AG299" s="235"/>
      <c r="AH299" s="233">
        <v>6.0073515018378799E-2</v>
      </c>
      <c r="AI299" s="233"/>
      <c r="AJ299" s="233"/>
      <c r="AK299" s="233"/>
      <c r="AL299" s="233"/>
      <c r="AM299" s="233"/>
      <c r="AN299" s="233"/>
      <c r="AO299" s="233"/>
      <c r="AP299" s="266">
        <v>7</v>
      </c>
    </row>
    <row r="300" spans="2:44" s="178" customFormat="1" ht="8.85" customHeight="1" x14ac:dyDescent="0.15">
      <c r="B300" s="231" t="s">
        <v>1685</v>
      </c>
      <c r="C300" s="231"/>
      <c r="D300" s="262">
        <v>843993433.67999899</v>
      </c>
      <c r="E300" s="262"/>
      <c r="F300" s="262"/>
      <c r="G300" s="262"/>
      <c r="H300" s="262"/>
      <c r="I300" s="262"/>
      <c r="J300" s="262"/>
      <c r="K300" s="262"/>
      <c r="L300" s="262"/>
      <c r="M300" s="262"/>
      <c r="N300" s="262"/>
      <c r="O300" s="233">
        <v>5.6496550850504999E-2</v>
      </c>
      <c r="P300" s="233"/>
      <c r="Q300" s="233"/>
      <c r="R300" s="233"/>
      <c r="S300" s="233"/>
      <c r="T300" s="233"/>
      <c r="U300" s="233"/>
      <c r="V300" s="233"/>
      <c r="W300" s="233"/>
      <c r="X300" s="233"/>
      <c r="Y300" s="235">
        <v>13279</v>
      </c>
      <c r="Z300" s="235"/>
      <c r="AA300" s="235"/>
      <c r="AB300" s="235"/>
      <c r="AC300" s="235"/>
      <c r="AD300" s="235"/>
      <c r="AE300" s="235"/>
      <c r="AF300" s="235"/>
      <c r="AG300" s="235"/>
      <c r="AH300" s="233">
        <v>5.7763664440916102E-2</v>
      </c>
      <c r="AI300" s="233"/>
      <c r="AJ300" s="233"/>
      <c r="AK300" s="233"/>
      <c r="AL300" s="233"/>
      <c r="AM300" s="233"/>
      <c r="AN300" s="233"/>
      <c r="AO300" s="233"/>
      <c r="AP300" s="266">
        <v>8</v>
      </c>
    </row>
    <row r="301" spans="2:44" s="178" customFormat="1" ht="8.85" customHeight="1" x14ac:dyDescent="0.15">
      <c r="B301" s="231" t="s">
        <v>1684</v>
      </c>
      <c r="C301" s="231"/>
      <c r="D301" s="262">
        <v>1119187888.0899999</v>
      </c>
      <c r="E301" s="262"/>
      <c r="F301" s="262"/>
      <c r="G301" s="262"/>
      <c r="H301" s="262"/>
      <c r="I301" s="262"/>
      <c r="J301" s="262"/>
      <c r="K301" s="262"/>
      <c r="L301" s="262"/>
      <c r="M301" s="262"/>
      <c r="N301" s="262"/>
      <c r="O301" s="233">
        <v>7.4917947116066905E-2</v>
      </c>
      <c r="P301" s="233"/>
      <c r="Q301" s="233"/>
      <c r="R301" s="233"/>
      <c r="S301" s="233"/>
      <c r="T301" s="233"/>
      <c r="U301" s="233"/>
      <c r="V301" s="233"/>
      <c r="W301" s="233"/>
      <c r="X301" s="233"/>
      <c r="Y301" s="235">
        <v>13686</v>
      </c>
      <c r="Z301" s="235"/>
      <c r="AA301" s="235"/>
      <c r="AB301" s="235"/>
      <c r="AC301" s="235"/>
      <c r="AD301" s="235"/>
      <c r="AE301" s="235"/>
      <c r="AF301" s="235"/>
      <c r="AG301" s="235"/>
      <c r="AH301" s="233">
        <v>5.9534114883528701E-2</v>
      </c>
      <c r="AI301" s="233"/>
      <c r="AJ301" s="233"/>
      <c r="AK301" s="233"/>
      <c r="AL301" s="233"/>
      <c r="AM301" s="233"/>
      <c r="AN301" s="233"/>
      <c r="AO301" s="233"/>
      <c r="AP301" s="266">
        <v>9</v>
      </c>
    </row>
    <row r="302" spans="2:44" s="178" customFormat="1" ht="8.85" customHeight="1" x14ac:dyDescent="0.15">
      <c r="B302" s="231" t="s">
        <v>1683</v>
      </c>
      <c r="C302" s="231"/>
      <c r="D302" s="262">
        <v>947883065.330001</v>
      </c>
      <c r="E302" s="262"/>
      <c r="F302" s="262"/>
      <c r="G302" s="262"/>
      <c r="H302" s="262"/>
      <c r="I302" s="262"/>
      <c r="J302" s="262"/>
      <c r="K302" s="262"/>
      <c r="L302" s="262"/>
      <c r="M302" s="262"/>
      <c r="N302" s="262"/>
      <c r="O302" s="233">
        <v>6.3450877298001904E-2</v>
      </c>
      <c r="P302" s="233"/>
      <c r="Q302" s="233"/>
      <c r="R302" s="233"/>
      <c r="S302" s="233"/>
      <c r="T302" s="233"/>
      <c r="U302" s="233"/>
      <c r="V302" s="233"/>
      <c r="W302" s="233"/>
      <c r="X302" s="233"/>
      <c r="Y302" s="235">
        <v>10970</v>
      </c>
      <c r="Z302" s="235"/>
      <c r="AA302" s="235"/>
      <c r="AB302" s="235"/>
      <c r="AC302" s="235"/>
      <c r="AD302" s="235"/>
      <c r="AE302" s="235"/>
      <c r="AF302" s="235"/>
      <c r="AG302" s="235"/>
      <c r="AH302" s="233">
        <v>4.7719511929878E-2</v>
      </c>
      <c r="AI302" s="233"/>
      <c r="AJ302" s="233"/>
      <c r="AK302" s="233"/>
      <c r="AL302" s="233"/>
      <c r="AM302" s="233"/>
      <c r="AN302" s="233"/>
      <c r="AO302" s="233"/>
      <c r="AP302" s="266">
        <v>10</v>
      </c>
    </row>
    <row r="303" spans="2:44" s="178" customFormat="1" ht="8.85" customHeight="1" x14ac:dyDescent="0.15">
      <c r="B303" s="231" t="s">
        <v>1682</v>
      </c>
      <c r="C303" s="231"/>
      <c r="D303" s="262">
        <v>2477935450.1000099</v>
      </c>
      <c r="E303" s="262"/>
      <c r="F303" s="262"/>
      <c r="G303" s="262"/>
      <c r="H303" s="262"/>
      <c r="I303" s="262"/>
      <c r="J303" s="262"/>
      <c r="K303" s="262"/>
      <c r="L303" s="262"/>
      <c r="M303" s="262"/>
      <c r="N303" s="262"/>
      <c r="O303" s="233">
        <v>0.16587191389681299</v>
      </c>
      <c r="P303" s="233"/>
      <c r="Q303" s="233"/>
      <c r="R303" s="233"/>
      <c r="S303" s="233"/>
      <c r="T303" s="233"/>
      <c r="U303" s="233"/>
      <c r="V303" s="233"/>
      <c r="W303" s="233"/>
      <c r="X303" s="233"/>
      <c r="Y303" s="235">
        <v>28333</v>
      </c>
      <c r="Z303" s="235"/>
      <c r="AA303" s="235"/>
      <c r="AB303" s="235"/>
      <c r="AC303" s="235"/>
      <c r="AD303" s="235"/>
      <c r="AE303" s="235"/>
      <c r="AF303" s="235"/>
      <c r="AG303" s="235"/>
      <c r="AH303" s="233">
        <v>0.123248580812145</v>
      </c>
      <c r="AI303" s="233"/>
      <c r="AJ303" s="233"/>
      <c r="AK303" s="233"/>
      <c r="AL303" s="233"/>
      <c r="AM303" s="233"/>
      <c r="AN303" s="233"/>
      <c r="AO303" s="233"/>
      <c r="AP303" s="266">
        <v>11</v>
      </c>
    </row>
    <row r="304" spans="2:44" s="178" customFormat="1" ht="8.85" customHeight="1" x14ac:dyDescent="0.15">
      <c r="B304" s="231" t="s">
        <v>1681</v>
      </c>
      <c r="C304" s="231"/>
      <c r="D304" s="262">
        <v>1047206301.34</v>
      </c>
      <c r="E304" s="262"/>
      <c r="F304" s="262"/>
      <c r="G304" s="262"/>
      <c r="H304" s="262"/>
      <c r="I304" s="262"/>
      <c r="J304" s="262"/>
      <c r="K304" s="262"/>
      <c r="L304" s="262"/>
      <c r="M304" s="262"/>
      <c r="N304" s="262"/>
      <c r="O304" s="233">
        <v>7.0099531221064701E-2</v>
      </c>
      <c r="P304" s="233"/>
      <c r="Q304" s="233"/>
      <c r="R304" s="233"/>
      <c r="S304" s="233"/>
      <c r="T304" s="233"/>
      <c r="U304" s="233"/>
      <c r="V304" s="233"/>
      <c r="W304" s="233"/>
      <c r="X304" s="233"/>
      <c r="Y304" s="235">
        <v>10101</v>
      </c>
      <c r="Z304" s="235"/>
      <c r="AA304" s="235"/>
      <c r="AB304" s="235"/>
      <c r="AC304" s="235"/>
      <c r="AD304" s="235"/>
      <c r="AE304" s="235"/>
      <c r="AF304" s="235"/>
      <c r="AG304" s="235"/>
      <c r="AH304" s="233">
        <v>4.3939360984840303E-2</v>
      </c>
      <c r="AI304" s="233"/>
      <c r="AJ304" s="233"/>
      <c r="AK304" s="233"/>
      <c r="AL304" s="233"/>
      <c r="AM304" s="233"/>
      <c r="AN304" s="233"/>
      <c r="AO304" s="233"/>
      <c r="AP304" s="266">
        <v>12</v>
      </c>
    </row>
    <row r="305" spans="2:44" s="178" customFormat="1" ht="8.85" customHeight="1" x14ac:dyDescent="0.15">
      <c r="B305" s="231" t="s">
        <v>1680</v>
      </c>
      <c r="C305" s="231"/>
      <c r="D305" s="262">
        <v>471181576.79000002</v>
      </c>
      <c r="E305" s="262"/>
      <c r="F305" s="262"/>
      <c r="G305" s="262"/>
      <c r="H305" s="262"/>
      <c r="I305" s="262"/>
      <c r="J305" s="262"/>
      <c r="K305" s="262"/>
      <c r="L305" s="262"/>
      <c r="M305" s="262"/>
      <c r="N305" s="262"/>
      <c r="O305" s="233">
        <v>3.1540688411363198E-2</v>
      </c>
      <c r="P305" s="233"/>
      <c r="Q305" s="233"/>
      <c r="R305" s="233"/>
      <c r="S305" s="233"/>
      <c r="T305" s="233"/>
      <c r="U305" s="233"/>
      <c r="V305" s="233"/>
      <c r="W305" s="233"/>
      <c r="X305" s="233"/>
      <c r="Y305" s="235">
        <v>4170</v>
      </c>
      <c r="Z305" s="235"/>
      <c r="AA305" s="235"/>
      <c r="AB305" s="235"/>
      <c r="AC305" s="235"/>
      <c r="AD305" s="235"/>
      <c r="AE305" s="235"/>
      <c r="AF305" s="235"/>
      <c r="AG305" s="235"/>
      <c r="AH305" s="233">
        <v>1.8139504534876099E-2</v>
      </c>
      <c r="AI305" s="233"/>
      <c r="AJ305" s="233"/>
      <c r="AK305" s="233"/>
      <c r="AL305" s="233"/>
      <c r="AM305" s="233"/>
      <c r="AN305" s="233"/>
      <c r="AO305" s="233"/>
      <c r="AP305" s="266">
        <v>13</v>
      </c>
    </row>
    <row r="306" spans="2:44" s="178" customFormat="1" ht="8.85" customHeight="1" x14ac:dyDescent="0.15">
      <c r="B306" s="231" t="s">
        <v>1679</v>
      </c>
      <c r="C306" s="231"/>
      <c r="D306" s="262">
        <v>1210883915.3199999</v>
      </c>
      <c r="E306" s="262"/>
      <c r="F306" s="262"/>
      <c r="G306" s="262"/>
      <c r="H306" s="262"/>
      <c r="I306" s="262"/>
      <c r="J306" s="262"/>
      <c r="K306" s="262"/>
      <c r="L306" s="262"/>
      <c r="M306" s="262"/>
      <c r="N306" s="262"/>
      <c r="O306" s="233">
        <v>8.1056039023489498E-2</v>
      </c>
      <c r="P306" s="233"/>
      <c r="Q306" s="233"/>
      <c r="R306" s="233"/>
      <c r="S306" s="233"/>
      <c r="T306" s="233"/>
      <c r="U306" s="233"/>
      <c r="V306" s="233"/>
      <c r="W306" s="233"/>
      <c r="X306" s="233"/>
      <c r="Y306" s="235">
        <v>7801</v>
      </c>
      <c r="Z306" s="235"/>
      <c r="AA306" s="235"/>
      <c r="AB306" s="235"/>
      <c r="AC306" s="235"/>
      <c r="AD306" s="235"/>
      <c r="AE306" s="235"/>
      <c r="AF306" s="235"/>
      <c r="AG306" s="235"/>
      <c r="AH306" s="233">
        <v>3.3934358483589597E-2</v>
      </c>
      <c r="AI306" s="233"/>
      <c r="AJ306" s="233"/>
      <c r="AK306" s="233"/>
      <c r="AL306" s="233"/>
      <c r="AM306" s="233"/>
      <c r="AN306" s="233"/>
      <c r="AO306" s="233"/>
      <c r="AP306" s="266">
        <v>14</v>
      </c>
    </row>
    <row r="307" spans="2:44" s="178" customFormat="1" ht="8.85" customHeight="1" x14ac:dyDescent="0.15">
      <c r="B307" s="264"/>
      <c r="C307" s="264"/>
      <c r="D307" s="260">
        <v>14938848849.610001</v>
      </c>
      <c r="E307" s="260"/>
      <c r="F307" s="260"/>
      <c r="G307" s="260"/>
      <c r="H307" s="260"/>
      <c r="I307" s="260"/>
      <c r="J307" s="260"/>
      <c r="K307" s="260"/>
      <c r="L307" s="260"/>
      <c r="M307" s="260"/>
      <c r="N307" s="260"/>
      <c r="O307" s="258">
        <v>1</v>
      </c>
      <c r="P307" s="258"/>
      <c r="Q307" s="258"/>
      <c r="R307" s="258"/>
      <c r="S307" s="258"/>
      <c r="T307" s="258"/>
      <c r="U307" s="258"/>
      <c r="V307" s="258"/>
      <c r="W307" s="258"/>
      <c r="X307" s="258"/>
      <c r="Y307" s="259">
        <v>229885</v>
      </c>
      <c r="Z307" s="259"/>
      <c r="AA307" s="259"/>
      <c r="AB307" s="259"/>
      <c r="AC307" s="259"/>
      <c r="AD307" s="259"/>
      <c r="AE307" s="259"/>
      <c r="AF307" s="259"/>
      <c r="AG307" s="259"/>
      <c r="AH307" s="258">
        <v>1</v>
      </c>
      <c r="AI307" s="258"/>
      <c r="AJ307" s="258"/>
      <c r="AK307" s="258"/>
      <c r="AL307" s="258"/>
      <c r="AM307" s="258"/>
      <c r="AN307" s="258"/>
      <c r="AO307" s="258"/>
      <c r="AP307" s="265"/>
    </row>
    <row r="308" spans="2:44" s="178" customFormat="1" ht="7.2" customHeight="1" x14ac:dyDescent="0.15"/>
    <row r="309" spans="2:44" s="178" customFormat="1" ht="15.3" customHeight="1" x14ac:dyDescent="0.15">
      <c r="B309" s="216" t="s">
        <v>1678</v>
      </c>
      <c r="C309" s="216"/>
      <c r="D309" s="216"/>
      <c r="E309" s="216"/>
      <c r="F309" s="216"/>
      <c r="G309" s="216"/>
      <c r="H309" s="216"/>
      <c r="I309" s="216"/>
      <c r="J309" s="216"/>
      <c r="K309" s="216"/>
      <c r="L309" s="216"/>
      <c r="M309" s="216"/>
      <c r="N309" s="216"/>
      <c r="O309" s="216"/>
      <c r="P309" s="216"/>
      <c r="Q309" s="216"/>
      <c r="R309" s="216"/>
      <c r="S309" s="216"/>
      <c r="T309" s="216"/>
      <c r="U309" s="216"/>
      <c r="V309" s="216"/>
      <c r="W309" s="216"/>
      <c r="X309" s="216"/>
      <c r="Y309" s="216"/>
      <c r="Z309" s="216"/>
      <c r="AA309" s="216"/>
      <c r="AB309" s="216"/>
      <c r="AC309" s="216"/>
      <c r="AD309" s="216"/>
      <c r="AE309" s="216"/>
      <c r="AF309" s="216"/>
      <c r="AG309" s="216"/>
      <c r="AH309" s="216"/>
      <c r="AI309" s="216"/>
      <c r="AJ309" s="216"/>
      <c r="AK309" s="216"/>
      <c r="AL309" s="216"/>
      <c r="AM309" s="216"/>
      <c r="AN309" s="216"/>
      <c r="AO309" s="216"/>
      <c r="AP309" s="216"/>
      <c r="AQ309" s="216"/>
      <c r="AR309" s="216"/>
    </row>
    <row r="310" spans="2:44" s="178" customFormat="1" ht="6.3" customHeight="1" x14ac:dyDescent="0.15"/>
    <row r="311" spans="2:44" s="178" customFormat="1" ht="8.5500000000000007" customHeight="1" x14ac:dyDescent="0.15">
      <c r="B311" s="212" t="s">
        <v>1666</v>
      </c>
      <c r="C311" s="212"/>
      <c r="D311" s="212" t="s">
        <v>1652</v>
      </c>
      <c r="E311" s="212"/>
      <c r="F311" s="212"/>
      <c r="G311" s="212"/>
      <c r="H311" s="212"/>
      <c r="I311" s="212"/>
      <c r="J311" s="212"/>
      <c r="K311" s="212"/>
      <c r="L311" s="212"/>
      <c r="M311" s="212"/>
      <c r="N311" s="212"/>
      <c r="O311" s="212" t="s">
        <v>1650</v>
      </c>
      <c r="P311" s="212"/>
      <c r="Q311" s="212"/>
      <c r="R311" s="212"/>
      <c r="S311" s="212"/>
      <c r="T311" s="212"/>
      <c r="U311" s="212"/>
      <c r="V311" s="212"/>
      <c r="W311" s="212"/>
      <c r="X311" s="212"/>
      <c r="Y311" s="212" t="s">
        <v>1651</v>
      </c>
      <c r="Z311" s="212"/>
      <c r="AA311" s="212"/>
      <c r="AB311" s="212"/>
      <c r="AC311" s="212"/>
      <c r="AD311" s="212"/>
      <c r="AE311" s="212"/>
      <c r="AF311" s="212"/>
      <c r="AG311" s="212"/>
      <c r="AH311" s="212" t="s">
        <v>1650</v>
      </c>
      <c r="AI311" s="212"/>
      <c r="AJ311" s="212"/>
      <c r="AK311" s="212"/>
      <c r="AL311" s="212"/>
      <c r="AM311" s="212"/>
      <c r="AN311" s="212"/>
      <c r="AO311" s="212"/>
    </row>
    <row r="312" spans="2:44" s="178" customFormat="1" ht="8.5500000000000007" customHeight="1" x14ac:dyDescent="0.15">
      <c r="B312" s="231" t="s">
        <v>1664</v>
      </c>
      <c r="C312" s="231"/>
      <c r="D312" s="262">
        <v>380149667.11999899</v>
      </c>
      <c r="E312" s="262"/>
      <c r="F312" s="262"/>
      <c r="G312" s="262"/>
      <c r="H312" s="262"/>
      <c r="I312" s="262"/>
      <c r="J312" s="262"/>
      <c r="K312" s="262"/>
      <c r="L312" s="262"/>
      <c r="M312" s="262"/>
      <c r="N312" s="262"/>
      <c r="O312" s="233">
        <v>2.5447052242577799E-2</v>
      </c>
      <c r="P312" s="233"/>
      <c r="Q312" s="233"/>
      <c r="R312" s="233"/>
      <c r="S312" s="233"/>
      <c r="T312" s="233"/>
      <c r="U312" s="233"/>
      <c r="V312" s="233"/>
      <c r="W312" s="233"/>
      <c r="X312" s="233"/>
      <c r="Y312" s="235">
        <v>18880</v>
      </c>
      <c r="Z312" s="235"/>
      <c r="AA312" s="235"/>
      <c r="AB312" s="235"/>
      <c r="AC312" s="235"/>
      <c r="AD312" s="235"/>
      <c r="AE312" s="235"/>
      <c r="AF312" s="235"/>
      <c r="AG312" s="235"/>
      <c r="AH312" s="233">
        <v>8.2128020532005103E-2</v>
      </c>
      <c r="AI312" s="233"/>
      <c r="AJ312" s="233"/>
      <c r="AK312" s="233"/>
      <c r="AL312" s="233"/>
      <c r="AM312" s="233"/>
      <c r="AN312" s="233"/>
      <c r="AO312" s="233"/>
    </row>
    <row r="313" spans="2:44" s="178" customFormat="1" ht="8.5500000000000007" customHeight="1" x14ac:dyDescent="0.15">
      <c r="B313" s="231" t="s">
        <v>1663</v>
      </c>
      <c r="C313" s="231"/>
      <c r="D313" s="262">
        <v>466196074.15999901</v>
      </c>
      <c r="E313" s="262"/>
      <c r="F313" s="262"/>
      <c r="G313" s="262"/>
      <c r="H313" s="262"/>
      <c r="I313" s="262"/>
      <c r="J313" s="262"/>
      <c r="K313" s="262"/>
      <c r="L313" s="262"/>
      <c r="M313" s="262"/>
      <c r="N313" s="262"/>
      <c r="O313" s="233">
        <v>3.1206961048553E-2</v>
      </c>
      <c r="P313" s="233"/>
      <c r="Q313" s="233"/>
      <c r="R313" s="233"/>
      <c r="S313" s="233"/>
      <c r="T313" s="233"/>
      <c r="U313" s="233"/>
      <c r="V313" s="233"/>
      <c r="W313" s="233"/>
      <c r="X313" s="233"/>
      <c r="Y313" s="235">
        <v>16712</v>
      </c>
      <c r="Z313" s="235"/>
      <c r="AA313" s="235"/>
      <c r="AB313" s="235"/>
      <c r="AC313" s="235"/>
      <c r="AD313" s="235"/>
      <c r="AE313" s="235"/>
      <c r="AF313" s="235"/>
      <c r="AG313" s="235"/>
      <c r="AH313" s="233">
        <v>7.2697218174304495E-2</v>
      </c>
      <c r="AI313" s="233"/>
      <c r="AJ313" s="233"/>
      <c r="AK313" s="233"/>
      <c r="AL313" s="233"/>
      <c r="AM313" s="233"/>
      <c r="AN313" s="233"/>
      <c r="AO313" s="233"/>
    </row>
    <row r="314" spans="2:44" s="178" customFormat="1" ht="8.5500000000000007" customHeight="1" x14ac:dyDescent="0.15">
      <c r="B314" s="231" t="s">
        <v>1662</v>
      </c>
      <c r="C314" s="231"/>
      <c r="D314" s="262">
        <v>771755079.64000297</v>
      </c>
      <c r="E314" s="262"/>
      <c r="F314" s="262"/>
      <c r="G314" s="262"/>
      <c r="H314" s="262"/>
      <c r="I314" s="262"/>
      <c r="J314" s="262"/>
      <c r="K314" s="262"/>
      <c r="L314" s="262"/>
      <c r="M314" s="262"/>
      <c r="N314" s="262"/>
      <c r="O314" s="233">
        <v>5.16609470655532E-2</v>
      </c>
      <c r="P314" s="233"/>
      <c r="Q314" s="233"/>
      <c r="R314" s="233"/>
      <c r="S314" s="233"/>
      <c r="T314" s="233"/>
      <c r="U314" s="233"/>
      <c r="V314" s="233"/>
      <c r="W314" s="233"/>
      <c r="X314" s="233"/>
      <c r="Y314" s="235">
        <v>24441</v>
      </c>
      <c r="Z314" s="235"/>
      <c r="AA314" s="235"/>
      <c r="AB314" s="235"/>
      <c r="AC314" s="235"/>
      <c r="AD314" s="235"/>
      <c r="AE314" s="235"/>
      <c r="AF314" s="235"/>
      <c r="AG314" s="235"/>
      <c r="AH314" s="233">
        <v>0.106318376579594</v>
      </c>
      <c r="AI314" s="233"/>
      <c r="AJ314" s="233"/>
      <c r="AK314" s="233"/>
      <c r="AL314" s="233"/>
      <c r="AM314" s="233"/>
      <c r="AN314" s="233"/>
      <c r="AO314" s="233"/>
    </row>
    <row r="315" spans="2:44" s="178" customFormat="1" ht="8.5500000000000007" customHeight="1" x14ac:dyDescent="0.15">
      <c r="B315" s="231" t="s">
        <v>1661</v>
      </c>
      <c r="C315" s="231"/>
      <c r="D315" s="262">
        <v>748947328.90999806</v>
      </c>
      <c r="E315" s="262"/>
      <c r="F315" s="262"/>
      <c r="G315" s="262"/>
      <c r="H315" s="262"/>
      <c r="I315" s="262"/>
      <c r="J315" s="262"/>
      <c r="K315" s="262"/>
      <c r="L315" s="262"/>
      <c r="M315" s="262"/>
      <c r="N315" s="262"/>
      <c r="O315" s="233">
        <v>5.0134206219614501E-2</v>
      </c>
      <c r="P315" s="233"/>
      <c r="Q315" s="233"/>
      <c r="R315" s="233"/>
      <c r="S315" s="233"/>
      <c r="T315" s="233"/>
      <c r="U315" s="233"/>
      <c r="V315" s="233"/>
      <c r="W315" s="233"/>
      <c r="X315" s="233"/>
      <c r="Y315" s="235">
        <v>18022</v>
      </c>
      <c r="Z315" s="235"/>
      <c r="AA315" s="235"/>
      <c r="AB315" s="235"/>
      <c r="AC315" s="235"/>
      <c r="AD315" s="235"/>
      <c r="AE315" s="235"/>
      <c r="AF315" s="235"/>
      <c r="AG315" s="235"/>
      <c r="AH315" s="233">
        <v>7.8395719598929894E-2</v>
      </c>
      <c r="AI315" s="233"/>
      <c r="AJ315" s="233"/>
      <c r="AK315" s="233"/>
      <c r="AL315" s="233"/>
      <c r="AM315" s="233"/>
      <c r="AN315" s="233"/>
      <c r="AO315" s="233"/>
    </row>
    <row r="316" spans="2:44" s="178" customFormat="1" ht="8.5500000000000007" customHeight="1" x14ac:dyDescent="0.15">
      <c r="B316" s="231" t="s">
        <v>1660</v>
      </c>
      <c r="C316" s="231"/>
      <c r="D316" s="262">
        <v>973374674.34000301</v>
      </c>
      <c r="E316" s="262"/>
      <c r="F316" s="262"/>
      <c r="G316" s="262"/>
      <c r="H316" s="262"/>
      <c r="I316" s="262"/>
      <c r="J316" s="262"/>
      <c r="K316" s="262"/>
      <c r="L316" s="262"/>
      <c r="M316" s="262"/>
      <c r="N316" s="262"/>
      <c r="O316" s="233">
        <v>6.5157274441893495E-2</v>
      </c>
      <c r="P316" s="233"/>
      <c r="Q316" s="233"/>
      <c r="R316" s="233"/>
      <c r="S316" s="233"/>
      <c r="T316" s="233"/>
      <c r="U316" s="233"/>
      <c r="V316" s="233"/>
      <c r="W316" s="233"/>
      <c r="X316" s="233"/>
      <c r="Y316" s="235">
        <v>18600</v>
      </c>
      <c r="Z316" s="235"/>
      <c r="AA316" s="235"/>
      <c r="AB316" s="235"/>
      <c r="AC316" s="235"/>
      <c r="AD316" s="235"/>
      <c r="AE316" s="235"/>
      <c r="AF316" s="235"/>
      <c r="AG316" s="235"/>
      <c r="AH316" s="233">
        <v>8.0910020227505097E-2</v>
      </c>
      <c r="AI316" s="233"/>
      <c r="AJ316" s="233"/>
      <c r="AK316" s="233"/>
      <c r="AL316" s="233"/>
      <c r="AM316" s="233"/>
      <c r="AN316" s="233"/>
      <c r="AO316" s="233"/>
    </row>
    <row r="317" spans="2:44" s="178" customFormat="1" ht="8.5500000000000007" customHeight="1" x14ac:dyDescent="0.15">
      <c r="B317" s="231" t="s">
        <v>1659</v>
      </c>
      <c r="C317" s="231"/>
      <c r="D317" s="262">
        <v>1289033524.8</v>
      </c>
      <c r="E317" s="262"/>
      <c r="F317" s="262"/>
      <c r="G317" s="262"/>
      <c r="H317" s="262"/>
      <c r="I317" s="262"/>
      <c r="J317" s="262"/>
      <c r="K317" s="262"/>
      <c r="L317" s="262"/>
      <c r="M317" s="262"/>
      <c r="N317" s="262"/>
      <c r="O317" s="233">
        <v>8.6287339658949302E-2</v>
      </c>
      <c r="P317" s="233"/>
      <c r="Q317" s="233"/>
      <c r="R317" s="233"/>
      <c r="S317" s="233"/>
      <c r="T317" s="233"/>
      <c r="U317" s="233"/>
      <c r="V317" s="233"/>
      <c r="W317" s="233"/>
      <c r="X317" s="233"/>
      <c r="Y317" s="235">
        <v>21822</v>
      </c>
      <c r="Z317" s="235"/>
      <c r="AA317" s="235"/>
      <c r="AB317" s="235"/>
      <c r="AC317" s="235"/>
      <c r="AD317" s="235"/>
      <c r="AE317" s="235"/>
      <c r="AF317" s="235"/>
      <c r="AG317" s="235"/>
      <c r="AH317" s="233">
        <v>9.4925723731430905E-2</v>
      </c>
      <c r="AI317" s="233"/>
      <c r="AJ317" s="233"/>
      <c r="AK317" s="233"/>
      <c r="AL317" s="233"/>
      <c r="AM317" s="233"/>
      <c r="AN317" s="233"/>
      <c r="AO317" s="233"/>
    </row>
    <row r="318" spans="2:44" s="178" customFormat="1" ht="8.5500000000000007" customHeight="1" x14ac:dyDescent="0.15">
      <c r="B318" s="231" t="s">
        <v>1657</v>
      </c>
      <c r="C318" s="231"/>
      <c r="D318" s="262">
        <v>1313744931.46</v>
      </c>
      <c r="E318" s="262"/>
      <c r="F318" s="262"/>
      <c r="G318" s="262"/>
      <c r="H318" s="262"/>
      <c r="I318" s="262"/>
      <c r="J318" s="262"/>
      <c r="K318" s="262"/>
      <c r="L318" s="262"/>
      <c r="M318" s="262"/>
      <c r="N318" s="262"/>
      <c r="O318" s="233">
        <v>8.7941510399196302E-2</v>
      </c>
      <c r="P318" s="233"/>
      <c r="Q318" s="233"/>
      <c r="R318" s="233"/>
      <c r="S318" s="233"/>
      <c r="T318" s="233"/>
      <c r="U318" s="233"/>
      <c r="V318" s="233"/>
      <c r="W318" s="233"/>
      <c r="X318" s="233"/>
      <c r="Y318" s="235">
        <v>19077</v>
      </c>
      <c r="Z318" s="235"/>
      <c r="AA318" s="235"/>
      <c r="AB318" s="235"/>
      <c r="AC318" s="235"/>
      <c r="AD318" s="235"/>
      <c r="AE318" s="235"/>
      <c r="AF318" s="235"/>
      <c r="AG318" s="235"/>
      <c r="AH318" s="233">
        <v>8.2984970746242698E-2</v>
      </c>
      <c r="AI318" s="233"/>
      <c r="AJ318" s="233"/>
      <c r="AK318" s="233"/>
      <c r="AL318" s="233"/>
      <c r="AM318" s="233"/>
      <c r="AN318" s="233"/>
      <c r="AO318" s="233"/>
    </row>
    <row r="319" spans="2:44" s="178" customFormat="1" ht="8.5500000000000007" customHeight="1" x14ac:dyDescent="0.15">
      <c r="B319" s="231" t="s">
        <v>1658</v>
      </c>
      <c r="C319" s="231"/>
      <c r="D319" s="262">
        <v>1963674940.8599899</v>
      </c>
      <c r="E319" s="262"/>
      <c r="F319" s="262"/>
      <c r="G319" s="262"/>
      <c r="H319" s="262"/>
      <c r="I319" s="262"/>
      <c r="J319" s="262"/>
      <c r="K319" s="262"/>
      <c r="L319" s="262"/>
      <c r="M319" s="262"/>
      <c r="N319" s="262"/>
      <c r="O319" s="233">
        <v>0.131447540612291</v>
      </c>
      <c r="P319" s="233"/>
      <c r="Q319" s="233"/>
      <c r="R319" s="233"/>
      <c r="S319" s="233"/>
      <c r="T319" s="233"/>
      <c r="U319" s="233"/>
      <c r="V319" s="233"/>
      <c r="W319" s="233"/>
      <c r="X319" s="233"/>
      <c r="Y319" s="235">
        <v>24900</v>
      </c>
      <c r="Z319" s="235"/>
      <c r="AA319" s="235"/>
      <c r="AB319" s="235"/>
      <c r="AC319" s="235"/>
      <c r="AD319" s="235"/>
      <c r="AE319" s="235"/>
      <c r="AF319" s="235"/>
      <c r="AG319" s="235"/>
      <c r="AH319" s="233">
        <v>0.108315027078757</v>
      </c>
      <c r="AI319" s="233"/>
      <c r="AJ319" s="233"/>
      <c r="AK319" s="233"/>
      <c r="AL319" s="233"/>
      <c r="AM319" s="233"/>
      <c r="AN319" s="233"/>
      <c r="AO319" s="233"/>
    </row>
    <row r="320" spans="2:44" s="178" customFormat="1" ht="8.5500000000000007" customHeight="1" x14ac:dyDescent="0.15">
      <c r="B320" s="231" t="s">
        <v>1677</v>
      </c>
      <c r="C320" s="231"/>
      <c r="D320" s="262">
        <v>1881798787.6800001</v>
      </c>
      <c r="E320" s="262"/>
      <c r="F320" s="262"/>
      <c r="G320" s="262"/>
      <c r="H320" s="262"/>
      <c r="I320" s="262"/>
      <c r="J320" s="262"/>
      <c r="K320" s="262"/>
      <c r="L320" s="262"/>
      <c r="M320" s="262"/>
      <c r="N320" s="262"/>
      <c r="O320" s="233">
        <v>0.125966786773476</v>
      </c>
      <c r="P320" s="233"/>
      <c r="Q320" s="233"/>
      <c r="R320" s="233"/>
      <c r="S320" s="233"/>
      <c r="T320" s="233"/>
      <c r="U320" s="233"/>
      <c r="V320" s="233"/>
      <c r="W320" s="233"/>
      <c r="X320" s="233"/>
      <c r="Y320" s="235">
        <v>21561</v>
      </c>
      <c r="Z320" s="235"/>
      <c r="AA320" s="235"/>
      <c r="AB320" s="235"/>
      <c r="AC320" s="235"/>
      <c r="AD320" s="235"/>
      <c r="AE320" s="235"/>
      <c r="AF320" s="235"/>
      <c r="AG320" s="235"/>
      <c r="AH320" s="233">
        <v>9.3790373447593403E-2</v>
      </c>
      <c r="AI320" s="233"/>
      <c r="AJ320" s="233"/>
      <c r="AK320" s="233"/>
      <c r="AL320" s="233"/>
      <c r="AM320" s="233"/>
      <c r="AN320" s="233"/>
      <c r="AO320" s="233"/>
    </row>
    <row r="321" spans="2:44" s="178" customFormat="1" ht="8.5500000000000007" customHeight="1" x14ac:dyDescent="0.15">
      <c r="B321" s="231" t="s">
        <v>1676</v>
      </c>
      <c r="C321" s="231"/>
      <c r="D321" s="262">
        <v>1044934849.74</v>
      </c>
      <c r="E321" s="262"/>
      <c r="F321" s="262"/>
      <c r="G321" s="262"/>
      <c r="H321" s="262"/>
      <c r="I321" s="262"/>
      <c r="J321" s="262"/>
      <c r="K321" s="262"/>
      <c r="L321" s="262"/>
      <c r="M321" s="262"/>
      <c r="N321" s="262"/>
      <c r="O321" s="233">
        <v>6.9947481245670504E-2</v>
      </c>
      <c r="P321" s="233"/>
      <c r="Q321" s="233"/>
      <c r="R321" s="233"/>
      <c r="S321" s="233"/>
      <c r="T321" s="233"/>
      <c r="U321" s="233"/>
      <c r="V321" s="233"/>
      <c r="W321" s="233"/>
      <c r="X321" s="233"/>
      <c r="Y321" s="235">
        <v>11707</v>
      </c>
      <c r="Z321" s="235"/>
      <c r="AA321" s="235"/>
      <c r="AB321" s="235"/>
      <c r="AC321" s="235"/>
      <c r="AD321" s="235"/>
      <c r="AE321" s="235"/>
      <c r="AF321" s="235"/>
      <c r="AG321" s="235"/>
      <c r="AH321" s="233">
        <v>5.0925462731365702E-2</v>
      </c>
      <c r="AI321" s="233"/>
      <c r="AJ321" s="233"/>
      <c r="AK321" s="233"/>
      <c r="AL321" s="233"/>
      <c r="AM321" s="233"/>
      <c r="AN321" s="233"/>
      <c r="AO321" s="233"/>
    </row>
    <row r="322" spans="2:44" s="178" customFormat="1" ht="8.5500000000000007" customHeight="1" x14ac:dyDescent="0.15">
      <c r="B322" s="231" t="s">
        <v>1675</v>
      </c>
      <c r="C322" s="231"/>
      <c r="D322" s="262">
        <v>2158910078.23</v>
      </c>
      <c r="E322" s="262"/>
      <c r="F322" s="262"/>
      <c r="G322" s="262"/>
      <c r="H322" s="262"/>
      <c r="I322" s="262"/>
      <c r="J322" s="262"/>
      <c r="K322" s="262"/>
      <c r="L322" s="262"/>
      <c r="M322" s="262"/>
      <c r="N322" s="262"/>
      <c r="O322" s="233">
        <v>0.14451649521083099</v>
      </c>
      <c r="P322" s="233"/>
      <c r="Q322" s="233"/>
      <c r="R322" s="233"/>
      <c r="S322" s="233"/>
      <c r="T322" s="233"/>
      <c r="U322" s="233"/>
      <c r="V322" s="233"/>
      <c r="W322" s="233"/>
      <c r="X322" s="233"/>
      <c r="Y322" s="235">
        <v>19935</v>
      </c>
      <c r="Z322" s="235"/>
      <c r="AA322" s="235"/>
      <c r="AB322" s="235"/>
      <c r="AC322" s="235"/>
      <c r="AD322" s="235"/>
      <c r="AE322" s="235"/>
      <c r="AF322" s="235"/>
      <c r="AG322" s="235"/>
      <c r="AH322" s="233">
        <v>8.6717271679317906E-2</v>
      </c>
      <c r="AI322" s="233"/>
      <c r="AJ322" s="233"/>
      <c r="AK322" s="233"/>
      <c r="AL322" s="233"/>
      <c r="AM322" s="233"/>
      <c r="AN322" s="233"/>
      <c r="AO322" s="233"/>
    </row>
    <row r="323" spans="2:44" s="178" customFormat="1" ht="8.5500000000000007" customHeight="1" x14ac:dyDescent="0.15">
      <c r="B323" s="231" t="s">
        <v>1674</v>
      </c>
      <c r="C323" s="231"/>
      <c r="D323" s="262">
        <v>1301221821.4099901</v>
      </c>
      <c r="E323" s="262"/>
      <c r="F323" s="262"/>
      <c r="G323" s="262"/>
      <c r="H323" s="262"/>
      <c r="I323" s="262"/>
      <c r="J323" s="262"/>
      <c r="K323" s="262"/>
      <c r="L323" s="262"/>
      <c r="M323" s="262"/>
      <c r="N323" s="262"/>
      <c r="O323" s="233">
        <v>8.7103218896546E-2</v>
      </c>
      <c r="P323" s="233"/>
      <c r="Q323" s="233"/>
      <c r="R323" s="233"/>
      <c r="S323" s="233"/>
      <c r="T323" s="233"/>
      <c r="U323" s="233"/>
      <c r="V323" s="233"/>
      <c r="W323" s="233"/>
      <c r="X323" s="233"/>
      <c r="Y323" s="235">
        <v>9473</v>
      </c>
      <c r="Z323" s="235"/>
      <c r="AA323" s="235"/>
      <c r="AB323" s="235"/>
      <c r="AC323" s="235"/>
      <c r="AD323" s="235"/>
      <c r="AE323" s="235"/>
      <c r="AF323" s="235"/>
      <c r="AG323" s="235"/>
      <c r="AH323" s="233">
        <v>4.12075603018901E-2</v>
      </c>
      <c r="AI323" s="233"/>
      <c r="AJ323" s="233"/>
      <c r="AK323" s="233"/>
      <c r="AL323" s="233"/>
      <c r="AM323" s="233"/>
      <c r="AN323" s="233"/>
      <c r="AO323" s="233"/>
    </row>
    <row r="324" spans="2:44" s="178" customFormat="1" ht="8.5500000000000007" customHeight="1" x14ac:dyDescent="0.15">
      <c r="B324" s="231" t="s">
        <v>1673</v>
      </c>
      <c r="C324" s="231"/>
      <c r="D324" s="262">
        <v>253032331.68000001</v>
      </c>
      <c r="E324" s="262"/>
      <c r="F324" s="262"/>
      <c r="G324" s="262"/>
      <c r="H324" s="262"/>
      <c r="I324" s="262"/>
      <c r="J324" s="262"/>
      <c r="K324" s="262"/>
      <c r="L324" s="262"/>
      <c r="M324" s="262"/>
      <c r="N324" s="262"/>
      <c r="O324" s="233">
        <v>1.69378734752113E-2</v>
      </c>
      <c r="P324" s="233"/>
      <c r="Q324" s="233"/>
      <c r="R324" s="233"/>
      <c r="S324" s="233"/>
      <c r="T324" s="233"/>
      <c r="U324" s="233"/>
      <c r="V324" s="233"/>
      <c r="W324" s="233"/>
      <c r="X324" s="233"/>
      <c r="Y324" s="235">
        <v>1901</v>
      </c>
      <c r="Z324" s="235"/>
      <c r="AA324" s="235"/>
      <c r="AB324" s="235"/>
      <c r="AC324" s="235"/>
      <c r="AD324" s="235"/>
      <c r="AE324" s="235"/>
      <c r="AF324" s="235"/>
      <c r="AG324" s="235"/>
      <c r="AH324" s="233">
        <v>8.2693520673380195E-3</v>
      </c>
      <c r="AI324" s="233"/>
      <c r="AJ324" s="233"/>
      <c r="AK324" s="233"/>
      <c r="AL324" s="233"/>
      <c r="AM324" s="233"/>
      <c r="AN324" s="233"/>
      <c r="AO324" s="233"/>
    </row>
    <row r="325" spans="2:44" s="178" customFormat="1" ht="8.5500000000000007" customHeight="1" x14ac:dyDescent="0.15">
      <c r="B325" s="231" t="s">
        <v>1672</v>
      </c>
      <c r="C325" s="231"/>
      <c r="D325" s="262">
        <v>299181854.61000103</v>
      </c>
      <c r="E325" s="262"/>
      <c r="F325" s="262"/>
      <c r="G325" s="262"/>
      <c r="H325" s="262"/>
      <c r="I325" s="262"/>
      <c r="J325" s="262"/>
      <c r="K325" s="262"/>
      <c r="L325" s="262"/>
      <c r="M325" s="262"/>
      <c r="N325" s="262"/>
      <c r="O325" s="233">
        <v>2.0027102330432301E-2</v>
      </c>
      <c r="P325" s="233"/>
      <c r="Q325" s="233"/>
      <c r="R325" s="233"/>
      <c r="S325" s="233"/>
      <c r="T325" s="233"/>
      <c r="U325" s="233"/>
      <c r="V325" s="233"/>
      <c r="W325" s="233"/>
      <c r="X325" s="233"/>
      <c r="Y325" s="235">
        <v>2180</v>
      </c>
      <c r="Z325" s="235"/>
      <c r="AA325" s="235"/>
      <c r="AB325" s="235"/>
      <c r="AC325" s="235"/>
      <c r="AD325" s="235"/>
      <c r="AE325" s="235"/>
      <c r="AF325" s="235"/>
      <c r="AG325" s="235"/>
      <c r="AH325" s="233">
        <v>9.4830023707505907E-3</v>
      </c>
      <c r="AI325" s="233"/>
      <c r="AJ325" s="233"/>
      <c r="AK325" s="233"/>
      <c r="AL325" s="233"/>
      <c r="AM325" s="233"/>
      <c r="AN325" s="233"/>
      <c r="AO325" s="233"/>
    </row>
    <row r="326" spans="2:44" s="178" customFormat="1" ht="8.5500000000000007" customHeight="1" x14ac:dyDescent="0.15">
      <c r="B326" s="231" t="s">
        <v>1671</v>
      </c>
      <c r="C326" s="231"/>
      <c r="D326" s="262">
        <v>30510046.199999999</v>
      </c>
      <c r="E326" s="262"/>
      <c r="F326" s="262"/>
      <c r="G326" s="262"/>
      <c r="H326" s="262"/>
      <c r="I326" s="262"/>
      <c r="J326" s="262"/>
      <c r="K326" s="262"/>
      <c r="L326" s="262"/>
      <c r="M326" s="262"/>
      <c r="N326" s="262"/>
      <c r="O326" s="233">
        <v>2.0423291317253301E-3</v>
      </c>
      <c r="P326" s="233"/>
      <c r="Q326" s="233"/>
      <c r="R326" s="233"/>
      <c r="S326" s="233"/>
      <c r="T326" s="233"/>
      <c r="U326" s="233"/>
      <c r="V326" s="233"/>
      <c r="W326" s="233"/>
      <c r="X326" s="233"/>
      <c r="Y326" s="235">
        <v>233</v>
      </c>
      <c r="Z326" s="235"/>
      <c r="AA326" s="235"/>
      <c r="AB326" s="235"/>
      <c r="AC326" s="235"/>
      <c r="AD326" s="235"/>
      <c r="AE326" s="235"/>
      <c r="AF326" s="235"/>
      <c r="AG326" s="235"/>
      <c r="AH326" s="233">
        <v>1.0135502533875601E-3</v>
      </c>
      <c r="AI326" s="233"/>
      <c r="AJ326" s="233"/>
      <c r="AK326" s="233"/>
      <c r="AL326" s="233"/>
      <c r="AM326" s="233"/>
      <c r="AN326" s="233"/>
      <c r="AO326" s="233"/>
    </row>
    <row r="327" spans="2:44" s="178" customFormat="1" ht="8.5500000000000007" customHeight="1" x14ac:dyDescent="0.15">
      <c r="B327" s="231" t="s">
        <v>1670</v>
      </c>
      <c r="C327" s="231"/>
      <c r="D327" s="262">
        <v>50073371.32</v>
      </c>
      <c r="E327" s="262"/>
      <c r="F327" s="262"/>
      <c r="G327" s="262"/>
      <c r="H327" s="262"/>
      <c r="I327" s="262"/>
      <c r="J327" s="262"/>
      <c r="K327" s="262"/>
      <c r="L327" s="262"/>
      <c r="M327" s="262"/>
      <c r="N327" s="262"/>
      <c r="O327" s="233">
        <v>3.3518895481231999E-3</v>
      </c>
      <c r="P327" s="233"/>
      <c r="Q327" s="233"/>
      <c r="R327" s="233"/>
      <c r="S327" s="233"/>
      <c r="T327" s="233"/>
      <c r="U327" s="233"/>
      <c r="V327" s="233"/>
      <c r="W327" s="233"/>
      <c r="X327" s="233"/>
      <c r="Y327" s="235">
        <v>344</v>
      </c>
      <c r="Z327" s="235"/>
      <c r="AA327" s="235"/>
      <c r="AB327" s="235"/>
      <c r="AC327" s="235"/>
      <c r="AD327" s="235"/>
      <c r="AE327" s="235"/>
      <c r="AF327" s="235"/>
      <c r="AG327" s="235"/>
      <c r="AH327" s="233">
        <v>1.49640037410009E-3</v>
      </c>
      <c r="AI327" s="233"/>
      <c r="AJ327" s="233"/>
      <c r="AK327" s="233"/>
      <c r="AL327" s="233"/>
      <c r="AM327" s="233"/>
      <c r="AN327" s="233"/>
      <c r="AO327" s="233"/>
    </row>
    <row r="328" spans="2:44" s="178" customFormat="1" ht="8.5500000000000007" customHeight="1" x14ac:dyDescent="0.15">
      <c r="B328" s="231" t="s">
        <v>1669</v>
      </c>
      <c r="C328" s="231"/>
      <c r="D328" s="262">
        <v>10524982.539999999</v>
      </c>
      <c r="E328" s="262"/>
      <c r="F328" s="262"/>
      <c r="G328" s="262"/>
      <c r="H328" s="262"/>
      <c r="I328" s="262"/>
      <c r="J328" s="262"/>
      <c r="K328" s="262"/>
      <c r="L328" s="262"/>
      <c r="M328" s="262"/>
      <c r="N328" s="262"/>
      <c r="O328" s="233">
        <v>7.0453772214682897E-4</v>
      </c>
      <c r="P328" s="233"/>
      <c r="Q328" s="233"/>
      <c r="R328" s="233"/>
      <c r="S328" s="233"/>
      <c r="T328" s="233"/>
      <c r="U328" s="233"/>
      <c r="V328" s="233"/>
      <c r="W328" s="233"/>
      <c r="X328" s="233"/>
      <c r="Y328" s="235">
        <v>86</v>
      </c>
      <c r="Z328" s="235"/>
      <c r="AA328" s="235"/>
      <c r="AB328" s="235"/>
      <c r="AC328" s="235"/>
      <c r="AD328" s="235"/>
      <c r="AE328" s="235"/>
      <c r="AF328" s="235"/>
      <c r="AG328" s="235"/>
      <c r="AH328" s="233">
        <v>3.74100093525023E-4</v>
      </c>
      <c r="AI328" s="233"/>
      <c r="AJ328" s="233"/>
      <c r="AK328" s="233"/>
      <c r="AL328" s="233"/>
      <c r="AM328" s="233"/>
      <c r="AN328" s="233"/>
      <c r="AO328" s="233"/>
    </row>
    <row r="329" spans="2:44" s="178" customFormat="1" ht="8.5500000000000007" customHeight="1" x14ac:dyDescent="0.15">
      <c r="B329" s="231" t="s">
        <v>1668</v>
      </c>
      <c r="C329" s="231"/>
      <c r="D329" s="262">
        <v>1784504.91</v>
      </c>
      <c r="E329" s="262"/>
      <c r="F329" s="262"/>
      <c r="G329" s="262"/>
      <c r="H329" s="262"/>
      <c r="I329" s="262"/>
      <c r="J329" s="262"/>
      <c r="K329" s="262"/>
      <c r="L329" s="262"/>
      <c r="M329" s="262"/>
      <c r="N329" s="262"/>
      <c r="O329" s="233">
        <v>1.1945397720833E-4</v>
      </c>
      <c r="P329" s="233"/>
      <c r="Q329" s="233"/>
      <c r="R329" s="233"/>
      <c r="S329" s="233"/>
      <c r="T329" s="233"/>
      <c r="U329" s="233"/>
      <c r="V329" s="233"/>
      <c r="W329" s="233"/>
      <c r="X329" s="233"/>
      <c r="Y329" s="235">
        <v>11</v>
      </c>
      <c r="Z329" s="235"/>
      <c r="AA329" s="235"/>
      <c r="AB329" s="235"/>
      <c r="AC329" s="235"/>
      <c r="AD329" s="235"/>
      <c r="AE329" s="235"/>
      <c r="AF329" s="235"/>
      <c r="AG329" s="235"/>
      <c r="AH329" s="233">
        <v>4.7850011962503E-5</v>
      </c>
      <c r="AI329" s="233"/>
      <c r="AJ329" s="233"/>
      <c r="AK329" s="233"/>
      <c r="AL329" s="233"/>
      <c r="AM329" s="233"/>
      <c r="AN329" s="233"/>
      <c r="AO329" s="233"/>
    </row>
    <row r="330" spans="2:44" s="178" customFormat="1" ht="7.65" customHeight="1" x14ac:dyDescent="0.15">
      <c r="B330" s="264"/>
      <c r="C330" s="264"/>
      <c r="D330" s="260">
        <v>14938848849.610001</v>
      </c>
      <c r="E330" s="260"/>
      <c r="F330" s="260"/>
      <c r="G330" s="260"/>
      <c r="H330" s="260"/>
      <c r="I330" s="260"/>
      <c r="J330" s="260"/>
      <c r="K330" s="260"/>
      <c r="L330" s="260"/>
      <c r="M330" s="260"/>
      <c r="N330" s="260"/>
      <c r="O330" s="258">
        <v>1</v>
      </c>
      <c r="P330" s="258"/>
      <c r="Q330" s="258"/>
      <c r="R330" s="258"/>
      <c r="S330" s="258"/>
      <c r="T330" s="258"/>
      <c r="U330" s="258"/>
      <c r="V330" s="258"/>
      <c r="W330" s="258"/>
      <c r="X330" s="258"/>
      <c r="Y330" s="259">
        <v>229885</v>
      </c>
      <c r="Z330" s="259"/>
      <c r="AA330" s="259"/>
      <c r="AB330" s="259"/>
      <c r="AC330" s="259"/>
      <c r="AD330" s="259"/>
      <c r="AE330" s="259"/>
      <c r="AF330" s="259"/>
      <c r="AG330" s="259"/>
      <c r="AH330" s="258">
        <v>1</v>
      </c>
      <c r="AI330" s="258"/>
      <c r="AJ330" s="258"/>
      <c r="AK330" s="258"/>
      <c r="AL330" s="258"/>
      <c r="AM330" s="258"/>
      <c r="AN330" s="258"/>
      <c r="AO330" s="258"/>
    </row>
    <row r="331" spans="2:44" s="178" customFormat="1" ht="7.2" customHeight="1" x14ac:dyDescent="0.15"/>
    <row r="332" spans="2:44" s="178" customFormat="1" ht="15.3" customHeight="1" x14ac:dyDescent="0.15">
      <c r="B332" s="216" t="s">
        <v>1667</v>
      </c>
      <c r="C332" s="216"/>
      <c r="D332" s="216"/>
      <c r="E332" s="216"/>
      <c r="F332" s="216"/>
      <c r="G332" s="216"/>
      <c r="H332" s="216"/>
      <c r="I332" s="216"/>
      <c r="J332" s="216"/>
      <c r="K332" s="216"/>
      <c r="L332" s="216"/>
      <c r="M332" s="216"/>
      <c r="N332" s="216"/>
      <c r="O332" s="216"/>
      <c r="P332" s="216"/>
      <c r="Q332" s="216"/>
      <c r="R332" s="216"/>
      <c r="S332" s="216"/>
      <c r="T332" s="216"/>
      <c r="U332" s="216"/>
      <c r="V332" s="216"/>
      <c r="W332" s="216"/>
      <c r="X332" s="216"/>
      <c r="Y332" s="216"/>
      <c r="Z332" s="216"/>
      <c r="AA332" s="216"/>
      <c r="AB332" s="216"/>
      <c r="AC332" s="216"/>
      <c r="AD332" s="216"/>
      <c r="AE332" s="216"/>
      <c r="AF332" s="216"/>
      <c r="AG332" s="216"/>
      <c r="AH332" s="216"/>
      <c r="AI332" s="216"/>
      <c r="AJ332" s="216"/>
      <c r="AK332" s="216"/>
      <c r="AL332" s="216"/>
      <c r="AM332" s="216"/>
      <c r="AN332" s="216"/>
      <c r="AO332" s="216"/>
      <c r="AP332" s="216"/>
      <c r="AQ332" s="216"/>
      <c r="AR332" s="216"/>
    </row>
    <row r="333" spans="2:44" s="178" customFormat="1" ht="6.3" customHeight="1" x14ac:dyDescent="0.15"/>
    <row r="334" spans="2:44" s="178" customFormat="1" ht="9.75" customHeight="1" x14ac:dyDescent="0.15">
      <c r="B334" s="212" t="s">
        <v>1666</v>
      </c>
      <c r="C334" s="212"/>
      <c r="D334" s="212" t="s">
        <v>1652</v>
      </c>
      <c r="E334" s="212"/>
      <c r="F334" s="212"/>
      <c r="G334" s="212"/>
      <c r="H334" s="212"/>
      <c r="I334" s="212"/>
      <c r="J334" s="212"/>
      <c r="K334" s="212"/>
      <c r="L334" s="212"/>
      <c r="M334" s="212"/>
      <c r="N334" s="212"/>
      <c r="O334" s="212" t="s">
        <v>1650</v>
      </c>
      <c r="P334" s="212"/>
      <c r="Q334" s="212"/>
      <c r="R334" s="212"/>
      <c r="S334" s="212"/>
      <c r="T334" s="212"/>
      <c r="U334" s="212"/>
      <c r="V334" s="212"/>
      <c r="W334" s="212"/>
      <c r="X334" s="212"/>
      <c r="Y334" s="212" t="s">
        <v>1651</v>
      </c>
      <c r="Z334" s="212"/>
      <c r="AA334" s="212"/>
      <c r="AB334" s="212"/>
      <c r="AC334" s="212"/>
      <c r="AD334" s="212"/>
      <c r="AE334" s="212"/>
      <c r="AF334" s="212"/>
      <c r="AG334" s="212"/>
      <c r="AH334" s="212" t="s">
        <v>1650</v>
      </c>
      <c r="AI334" s="212"/>
      <c r="AJ334" s="212"/>
      <c r="AK334" s="212"/>
      <c r="AL334" s="212"/>
      <c r="AM334" s="212"/>
      <c r="AN334" s="212"/>
      <c r="AO334" s="212"/>
      <c r="AP334" s="212"/>
    </row>
    <row r="335" spans="2:44" s="178" customFormat="1" ht="8.5500000000000007" customHeight="1" x14ac:dyDescent="0.15">
      <c r="B335" s="231" t="s">
        <v>1665</v>
      </c>
      <c r="C335" s="231"/>
      <c r="D335" s="262">
        <v>12736351937.429701</v>
      </c>
      <c r="E335" s="262"/>
      <c r="F335" s="262"/>
      <c r="G335" s="262"/>
      <c r="H335" s="262"/>
      <c r="I335" s="262"/>
      <c r="J335" s="262"/>
      <c r="K335" s="262"/>
      <c r="L335" s="262"/>
      <c r="M335" s="262"/>
      <c r="N335" s="262"/>
      <c r="O335" s="233">
        <v>0.85256582121201796</v>
      </c>
      <c r="P335" s="233"/>
      <c r="Q335" s="233"/>
      <c r="R335" s="233"/>
      <c r="S335" s="233"/>
      <c r="T335" s="233"/>
      <c r="U335" s="233"/>
      <c r="V335" s="233"/>
      <c r="W335" s="233"/>
      <c r="X335" s="233"/>
      <c r="Y335" s="235">
        <v>198163</v>
      </c>
      <c r="Z335" s="235"/>
      <c r="AA335" s="235"/>
      <c r="AB335" s="235"/>
      <c r="AC335" s="235"/>
      <c r="AD335" s="235"/>
      <c r="AE335" s="235"/>
      <c r="AF335" s="235"/>
      <c r="AG335" s="235"/>
      <c r="AH335" s="233">
        <v>0.86200926550231605</v>
      </c>
      <c r="AI335" s="233"/>
      <c r="AJ335" s="233"/>
      <c r="AK335" s="233"/>
      <c r="AL335" s="233"/>
      <c r="AM335" s="233"/>
      <c r="AN335" s="233"/>
      <c r="AO335" s="233"/>
      <c r="AP335" s="233"/>
    </row>
    <row r="336" spans="2:44" s="178" customFormat="1" ht="8.5500000000000007" customHeight="1" x14ac:dyDescent="0.15">
      <c r="B336" s="231" t="s">
        <v>1664</v>
      </c>
      <c r="C336" s="231"/>
      <c r="D336" s="262">
        <v>927439552.11000097</v>
      </c>
      <c r="E336" s="262"/>
      <c r="F336" s="262"/>
      <c r="G336" s="262"/>
      <c r="H336" s="262"/>
      <c r="I336" s="262"/>
      <c r="J336" s="262"/>
      <c r="K336" s="262"/>
      <c r="L336" s="262"/>
      <c r="M336" s="262"/>
      <c r="N336" s="262"/>
      <c r="O336" s="233">
        <v>6.20823974756416E-2</v>
      </c>
      <c r="P336" s="233"/>
      <c r="Q336" s="233"/>
      <c r="R336" s="233"/>
      <c r="S336" s="233"/>
      <c r="T336" s="233"/>
      <c r="U336" s="233"/>
      <c r="V336" s="233"/>
      <c r="W336" s="233"/>
      <c r="X336" s="233"/>
      <c r="Y336" s="235">
        <v>17417</v>
      </c>
      <c r="Z336" s="235"/>
      <c r="AA336" s="235"/>
      <c r="AB336" s="235"/>
      <c r="AC336" s="235"/>
      <c r="AD336" s="235"/>
      <c r="AE336" s="235"/>
      <c r="AF336" s="235"/>
      <c r="AG336" s="235"/>
      <c r="AH336" s="233">
        <v>7.5763968940992202E-2</v>
      </c>
      <c r="AI336" s="233"/>
      <c r="AJ336" s="233"/>
      <c r="AK336" s="233"/>
      <c r="AL336" s="233"/>
      <c r="AM336" s="233"/>
      <c r="AN336" s="233"/>
      <c r="AO336" s="233"/>
      <c r="AP336" s="233"/>
    </row>
    <row r="337" spans="2:44" s="178" customFormat="1" ht="8.5500000000000007" customHeight="1" x14ac:dyDescent="0.15">
      <c r="B337" s="231" t="s">
        <v>1663</v>
      </c>
      <c r="C337" s="231"/>
      <c r="D337" s="262">
        <v>369367365.00999898</v>
      </c>
      <c r="E337" s="262"/>
      <c r="F337" s="262"/>
      <c r="G337" s="262"/>
      <c r="H337" s="262"/>
      <c r="I337" s="262"/>
      <c r="J337" s="262"/>
      <c r="K337" s="262"/>
      <c r="L337" s="262"/>
      <c r="M337" s="262"/>
      <c r="N337" s="262"/>
      <c r="O337" s="233">
        <v>2.4725289661100502E-2</v>
      </c>
      <c r="P337" s="233"/>
      <c r="Q337" s="233"/>
      <c r="R337" s="233"/>
      <c r="S337" s="233"/>
      <c r="T337" s="233"/>
      <c r="U337" s="233"/>
      <c r="V337" s="233"/>
      <c r="W337" s="233"/>
      <c r="X337" s="233"/>
      <c r="Y337" s="235">
        <v>4690</v>
      </c>
      <c r="Z337" s="235"/>
      <c r="AA337" s="235"/>
      <c r="AB337" s="235"/>
      <c r="AC337" s="235"/>
      <c r="AD337" s="235"/>
      <c r="AE337" s="235"/>
      <c r="AF337" s="235"/>
      <c r="AG337" s="235"/>
      <c r="AH337" s="233">
        <v>2.0401505100376301E-2</v>
      </c>
      <c r="AI337" s="233"/>
      <c r="AJ337" s="233"/>
      <c r="AK337" s="233"/>
      <c r="AL337" s="233"/>
      <c r="AM337" s="233"/>
      <c r="AN337" s="233"/>
      <c r="AO337" s="233"/>
      <c r="AP337" s="233"/>
    </row>
    <row r="338" spans="2:44" s="178" customFormat="1" ht="8.5500000000000007" customHeight="1" x14ac:dyDescent="0.15">
      <c r="B338" s="231" t="s">
        <v>1662</v>
      </c>
      <c r="C338" s="231"/>
      <c r="D338" s="262">
        <v>403015004.66000098</v>
      </c>
      <c r="E338" s="262"/>
      <c r="F338" s="262"/>
      <c r="G338" s="262"/>
      <c r="H338" s="262"/>
      <c r="I338" s="262"/>
      <c r="J338" s="262"/>
      <c r="K338" s="262"/>
      <c r="L338" s="262"/>
      <c r="M338" s="262"/>
      <c r="N338" s="262"/>
      <c r="O338" s="233">
        <v>2.6977647924359999E-2</v>
      </c>
      <c r="P338" s="233"/>
      <c r="Q338" s="233"/>
      <c r="R338" s="233"/>
      <c r="S338" s="233"/>
      <c r="T338" s="233"/>
      <c r="U338" s="233"/>
      <c r="V338" s="233"/>
      <c r="W338" s="233"/>
      <c r="X338" s="233"/>
      <c r="Y338" s="235">
        <v>4486</v>
      </c>
      <c r="Z338" s="235"/>
      <c r="AA338" s="235"/>
      <c r="AB338" s="235"/>
      <c r="AC338" s="235"/>
      <c r="AD338" s="235"/>
      <c r="AE338" s="235"/>
      <c r="AF338" s="235"/>
      <c r="AG338" s="235"/>
      <c r="AH338" s="233">
        <v>1.9514104878526201E-2</v>
      </c>
      <c r="AI338" s="233"/>
      <c r="AJ338" s="233"/>
      <c r="AK338" s="233"/>
      <c r="AL338" s="233"/>
      <c r="AM338" s="233"/>
      <c r="AN338" s="233"/>
      <c r="AO338" s="233"/>
      <c r="AP338" s="233"/>
    </row>
    <row r="339" spans="2:44" s="178" customFormat="1" ht="8.5500000000000007" customHeight="1" x14ac:dyDescent="0.15">
      <c r="B339" s="231" t="s">
        <v>1661</v>
      </c>
      <c r="C339" s="231"/>
      <c r="D339" s="262">
        <v>141427087.59</v>
      </c>
      <c r="E339" s="262"/>
      <c r="F339" s="262"/>
      <c r="G339" s="262"/>
      <c r="H339" s="262"/>
      <c r="I339" s="262"/>
      <c r="J339" s="262"/>
      <c r="K339" s="262"/>
      <c r="L339" s="262"/>
      <c r="M339" s="262"/>
      <c r="N339" s="262"/>
      <c r="O339" s="233">
        <v>9.4670673097877207E-3</v>
      </c>
      <c r="P339" s="233"/>
      <c r="Q339" s="233"/>
      <c r="R339" s="233"/>
      <c r="S339" s="233"/>
      <c r="T339" s="233"/>
      <c r="U339" s="233"/>
      <c r="V339" s="233"/>
      <c r="W339" s="233"/>
      <c r="X339" s="233"/>
      <c r="Y339" s="235">
        <v>940</v>
      </c>
      <c r="Z339" s="235"/>
      <c r="AA339" s="235"/>
      <c r="AB339" s="235"/>
      <c r="AC339" s="235"/>
      <c r="AD339" s="235"/>
      <c r="AE339" s="235"/>
      <c r="AF339" s="235"/>
      <c r="AG339" s="235"/>
      <c r="AH339" s="233">
        <v>4.0890010222502599E-3</v>
      </c>
      <c r="AI339" s="233"/>
      <c r="AJ339" s="233"/>
      <c r="AK339" s="233"/>
      <c r="AL339" s="233"/>
      <c r="AM339" s="233"/>
      <c r="AN339" s="233"/>
      <c r="AO339" s="233"/>
      <c r="AP339" s="233"/>
    </row>
    <row r="340" spans="2:44" s="178" customFormat="1" ht="8.5500000000000007" customHeight="1" x14ac:dyDescent="0.15">
      <c r="B340" s="231" t="s">
        <v>1660</v>
      </c>
      <c r="C340" s="231"/>
      <c r="D340" s="262">
        <v>188519970.02000001</v>
      </c>
      <c r="E340" s="262"/>
      <c r="F340" s="262"/>
      <c r="G340" s="262"/>
      <c r="H340" s="262"/>
      <c r="I340" s="262"/>
      <c r="J340" s="262"/>
      <c r="K340" s="262"/>
      <c r="L340" s="262"/>
      <c r="M340" s="262"/>
      <c r="N340" s="262"/>
      <c r="O340" s="233">
        <v>1.26194442368245E-2</v>
      </c>
      <c r="P340" s="233"/>
      <c r="Q340" s="233"/>
      <c r="R340" s="233"/>
      <c r="S340" s="233"/>
      <c r="T340" s="233"/>
      <c r="U340" s="233"/>
      <c r="V340" s="233"/>
      <c r="W340" s="233"/>
      <c r="X340" s="233"/>
      <c r="Y340" s="235">
        <v>2485</v>
      </c>
      <c r="Z340" s="235"/>
      <c r="AA340" s="235"/>
      <c r="AB340" s="235"/>
      <c r="AC340" s="235"/>
      <c r="AD340" s="235"/>
      <c r="AE340" s="235"/>
      <c r="AF340" s="235"/>
      <c r="AG340" s="235"/>
      <c r="AH340" s="233">
        <v>1.08097527024382E-2</v>
      </c>
      <c r="AI340" s="233"/>
      <c r="AJ340" s="233"/>
      <c r="AK340" s="233"/>
      <c r="AL340" s="233"/>
      <c r="AM340" s="233"/>
      <c r="AN340" s="233"/>
      <c r="AO340" s="233"/>
      <c r="AP340" s="233"/>
    </row>
    <row r="341" spans="2:44" s="178" customFormat="1" ht="8.5500000000000007" customHeight="1" x14ac:dyDescent="0.15">
      <c r="B341" s="231" t="s">
        <v>1659</v>
      </c>
      <c r="C341" s="231"/>
      <c r="D341" s="262">
        <v>150567512.49000001</v>
      </c>
      <c r="E341" s="262"/>
      <c r="F341" s="262"/>
      <c r="G341" s="262"/>
      <c r="H341" s="262"/>
      <c r="I341" s="262"/>
      <c r="J341" s="262"/>
      <c r="K341" s="262"/>
      <c r="L341" s="262"/>
      <c r="M341" s="262"/>
      <c r="N341" s="262"/>
      <c r="O341" s="233">
        <v>1.00789233498359E-2</v>
      </c>
      <c r="P341" s="233"/>
      <c r="Q341" s="233"/>
      <c r="R341" s="233"/>
      <c r="S341" s="233"/>
      <c r="T341" s="233"/>
      <c r="U341" s="233"/>
      <c r="V341" s="233"/>
      <c r="W341" s="233"/>
      <c r="X341" s="233"/>
      <c r="Y341" s="235">
        <v>1550</v>
      </c>
      <c r="Z341" s="235"/>
      <c r="AA341" s="235"/>
      <c r="AB341" s="235"/>
      <c r="AC341" s="235"/>
      <c r="AD341" s="235"/>
      <c r="AE341" s="235"/>
      <c r="AF341" s="235"/>
      <c r="AG341" s="235"/>
      <c r="AH341" s="233">
        <v>6.7425016856254199E-3</v>
      </c>
      <c r="AI341" s="233"/>
      <c r="AJ341" s="233"/>
      <c r="AK341" s="233"/>
      <c r="AL341" s="233"/>
      <c r="AM341" s="233"/>
      <c r="AN341" s="233"/>
      <c r="AO341" s="233"/>
      <c r="AP341" s="233"/>
    </row>
    <row r="342" spans="2:44" s="178" customFormat="1" ht="8.5500000000000007" customHeight="1" x14ac:dyDescent="0.15">
      <c r="B342" s="231" t="s">
        <v>1658</v>
      </c>
      <c r="C342" s="231"/>
      <c r="D342" s="262">
        <v>349054.12</v>
      </c>
      <c r="E342" s="262"/>
      <c r="F342" s="262"/>
      <c r="G342" s="262"/>
      <c r="H342" s="262"/>
      <c r="I342" s="262"/>
      <c r="J342" s="262"/>
      <c r="K342" s="262"/>
      <c r="L342" s="262"/>
      <c r="M342" s="262"/>
      <c r="N342" s="262"/>
      <c r="O342" s="233">
        <v>2.3365529935669702E-5</v>
      </c>
      <c r="P342" s="233"/>
      <c r="Q342" s="233"/>
      <c r="R342" s="233"/>
      <c r="S342" s="233"/>
      <c r="T342" s="233"/>
      <c r="U342" s="233"/>
      <c r="V342" s="233"/>
      <c r="W342" s="233"/>
      <c r="X342" s="233"/>
      <c r="Y342" s="235">
        <v>4</v>
      </c>
      <c r="Z342" s="235"/>
      <c r="AA342" s="235"/>
      <c r="AB342" s="235"/>
      <c r="AC342" s="235"/>
      <c r="AD342" s="235"/>
      <c r="AE342" s="235"/>
      <c r="AF342" s="235"/>
      <c r="AG342" s="235"/>
      <c r="AH342" s="233">
        <v>1.7400004350001099E-5</v>
      </c>
      <c r="AI342" s="233"/>
      <c r="AJ342" s="233"/>
      <c r="AK342" s="233"/>
      <c r="AL342" s="233"/>
      <c r="AM342" s="233"/>
      <c r="AN342" s="233"/>
      <c r="AO342" s="233"/>
      <c r="AP342" s="233"/>
    </row>
    <row r="343" spans="2:44" s="178" customFormat="1" ht="8.5500000000000007" customHeight="1" x14ac:dyDescent="0.15">
      <c r="B343" s="231" t="s">
        <v>1657</v>
      </c>
      <c r="C343" s="231"/>
      <c r="D343" s="262">
        <v>21811366.18</v>
      </c>
      <c r="E343" s="262"/>
      <c r="F343" s="262"/>
      <c r="G343" s="262"/>
      <c r="H343" s="262"/>
      <c r="I343" s="262"/>
      <c r="J343" s="262"/>
      <c r="K343" s="262"/>
      <c r="L343" s="262"/>
      <c r="M343" s="262"/>
      <c r="N343" s="262"/>
      <c r="O343" s="233">
        <v>1.4600433004963299E-3</v>
      </c>
      <c r="P343" s="233"/>
      <c r="Q343" s="233"/>
      <c r="R343" s="233"/>
      <c r="S343" s="233"/>
      <c r="T343" s="233"/>
      <c r="U343" s="233"/>
      <c r="V343" s="233"/>
      <c r="W343" s="233"/>
      <c r="X343" s="233"/>
      <c r="Y343" s="235">
        <v>150</v>
      </c>
      <c r="Z343" s="235"/>
      <c r="AA343" s="235"/>
      <c r="AB343" s="235"/>
      <c r="AC343" s="235"/>
      <c r="AD343" s="235"/>
      <c r="AE343" s="235"/>
      <c r="AF343" s="235"/>
      <c r="AG343" s="235"/>
      <c r="AH343" s="233">
        <v>6.5250016312504101E-4</v>
      </c>
      <c r="AI343" s="233"/>
      <c r="AJ343" s="233"/>
      <c r="AK343" s="233"/>
      <c r="AL343" s="233"/>
      <c r="AM343" s="233"/>
      <c r="AN343" s="233"/>
      <c r="AO343" s="233"/>
      <c r="AP343" s="233"/>
    </row>
    <row r="344" spans="2:44" s="178" customFormat="1" ht="7.65" customHeight="1" x14ac:dyDescent="0.15">
      <c r="B344" s="264"/>
      <c r="C344" s="264"/>
      <c r="D344" s="260">
        <v>14938848849.609699</v>
      </c>
      <c r="E344" s="260"/>
      <c r="F344" s="260"/>
      <c r="G344" s="260"/>
      <c r="H344" s="260"/>
      <c r="I344" s="260"/>
      <c r="J344" s="260"/>
      <c r="K344" s="260"/>
      <c r="L344" s="260"/>
      <c r="M344" s="260"/>
      <c r="N344" s="260"/>
      <c r="O344" s="258">
        <v>1</v>
      </c>
      <c r="P344" s="258"/>
      <c r="Q344" s="258"/>
      <c r="R344" s="258"/>
      <c r="S344" s="258"/>
      <c r="T344" s="258"/>
      <c r="U344" s="258"/>
      <c r="V344" s="258"/>
      <c r="W344" s="258"/>
      <c r="X344" s="258"/>
      <c r="Y344" s="259">
        <v>229885</v>
      </c>
      <c r="Z344" s="259"/>
      <c r="AA344" s="259"/>
      <c r="AB344" s="259"/>
      <c r="AC344" s="259"/>
      <c r="AD344" s="259"/>
      <c r="AE344" s="259"/>
      <c r="AF344" s="259"/>
      <c r="AG344" s="259"/>
      <c r="AH344" s="258">
        <v>1</v>
      </c>
      <c r="AI344" s="258"/>
      <c r="AJ344" s="258"/>
      <c r="AK344" s="258"/>
      <c r="AL344" s="258"/>
      <c r="AM344" s="258"/>
      <c r="AN344" s="258"/>
      <c r="AO344" s="258"/>
      <c r="AP344" s="258"/>
    </row>
    <row r="345" spans="2:44" s="178" customFormat="1" ht="9.3000000000000007" customHeight="1" x14ac:dyDescent="0.15"/>
    <row r="346" spans="2:44" s="178" customFormat="1" ht="15.3" customHeight="1" x14ac:dyDescent="0.15">
      <c r="B346" s="216" t="s">
        <v>1656</v>
      </c>
      <c r="C346" s="216"/>
      <c r="D346" s="216"/>
      <c r="E346" s="216"/>
      <c r="F346" s="216"/>
      <c r="G346" s="216"/>
      <c r="H346" s="216"/>
      <c r="I346" s="216"/>
      <c r="J346" s="216"/>
      <c r="K346" s="216"/>
      <c r="L346" s="216"/>
      <c r="M346" s="216"/>
      <c r="N346" s="216"/>
      <c r="O346" s="216"/>
      <c r="P346" s="216"/>
      <c r="Q346" s="216"/>
      <c r="R346" s="216"/>
      <c r="S346" s="216"/>
      <c r="T346" s="216"/>
      <c r="U346" s="216"/>
      <c r="V346" s="216"/>
      <c r="W346" s="216"/>
      <c r="X346" s="216"/>
      <c r="Y346" s="216"/>
      <c r="Z346" s="216"/>
      <c r="AA346" s="216"/>
      <c r="AB346" s="216"/>
      <c r="AC346" s="216"/>
      <c r="AD346" s="216"/>
      <c r="AE346" s="216"/>
      <c r="AF346" s="216"/>
      <c r="AG346" s="216"/>
      <c r="AH346" s="216"/>
      <c r="AI346" s="216"/>
      <c r="AJ346" s="216"/>
      <c r="AK346" s="216"/>
      <c r="AL346" s="216"/>
      <c r="AM346" s="216"/>
      <c r="AN346" s="216"/>
      <c r="AO346" s="216"/>
      <c r="AP346" s="216"/>
      <c r="AQ346" s="216"/>
      <c r="AR346" s="216"/>
    </row>
    <row r="347" spans="2:44" s="178" customFormat="1" ht="7.2" customHeight="1" x14ac:dyDescent="0.15"/>
    <row r="348" spans="2:44" s="178" customFormat="1" ht="9.75" customHeight="1" x14ac:dyDescent="0.15">
      <c r="B348" s="212"/>
      <c r="C348" s="212"/>
      <c r="D348" s="212"/>
      <c r="E348" s="212" t="s">
        <v>1652</v>
      </c>
      <c r="F348" s="212"/>
      <c r="G348" s="212"/>
      <c r="H348" s="212"/>
      <c r="I348" s="212"/>
      <c r="J348" s="212"/>
      <c r="K348" s="212"/>
      <c r="L348" s="212"/>
      <c r="M348" s="212"/>
      <c r="N348" s="212"/>
      <c r="O348" s="212"/>
      <c r="P348" s="212" t="s">
        <v>1650</v>
      </c>
      <c r="Q348" s="212"/>
      <c r="R348" s="212"/>
      <c r="S348" s="212"/>
      <c r="T348" s="212"/>
      <c r="U348" s="212"/>
      <c r="V348" s="212"/>
      <c r="W348" s="212"/>
      <c r="X348" s="212"/>
      <c r="Y348" s="212"/>
      <c r="Z348" s="212" t="s">
        <v>1655</v>
      </c>
      <c r="AA348" s="212"/>
      <c r="AB348" s="212"/>
      <c r="AC348" s="212"/>
      <c r="AD348" s="212"/>
      <c r="AE348" s="212"/>
      <c r="AF348" s="212"/>
      <c r="AG348" s="212"/>
      <c r="AH348" s="212"/>
      <c r="AI348" s="212" t="s">
        <v>1650</v>
      </c>
      <c r="AJ348" s="212"/>
      <c r="AK348" s="212"/>
      <c r="AL348" s="212"/>
      <c r="AM348" s="212"/>
      <c r="AN348" s="212"/>
      <c r="AO348" s="212"/>
      <c r="AP348" s="212"/>
      <c r="AQ348" s="212"/>
    </row>
    <row r="349" spans="2:44" s="178" customFormat="1" ht="9.75" customHeight="1" x14ac:dyDescent="0.15">
      <c r="B349" s="231" t="s">
        <v>1654</v>
      </c>
      <c r="C349" s="231"/>
      <c r="D349" s="231"/>
      <c r="E349" s="262">
        <v>42276840255.569603</v>
      </c>
      <c r="F349" s="262"/>
      <c r="G349" s="262"/>
      <c r="H349" s="262"/>
      <c r="I349" s="262"/>
      <c r="J349" s="262"/>
      <c r="K349" s="262"/>
      <c r="L349" s="262"/>
      <c r="M349" s="262"/>
      <c r="N349" s="262"/>
      <c r="O349" s="262"/>
      <c r="P349" s="233">
        <v>0.81573923998394104</v>
      </c>
      <c r="Q349" s="233"/>
      <c r="R349" s="233"/>
      <c r="S349" s="233"/>
      <c r="T349" s="233"/>
      <c r="U349" s="233"/>
      <c r="V349" s="233"/>
      <c r="W349" s="233"/>
      <c r="X349" s="233"/>
      <c r="Y349" s="233"/>
      <c r="Z349" s="235">
        <v>105084</v>
      </c>
      <c r="AA349" s="235"/>
      <c r="AB349" s="235"/>
      <c r="AC349" s="235"/>
      <c r="AD349" s="235"/>
      <c r="AE349" s="235"/>
      <c r="AF349" s="235"/>
      <c r="AG349" s="235"/>
      <c r="AH349" s="235"/>
      <c r="AI349" s="233">
        <v>0.80047533078909505</v>
      </c>
      <c r="AJ349" s="233"/>
      <c r="AK349" s="233"/>
      <c r="AL349" s="233"/>
      <c r="AM349" s="233"/>
      <c r="AN349" s="233"/>
      <c r="AO349" s="233"/>
      <c r="AP349" s="233"/>
      <c r="AQ349" s="233"/>
    </row>
    <row r="350" spans="2:44" s="178" customFormat="1" ht="9.75" customHeight="1" x14ac:dyDescent="0.15">
      <c r="B350" s="231" t="s">
        <v>1646</v>
      </c>
      <c r="C350" s="231"/>
      <c r="D350" s="231"/>
      <c r="E350" s="262">
        <v>9549574587.9799995</v>
      </c>
      <c r="F350" s="262"/>
      <c r="G350" s="262"/>
      <c r="H350" s="262"/>
      <c r="I350" s="262"/>
      <c r="J350" s="262"/>
      <c r="K350" s="262"/>
      <c r="L350" s="262"/>
      <c r="M350" s="262"/>
      <c r="N350" s="262"/>
      <c r="O350" s="262"/>
      <c r="P350" s="233">
        <v>0.18426076001605901</v>
      </c>
      <c r="Q350" s="233"/>
      <c r="R350" s="233"/>
      <c r="S350" s="233"/>
      <c r="T350" s="233"/>
      <c r="U350" s="233"/>
      <c r="V350" s="233"/>
      <c r="W350" s="233"/>
      <c r="X350" s="233"/>
      <c r="Y350" s="233"/>
      <c r="Z350" s="235">
        <v>26193</v>
      </c>
      <c r="AA350" s="235"/>
      <c r="AB350" s="235"/>
      <c r="AC350" s="235"/>
      <c r="AD350" s="235"/>
      <c r="AE350" s="235"/>
      <c r="AF350" s="235"/>
      <c r="AG350" s="235"/>
      <c r="AH350" s="235"/>
      <c r="AI350" s="233">
        <v>0.199524669210905</v>
      </c>
      <c r="AJ350" s="233"/>
      <c r="AK350" s="233"/>
      <c r="AL350" s="233"/>
      <c r="AM350" s="233"/>
      <c r="AN350" s="233"/>
      <c r="AO350" s="233"/>
      <c r="AP350" s="233"/>
      <c r="AQ350" s="233"/>
    </row>
    <row r="351" spans="2:44" s="178" customFormat="1" ht="7.65" customHeight="1" x14ac:dyDescent="0.15">
      <c r="B351" s="264"/>
      <c r="C351" s="264"/>
      <c r="D351" s="264"/>
      <c r="E351" s="260">
        <v>51826414843.549599</v>
      </c>
      <c r="F351" s="260"/>
      <c r="G351" s="260"/>
      <c r="H351" s="260"/>
      <c r="I351" s="260"/>
      <c r="J351" s="260"/>
      <c r="K351" s="260"/>
      <c r="L351" s="260"/>
      <c r="M351" s="260"/>
      <c r="N351" s="260"/>
      <c r="O351" s="260"/>
      <c r="P351" s="258">
        <v>1</v>
      </c>
      <c r="Q351" s="258"/>
      <c r="R351" s="258"/>
      <c r="S351" s="258"/>
      <c r="T351" s="258"/>
      <c r="U351" s="258"/>
      <c r="V351" s="258"/>
      <c r="W351" s="258"/>
      <c r="X351" s="258"/>
      <c r="Y351" s="258"/>
      <c r="Z351" s="259">
        <v>131277</v>
      </c>
      <c r="AA351" s="259"/>
      <c r="AB351" s="259"/>
      <c r="AC351" s="259"/>
      <c r="AD351" s="259"/>
      <c r="AE351" s="259"/>
      <c r="AF351" s="259"/>
      <c r="AG351" s="259"/>
      <c r="AH351" s="259"/>
      <c r="AI351" s="258">
        <v>1</v>
      </c>
      <c r="AJ351" s="258"/>
      <c r="AK351" s="258"/>
      <c r="AL351" s="258"/>
      <c r="AM351" s="258"/>
      <c r="AN351" s="258"/>
      <c r="AO351" s="258"/>
      <c r="AP351" s="258"/>
      <c r="AQ351" s="258"/>
    </row>
    <row r="352" spans="2:44" s="178" customFormat="1" ht="7.2" customHeight="1" x14ac:dyDescent="0.15"/>
    <row r="353" spans="2:44" s="178" customFormat="1" ht="15.3" customHeight="1" x14ac:dyDescent="0.15">
      <c r="B353" s="216" t="s">
        <v>1653</v>
      </c>
      <c r="C353" s="216"/>
      <c r="D353" s="216"/>
      <c r="E353" s="216"/>
      <c r="F353" s="216"/>
      <c r="G353" s="216"/>
      <c r="H353" s="216"/>
      <c r="I353" s="216"/>
      <c r="J353" s="216"/>
      <c r="K353" s="216"/>
      <c r="L353" s="216"/>
      <c r="M353" s="216"/>
      <c r="N353" s="216"/>
      <c r="O353" s="216"/>
      <c r="P353" s="216"/>
      <c r="Q353" s="216"/>
      <c r="R353" s="216"/>
      <c r="S353" s="216"/>
      <c r="T353" s="216"/>
      <c r="U353" s="216"/>
      <c r="V353" s="216"/>
      <c r="W353" s="216"/>
      <c r="X353" s="216"/>
      <c r="Y353" s="216"/>
      <c r="Z353" s="216"/>
      <c r="AA353" s="216"/>
      <c r="AB353" s="216"/>
      <c r="AC353" s="216"/>
      <c r="AD353" s="216"/>
      <c r="AE353" s="216"/>
      <c r="AF353" s="216"/>
      <c r="AG353" s="216"/>
      <c r="AH353" s="216"/>
      <c r="AI353" s="216"/>
      <c r="AJ353" s="216"/>
      <c r="AK353" s="216"/>
      <c r="AL353" s="216"/>
      <c r="AM353" s="216"/>
      <c r="AN353" s="216"/>
      <c r="AO353" s="216"/>
      <c r="AP353" s="216"/>
      <c r="AQ353" s="216"/>
      <c r="AR353" s="216"/>
    </row>
    <row r="354" spans="2:44" s="178" customFormat="1" ht="7.2" customHeight="1" x14ac:dyDescent="0.15"/>
    <row r="355" spans="2:44" s="178" customFormat="1" ht="11.85" customHeight="1" x14ac:dyDescent="0.15">
      <c r="B355" s="261"/>
      <c r="C355" s="261"/>
      <c r="D355" s="261"/>
      <c r="E355" s="212" t="s">
        <v>1652</v>
      </c>
      <c r="F355" s="212"/>
      <c r="G355" s="212"/>
      <c r="H355" s="212"/>
      <c r="I355" s="212"/>
      <c r="J355" s="212"/>
      <c r="K355" s="212"/>
      <c r="L355" s="212"/>
      <c r="M355" s="212"/>
      <c r="N355" s="212"/>
      <c r="O355" s="212"/>
      <c r="P355" s="212" t="s">
        <v>1650</v>
      </c>
      <c r="Q355" s="212"/>
      <c r="R355" s="212"/>
      <c r="S355" s="212"/>
      <c r="T355" s="212"/>
      <c r="U355" s="212"/>
      <c r="V355" s="212"/>
      <c r="W355" s="212"/>
      <c r="X355" s="212"/>
      <c r="Y355" s="212"/>
      <c r="Z355" s="212" t="s">
        <v>1651</v>
      </c>
      <c r="AA355" s="212"/>
      <c r="AB355" s="212"/>
      <c r="AC355" s="212"/>
      <c r="AD355" s="212"/>
      <c r="AE355" s="212"/>
      <c r="AF355" s="212"/>
      <c r="AG355" s="212"/>
      <c r="AH355" s="212"/>
      <c r="AI355" s="212" t="s">
        <v>1650</v>
      </c>
      <c r="AJ355" s="212"/>
      <c r="AK355" s="212"/>
      <c r="AL355" s="212"/>
      <c r="AM355" s="212"/>
      <c r="AN355" s="212"/>
      <c r="AO355" s="212"/>
      <c r="AP355" s="212"/>
      <c r="AQ355" s="212"/>
    </row>
    <row r="356" spans="2:44" s="178" customFormat="1" ht="9.75" customHeight="1" x14ac:dyDescent="0.15">
      <c r="B356" s="263" t="s">
        <v>1649</v>
      </c>
      <c r="C356" s="263"/>
      <c r="D356" s="263"/>
      <c r="E356" s="262">
        <v>13583428848.799801</v>
      </c>
      <c r="F356" s="262"/>
      <c r="G356" s="262"/>
      <c r="H356" s="262"/>
      <c r="I356" s="262"/>
      <c r="J356" s="262"/>
      <c r="K356" s="262"/>
      <c r="L356" s="262"/>
      <c r="M356" s="262"/>
      <c r="N356" s="262"/>
      <c r="O356" s="262"/>
      <c r="P356" s="233">
        <v>0.90926877870878298</v>
      </c>
      <c r="Q356" s="233"/>
      <c r="R356" s="233"/>
      <c r="S356" s="233"/>
      <c r="T356" s="233"/>
      <c r="U356" s="233"/>
      <c r="V356" s="233"/>
      <c r="W356" s="233"/>
      <c r="X356" s="233"/>
      <c r="Y356" s="233"/>
      <c r="Z356" s="235">
        <v>212075</v>
      </c>
      <c r="AA356" s="235"/>
      <c r="AB356" s="235"/>
      <c r="AC356" s="235"/>
      <c r="AD356" s="235"/>
      <c r="AE356" s="235"/>
      <c r="AF356" s="235"/>
      <c r="AG356" s="235"/>
      <c r="AH356" s="235"/>
      <c r="AI356" s="233">
        <v>0.92252648063162002</v>
      </c>
      <c r="AJ356" s="233"/>
      <c r="AK356" s="233"/>
      <c r="AL356" s="233"/>
      <c r="AM356" s="233"/>
      <c r="AN356" s="233"/>
      <c r="AO356" s="233"/>
      <c r="AP356" s="233"/>
      <c r="AQ356" s="233"/>
    </row>
    <row r="357" spans="2:44" s="178" customFormat="1" ht="9.75" customHeight="1" x14ac:dyDescent="0.15">
      <c r="B357" s="263" t="s">
        <v>1648</v>
      </c>
      <c r="C357" s="263"/>
      <c r="D357" s="263"/>
      <c r="E357" s="262">
        <v>1353228332.79</v>
      </c>
      <c r="F357" s="262"/>
      <c r="G357" s="262"/>
      <c r="H357" s="262"/>
      <c r="I357" s="262"/>
      <c r="J357" s="262"/>
      <c r="K357" s="262"/>
      <c r="L357" s="262"/>
      <c r="M357" s="262"/>
      <c r="N357" s="262"/>
      <c r="O357" s="262"/>
      <c r="P357" s="233">
        <v>9.0584511993729702E-2</v>
      </c>
      <c r="Q357" s="233"/>
      <c r="R357" s="233"/>
      <c r="S357" s="233"/>
      <c r="T357" s="233"/>
      <c r="U357" s="233"/>
      <c r="V357" s="233"/>
      <c r="W357" s="233"/>
      <c r="X357" s="233"/>
      <c r="Y357" s="233"/>
      <c r="Z357" s="235">
        <v>17049</v>
      </c>
      <c r="AA357" s="235"/>
      <c r="AB357" s="235"/>
      <c r="AC357" s="235"/>
      <c r="AD357" s="235"/>
      <c r="AE357" s="235"/>
      <c r="AF357" s="235"/>
      <c r="AG357" s="235"/>
      <c r="AH357" s="235"/>
      <c r="AI357" s="233">
        <v>7.4163168540792093E-2</v>
      </c>
      <c r="AJ357" s="233"/>
      <c r="AK357" s="233"/>
      <c r="AL357" s="233"/>
      <c r="AM357" s="233"/>
      <c r="AN357" s="233"/>
      <c r="AO357" s="233"/>
      <c r="AP357" s="233"/>
      <c r="AQ357" s="233"/>
    </row>
    <row r="358" spans="2:44" s="178" customFormat="1" ht="9.75" customHeight="1" x14ac:dyDescent="0.15">
      <c r="B358" s="263" t="s">
        <v>1647</v>
      </c>
      <c r="C358" s="263"/>
      <c r="D358" s="263"/>
      <c r="E358" s="262">
        <v>2191668.02</v>
      </c>
      <c r="F358" s="262"/>
      <c r="G358" s="262"/>
      <c r="H358" s="262"/>
      <c r="I358" s="262"/>
      <c r="J358" s="262"/>
      <c r="K358" s="262"/>
      <c r="L358" s="262"/>
      <c r="M358" s="262"/>
      <c r="N358" s="262"/>
      <c r="O358" s="262"/>
      <c r="P358" s="233">
        <v>1.4670929748762001E-4</v>
      </c>
      <c r="Q358" s="233"/>
      <c r="R358" s="233"/>
      <c r="S358" s="233"/>
      <c r="T358" s="233"/>
      <c r="U358" s="233"/>
      <c r="V358" s="233"/>
      <c r="W358" s="233"/>
      <c r="X358" s="233"/>
      <c r="Y358" s="233"/>
      <c r="Z358" s="235">
        <v>21</v>
      </c>
      <c r="AA358" s="235"/>
      <c r="AB358" s="235"/>
      <c r="AC358" s="235"/>
      <c r="AD358" s="235"/>
      <c r="AE358" s="235"/>
      <c r="AF358" s="235"/>
      <c r="AG358" s="235"/>
      <c r="AH358" s="235"/>
      <c r="AI358" s="233">
        <v>9.1350022837505702E-5</v>
      </c>
      <c r="AJ358" s="233"/>
      <c r="AK358" s="233"/>
      <c r="AL358" s="233"/>
      <c r="AM358" s="233"/>
      <c r="AN358" s="233"/>
      <c r="AO358" s="233"/>
      <c r="AP358" s="233"/>
      <c r="AQ358" s="233"/>
    </row>
    <row r="359" spans="2:44" s="178" customFormat="1" ht="9.75" customHeight="1" x14ac:dyDescent="0.15">
      <c r="B359" s="263" t="s">
        <v>1646</v>
      </c>
      <c r="C359" s="263"/>
      <c r="D359" s="263"/>
      <c r="E359" s="262">
        <v>0</v>
      </c>
      <c r="F359" s="262"/>
      <c r="G359" s="262"/>
      <c r="H359" s="262"/>
      <c r="I359" s="262"/>
      <c r="J359" s="262"/>
      <c r="K359" s="262"/>
      <c r="L359" s="262"/>
      <c r="M359" s="262"/>
      <c r="N359" s="262"/>
      <c r="O359" s="262"/>
      <c r="P359" s="233">
        <v>0</v>
      </c>
      <c r="Q359" s="233"/>
      <c r="R359" s="233"/>
      <c r="S359" s="233"/>
      <c r="T359" s="233"/>
      <c r="U359" s="233"/>
      <c r="V359" s="233"/>
      <c r="W359" s="233"/>
      <c r="X359" s="233"/>
      <c r="Y359" s="233"/>
      <c r="Z359" s="235">
        <v>740</v>
      </c>
      <c r="AA359" s="235"/>
      <c r="AB359" s="235"/>
      <c r="AC359" s="235"/>
      <c r="AD359" s="235"/>
      <c r="AE359" s="235"/>
      <c r="AF359" s="235"/>
      <c r="AG359" s="235"/>
      <c r="AH359" s="235"/>
      <c r="AI359" s="233">
        <v>3.2190008047502001E-3</v>
      </c>
      <c r="AJ359" s="233"/>
      <c r="AK359" s="233"/>
      <c r="AL359" s="233"/>
      <c r="AM359" s="233"/>
      <c r="AN359" s="233"/>
      <c r="AO359" s="233"/>
      <c r="AP359" s="233"/>
      <c r="AQ359" s="233"/>
    </row>
    <row r="360" spans="2:44" s="178" customFormat="1" ht="10.65" customHeight="1" x14ac:dyDescent="0.15">
      <c r="B360" s="261"/>
      <c r="C360" s="261"/>
      <c r="D360" s="261"/>
      <c r="E360" s="260">
        <v>14938848849.6098</v>
      </c>
      <c r="F360" s="260"/>
      <c r="G360" s="260"/>
      <c r="H360" s="260"/>
      <c r="I360" s="260"/>
      <c r="J360" s="260"/>
      <c r="K360" s="260"/>
      <c r="L360" s="260"/>
      <c r="M360" s="260"/>
      <c r="N360" s="260"/>
      <c r="O360" s="260"/>
      <c r="P360" s="258">
        <v>1</v>
      </c>
      <c r="Q360" s="258"/>
      <c r="R360" s="258"/>
      <c r="S360" s="258"/>
      <c r="T360" s="258"/>
      <c r="U360" s="258"/>
      <c r="V360" s="258"/>
      <c r="W360" s="258"/>
      <c r="X360" s="258"/>
      <c r="Y360" s="258"/>
      <c r="Z360" s="259">
        <v>229885</v>
      </c>
      <c r="AA360" s="259"/>
      <c r="AB360" s="259"/>
      <c r="AC360" s="259"/>
      <c r="AD360" s="259"/>
      <c r="AE360" s="259"/>
      <c r="AF360" s="259"/>
      <c r="AG360" s="259"/>
      <c r="AH360" s="259"/>
      <c r="AI360" s="258">
        <v>1</v>
      </c>
      <c r="AJ360" s="258"/>
      <c r="AK360" s="258"/>
      <c r="AL360" s="258"/>
      <c r="AM360" s="258"/>
      <c r="AN360" s="258"/>
      <c r="AO360" s="258"/>
      <c r="AP360" s="258"/>
      <c r="AQ360" s="258"/>
    </row>
    <row r="361" spans="2:44" s="178" customFormat="1" ht="22.95" customHeight="1" x14ac:dyDescent="0.15"/>
  </sheetData>
  <mergeCells count="1464">
    <mergeCell ref="Z355:AH355"/>
    <mergeCell ref="Z356:AH356"/>
    <mergeCell ref="Z357:AH357"/>
    <mergeCell ref="Z358:AH358"/>
    <mergeCell ref="Z359:AH359"/>
    <mergeCell ref="Z360:AH360"/>
    <mergeCell ref="Y329:AG329"/>
    <mergeCell ref="Y330:AG330"/>
    <mergeCell ref="Y334:AG334"/>
    <mergeCell ref="Y335:AG335"/>
    <mergeCell ref="Y336:AG336"/>
    <mergeCell ref="Y337:AG337"/>
    <mergeCell ref="Y338:AG338"/>
    <mergeCell ref="Y339:AG339"/>
    <mergeCell ref="Y340:AG340"/>
    <mergeCell ref="Y341:AG341"/>
    <mergeCell ref="Y342:AG342"/>
    <mergeCell ref="Y343:AG343"/>
    <mergeCell ref="Y344:AG344"/>
    <mergeCell ref="Z348:AH348"/>
    <mergeCell ref="Z349:AH349"/>
    <mergeCell ref="Z350:AH350"/>
    <mergeCell ref="Z351:AH351"/>
    <mergeCell ref="Y312:AG312"/>
    <mergeCell ref="Y313:AG313"/>
    <mergeCell ref="Y314:AG314"/>
    <mergeCell ref="Y315:AG315"/>
    <mergeCell ref="Y316:AG316"/>
    <mergeCell ref="Y317:AG317"/>
    <mergeCell ref="Y318:AG318"/>
    <mergeCell ref="Y319:AG319"/>
    <mergeCell ref="Y320:AG320"/>
    <mergeCell ref="Y321:AG321"/>
    <mergeCell ref="Y322:AG322"/>
    <mergeCell ref="Y323:AG323"/>
    <mergeCell ref="Y324:AG324"/>
    <mergeCell ref="Y325:AG325"/>
    <mergeCell ref="Y326:AG326"/>
    <mergeCell ref="Y327:AG327"/>
    <mergeCell ref="Y328:AG328"/>
    <mergeCell ref="Y303:AG303"/>
    <mergeCell ref="Y292:AG292"/>
    <mergeCell ref="Y293:AG293"/>
    <mergeCell ref="Y294:AG294"/>
    <mergeCell ref="Y295:AG295"/>
    <mergeCell ref="Y296:AG296"/>
    <mergeCell ref="Y297:AG297"/>
    <mergeCell ref="Y305:AG305"/>
    <mergeCell ref="Y306:AG306"/>
    <mergeCell ref="Y307:AG307"/>
    <mergeCell ref="Y311:AG311"/>
    <mergeCell ref="X275:AF275"/>
    <mergeCell ref="X276:AF276"/>
    <mergeCell ref="X277:AF277"/>
    <mergeCell ref="X278:AF278"/>
    <mergeCell ref="X279:AF279"/>
    <mergeCell ref="Y298:AG298"/>
    <mergeCell ref="X281:AF281"/>
    <mergeCell ref="X282:AF282"/>
    <mergeCell ref="X283:AF283"/>
    <mergeCell ref="X284:AF284"/>
    <mergeCell ref="X285:AF285"/>
    <mergeCell ref="Y304:AG304"/>
    <mergeCell ref="Y299:AG299"/>
    <mergeCell ref="Y300:AG300"/>
    <mergeCell ref="Y301:AG301"/>
    <mergeCell ref="Y302:AG302"/>
    <mergeCell ref="Y250:AG250"/>
    <mergeCell ref="Y251:AG251"/>
    <mergeCell ref="Y252:AG252"/>
    <mergeCell ref="X265:AF265"/>
    <mergeCell ref="X266:AF266"/>
    <mergeCell ref="X280:AF280"/>
    <mergeCell ref="V82:AE82"/>
    <mergeCell ref="V83:AE83"/>
    <mergeCell ref="V84:AE84"/>
    <mergeCell ref="V85:AE85"/>
    <mergeCell ref="V86:AE86"/>
    <mergeCell ref="V87:AE87"/>
    <mergeCell ref="V88:AE88"/>
    <mergeCell ref="V89:AE89"/>
    <mergeCell ref="V90:AE90"/>
    <mergeCell ref="V91:AE91"/>
    <mergeCell ref="V92:AE92"/>
    <mergeCell ref="V93:AE93"/>
    <mergeCell ref="V94:AE94"/>
    <mergeCell ref="V95:AE95"/>
    <mergeCell ref="V96:AE96"/>
    <mergeCell ref="V97:AE97"/>
    <mergeCell ref="X256:AF256"/>
    <mergeCell ref="V65:AE65"/>
    <mergeCell ref="V66:AE66"/>
    <mergeCell ref="V67:AE67"/>
    <mergeCell ref="V68:AE68"/>
    <mergeCell ref="V69:AE69"/>
    <mergeCell ref="V70:AE70"/>
    <mergeCell ref="V71:AE71"/>
    <mergeCell ref="V72:AE72"/>
    <mergeCell ref="V73:AE73"/>
    <mergeCell ref="V74:AE74"/>
    <mergeCell ref="V75:AE75"/>
    <mergeCell ref="V76:AE76"/>
    <mergeCell ref="V77:AE77"/>
    <mergeCell ref="V78:AE78"/>
    <mergeCell ref="V79:AE79"/>
    <mergeCell ref="V80:AE80"/>
    <mergeCell ref="V81:AE81"/>
    <mergeCell ref="V135:AE135"/>
    <mergeCell ref="V136:AE136"/>
    <mergeCell ref="V137:AE137"/>
    <mergeCell ref="V138:AE138"/>
    <mergeCell ref="V139:AE139"/>
    <mergeCell ref="V14:AE14"/>
    <mergeCell ref="V24:AE24"/>
    <mergeCell ref="V25:AE25"/>
    <mergeCell ref="V26:AE26"/>
    <mergeCell ref="V30:AE30"/>
    <mergeCell ref="V140:AE140"/>
    <mergeCell ref="V15:AE15"/>
    <mergeCell ref="V16:AE16"/>
    <mergeCell ref="V17:AE17"/>
    <mergeCell ref="V18:AE18"/>
    <mergeCell ref="V19:AE19"/>
    <mergeCell ref="V20:AE20"/>
    <mergeCell ref="V21:AE21"/>
    <mergeCell ref="V22:AE22"/>
    <mergeCell ref="V23:AE23"/>
    <mergeCell ref="V31:AE31"/>
    <mergeCell ref="V32:AE32"/>
    <mergeCell ref="V33:AE33"/>
    <mergeCell ref="V34:AE34"/>
    <mergeCell ref="V35:AE35"/>
    <mergeCell ref="V36:AE36"/>
    <mergeCell ref="V37:AE37"/>
    <mergeCell ref="V38:AE38"/>
    <mergeCell ref="V39:AE39"/>
    <mergeCell ref="V40:AE40"/>
    <mergeCell ref="V41:AE41"/>
    <mergeCell ref="V42:AE42"/>
    <mergeCell ref="V119:AE119"/>
    <mergeCell ref="V120:AE120"/>
    <mergeCell ref="V121:AE121"/>
    <mergeCell ref="V122:AE122"/>
    <mergeCell ref="V123:AE123"/>
    <mergeCell ref="V124:AE124"/>
    <mergeCell ref="V125:AE125"/>
    <mergeCell ref="V126:AE126"/>
    <mergeCell ref="V127:AE127"/>
    <mergeCell ref="V128:AE128"/>
    <mergeCell ref="V129:AE129"/>
    <mergeCell ref="V13:AE13"/>
    <mergeCell ref="V48:AE48"/>
    <mergeCell ref="V49:AE49"/>
    <mergeCell ref="V50:AE50"/>
    <mergeCell ref="V51:AE51"/>
    <mergeCell ref="V130:AE130"/>
    <mergeCell ref="V131:AE131"/>
    <mergeCell ref="V132:AE132"/>
    <mergeCell ref="V133:AE133"/>
    <mergeCell ref="V134:AE134"/>
    <mergeCell ref="V43:AE43"/>
    <mergeCell ref="V44:AE44"/>
    <mergeCell ref="V45:AE45"/>
    <mergeCell ref="V46:AE46"/>
    <mergeCell ref="V47:AE47"/>
    <mergeCell ref="V52:AE52"/>
    <mergeCell ref="V53:AE53"/>
    <mergeCell ref="V54:AE54"/>
    <mergeCell ref="V55:AE55"/>
    <mergeCell ref="V56:AE56"/>
    <mergeCell ref="V57:AE57"/>
    <mergeCell ref="V102:AE102"/>
    <mergeCell ref="V103:AE103"/>
    <mergeCell ref="V104:AE104"/>
    <mergeCell ref="V105:AE105"/>
    <mergeCell ref="V106:AE106"/>
    <mergeCell ref="V107:AE107"/>
    <mergeCell ref="V108:AE108"/>
    <mergeCell ref="V109:AE109"/>
    <mergeCell ref="V110:AE110"/>
    <mergeCell ref="V111:AE111"/>
    <mergeCell ref="V112:AE112"/>
    <mergeCell ref="V113:AE113"/>
    <mergeCell ref="V114:AE114"/>
    <mergeCell ref="V115:AE115"/>
    <mergeCell ref="V116:AE116"/>
    <mergeCell ref="V117:AE117"/>
    <mergeCell ref="V118:AE118"/>
    <mergeCell ref="T175:AD175"/>
    <mergeCell ref="T152:AD152"/>
    <mergeCell ref="T153:AD153"/>
    <mergeCell ref="T154:AD154"/>
    <mergeCell ref="T155:AD155"/>
    <mergeCell ref="T189:AC189"/>
    <mergeCell ref="T190:AC190"/>
    <mergeCell ref="T191:AC191"/>
    <mergeCell ref="T192:AC192"/>
    <mergeCell ref="T193:AC193"/>
    <mergeCell ref="T194:AC194"/>
    <mergeCell ref="T195:AC195"/>
    <mergeCell ref="T196:AC196"/>
    <mergeCell ref="T197:AC197"/>
    <mergeCell ref="T198:AC198"/>
    <mergeCell ref="T199:AC199"/>
    <mergeCell ref="T200:AC200"/>
    <mergeCell ref="T201:AC201"/>
    <mergeCell ref="T202:AC202"/>
    <mergeCell ref="T203:AC203"/>
    <mergeCell ref="T204:AC204"/>
    <mergeCell ref="U179:AD179"/>
    <mergeCell ref="U180:AD180"/>
    <mergeCell ref="U181:AD181"/>
    <mergeCell ref="U182:AD182"/>
    <mergeCell ref="U183:AD183"/>
    <mergeCell ref="U184:AD184"/>
    <mergeCell ref="U185:AD185"/>
    <mergeCell ref="S216:AB216"/>
    <mergeCell ref="T144:AD144"/>
    <mergeCell ref="T145:AD145"/>
    <mergeCell ref="T146:AD146"/>
    <mergeCell ref="T147:AD147"/>
    <mergeCell ref="T148:AD148"/>
    <mergeCell ref="T149:AD149"/>
    <mergeCell ref="T150:AD150"/>
    <mergeCell ref="T151:AD151"/>
    <mergeCell ref="T156:AD156"/>
    <mergeCell ref="T157:AD157"/>
    <mergeCell ref="T158:AD158"/>
    <mergeCell ref="T159:AD159"/>
    <mergeCell ref="T160:AD160"/>
    <mergeCell ref="T161:AD161"/>
    <mergeCell ref="T162:AD162"/>
    <mergeCell ref="T163:AD163"/>
    <mergeCell ref="T164:AD164"/>
    <mergeCell ref="T165:AD165"/>
    <mergeCell ref="T166:AD166"/>
    <mergeCell ref="T167:AD167"/>
    <mergeCell ref="T168:AD168"/>
    <mergeCell ref="T169:AD169"/>
    <mergeCell ref="T170:AD170"/>
    <mergeCell ref="T171:AD171"/>
    <mergeCell ref="T172:AD172"/>
    <mergeCell ref="T173:AD173"/>
    <mergeCell ref="P348:Y348"/>
    <mergeCell ref="P349:Y349"/>
    <mergeCell ref="P350:Y350"/>
    <mergeCell ref="P351:Y351"/>
    <mergeCell ref="Q241:Z241"/>
    <mergeCell ref="Q242:Z242"/>
    <mergeCell ref="Q243:Z243"/>
    <mergeCell ref="Q244:Z244"/>
    <mergeCell ref="X286:AF286"/>
    <mergeCell ref="X287:AF287"/>
    <mergeCell ref="P355:Y355"/>
    <mergeCell ref="P356:Y356"/>
    <mergeCell ref="P357:Y357"/>
    <mergeCell ref="P358:Y358"/>
    <mergeCell ref="P359:Y359"/>
    <mergeCell ref="P360:Y360"/>
    <mergeCell ref="O313:X313"/>
    <mergeCell ref="R226:AA226"/>
    <mergeCell ref="R227:AA227"/>
    <mergeCell ref="R228:AA228"/>
    <mergeCell ref="R229:AA229"/>
    <mergeCell ref="R230:AA230"/>
    <mergeCell ref="R231:AA231"/>
    <mergeCell ref="X288:AF288"/>
    <mergeCell ref="Y248:AG248"/>
    <mergeCell ref="Y249:AG249"/>
    <mergeCell ref="O330:X330"/>
    <mergeCell ref="R232:AA232"/>
    <mergeCell ref="R233:AA233"/>
    <mergeCell ref="R234:AA234"/>
    <mergeCell ref="R235:AA235"/>
    <mergeCell ref="R236:AA236"/>
    <mergeCell ref="O324:X324"/>
    <mergeCell ref="O307:X307"/>
    <mergeCell ref="O311:X311"/>
    <mergeCell ref="O312:X312"/>
    <mergeCell ref="O335:X335"/>
    <mergeCell ref="O336:X336"/>
    <mergeCell ref="O337:X337"/>
    <mergeCell ref="O338:X338"/>
    <mergeCell ref="O339:X339"/>
    <mergeCell ref="O325:X325"/>
    <mergeCell ref="O326:X326"/>
    <mergeCell ref="O327:X327"/>
    <mergeCell ref="O328:X328"/>
    <mergeCell ref="O329:X329"/>
    <mergeCell ref="O301:X301"/>
    <mergeCell ref="O302:X302"/>
    <mergeCell ref="O303:X303"/>
    <mergeCell ref="O304:X304"/>
    <mergeCell ref="O305:X305"/>
    <mergeCell ref="O306:X306"/>
    <mergeCell ref="O314:X314"/>
    <mergeCell ref="O315:X315"/>
    <mergeCell ref="O316:X316"/>
    <mergeCell ref="O317:X317"/>
    <mergeCell ref="O318:X318"/>
    <mergeCell ref="O319:X319"/>
    <mergeCell ref="O320:X320"/>
    <mergeCell ref="N286:W286"/>
    <mergeCell ref="N287:W287"/>
    <mergeCell ref="N288:W288"/>
    <mergeCell ref="O248:X248"/>
    <mergeCell ref="O249:X249"/>
    <mergeCell ref="O250:X250"/>
    <mergeCell ref="O251:X251"/>
    <mergeCell ref="O252:X252"/>
    <mergeCell ref="O292:X292"/>
    <mergeCell ref="O293:X293"/>
    <mergeCell ref="O294:X294"/>
    <mergeCell ref="O295:X295"/>
    <mergeCell ref="O296:X296"/>
    <mergeCell ref="O297:X297"/>
    <mergeCell ref="O298:X298"/>
    <mergeCell ref="O299:X299"/>
    <mergeCell ref="O300:X300"/>
    <mergeCell ref="X257:AF257"/>
    <mergeCell ref="X258:AF258"/>
    <mergeCell ref="X259:AF259"/>
    <mergeCell ref="X260:AF260"/>
    <mergeCell ref="X261:AF261"/>
    <mergeCell ref="X262:AF262"/>
    <mergeCell ref="X263:AF263"/>
    <mergeCell ref="X264:AF264"/>
    <mergeCell ref="X269:AF269"/>
    <mergeCell ref="X270:AF270"/>
    <mergeCell ref="X274:AF274"/>
    <mergeCell ref="K170:S170"/>
    <mergeCell ref="K171:S171"/>
    <mergeCell ref="K172:S172"/>
    <mergeCell ref="K173:S173"/>
    <mergeCell ref="K174:S174"/>
    <mergeCell ref="R220:AA220"/>
    <mergeCell ref="R221:AA221"/>
    <mergeCell ref="K23:U23"/>
    <mergeCell ref="K24:U24"/>
    <mergeCell ref="K25:U25"/>
    <mergeCell ref="K26:U26"/>
    <mergeCell ref="X267:AF267"/>
    <mergeCell ref="X268:AF268"/>
    <mergeCell ref="R222:AA222"/>
    <mergeCell ref="R223:AA223"/>
    <mergeCell ref="R224:AA224"/>
    <mergeCell ref="R225:AA225"/>
    <mergeCell ref="K32:U32"/>
    <mergeCell ref="K33:U33"/>
    <mergeCell ref="K34:U34"/>
    <mergeCell ref="K35:U35"/>
    <mergeCell ref="K175:S175"/>
    <mergeCell ref="K18:U18"/>
    <mergeCell ref="K19:U19"/>
    <mergeCell ref="K20:U20"/>
    <mergeCell ref="K21:U21"/>
    <mergeCell ref="K22:U22"/>
    <mergeCell ref="K155:S155"/>
    <mergeCell ref="K57:U57"/>
    <mergeCell ref="K58:U58"/>
    <mergeCell ref="K59:U59"/>
    <mergeCell ref="K60:U60"/>
    <mergeCell ref="K36:U36"/>
    <mergeCell ref="K37:U37"/>
    <mergeCell ref="K38:U38"/>
    <mergeCell ref="K39:U39"/>
    <mergeCell ref="K40:U40"/>
    <mergeCell ref="K16:U16"/>
    <mergeCell ref="K160:S160"/>
    <mergeCell ref="K53:U53"/>
    <mergeCell ref="K54:U54"/>
    <mergeCell ref="K55:U55"/>
    <mergeCell ref="K56:U56"/>
    <mergeCell ref="K42:U42"/>
    <mergeCell ref="K43:U43"/>
    <mergeCell ref="K44:U44"/>
    <mergeCell ref="K45:U45"/>
    <mergeCell ref="K52:U52"/>
    <mergeCell ref="K161:S161"/>
    <mergeCell ref="K162:S162"/>
    <mergeCell ref="K163:S163"/>
    <mergeCell ref="K164:S164"/>
    <mergeCell ref="K165:S165"/>
    <mergeCell ref="K156:S156"/>
    <mergeCell ref="K157:S157"/>
    <mergeCell ref="K158:S158"/>
    <mergeCell ref="K159:S159"/>
    <mergeCell ref="K17:U17"/>
    <mergeCell ref="K47:U47"/>
    <mergeCell ref="K48:U48"/>
    <mergeCell ref="K49:U49"/>
    <mergeCell ref="K50:U50"/>
    <mergeCell ref="K51:U51"/>
    <mergeCell ref="K46:U46"/>
    <mergeCell ref="K41:U41"/>
    <mergeCell ref="K30:U30"/>
    <mergeCell ref="K31:U31"/>
    <mergeCell ref="K61:U61"/>
    <mergeCell ref="G236:Q236"/>
    <mergeCell ref="G237:Q237"/>
    <mergeCell ref="H212:R212"/>
    <mergeCell ref="H213:R213"/>
    <mergeCell ref="H214:R214"/>
    <mergeCell ref="H215:R215"/>
    <mergeCell ref="H216:R216"/>
    <mergeCell ref="I189:S189"/>
    <mergeCell ref="I190:S190"/>
    <mergeCell ref="I191:S191"/>
    <mergeCell ref="I192:S192"/>
    <mergeCell ref="I193:S193"/>
    <mergeCell ref="I194:S194"/>
    <mergeCell ref="I195:S195"/>
    <mergeCell ref="I196:S196"/>
    <mergeCell ref="I197:S197"/>
    <mergeCell ref="I198:S198"/>
    <mergeCell ref="I199:S199"/>
    <mergeCell ref="I200:S200"/>
    <mergeCell ref="I201:S201"/>
    <mergeCell ref="I202:S202"/>
    <mergeCell ref="I203:S203"/>
    <mergeCell ref="I204:S204"/>
    <mergeCell ref="I205:S205"/>
    <mergeCell ref="I206:S206"/>
    <mergeCell ref="I207:S207"/>
    <mergeCell ref="I208:S208"/>
    <mergeCell ref="R237:AA237"/>
    <mergeCell ref="S212:AB212"/>
    <mergeCell ref="S213:AB213"/>
    <mergeCell ref="S214:AB214"/>
    <mergeCell ref="S215:AB215"/>
    <mergeCell ref="D339:N339"/>
    <mergeCell ref="N259:W259"/>
    <mergeCell ref="N260:W260"/>
    <mergeCell ref="N261:W261"/>
    <mergeCell ref="N262:W262"/>
    <mergeCell ref="D340:N340"/>
    <mergeCell ref="D341:N341"/>
    <mergeCell ref="D342:N342"/>
    <mergeCell ref="D343:N343"/>
    <mergeCell ref="D344:N344"/>
    <mergeCell ref="E348:O348"/>
    <mergeCell ref="O340:X340"/>
    <mergeCell ref="O341:X341"/>
    <mergeCell ref="O342:X342"/>
    <mergeCell ref="O343:X343"/>
    <mergeCell ref="E349:O349"/>
    <mergeCell ref="E350:O350"/>
    <mergeCell ref="E351:O351"/>
    <mergeCell ref="E355:O355"/>
    <mergeCell ref="E356:O356"/>
    <mergeCell ref="E357:O357"/>
    <mergeCell ref="E358:O358"/>
    <mergeCell ref="E359:O359"/>
    <mergeCell ref="E360:O360"/>
    <mergeCell ref="F241:P241"/>
    <mergeCell ref="F242:P242"/>
    <mergeCell ref="F243:P243"/>
    <mergeCell ref="F244:P244"/>
    <mergeCell ref="N256:W256"/>
    <mergeCell ref="N257:W257"/>
    <mergeCell ref="N258:W258"/>
    <mergeCell ref="N263:W263"/>
    <mergeCell ref="N264:W264"/>
    <mergeCell ref="N265:W265"/>
    <mergeCell ref="N266:W266"/>
    <mergeCell ref="N267:W267"/>
    <mergeCell ref="D313:N313"/>
    <mergeCell ref="D299:N299"/>
    <mergeCell ref="D300:N300"/>
    <mergeCell ref="D301:N301"/>
    <mergeCell ref="D302:N302"/>
    <mergeCell ref="D314:N314"/>
    <mergeCell ref="D315:N315"/>
    <mergeCell ref="D316:N316"/>
    <mergeCell ref="D317:N317"/>
    <mergeCell ref="D318:N318"/>
    <mergeCell ref="D319:N319"/>
    <mergeCell ref="D320:N320"/>
    <mergeCell ref="D321:N321"/>
    <mergeCell ref="D322:N322"/>
    <mergeCell ref="D323:N323"/>
    <mergeCell ref="D324:N324"/>
    <mergeCell ref="D325:N325"/>
    <mergeCell ref="D326:N326"/>
    <mergeCell ref="D327:N327"/>
    <mergeCell ref="D328:N328"/>
    <mergeCell ref="D329:N329"/>
    <mergeCell ref="D293:N293"/>
    <mergeCell ref="D294:N294"/>
    <mergeCell ref="D295:N295"/>
    <mergeCell ref="D296:N296"/>
    <mergeCell ref="D297:N297"/>
    <mergeCell ref="D298:N298"/>
    <mergeCell ref="D303:N303"/>
    <mergeCell ref="D304:N304"/>
    <mergeCell ref="D305:N305"/>
    <mergeCell ref="D306:N306"/>
    <mergeCell ref="D307:N307"/>
    <mergeCell ref="D311:N311"/>
    <mergeCell ref="D312:N312"/>
    <mergeCell ref="C278:M278"/>
    <mergeCell ref="C279:M279"/>
    <mergeCell ref="C280:M280"/>
    <mergeCell ref="C281:M281"/>
    <mergeCell ref="C282:M282"/>
    <mergeCell ref="C283:M283"/>
    <mergeCell ref="C284:M284"/>
    <mergeCell ref="C285:M285"/>
    <mergeCell ref="C286:M286"/>
    <mergeCell ref="C287:M287"/>
    <mergeCell ref="C288:M288"/>
    <mergeCell ref="D248:N248"/>
    <mergeCell ref="D249:N249"/>
    <mergeCell ref="D250:N250"/>
    <mergeCell ref="D251:N251"/>
    <mergeCell ref="D252:N252"/>
    <mergeCell ref="N280:W280"/>
    <mergeCell ref="N281:W281"/>
    <mergeCell ref="N282:W282"/>
    <mergeCell ref="D292:N292"/>
    <mergeCell ref="N268:W268"/>
    <mergeCell ref="N269:W269"/>
    <mergeCell ref="N270:W270"/>
    <mergeCell ref="N274:W274"/>
    <mergeCell ref="N275:W275"/>
    <mergeCell ref="N276:W276"/>
    <mergeCell ref="N277:W277"/>
    <mergeCell ref="N278:W278"/>
    <mergeCell ref="N279:W279"/>
    <mergeCell ref="N283:W283"/>
    <mergeCell ref="N284:W284"/>
    <mergeCell ref="N285:W285"/>
    <mergeCell ref="B358:D358"/>
    <mergeCell ref="B359:D359"/>
    <mergeCell ref="B36:J36"/>
    <mergeCell ref="B46:J46"/>
    <mergeCell ref="B47:J47"/>
    <mergeCell ref="B48:J48"/>
    <mergeCell ref="B49:J49"/>
    <mergeCell ref="B360:D360"/>
    <mergeCell ref="B37:J37"/>
    <mergeCell ref="B38:J38"/>
    <mergeCell ref="B39:J39"/>
    <mergeCell ref="B40:J40"/>
    <mergeCell ref="B41:J41"/>
    <mergeCell ref="B42:J42"/>
    <mergeCell ref="B43:J43"/>
    <mergeCell ref="B44:J44"/>
    <mergeCell ref="B45:J45"/>
    <mergeCell ref="B60:J60"/>
    <mergeCell ref="B61:J61"/>
    <mergeCell ref="B50:J50"/>
    <mergeCell ref="B51:J51"/>
    <mergeCell ref="B52:J52"/>
    <mergeCell ref="B53:J53"/>
    <mergeCell ref="B54:J54"/>
    <mergeCell ref="B55:J55"/>
    <mergeCell ref="B339:C339"/>
    <mergeCell ref="B34:J34"/>
    <mergeCell ref="B340:C340"/>
    <mergeCell ref="B79:K79"/>
    <mergeCell ref="B80:K80"/>
    <mergeCell ref="B81:K81"/>
    <mergeCell ref="B316:C316"/>
    <mergeCell ref="B56:J56"/>
    <mergeCell ref="B57:J57"/>
    <mergeCell ref="B58:J58"/>
    <mergeCell ref="B341:C341"/>
    <mergeCell ref="B342:C342"/>
    <mergeCell ref="B343:C343"/>
    <mergeCell ref="B344:C344"/>
    <mergeCell ref="B346:AR346"/>
    <mergeCell ref="B348:D348"/>
    <mergeCell ref="AH342:AP342"/>
    <mergeCell ref="AH343:AP343"/>
    <mergeCell ref="AH344:AP344"/>
    <mergeCell ref="O344:X344"/>
    <mergeCell ref="B349:D349"/>
    <mergeCell ref="B35:J35"/>
    <mergeCell ref="B350:D350"/>
    <mergeCell ref="B351:D351"/>
    <mergeCell ref="B353:AR353"/>
    <mergeCell ref="B355:D355"/>
    <mergeCell ref="B75:K75"/>
    <mergeCell ref="B76:K76"/>
    <mergeCell ref="B77:K77"/>
    <mergeCell ref="B78:K78"/>
    <mergeCell ref="B356:D356"/>
    <mergeCell ref="B357:D357"/>
    <mergeCell ref="B67:K67"/>
    <mergeCell ref="B68:K68"/>
    <mergeCell ref="B69:K69"/>
    <mergeCell ref="B70:K70"/>
    <mergeCell ref="B71:K71"/>
    <mergeCell ref="B72:K72"/>
    <mergeCell ref="B73:K73"/>
    <mergeCell ref="B74:K74"/>
    <mergeCell ref="B317:C317"/>
    <mergeCell ref="B318:C318"/>
    <mergeCell ref="B319:C319"/>
    <mergeCell ref="B32:J32"/>
    <mergeCell ref="B320:C320"/>
    <mergeCell ref="B321:C321"/>
    <mergeCell ref="B88:K88"/>
    <mergeCell ref="B89:K89"/>
    <mergeCell ref="B90:K90"/>
    <mergeCell ref="B91:K91"/>
    <mergeCell ref="B322:C322"/>
    <mergeCell ref="B323:C323"/>
    <mergeCell ref="B324:C324"/>
    <mergeCell ref="B325:C325"/>
    <mergeCell ref="B326:C326"/>
    <mergeCell ref="B327:C327"/>
    <mergeCell ref="B328:C328"/>
    <mergeCell ref="B329:C329"/>
    <mergeCell ref="B33:J33"/>
    <mergeCell ref="B330:C330"/>
    <mergeCell ref="B82:K82"/>
    <mergeCell ref="B83:K83"/>
    <mergeCell ref="B84:K84"/>
    <mergeCell ref="B85:K85"/>
    <mergeCell ref="B86:K86"/>
    <mergeCell ref="B87:K87"/>
    <mergeCell ref="B92:K92"/>
    <mergeCell ref="B93:K93"/>
    <mergeCell ref="B94:K94"/>
    <mergeCell ref="B95:K95"/>
    <mergeCell ref="B96:K96"/>
    <mergeCell ref="B299:C299"/>
    <mergeCell ref="C268:M268"/>
    <mergeCell ref="B236:F236"/>
    <mergeCell ref="B237:F237"/>
    <mergeCell ref="B239:AR239"/>
    <mergeCell ref="B30:J30"/>
    <mergeCell ref="B300:C300"/>
    <mergeCell ref="B301:C301"/>
    <mergeCell ref="B302:C302"/>
    <mergeCell ref="B303:C303"/>
    <mergeCell ref="B304:C304"/>
    <mergeCell ref="C264:M264"/>
    <mergeCell ref="C265:M265"/>
    <mergeCell ref="C266:M266"/>
    <mergeCell ref="C267:M267"/>
    <mergeCell ref="B305:C305"/>
    <mergeCell ref="B306:C306"/>
    <mergeCell ref="B307:C307"/>
    <mergeCell ref="B309:AR309"/>
    <mergeCell ref="B31:J31"/>
    <mergeCell ref="B311:C311"/>
    <mergeCell ref="C260:M260"/>
    <mergeCell ref="C261:M261"/>
    <mergeCell ref="C262:M262"/>
    <mergeCell ref="C263:M263"/>
    <mergeCell ref="B312:C312"/>
    <mergeCell ref="B313:C313"/>
    <mergeCell ref="B314:C314"/>
    <mergeCell ref="B315:C315"/>
    <mergeCell ref="B97:K97"/>
    <mergeCell ref="B99:AR99"/>
    <mergeCell ref="C256:M256"/>
    <mergeCell ref="C257:M257"/>
    <mergeCell ref="C258:M258"/>
    <mergeCell ref="C259:M259"/>
    <mergeCell ref="B24:J24"/>
    <mergeCell ref="B241:E241"/>
    <mergeCell ref="B242:E242"/>
    <mergeCell ref="B243:E243"/>
    <mergeCell ref="B244:E244"/>
    <mergeCell ref="B246:AR246"/>
    <mergeCell ref="G231:Q231"/>
    <mergeCell ref="G232:Q232"/>
    <mergeCell ref="G233:Q233"/>
    <mergeCell ref="B220:F220"/>
    <mergeCell ref="B248:C248"/>
    <mergeCell ref="B249:C249"/>
    <mergeCell ref="B25:J25"/>
    <mergeCell ref="B250:C250"/>
    <mergeCell ref="B251:C251"/>
    <mergeCell ref="B252:C252"/>
    <mergeCell ref="G227:Q227"/>
    <mergeCell ref="G228:Q228"/>
    <mergeCell ref="G229:Q229"/>
    <mergeCell ref="G230:Q230"/>
    <mergeCell ref="B254:AR254"/>
    <mergeCell ref="B26:J26"/>
    <mergeCell ref="B28:AR28"/>
    <mergeCell ref="G220:Q220"/>
    <mergeCell ref="G221:Q221"/>
    <mergeCell ref="G222:Q222"/>
    <mergeCell ref="G223:Q223"/>
    <mergeCell ref="G224:Q224"/>
    <mergeCell ref="G225:Q225"/>
    <mergeCell ref="G226:Q226"/>
    <mergeCell ref="B221:F221"/>
    <mergeCell ref="B222:F222"/>
    <mergeCell ref="B223:F223"/>
    <mergeCell ref="B224:F224"/>
    <mergeCell ref="B225:F225"/>
    <mergeCell ref="B226:F226"/>
    <mergeCell ref="B227:F227"/>
    <mergeCell ref="B228:F228"/>
    <mergeCell ref="B229:F229"/>
    <mergeCell ref="B23:J23"/>
    <mergeCell ref="B230:F230"/>
    <mergeCell ref="B231:F231"/>
    <mergeCell ref="J179:T179"/>
    <mergeCell ref="J180:T180"/>
    <mergeCell ref="J181:T181"/>
    <mergeCell ref="J182:T182"/>
    <mergeCell ref="B232:F232"/>
    <mergeCell ref="B233:F233"/>
    <mergeCell ref="B234:F234"/>
    <mergeCell ref="B235:F235"/>
    <mergeCell ref="G234:Q234"/>
    <mergeCell ref="G235:Q235"/>
    <mergeCell ref="J185:T185"/>
    <mergeCell ref="K101:U101"/>
    <mergeCell ref="K102:U102"/>
    <mergeCell ref="K103:U103"/>
    <mergeCell ref="K104:U104"/>
    <mergeCell ref="K105:U105"/>
    <mergeCell ref="K106:U106"/>
    <mergeCell ref="K116:U116"/>
    <mergeCell ref="K167:S167"/>
    <mergeCell ref="K168:S168"/>
    <mergeCell ref="B201:H201"/>
    <mergeCell ref="B202:H202"/>
    <mergeCell ref="B203:H203"/>
    <mergeCell ref="B204:H204"/>
    <mergeCell ref="B205:H205"/>
    <mergeCell ref="B206:H206"/>
    <mergeCell ref="B207:H207"/>
    <mergeCell ref="B208:H208"/>
    <mergeCell ref="B21:J21"/>
    <mergeCell ref="B210:AR210"/>
    <mergeCell ref="B212:G212"/>
    <mergeCell ref="B213:G213"/>
    <mergeCell ref="K112:U112"/>
    <mergeCell ref="K113:U113"/>
    <mergeCell ref="K114:U114"/>
    <mergeCell ref="K115:U115"/>
    <mergeCell ref="B214:G214"/>
    <mergeCell ref="B215:G215"/>
    <mergeCell ref="B216:G216"/>
    <mergeCell ref="B218:AR218"/>
    <mergeCell ref="B22:J22"/>
    <mergeCell ref="K107:U107"/>
    <mergeCell ref="K108:U108"/>
    <mergeCell ref="K109:U109"/>
    <mergeCell ref="K110:U110"/>
    <mergeCell ref="K111:U111"/>
    <mergeCell ref="K121:U121"/>
    <mergeCell ref="B184:I184"/>
    <mergeCell ref="K132:U132"/>
    <mergeCell ref="K133:U133"/>
    <mergeCell ref="K134:U134"/>
    <mergeCell ref="K135:U135"/>
    <mergeCell ref="J183:T183"/>
    <mergeCell ref="J184:T184"/>
    <mergeCell ref="K169:S169"/>
    <mergeCell ref="K166:S166"/>
    <mergeCell ref="B185:I185"/>
    <mergeCell ref="B187:AR187"/>
    <mergeCell ref="B189:H189"/>
    <mergeCell ref="B19:J19"/>
    <mergeCell ref="B190:H190"/>
    <mergeCell ref="B191:H191"/>
    <mergeCell ref="K128:U128"/>
    <mergeCell ref="K129:U129"/>
    <mergeCell ref="K130:U130"/>
    <mergeCell ref="K131:U131"/>
    <mergeCell ref="B192:H192"/>
    <mergeCell ref="B193:H193"/>
    <mergeCell ref="B194:H194"/>
    <mergeCell ref="B195:H195"/>
    <mergeCell ref="B196:H196"/>
    <mergeCell ref="B197:H197"/>
    <mergeCell ref="B198:H198"/>
    <mergeCell ref="B199:H199"/>
    <mergeCell ref="B20:J20"/>
    <mergeCell ref="B200:H200"/>
    <mergeCell ref="K122:U122"/>
    <mergeCell ref="K123:U123"/>
    <mergeCell ref="K124:U124"/>
    <mergeCell ref="K125:U125"/>
    <mergeCell ref="K126:U126"/>
    <mergeCell ref="K127:U127"/>
    <mergeCell ref="B167:J167"/>
    <mergeCell ref="B168:J168"/>
    <mergeCell ref="B169:J169"/>
    <mergeCell ref="B17:J17"/>
    <mergeCell ref="B170:J170"/>
    <mergeCell ref="K137:U137"/>
    <mergeCell ref="K138:U138"/>
    <mergeCell ref="K139:U139"/>
    <mergeCell ref="K140:U140"/>
    <mergeCell ref="K117:U117"/>
    <mergeCell ref="B171:J171"/>
    <mergeCell ref="B172:J172"/>
    <mergeCell ref="B173:J173"/>
    <mergeCell ref="B174:J174"/>
    <mergeCell ref="B175:J175"/>
    <mergeCell ref="B177:AR177"/>
    <mergeCell ref="AI174:AP174"/>
    <mergeCell ref="AI175:AP175"/>
    <mergeCell ref="AE175:AH175"/>
    <mergeCell ref="T174:AD174"/>
    <mergeCell ref="B179:I179"/>
    <mergeCell ref="B18:J18"/>
    <mergeCell ref="B180:I180"/>
    <mergeCell ref="B181:I181"/>
    <mergeCell ref="B182:I182"/>
    <mergeCell ref="B183:I183"/>
    <mergeCell ref="B155:J155"/>
    <mergeCell ref="B156:J156"/>
    <mergeCell ref="B157:J157"/>
    <mergeCell ref="B158:J158"/>
    <mergeCell ref="B151:J151"/>
    <mergeCell ref="B152:J152"/>
    <mergeCell ref="B153:J153"/>
    <mergeCell ref="B154:J154"/>
    <mergeCell ref="K144:S144"/>
    <mergeCell ref="K145:S145"/>
    <mergeCell ref="K146:S146"/>
    <mergeCell ref="K147:S147"/>
    <mergeCell ref="K148:S148"/>
    <mergeCell ref="K149:S149"/>
    <mergeCell ref="B163:J163"/>
    <mergeCell ref="B148:J148"/>
    <mergeCell ref="B149:J149"/>
    <mergeCell ref="B150:J150"/>
    <mergeCell ref="B118:J118"/>
    <mergeCell ref="K150:S150"/>
    <mergeCell ref="K151:S151"/>
    <mergeCell ref="K152:S152"/>
    <mergeCell ref="K153:S153"/>
    <mergeCell ref="K154:S154"/>
    <mergeCell ref="B165:J165"/>
    <mergeCell ref="B166:J166"/>
    <mergeCell ref="B134:J134"/>
    <mergeCell ref="B135:J135"/>
    <mergeCell ref="B136:J136"/>
    <mergeCell ref="B137:J137"/>
    <mergeCell ref="B138:J138"/>
    <mergeCell ref="B139:J139"/>
    <mergeCell ref="B147:J147"/>
    <mergeCell ref="B159:J159"/>
    <mergeCell ref="B146:J146"/>
    <mergeCell ref="B15:J15"/>
    <mergeCell ref="K14:U14"/>
    <mergeCell ref="K15:U15"/>
    <mergeCell ref="L65:U65"/>
    <mergeCell ref="B164:J164"/>
    <mergeCell ref="B16:J16"/>
    <mergeCell ref="B160:J160"/>
    <mergeCell ref="B161:J161"/>
    <mergeCell ref="B162:J162"/>
    <mergeCell ref="L71:U71"/>
    <mergeCell ref="B14:J14"/>
    <mergeCell ref="B140:J140"/>
    <mergeCell ref="B142:AR142"/>
    <mergeCell ref="B144:J144"/>
    <mergeCell ref="B145:J145"/>
    <mergeCell ref="K136:U136"/>
    <mergeCell ref="K118:U118"/>
    <mergeCell ref="K119:U119"/>
    <mergeCell ref="K120:U120"/>
    <mergeCell ref="L73:U73"/>
    <mergeCell ref="L74:U74"/>
    <mergeCell ref="L75:U75"/>
    <mergeCell ref="L76:U76"/>
    <mergeCell ref="L77:U77"/>
    <mergeCell ref="L66:U66"/>
    <mergeCell ref="L67:U67"/>
    <mergeCell ref="L68:U68"/>
    <mergeCell ref="L69:U69"/>
    <mergeCell ref="L70:U70"/>
    <mergeCell ref="B119:J119"/>
    <mergeCell ref="B120:J120"/>
    <mergeCell ref="B121:J121"/>
    <mergeCell ref="B122:J122"/>
    <mergeCell ref="B123:J123"/>
    <mergeCell ref="B124:J124"/>
    <mergeCell ref="B125:J125"/>
    <mergeCell ref="B126:J126"/>
    <mergeCell ref="B127:J127"/>
    <mergeCell ref="B128:J128"/>
    <mergeCell ref="B129:J129"/>
    <mergeCell ref="B13:J13"/>
    <mergeCell ref="B108:J108"/>
    <mergeCell ref="B109:J109"/>
    <mergeCell ref="B115:J115"/>
    <mergeCell ref="B116:J116"/>
    <mergeCell ref="B130:J130"/>
    <mergeCell ref="B131:J131"/>
    <mergeCell ref="B132:J132"/>
    <mergeCell ref="B133:J133"/>
    <mergeCell ref="B102:J102"/>
    <mergeCell ref="B103:J103"/>
    <mergeCell ref="B104:J104"/>
    <mergeCell ref="B105:J105"/>
    <mergeCell ref="B106:J106"/>
    <mergeCell ref="B107:J107"/>
    <mergeCell ref="B11:AR11"/>
    <mergeCell ref="B110:J110"/>
    <mergeCell ref="B111:J111"/>
    <mergeCell ref="B112:J112"/>
    <mergeCell ref="B113:J113"/>
    <mergeCell ref="B114:J114"/>
    <mergeCell ref="L86:U86"/>
    <mergeCell ref="L87:U87"/>
    <mergeCell ref="L88:U88"/>
    <mergeCell ref="L89:U89"/>
    <mergeCell ref="B117:J117"/>
    <mergeCell ref="K13:U13"/>
    <mergeCell ref="L78:U78"/>
    <mergeCell ref="L79:U79"/>
    <mergeCell ref="L80:U80"/>
    <mergeCell ref="L81:U81"/>
    <mergeCell ref="L82:U82"/>
    <mergeCell ref="L83:U83"/>
    <mergeCell ref="L84:U84"/>
    <mergeCell ref="L85:U85"/>
    <mergeCell ref="L91:U91"/>
    <mergeCell ref="AN47:AO47"/>
    <mergeCell ref="AN48:AO48"/>
    <mergeCell ref="AN49:AO49"/>
    <mergeCell ref="AN50:AO50"/>
    <mergeCell ref="AN51:AO51"/>
    <mergeCell ref="AN52:AO52"/>
    <mergeCell ref="AN53:AO53"/>
    <mergeCell ref="AN54:AO54"/>
    <mergeCell ref="L72:U72"/>
    <mergeCell ref="B101:J101"/>
    <mergeCell ref="B5:AR5"/>
    <mergeCell ref="B7:K9"/>
    <mergeCell ref="L92:U92"/>
    <mergeCell ref="L93:U93"/>
    <mergeCell ref="L94:U94"/>
    <mergeCell ref="L95:U95"/>
    <mergeCell ref="L96:U96"/>
    <mergeCell ref="AN55:AO55"/>
    <mergeCell ref="AN56:AO56"/>
    <mergeCell ref="V101:AE101"/>
    <mergeCell ref="V58:AE58"/>
    <mergeCell ref="V59:AE59"/>
    <mergeCell ref="V60:AE60"/>
    <mergeCell ref="V61:AE61"/>
    <mergeCell ref="AN30:AO30"/>
    <mergeCell ref="AN31:AO31"/>
    <mergeCell ref="AN61:AO61"/>
    <mergeCell ref="AN57:AO57"/>
    <mergeCell ref="AN58:AO58"/>
    <mergeCell ref="AN35:AO35"/>
    <mergeCell ref="AN36:AO36"/>
    <mergeCell ref="AN37:AO37"/>
    <mergeCell ref="L97:U97"/>
    <mergeCell ref="M2:AR2"/>
    <mergeCell ref="M8:V8"/>
    <mergeCell ref="B1:L3"/>
    <mergeCell ref="AN59:AO59"/>
    <mergeCell ref="AN60:AO60"/>
    <mergeCell ref="L90:U90"/>
    <mergeCell ref="AN38:AO38"/>
    <mergeCell ref="AN39:AO39"/>
    <mergeCell ref="AN40:AO40"/>
    <mergeCell ref="AN41:AO41"/>
    <mergeCell ref="AN42:AO42"/>
    <mergeCell ref="AN43:AO43"/>
    <mergeCell ref="AN44:AO44"/>
    <mergeCell ref="AN45:AO45"/>
    <mergeCell ref="AN46:AO46"/>
    <mergeCell ref="AK88:AQ88"/>
    <mergeCell ref="AK89:AQ89"/>
    <mergeCell ref="AK90:AQ90"/>
    <mergeCell ref="AK70:AQ70"/>
    <mergeCell ref="AK71:AQ71"/>
    <mergeCell ref="AK72:AQ72"/>
    <mergeCell ref="AK73:AQ73"/>
    <mergeCell ref="AK91:AQ91"/>
    <mergeCell ref="AK92:AQ92"/>
    <mergeCell ref="AK93:AQ93"/>
    <mergeCell ref="AK94:AQ94"/>
    <mergeCell ref="AK95:AQ95"/>
    <mergeCell ref="AK96:AQ96"/>
    <mergeCell ref="AK97:AQ97"/>
    <mergeCell ref="AM189:AP189"/>
    <mergeCell ref="AM190:AP190"/>
    <mergeCell ref="AM191:AP191"/>
    <mergeCell ref="AM192:AP192"/>
    <mergeCell ref="AM193:AP193"/>
    <mergeCell ref="AK131:AO131"/>
    <mergeCell ref="AK132:AO132"/>
    <mergeCell ref="AK133:AO133"/>
    <mergeCell ref="AK134:AO134"/>
    <mergeCell ref="AM194:AP194"/>
    <mergeCell ref="AM195:AP195"/>
    <mergeCell ref="AK229:AP229"/>
    <mergeCell ref="AK230:AP230"/>
    <mergeCell ref="AK231:AP231"/>
    <mergeCell ref="AK232:AP232"/>
    <mergeCell ref="AK212:AP212"/>
    <mergeCell ref="AK213:AP213"/>
    <mergeCell ref="AK214:AP214"/>
    <mergeCell ref="AM196:AP196"/>
    <mergeCell ref="AK233:AP233"/>
    <mergeCell ref="AK234:AP234"/>
    <mergeCell ref="AK235:AP235"/>
    <mergeCell ref="AK236:AP236"/>
    <mergeCell ref="AK237:AP237"/>
    <mergeCell ref="AK65:AQ65"/>
    <mergeCell ref="AK66:AQ66"/>
    <mergeCell ref="AK67:AQ67"/>
    <mergeCell ref="AK68:AQ68"/>
    <mergeCell ref="AK69:AQ69"/>
    <mergeCell ref="AK74:AQ74"/>
    <mergeCell ref="AK75:AQ75"/>
    <mergeCell ref="AK76:AQ76"/>
    <mergeCell ref="AK77:AQ77"/>
    <mergeCell ref="AK78:AQ78"/>
    <mergeCell ref="AK79:AQ79"/>
    <mergeCell ref="AK80:AQ80"/>
    <mergeCell ref="AK81:AQ81"/>
    <mergeCell ref="AK82:AQ82"/>
    <mergeCell ref="AK83:AQ83"/>
    <mergeCell ref="AK84:AQ84"/>
    <mergeCell ref="AK85:AQ85"/>
    <mergeCell ref="AK86:AQ86"/>
    <mergeCell ref="AK87:AQ87"/>
    <mergeCell ref="AK127:AO127"/>
    <mergeCell ref="AK128:AO128"/>
    <mergeCell ref="AK129:AO129"/>
    <mergeCell ref="AK130:AO130"/>
    <mergeCell ref="AK110:AO110"/>
    <mergeCell ref="AK111:AO111"/>
    <mergeCell ref="AK112:AO112"/>
    <mergeCell ref="AK113:AO113"/>
    <mergeCell ref="AK135:AO135"/>
    <mergeCell ref="AK136:AO136"/>
    <mergeCell ref="AK137:AO137"/>
    <mergeCell ref="AK138:AO138"/>
    <mergeCell ref="AK139:AO139"/>
    <mergeCell ref="AK140:AO140"/>
    <mergeCell ref="AM197:AP197"/>
    <mergeCell ref="AM198:AP198"/>
    <mergeCell ref="AM199:AP199"/>
    <mergeCell ref="AM200:AP200"/>
    <mergeCell ref="AM201:AP201"/>
    <mergeCell ref="AM202:AP202"/>
    <mergeCell ref="AM203:AP203"/>
    <mergeCell ref="AM204:AP204"/>
    <mergeCell ref="AM205:AP205"/>
    <mergeCell ref="AM206:AP206"/>
    <mergeCell ref="AM207:AP207"/>
    <mergeCell ref="AM208:AP208"/>
    <mergeCell ref="AK114:AO114"/>
    <mergeCell ref="AK115:AO115"/>
    <mergeCell ref="AK116:AO116"/>
    <mergeCell ref="AK117:AO117"/>
    <mergeCell ref="AK118:AO118"/>
    <mergeCell ref="AK119:AO119"/>
    <mergeCell ref="AK120:AO120"/>
    <mergeCell ref="AK121:AO121"/>
    <mergeCell ref="AK122:AO122"/>
    <mergeCell ref="AK123:AO123"/>
    <mergeCell ref="AK124:AO124"/>
    <mergeCell ref="AK125:AO125"/>
    <mergeCell ref="AK126:AO126"/>
    <mergeCell ref="AI348:AQ348"/>
    <mergeCell ref="AI349:AQ349"/>
    <mergeCell ref="AI350:AQ350"/>
    <mergeCell ref="AI351:AQ351"/>
    <mergeCell ref="AI355:AQ355"/>
    <mergeCell ref="AJ184:AP184"/>
    <mergeCell ref="AJ185:AP185"/>
    <mergeCell ref="AJ241:AP241"/>
    <mergeCell ref="AJ242:AP242"/>
    <mergeCell ref="AI356:AQ356"/>
    <mergeCell ref="AI357:AQ357"/>
    <mergeCell ref="AI358:AQ358"/>
    <mergeCell ref="AI359:AQ359"/>
    <mergeCell ref="AI360:AQ360"/>
    <mergeCell ref="AJ179:AP179"/>
    <mergeCell ref="AJ180:AP180"/>
    <mergeCell ref="AJ181:AP181"/>
    <mergeCell ref="AJ182:AP182"/>
    <mergeCell ref="AJ183:AP183"/>
    <mergeCell ref="AJ243:AP243"/>
    <mergeCell ref="AJ244:AP244"/>
    <mergeCell ref="AK215:AP215"/>
    <mergeCell ref="AK216:AP216"/>
    <mergeCell ref="AK220:AP220"/>
    <mergeCell ref="AK221:AP221"/>
    <mergeCell ref="AK222:AP222"/>
    <mergeCell ref="AK223:AP223"/>
    <mergeCell ref="AK224:AP224"/>
    <mergeCell ref="AK225:AP225"/>
    <mergeCell ref="AK226:AP226"/>
    <mergeCell ref="AK227:AP227"/>
    <mergeCell ref="AK228:AP228"/>
    <mergeCell ref="AH339:AP339"/>
    <mergeCell ref="AH340:AP340"/>
    <mergeCell ref="AH341:AP341"/>
    <mergeCell ref="AH323:AO323"/>
    <mergeCell ref="AH324:AO324"/>
    <mergeCell ref="AH325:AO325"/>
    <mergeCell ref="AH326:AO326"/>
    <mergeCell ref="AI144:AP144"/>
    <mergeCell ref="AI145:AP145"/>
    <mergeCell ref="AI146:AP146"/>
    <mergeCell ref="AI147:AP147"/>
    <mergeCell ref="AI148:AP148"/>
    <mergeCell ref="AI149:AP149"/>
    <mergeCell ref="AI150:AP150"/>
    <mergeCell ref="AI151:AP151"/>
    <mergeCell ref="AI152:AP152"/>
    <mergeCell ref="AI153:AP153"/>
    <mergeCell ref="AI154:AP154"/>
    <mergeCell ref="AI155:AP155"/>
    <mergeCell ref="AI156:AP156"/>
    <mergeCell ref="AI157:AP157"/>
    <mergeCell ref="AI158:AP158"/>
    <mergeCell ref="AI159:AP159"/>
    <mergeCell ref="AI160:AP160"/>
    <mergeCell ref="AI161:AP161"/>
    <mergeCell ref="AI162:AP162"/>
    <mergeCell ref="AI163:AP163"/>
    <mergeCell ref="AI164:AP164"/>
    <mergeCell ref="AI165:AP165"/>
    <mergeCell ref="AI166:AP166"/>
    <mergeCell ref="AI167:AP167"/>
    <mergeCell ref="AI168:AP168"/>
    <mergeCell ref="AI169:AP169"/>
    <mergeCell ref="AH319:AO319"/>
    <mergeCell ref="AH320:AO320"/>
    <mergeCell ref="AH321:AO321"/>
    <mergeCell ref="AH322:AO322"/>
    <mergeCell ref="AH306:AO306"/>
    <mergeCell ref="AH307:AO307"/>
    <mergeCell ref="AH311:AO311"/>
    <mergeCell ref="AH312:AO312"/>
    <mergeCell ref="AH327:AO327"/>
    <mergeCell ref="AH328:AO328"/>
    <mergeCell ref="AH329:AO329"/>
    <mergeCell ref="AH330:AO330"/>
    <mergeCell ref="AH334:AP334"/>
    <mergeCell ref="AH335:AP335"/>
    <mergeCell ref="AH336:AP336"/>
    <mergeCell ref="AH337:AP337"/>
    <mergeCell ref="AH338:AP338"/>
    <mergeCell ref="B332:AR332"/>
    <mergeCell ref="B334:C334"/>
    <mergeCell ref="B335:C335"/>
    <mergeCell ref="B336:C336"/>
    <mergeCell ref="B337:C337"/>
    <mergeCell ref="B338:C338"/>
    <mergeCell ref="O334:X334"/>
    <mergeCell ref="D330:N330"/>
    <mergeCell ref="D334:N334"/>
    <mergeCell ref="D335:N335"/>
    <mergeCell ref="D336:N336"/>
    <mergeCell ref="D337:N337"/>
    <mergeCell ref="D338:N338"/>
    <mergeCell ref="O321:X321"/>
    <mergeCell ref="O322:X322"/>
    <mergeCell ref="O323:X323"/>
    <mergeCell ref="AH299:AO299"/>
    <mergeCell ref="AH300:AO300"/>
    <mergeCell ref="AH301:AO301"/>
    <mergeCell ref="AH302:AO302"/>
    <mergeCell ref="AH303:AO303"/>
    <mergeCell ref="AH304:AO304"/>
    <mergeCell ref="AH305:AO305"/>
    <mergeCell ref="AH313:AO313"/>
    <mergeCell ref="AH314:AO314"/>
    <mergeCell ref="AH315:AO315"/>
    <mergeCell ref="AH316:AO316"/>
    <mergeCell ref="AH317:AO317"/>
    <mergeCell ref="AH318:AO318"/>
    <mergeCell ref="AG284:AO284"/>
    <mergeCell ref="AG285:AO285"/>
    <mergeCell ref="AG286:AO286"/>
    <mergeCell ref="AG287:AO287"/>
    <mergeCell ref="AG288:AO288"/>
    <mergeCell ref="AH248:AO248"/>
    <mergeCell ref="AH249:AO249"/>
    <mergeCell ref="AH250:AO250"/>
    <mergeCell ref="AH251:AO251"/>
    <mergeCell ref="AH252:AO252"/>
    <mergeCell ref="AH292:AO292"/>
    <mergeCell ref="AH293:AO293"/>
    <mergeCell ref="AH294:AO294"/>
    <mergeCell ref="AH295:AO295"/>
    <mergeCell ref="AH296:AO296"/>
    <mergeCell ref="AH297:AO297"/>
    <mergeCell ref="AH298:AO298"/>
    <mergeCell ref="B272:AR272"/>
    <mergeCell ref="B290:AR290"/>
    <mergeCell ref="B292:C292"/>
    <mergeCell ref="B293:C293"/>
    <mergeCell ref="B294:C294"/>
    <mergeCell ref="B295:C295"/>
    <mergeCell ref="B296:C296"/>
    <mergeCell ref="B297:C297"/>
    <mergeCell ref="B298:C298"/>
    <mergeCell ref="C269:M269"/>
    <mergeCell ref="C270:M270"/>
    <mergeCell ref="C274:M274"/>
    <mergeCell ref="C275:M275"/>
    <mergeCell ref="C276:M276"/>
    <mergeCell ref="C277:M277"/>
    <mergeCell ref="AG264:AO264"/>
    <mergeCell ref="AG265:AO265"/>
    <mergeCell ref="AG266:AO266"/>
    <mergeCell ref="AG267:AO267"/>
    <mergeCell ref="AG268:AO268"/>
    <mergeCell ref="AG269:AO269"/>
    <mergeCell ref="AG270:AO270"/>
    <mergeCell ref="AG274:AO274"/>
    <mergeCell ref="AG275:AO275"/>
    <mergeCell ref="AG276:AO276"/>
    <mergeCell ref="AG277:AO277"/>
    <mergeCell ref="AG278:AO278"/>
    <mergeCell ref="AG279:AO279"/>
    <mergeCell ref="AG280:AO280"/>
    <mergeCell ref="AG281:AO281"/>
    <mergeCell ref="AG282:AO282"/>
    <mergeCell ref="AG283:AO283"/>
    <mergeCell ref="AF89:AJ89"/>
    <mergeCell ref="AF90:AJ90"/>
    <mergeCell ref="AF91:AJ91"/>
    <mergeCell ref="AF92:AJ92"/>
    <mergeCell ref="AF93:AJ93"/>
    <mergeCell ref="AF94:AJ94"/>
    <mergeCell ref="AF95:AJ95"/>
    <mergeCell ref="AF96:AJ96"/>
    <mergeCell ref="AF97:AJ97"/>
    <mergeCell ref="AG256:AO256"/>
    <mergeCell ref="AG257:AO257"/>
    <mergeCell ref="AI170:AP170"/>
    <mergeCell ref="AI171:AP171"/>
    <mergeCell ref="AI172:AP172"/>
    <mergeCell ref="AI173:AP173"/>
    <mergeCell ref="AG258:AO258"/>
    <mergeCell ref="AG259:AO259"/>
    <mergeCell ref="AG260:AO260"/>
    <mergeCell ref="AG261:AO261"/>
    <mergeCell ref="AG262:AO262"/>
    <mergeCell ref="AG263:AO263"/>
    <mergeCell ref="AK101:AO101"/>
    <mergeCell ref="AK102:AO102"/>
    <mergeCell ref="AK103:AO103"/>
    <mergeCell ref="AK104:AO104"/>
    <mergeCell ref="AK105:AO105"/>
    <mergeCell ref="AK106:AO106"/>
    <mergeCell ref="AK107:AO107"/>
    <mergeCell ref="AK108:AO108"/>
    <mergeCell ref="AK109:AO109"/>
    <mergeCell ref="AF72:AJ72"/>
    <mergeCell ref="AF73:AJ73"/>
    <mergeCell ref="AF74:AJ74"/>
    <mergeCell ref="AF75:AJ75"/>
    <mergeCell ref="AF76:AJ76"/>
    <mergeCell ref="AF77:AJ77"/>
    <mergeCell ref="AF78:AJ78"/>
    <mergeCell ref="AF79:AJ79"/>
    <mergeCell ref="AF80:AJ80"/>
    <mergeCell ref="AF81:AJ81"/>
    <mergeCell ref="AF82:AJ82"/>
    <mergeCell ref="AF83:AJ83"/>
    <mergeCell ref="AF84:AJ84"/>
    <mergeCell ref="AF85:AJ85"/>
    <mergeCell ref="AF86:AJ86"/>
    <mergeCell ref="AF87:AJ87"/>
    <mergeCell ref="AF88:AJ88"/>
    <mergeCell ref="AF52:AM52"/>
    <mergeCell ref="AF53:AM53"/>
    <mergeCell ref="AF54:AM54"/>
    <mergeCell ref="AF55:AM55"/>
    <mergeCell ref="AF56:AM56"/>
    <mergeCell ref="AF57:AM57"/>
    <mergeCell ref="AF58:AM58"/>
    <mergeCell ref="AF59:AM59"/>
    <mergeCell ref="AF60:AM60"/>
    <mergeCell ref="AF61:AM61"/>
    <mergeCell ref="AF65:AJ65"/>
    <mergeCell ref="AF66:AJ66"/>
    <mergeCell ref="B63:AR63"/>
    <mergeCell ref="B65:K65"/>
    <mergeCell ref="B66:K66"/>
    <mergeCell ref="B59:J59"/>
    <mergeCell ref="AF67:AJ67"/>
    <mergeCell ref="AF68:AJ68"/>
    <mergeCell ref="AF69:AJ69"/>
    <mergeCell ref="AF70:AJ70"/>
    <mergeCell ref="AF71:AJ71"/>
    <mergeCell ref="AF35:AM35"/>
    <mergeCell ref="AF36:AM36"/>
    <mergeCell ref="AF37:AM37"/>
    <mergeCell ref="AF38:AM38"/>
    <mergeCell ref="AF39:AM39"/>
    <mergeCell ref="AF40:AM40"/>
    <mergeCell ref="AF41:AM41"/>
    <mergeCell ref="AF42:AM42"/>
    <mergeCell ref="AF43:AM43"/>
    <mergeCell ref="AF44:AM44"/>
    <mergeCell ref="AF45:AM45"/>
    <mergeCell ref="AF46:AM46"/>
    <mergeCell ref="AF47:AM47"/>
    <mergeCell ref="AF48:AM48"/>
    <mergeCell ref="AF49:AM49"/>
    <mergeCell ref="AF50:AM50"/>
    <mergeCell ref="AF51:AM51"/>
    <mergeCell ref="AF128:AJ128"/>
    <mergeCell ref="AF129:AJ129"/>
    <mergeCell ref="AF13:AN13"/>
    <mergeCell ref="AF130:AJ130"/>
    <mergeCell ref="AF131:AJ131"/>
    <mergeCell ref="AF132:AJ132"/>
    <mergeCell ref="AF22:AN22"/>
    <mergeCell ref="AF23:AN23"/>
    <mergeCell ref="AF24:AN24"/>
    <mergeCell ref="AF25:AN25"/>
    <mergeCell ref="AF133:AJ133"/>
    <mergeCell ref="AF134:AJ134"/>
    <mergeCell ref="AF135:AJ135"/>
    <mergeCell ref="AF136:AJ136"/>
    <mergeCell ref="AF137:AJ137"/>
    <mergeCell ref="AF138:AJ138"/>
    <mergeCell ref="AF139:AJ139"/>
    <mergeCell ref="AF14:AN14"/>
    <mergeCell ref="AF140:AJ140"/>
    <mergeCell ref="AF15:AN15"/>
    <mergeCell ref="AF16:AN16"/>
    <mergeCell ref="AF17:AN17"/>
    <mergeCell ref="AF18:AN18"/>
    <mergeCell ref="AF19:AN19"/>
    <mergeCell ref="AF20:AN20"/>
    <mergeCell ref="AF21:AN21"/>
    <mergeCell ref="AF26:AN26"/>
    <mergeCell ref="AF30:AM30"/>
    <mergeCell ref="AF31:AM31"/>
    <mergeCell ref="AF32:AM32"/>
    <mergeCell ref="AF33:AM33"/>
    <mergeCell ref="AF34:AM34"/>
    <mergeCell ref="AN32:AO32"/>
    <mergeCell ref="AN33:AO33"/>
    <mergeCell ref="AN34:AO34"/>
    <mergeCell ref="AE181:AI181"/>
    <mergeCell ref="AE182:AI182"/>
    <mergeCell ref="AE183:AI183"/>
    <mergeCell ref="AE184:AI184"/>
    <mergeCell ref="AE185:AI185"/>
    <mergeCell ref="AF101:AJ101"/>
    <mergeCell ref="AF102:AJ102"/>
    <mergeCell ref="AF103:AJ103"/>
    <mergeCell ref="AF104:AJ104"/>
    <mergeCell ref="AF105:AJ105"/>
    <mergeCell ref="AF106:AJ106"/>
    <mergeCell ref="AF107:AJ107"/>
    <mergeCell ref="AF108:AJ108"/>
    <mergeCell ref="AF109:AJ109"/>
    <mergeCell ref="AF110:AJ110"/>
    <mergeCell ref="AF111:AJ111"/>
    <mergeCell ref="AF112:AJ112"/>
    <mergeCell ref="AF113:AJ113"/>
    <mergeCell ref="AF114:AJ114"/>
    <mergeCell ref="AF115:AJ115"/>
    <mergeCell ref="AF116:AJ116"/>
    <mergeCell ref="AF117:AJ117"/>
    <mergeCell ref="AF118:AJ118"/>
    <mergeCell ref="AF119:AJ119"/>
    <mergeCell ref="AF120:AJ120"/>
    <mergeCell ref="AF121:AJ121"/>
    <mergeCell ref="AF122:AJ122"/>
    <mergeCell ref="AF123:AJ123"/>
    <mergeCell ref="AF124:AJ124"/>
    <mergeCell ref="AF125:AJ125"/>
    <mergeCell ref="AF126:AJ126"/>
    <mergeCell ref="AF127:AJ127"/>
    <mergeCell ref="AE161:AH161"/>
    <mergeCell ref="AE162:AH162"/>
    <mergeCell ref="AE152:AH152"/>
    <mergeCell ref="AE153:AH153"/>
    <mergeCell ref="AE154:AH154"/>
    <mergeCell ref="AE155:AH155"/>
    <mergeCell ref="AE163:AH163"/>
    <mergeCell ref="AE164:AH164"/>
    <mergeCell ref="AE165:AH165"/>
    <mergeCell ref="AE166:AH166"/>
    <mergeCell ref="AE167:AH167"/>
    <mergeCell ref="AE168:AH168"/>
    <mergeCell ref="AE169:AH169"/>
    <mergeCell ref="AE170:AH170"/>
    <mergeCell ref="AE171:AH171"/>
    <mergeCell ref="AE172:AH172"/>
    <mergeCell ref="AE173:AH173"/>
    <mergeCell ref="AE174:AH174"/>
    <mergeCell ref="AE179:AI179"/>
    <mergeCell ref="AE180:AI180"/>
    <mergeCell ref="AE144:AH144"/>
    <mergeCell ref="AE145:AH145"/>
    <mergeCell ref="AE146:AH146"/>
    <mergeCell ref="AE147:AH147"/>
    <mergeCell ref="AE148:AH148"/>
    <mergeCell ref="AE149:AH149"/>
    <mergeCell ref="AE150:AH150"/>
    <mergeCell ref="AE151:AH151"/>
    <mergeCell ref="AE156:AH156"/>
    <mergeCell ref="AE157:AH157"/>
    <mergeCell ref="AE158:AH158"/>
    <mergeCell ref="AE159:AH159"/>
    <mergeCell ref="AE160:AH160"/>
    <mergeCell ref="AC212:AJ212"/>
    <mergeCell ref="AD195:AL195"/>
    <mergeCell ref="AD196:AL196"/>
    <mergeCell ref="AD197:AL197"/>
    <mergeCell ref="AD198:AL198"/>
    <mergeCell ref="AC213:AJ213"/>
    <mergeCell ref="AC214:AJ214"/>
    <mergeCell ref="AC215:AJ215"/>
    <mergeCell ref="AC216:AJ216"/>
    <mergeCell ref="AD189:AL189"/>
    <mergeCell ref="AD190:AL190"/>
    <mergeCell ref="AD191:AL191"/>
    <mergeCell ref="AD192:AL192"/>
    <mergeCell ref="AD193:AL193"/>
    <mergeCell ref="AD194:AL194"/>
    <mergeCell ref="AD199:AL199"/>
    <mergeCell ref="AD200:AL200"/>
    <mergeCell ref="AD201:AL201"/>
    <mergeCell ref="AD202:AL202"/>
    <mergeCell ref="AD203:AL203"/>
    <mergeCell ref="AD204:AL204"/>
    <mergeCell ref="AD205:AL205"/>
    <mergeCell ref="AD206:AL206"/>
    <mergeCell ref="AD207:AL207"/>
    <mergeCell ref="AD208:AL208"/>
    <mergeCell ref="T205:AC205"/>
    <mergeCell ref="T206:AC206"/>
    <mergeCell ref="T207:AC207"/>
    <mergeCell ref="T208:AC208"/>
    <mergeCell ref="AA241:AI241"/>
    <mergeCell ref="AA242:AI242"/>
    <mergeCell ref="AA243:AI243"/>
    <mergeCell ref="AA244:AI244"/>
    <mergeCell ref="AB220:AJ220"/>
    <mergeCell ref="AB221:AJ221"/>
    <mergeCell ref="AB222:AJ222"/>
    <mergeCell ref="AB223:AJ223"/>
    <mergeCell ref="AB224:AJ224"/>
    <mergeCell ref="AB225:AJ225"/>
    <mergeCell ref="AB226:AJ226"/>
    <mergeCell ref="AB227:AJ227"/>
    <mergeCell ref="AB228:AJ228"/>
    <mergeCell ref="AB229:AJ229"/>
    <mergeCell ref="AB230:AJ230"/>
    <mergeCell ref="AB231:AJ231"/>
    <mergeCell ref="AB232:AJ232"/>
    <mergeCell ref="AB233:AJ233"/>
    <mergeCell ref="AB234:AJ234"/>
    <mergeCell ref="AB235:AJ235"/>
    <mergeCell ref="AB236:AJ236"/>
    <mergeCell ref="AB237:AJ237"/>
  </mergeCells>
  <pageMargins left="0.7" right="0.7" top="0.75" bottom="0.75" header="0.3" footer="0.3"/>
  <pageSetup paperSize="9" scale="68" orientation="portrait" r:id="rId1"/>
  <headerFooter alignWithMargins="0">
    <oddFooter>&amp;R_x000D_&amp;1#&amp;"Calibri"&amp;10&amp;K0078D7 Classification : Internal</oddFooter>
  </headerFooter>
  <rowBreaks count="3" manualBreakCount="3">
    <brk id="98" max="16383" man="1"/>
    <brk id="209" max="16383" man="1"/>
    <brk id="331"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4F18A-012A-4FCB-AA5B-AAFFC7D69C5E}">
  <dimension ref="B1:E46"/>
  <sheetViews>
    <sheetView zoomScaleNormal="100" workbookViewId="0"/>
  </sheetViews>
  <sheetFormatPr defaultRowHeight="13.2" x14ac:dyDescent="0.25"/>
  <cols>
    <col min="1" max="1" width="0.6640625" style="177" customWidth="1"/>
    <col min="2" max="2" width="21.77734375" style="177" customWidth="1"/>
    <col min="3" max="3" width="0.88671875" style="177" customWidth="1"/>
    <col min="4" max="4" width="14.5546875" style="177" customWidth="1"/>
    <col min="5" max="5" width="48.88671875" style="177" customWidth="1"/>
    <col min="6" max="6" width="0.21875" style="177" customWidth="1"/>
    <col min="7" max="7" width="4.6640625" style="177" customWidth="1"/>
    <col min="8" max="16384" width="8.88671875" style="177"/>
  </cols>
  <sheetData>
    <row r="1" spans="2:5" s="178" customFormat="1" ht="7.2" customHeight="1" x14ac:dyDescent="0.15">
      <c r="B1" s="191"/>
      <c r="C1" s="191"/>
    </row>
    <row r="2" spans="2:5" s="178" customFormat="1" ht="18.3" customHeight="1" x14ac:dyDescent="0.15">
      <c r="B2" s="191"/>
      <c r="C2" s="191"/>
      <c r="D2" s="192" t="s">
        <v>1482</v>
      </c>
      <c r="E2" s="192"/>
    </row>
    <row r="3" spans="2:5" s="178" customFormat="1" ht="5.0999999999999996" customHeight="1" x14ac:dyDescent="0.15">
      <c r="B3" s="191"/>
      <c r="C3" s="191"/>
    </row>
    <row r="4" spans="2:5" s="178" customFormat="1" ht="7.65" customHeight="1" x14ac:dyDescent="0.15"/>
    <row r="5" spans="2:5" s="178" customFormat="1" ht="26.4" customHeight="1" x14ac:dyDescent="0.15">
      <c r="B5" s="190" t="s">
        <v>1790</v>
      </c>
      <c r="C5" s="190"/>
      <c r="D5" s="190"/>
      <c r="E5" s="190"/>
    </row>
    <row r="6" spans="2:5" s="178" customFormat="1" ht="5.55" customHeight="1" x14ac:dyDescent="0.15"/>
    <row r="7" spans="2:5" s="178" customFormat="1" ht="4.2" customHeight="1" x14ac:dyDescent="0.15">
      <c r="B7" s="188" t="s">
        <v>1644</v>
      </c>
    </row>
    <row r="8" spans="2:5" s="178" customFormat="1" ht="17.100000000000001" customHeight="1" x14ac:dyDescent="0.15">
      <c r="B8" s="188"/>
      <c r="D8" s="256">
        <v>45535</v>
      </c>
    </row>
    <row r="9" spans="2:5" s="178" customFormat="1" ht="2.1" customHeight="1" x14ac:dyDescent="0.15">
      <c r="B9" s="188"/>
    </row>
    <row r="10" spans="2:5" s="178" customFormat="1" ht="1.65" customHeight="1" x14ac:dyDescent="0.15"/>
    <row r="11" spans="2:5" s="178" customFormat="1" ht="15.3" customHeight="1" x14ac:dyDescent="0.15">
      <c r="B11" s="216" t="s">
        <v>1789</v>
      </c>
      <c r="C11" s="216"/>
      <c r="D11" s="216"/>
      <c r="E11" s="216"/>
    </row>
    <row r="12" spans="2:5" s="178" customFormat="1" ht="190.65" customHeight="1" x14ac:dyDescent="0.15"/>
    <row r="13" spans="2:5" s="178" customFormat="1" ht="15.3" customHeight="1" x14ac:dyDescent="0.15">
      <c r="B13" s="216" t="s">
        <v>1788</v>
      </c>
      <c r="C13" s="216"/>
      <c r="D13" s="216"/>
      <c r="E13" s="216"/>
    </row>
    <row r="14" spans="2:5" s="178" customFormat="1" ht="296.85000000000002" customHeight="1" x14ac:dyDescent="0.15"/>
    <row r="15" spans="2:5" s="178" customFormat="1" ht="15.3" customHeight="1" x14ac:dyDescent="0.15">
      <c r="B15" s="216" t="s">
        <v>1787</v>
      </c>
      <c r="C15" s="216"/>
      <c r="D15" s="216"/>
      <c r="E15" s="216"/>
    </row>
    <row r="16" spans="2:5" s="178" customFormat="1" ht="283.64999999999998" customHeight="1" x14ac:dyDescent="0.15"/>
    <row r="17" spans="2:5" s="178" customFormat="1" ht="15.3" customHeight="1" x14ac:dyDescent="0.15">
      <c r="B17" s="216" t="s">
        <v>1785</v>
      </c>
      <c r="C17" s="216"/>
      <c r="D17" s="216"/>
      <c r="E17" s="216"/>
    </row>
    <row r="18" spans="2:5" s="178" customFormat="1" ht="292.2" customHeight="1" x14ac:dyDescent="0.15"/>
    <row r="19" spans="2:5" s="178" customFormat="1" ht="15.3" customHeight="1" x14ac:dyDescent="0.15">
      <c r="B19" s="216" t="s">
        <v>1763</v>
      </c>
      <c r="C19" s="216"/>
      <c r="D19" s="216"/>
      <c r="E19" s="216"/>
    </row>
    <row r="20" spans="2:5" s="178" customFormat="1" ht="282" customHeight="1" x14ac:dyDescent="0.15"/>
    <row r="21" spans="2:5" s="178" customFormat="1" ht="15.3" customHeight="1" x14ac:dyDescent="0.15">
      <c r="B21" s="216" t="s">
        <v>1761</v>
      </c>
      <c r="C21" s="216"/>
      <c r="D21" s="216"/>
      <c r="E21" s="216"/>
    </row>
    <row r="22" spans="2:5" s="178" customFormat="1" ht="299.85000000000002" customHeight="1" x14ac:dyDescent="0.15"/>
    <row r="23" spans="2:5" s="178" customFormat="1" ht="15.75" customHeight="1" x14ac:dyDescent="0.15">
      <c r="B23" s="216" t="s">
        <v>1753</v>
      </c>
      <c r="C23" s="216"/>
      <c r="D23" s="216"/>
      <c r="E23" s="216"/>
    </row>
    <row r="24" spans="2:5" s="178" customFormat="1" ht="210.75" customHeight="1" x14ac:dyDescent="0.15"/>
    <row r="25" spans="2:5" s="178" customFormat="1" ht="15.3" customHeight="1" x14ac:dyDescent="0.15">
      <c r="B25" s="216" t="s">
        <v>1734</v>
      </c>
      <c r="C25" s="216"/>
      <c r="D25" s="216"/>
      <c r="E25" s="216"/>
    </row>
    <row r="26" spans="2:5" s="178" customFormat="1" ht="140.69999999999999" customHeight="1" x14ac:dyDescent="0.15"/>
    <row r="27" spans="2:5" s="178" customFormat="1" ht="15.3" customHeight="1" x14ac:dyDescent="0.15">
      <c r="B27" s="216" t="s">
        <v>1731</v>
      </c>
      <c r="C27" s="216"/>
      <c r="D27" s="216"/>
      <c r="E27" s="216"/>
    </row>
    <row r="28" spans="2:5" s="178" customFormat="1" ht="205.2" customHeight="1" x14ac:dyDescent="0.15"/>
    <row r="29" spans="2:5" s="178" customFormat="1" ht="15.3" customHeight="1" x14ac:dyDescent="0.15">
      <c r="B29" s="216" t="s">
        <v>1715</v>
      </c>
      <c r="C29" s="216"/>
      <c r="D29" s="216"/>
      <c r="E29" s="216"/>
    </row>
    <row r="30" spans="2:5" s="178" customFormat="1" ht="156.15" customHeight="1" x14ac:dyDescent="0.15"/>
    <row r="31" spans="2:5" s="178" customFormat="1" ht="15.3" customHeight="1" x14ac:dyDescent="0.15">
      <c r="B31" s="216" t="s">
        <v>1712</v>
      </c>
      <c r="C31" s="216"/>
      <c r="D31" s="216"/>
      <c r="E31" s="216"/>
    </row>
    <row r="32" spans="2:5" s="178" customFormat="1" ht="154.5" customHeight="1" x14ac:dyDescent="0.15"/>
    <row r="33" spans="2:5" s="178" customFormat="1" ht="15.3" customHeight="1" x14ac:dyDescent="0.15">
      <c r="B33" s="216" t="s">
        <v>1708</v>
      </c>
      <c r="C33" s="216"/>
      <c r="D33" s="216"/>
      <c r="E33" s="216"/>
    </row>
    <row r="34" spans="2:5" s="178" customFormat="1" ht="250.35" customHeight="1" x14ac:dyDescent="0.15"/>
    <row r="35" spans="2:5" s="178" customFormat="1" ht="15.3" customHeight="1" x14ac:dyDescent="0.15">
      <c r="B35" s="216" t="s">
        <v>1707</v>
      </c>
      <c r="C35" s="216"/>
      <c r="D35" s="216"/>
      <c r="E35" s="216"/>
    </row>
    <row r="36" spans="2:5" s="178" customFormat="1" ht="255.15" customHeight="1" x14ac:dyDescent="0.15"/>
    <row r="37" spans="2:5" s="178" customFormat="1" ht="15.3" customHeight="1" x14ac:dyDescent="0.15">
      <c r="B37" s="216" t="s">
        <v>1693</v>
      </c>
      <c r="C37" s="216"/>
      <c r="D37" s="216"/>
      <c r="E37" s="216"/>
    </row>
    <row r="38" spans="2:5" s="178" customFormat="1" ht="223.05" customHeight="1" x14ac:dyDescent="0.15"/>
    <row r="39" spans="2:5" s="178" customFormat="1" ht="15.3" customHeight="1" x14ac:dyDescent="0.15">
      <c r="B39" s="216" t="s">
        <v>1678</v>
      </c>
      <c r="C39" s="216"/>
      <c r="D39" s="216"/>
      <c r="E39" s="216"/>
    </row>
    <row r="40" spans="2:5" s="178" customFormat="1" ht="291.75" customHeight="1" x14ac:dyDescent="0.15"/>
    <row r="41" spans="2:5" s="178" customFormat="1" ht="15.3" customHeight="1" x14ac:dyDescent="0.15">
      <c r="B41" s="216" t="s">
        <v>1667</v>
      </c>
      <c r="C41" s="216"/>
      <c r="D41" s="216"/>
      <c r="E41" s="216"/>
    </row>
    <row r="42" spans="2:5" s="178" customFormat="1" ht="321.3" customHeight="1" x14ac:dyDescent="0.15"/>
    <row r="43" spans="2:5" s="178" customFormat="1" ht="15.3" customHeight="1" x14ac:dyDescent="0.15">
      <c r="B43" s="216" t="s">
        <v>1656</v>
      </c>
      <c r="C43" s="216"/>
      <c r="D43" s="216"/>
      <c r="E43" s="216"/>
    </row>
    <row r="44" spans="2:5" s="178" customFormat="1" ht="145.05000000000001" customHeight="1" x14ac:dyDescent="0.15"/>
    <row r="45" spans="2:5" s="178" customFormat="1" ht="15.3" customHeight="1" x14ac:dyDescent="0.15">
      <c r="B45" s="216" t="s">
        <v>1653</v>
      </c>
      <c r="C45" s="216"/>
      <c r="D45" s="216"/>
      <c r="E45" s="216"/>
    </row>
    <row r="46" spans="2:5" s="178" customFormat="1" ht="161.25" customHeight="1" x14ac:dyDescent="0.15"/>
  </sheetData>
  <mergeCells count="22">
    <mergeCell ref="B39:E39"/>
    <mergeCell ref="B41:E41"/>
    <mergeCell ref="B43:E43"/>
    <mergeCell ref="B45:E45"/>
    <mergeCell ref="B5:E5"/>
    <mergeCell ref="B7:B9"/>
    <mergeCell ref="B29:E29"/>
    <mergeCell ref="B31:E31"/>
    <mergeCell ref="B33:E33"/>
    <mergeCell ref="B35:E35"/>
    <mergeCell ref="B37:E37"/>
    <mergeCell ref="B19:E19"/>
    <mergeCell ref="B21:E21"/>
    <mergeCell ref="B23:E23"/>
    <mergeCell ref="B25:E25"/>
    <mergeCell ref="B27:E27"/>
    <mergeCell ref="B1:C3"/>
    <mergeCell ref="B11:E11"/>
    <mergeCell ref="B13:E13"/>
    <mergeCell ref="B15:E15"/>
    <mergeCell ref="B17:E17"/>
    <mergeCell ref="D2:E2"/>
  </mergeCells>
  <pageMargins left="0.7" right="0.7" top="0.75" bottom="0.75" header="0.3" footer="0.3"/>
  <pageSetup paperSize="9" orientation="portrait" r:id="rId1"/>
  <headerFooter alignWithMargins="0">
    <oddFooter>&amp;R_x000D_&amp;1#&amp;"Calibri"&amp;10&amp;K0078D7 Classification : Internal</oddFooter>
  </headerFooter>
  <rowBreaks count="7" manualBreakCount="7">
    <brk id="14" max="16383" man="1"/>
    <brk id="18" max="16383" man="1"/>
    <brk id="22" max="16383" man="1"/>
    <brk id="28" max="16383" man="1"/>
    <brk id="34" max="16383" man="1"/>
    <brk id="38" max="16383" man="1"/>
    <brk id="42"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B982A-0086-4141-93DF-9994171B88C8}">
  <dimension ref="B1:H18"/>
  <sheetViews>
    <sheetView zoomScaleNormal="100" workbookViewId="0"/>
  </sheetViews>
  <sheetFormatPr defaultRowHeight="13.2" x14ac:dyDescent="0.25"/>
  <cols>
    <col min="1" max="1" width="0.6640625" style="177" customWidth="1"/>
    <col min="2" max="2" width="13.6640625" style="177" customWidth="1"/>
    <col min="3" max="3" width="6.6640625" style="177" customWidth="1"/>
    <col min="4" max="4" width="13.5546875" style="177" customWidth="1"/>
    <col min="5" max="5" width="14.5546875" style="177" customWidth="1"/>
    <col min="6" max="6" width="21.21875" style="177" customWidth="1"/>
    <col min="7" max="7" width="14.5546875" style="177" customWidth="1"/>
    <col min="8" max="9" width="0.21875" style="177" customWidth="1"/>
    <col min="10" max="10" width="4.6640625" style="177" customWidth="1"/>
    <col min="11" max="16384" width="8.88671875" style="177"/>
  </cols>
  <sheetData>
    <row r="1" spans="2:8" s="178" customFormat="1" ht="7.2" customHeight="1" x14ac:dyDescent="0.15">
      <c r="B1" s="191"/>
      <c r="C1" s="191"/>
    </row>
    <row r="2" spans="2:8" s="178" customFormat="1" ht="18.3" customHeight="1" x14ac:dyDescent="0.15">
      <c r="B2" s="191"/>
      <c r="C2" s="191"/>
      <c r="D2" s="192" t="s">
        <v>1482</v>
      </c>
      <c r="E2" s="192"/>
      <c r="F2" s="192"/>
      <c r="G2" s="192"/>
      <c r="H2" s="192"/>
    </row>
    <row r="3" spans="2:8" s="178" customFormat="1" ht="5.0999999999999996" customHeight="1" x14ac:dyDescent="0.15">
      <c r="B3" s="191"/>
      <c r="C3" s="191"/>
    </row>
    <row r="4" spans="2:8" s="178" customFormat="1" ht="7.2" customHeight="1" x14ac:dyDescent="0.15"/>
    <row r="5" spans="2:8" s="178" customFormat="1" ht="26.4" customHeight="1" x14ac:dyDescent="0.15">
      <c r="B5" s="190" t="s">
        <v>1797</v>
      </c>
      <c r="C5" s="190"/>
      <c r="D5" s="190"/>
      <c r="E5" s="190"/>
      <c r="F5" s="190"/>
      <c r="G5" s="190"/>
      <c r="H5" s="190"/>
    </row>
    <row r="6" spans="2:8" s="178" customFormat="1" ht="11.55" customHeight="1" x14ac:dyDescent="0.15"/>
    <row r="7" spans="2:8" s="178" customFormat="1" ht="18.3" customHeight="1" x14ac:dyDescent="0.15">
      <c r="B7" s="257" t="s">
        <v>1644</v>
      </c>
      <c r="D7" s="256">
        <v>45535</v>
      </c>
    </row>
    <row r="8" spans="2:8" s="178" customFormat="1" ht="10.199999999999999" customHeight="1" x14ac:dyDescent="0.15"/>
    <row r="9" spans="2:8" s="178" customFormat="1" ht="15.3" customHeight="1" x14ac:dyDescent="0.15">
      <c r="B9" s="280" t="s">
        <v>1796</v>
      </c>
      <c r="C9" s="280"/>
      <c r="D9" s="280"/>
      <c r="E9" s="280"/>
      <c r="F9" s="280"/>
      <c r="G9" s="280"/>
    </row>
    <row r="10" spans="2:8" s="178" customFormat="1" ht="11.85" customHeight="1" x14ac:dyDescent="0.15"/>
    <row r="11" spans="2:8" s="178" customFormat="1" ht="11.85" customHeight="1" x14ac:dyDescent="0.15">
      <c r="B11" s="279"/>
      <c r="C11" s="278" t="s">
        <v>1652</v>
      </c>
      <c r="D11" s="278"/>
      <c r="E11" s="214" t="s">
        <v>1650</v>
      </c>
      <c r="F11" s="214" t="s">
        <v>1651</v>
      </c>
      <c r="G11" s="214" t="s">
        <v>1650</v>
      </c>
    </row>
    <row r="12" spans="2:8" s="178" customFormat="1" ht="11.85" customHeight="1" x14ac:dyDescent="0.15">
      <c r="B12" s="199" t="s">
        <v>1795</v>
      </c>
      <c r="C12" s="277">
        <v>14911131564.349899</v>
      </c>
      <c r="D12" s="277"/>
      <c r="E12" s="275">
        <v>0.99814461706259405</v>
      </c>
      <c r="F12" s="276">
        <v>229590</v>
      </c>
      <c r="G12" s="275">
        <v>0.998716749679188</v>
      </c>
    </row>
    <row r="13" spans="2:8" s="178" customFormat="1" ht="2.1" customHeight="1" x14ac:dyDescent="0.15"/>
    <row r="14" spans="2:8" s="178" customFormat="1" ht="11.85" customHeight="1" x14ac:dyDescent="0.15">
      <c r="B14" s="199" t="s">
        <v>1794</v>
      </c>
      <c r="C14" s="277">
        <v>19416079.829999998</v>
      </c>
      <c r="D14" s="277"/>
      <c r="E14" s="275">
        <v>1.29970388116664E-3</v>
      </c>
      <c r="F14" s="276">
        <v>191</v>
      </c>
      <c r="G14" s="275">
        <v>8.3085020771255197E-4</v>
      </c>
    </row>
    <row r="15" spans="2:8" s="178" customFormat="1" ht="13.2" customHeight="1" x14ac:dyDescent="0.15">
      <c r="B15" s="199" t="s">
        <v>1793</v>
      </c>
      <c r="C15" s="277">
        <v>1485760.29</v>
      </c>
      <c r="D15" s="277"/>
      <c r="E15" s="275">
        <v>9.9456143171217901E-5</v>
      </c>
      <c r="F15" s="276">
        <v>15</v>
      </c>
      <c r="G15" s="275">
        <v>6.5250016312504096E-5</v>
      </c>
    </row>
    <row r="16" spans="2:8" s="178" customFormat="1" ht="14.1" customHeight="1" x14ac:dyDescent="0.15">
      <c r="B16" s="199" t="s">
        <v>1792</v>
      </c>
      <c r="C16" s="277">
        <v>6644706.6600000001</v>
      </c>
      <c r="D16" s="277"/>
      <c r="E16" s="275">
        <v>4.4479375398282102E-4</v>
      </c>
      <c r="F16" s="276">
        <v>85</v>
      </c>
      <c r="G16" s="275">
        <v>3.6975009243752298E-4</v>
      </c>
    </row>
    <row r="17" spans="2:7" s="178" customFormat="1" ht="14.1" customHeight="1" x14ac:dyDescent="0.15">
      <c r="B17" s="199" t="s">
        <v>1791</v>
      </c>
      <c r="C17" s="277">
        <v>170738.48</v>
      </c>
      <c r="D17" s="277"/>
      <c r="E17" s="275">
        <v>1.14291590817225E-5</v>
      </c>
      <c r="F17" s="276">
        <v>4</v>
      </c>
      <c r="G17" s="275">
        <v>1.7400004350001099E-5</v>
      </c>
    </row>
    <row r="18" spans="2:7" s="178" customFormat="1" ht="13.2" customHeight="1" x14ac:dyDescent="0.15">
      <c r="B18" s="215" t="s">
        <v>214</v>
      </c>
      <c r="C18" s="274">
        <v>14938848849.6099</v>
      </c>
      <c r="D18" s="274"/>
      <c r="E18" s="272">
        <v>1</v>
      </c>
      <c r="F18" s="273">
        <v>229885</v>
      </c>
      <c r="G18" s="272">
        <v>1</v>
      </c>
    </row>
  </sheetData>
  <mergeCells count="11">
    <mergeCell ref="C12:D12"/>
    <mergeCell ref="D2:H2"/>
    <mergeCell ref="C14:D14"/>
    <mergeCell ref="C15:D15"/>
    <mergeCell ref="C16:D16"/>
    <mergeCell ref="C17:D17"/>
    <mergeCell ref="C18:D18"/>
    <mergeCell ref="B1:C3"/>
    <mergeCell ref="B5:H5"/>
    <mergeCell ref="B9:G9"/>
    <mergeCell ref="C11:D11"/>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E3DED-E757-43DD-A674-19EB96D5888B}">
  <dimension ref="B1:L370"/>
  <sheetViews>
    <sheetView zoomScaleNormal="100" workbookViewId="0"/>
  </sheetViews>
  <sheetFormatPr defaultRowHeight="13.2" x14ac:dyDescent="0.25"/>
  <cols>
    <col min="1" max="1" width="0.44140625" style="177" customWidth="1"/>
    <col min="2" max="2" width="0.5546875" style="177" customWidth="1"/>
    <col min="3" max="3" width="9.21875" style="177" customWidth="1"/>
    <col min="4" max="4" width="5.21875" style="177" customWidth="1"/>
    <col min="5" max="5" width="0.6640625" style="177" customWidth="1"/>
    <col min="6" max="6" width="6.33203125" style="177" customWidth="1"/>
    <col min="7" max="7" width="5.44140625" style="177" customWidth="1"/>
    <col min="8" max="8" width="8.44140625" style="177" customWidth="1"/>
    <col min="9" max="9" width="3.109375" style="177" customWidth="1"/>
    <col min="10" max="10" width="12.21875" style="177" customWidth="1"/>
    <col min="11" max="11" width="12" style="177" customWidth="1"/>
    <col min="12" max="12" width="12.33203125" style="177" customWidth="1"/>
    <col min="13" max="13" width="6.21875" style="177" customWidth="1"/>
    <col min="14" max="14" width="4.6640625" style="177" customWidth="1"/>
    <col min="15" max="16384" width="8.88671875" style="177"/>
  </cols>
  <sheetData>
    <row r="1" spans="2:12" s="178" customFormat="1" ht="7.2" customHeight="1" x14ac:dyDescent="0.15">
      <c r="B1" s="191"/>
      <c r="C1" s="191"/>
      <c r="D1" s="191"/>
      <c r="E1" s="191"/>
      <c r="F1" s="191"/>
    </row>
    <row r="2" spans="2:12" s="178" customFormat="1" ht="18.3" customHeight="1" x14ac:dyDescent="0.15">
      <c r="B2" s="191"/>
      <c r="C2" s="191"/>
      <c r="D2" s="191"/>
      <c r="E2" s="191"/>
      <c r="F2" s="191"/>
      <c r="H2" s="192" t="s">
        <v>1482</v>
      </c>
      <c r="I2" s="192"/>
      <c r="J2" s="192"/>
      <c r="K2" s="192"/>
      <c r="L2" s="192"/>
    </row>
    <row r="3" spans="2:12" s="178" customFormat="1" ht="4.6500000000000004" customHeight="1" x14ac:dyDescent="0.15">
      <c r="B3" s="191"/>
      <c r="C3" s="191"/>
      <c r="D3" s="191"/>
      <c r="E3" s="191"/>
      <c r="F3" s="191"/>
    </row>
    <row r="4" spans="2:12" s="178" customFormat="1" ht="1.65" customHeight="1" x14ac:dyDescent="0.15"/>
    <row r="5" spans="2:12" s="178" customFormat="1" ht="25.5" customHeight="1" x14ac:dyDescent="0.15">
      <c r="B5" s="190" t="s">
        <v>1810</v>
      </c>
      <c r="C5" s="190"/>
      <c r="D5" s="190"/>
      <c r="E5" s="190"/>
      <c r="F5" s="190"/>
      <c r="G5" s="190"/>
      <c r="H5" s="190"/>
      <c r="I5" s="190"/>
      <c r="J5" s="190"/>
      <c r="K5" s="190"/>
      <c r="L5" s="190"/>
    </row>
    <row r="6" spans="2:12" s="178" customFormat="1" ht="1.65" customHeight="1" x14ac:dyDescent="0.15"/>
    <row r="7" spans="2:12" s="178" customFormat="1" ht="1.65" customHeight="1" x14ac:dyDescent="0.15">
      <c r="B7" s="188" t="s">
        <v>1644</v>
      </c>
      <c r="C7" s="188"/>
      <c r="D7" s="188"/>
    </row>
    <row r="8" spans="2:12" s="178" customFormat="1" ht="16.2" customHeight="1" x14ac:dyDescent="0.15">
      <c r="B8" s="188"/>
      <c r="C8" s="188"/>
      <c r="D8" s="188"/>
      <c r="G8" s="297">
        <v>45505</v>
      </c>
      <c r="H8" s="297"/>
    </row>
    <row r="9" spans="2:12" s="178" customFormat="1" ht="4.2" customHeight="1" x14ac:dyDescent="0.15"/>
    <row r="10" spans="2:12" s="178" customFormat="1" ht="14.1" customHeight="1" x14ac:dyDescent="0.15">
      <c r="B10" s="296" t="s">
        <v>1809</v>
      </c>
      <c r="C10" s="296"/>
      <c r="D10" s="296"/>
      <c r="E10" s="296"/>
      <c r="F10" s="295" t="s">
        <v>1808</v>
      </c>
      <c r="G10" s="295"/>
      <c r="H10" s="294" t="s">
        <v>1807</v>
      </c>
      <c r="I10" s="294"/>
      <c r="J10" s="294"/>
      <c r="K10" s="294"/>
      <c r="L10" s="294"/>
    </row>
    <row r="11" spans="2:12" s="178" customFormat="1" ht="21.75" customHeight="1" x14ac:dyDescent="0.15">
      <c r="B11" s="293" t="s">
        <v>1806</v>
      </c>
      <c r="C11" s="214" t="s">
        <v>1805</v>
      </c>
      <c r="D11" s="214" t="s">
        <v>1804</v>
      </c>
      <c r="E11" s="293" t="s">
        <v>1803</v>
      </c>
      <c r="F11" s="292" t="s">
        <v>1802</v>
      </c>
      <c r="G11" s="292"/>
      <c r="H11" s="278" t="s">
        <v>1801</v>
      </c>
      <c r="I11" s="278"/>
      <c r="J11" s="214" t="s">
        <v>1800</v>
      </c>
      <c r="K11" s="214" t="s">
        <v>1799</v>
      </c>
      <c r="L11" s="214" t="s">
        <v>1798</v>
      </c>
    </row>
    <row r="12" spans="2:12" s="178" customFormat="1" ht="10.199999999999999" customHeight="1" x14ac:dyDescent="0.15">
      <c r="B12" s="291">
        <v>45505</v>
      </c>
      <c r="C12" s="290">
        <v>45536</v>
      </c>
      <c r="D12" s="209">
        <v>1</v>
      </c>
      <c r="E12" s="289">
        <v>31</v>
      </c>
      <c r="F12" s="288">
        <v>11500000000</v>
      </c>
      <c r="G12" s="288"/>
      <c r="H12" s="235">
        <v>14836493714.4501</v>
      </c>
      <c r="I12" s="235"/>
      <c r="J12" s="209">
        <v>14811329923.1814</v>
      </c>
      <c r="K12" s="209">
        <v>14773661662.9471</v>
      </c>
      <c r="L12" s="209">
        <v>14711087154.662901</v>
      </c>
    </row>
    <row r="13" spans="2:12" s="178" customFormat="1" ht="10.199999999999999" customHeight="1" x14ac:dyDescent="0.15">
      <c r="B13" s="291">
        <v>45505</v>
      </c>
      <c r="C13" s="290">
        <v>45566</v>
      </c>
      <c r="D13" s="209">
        <v>2</v>
      </c>
      <c r="E13" s="289">
        <v>61</v>
      </c>
      <c r="F13" s="288">
        <v>11500000000</v>
      </c>
      <c r="G13" s="288"/>
      <c r="H13" s="235">
        <v>14728086229.830999</v>
      </c>
      <c r="I13" s="235"/>
      <c r="J13" s="209">
        <v>14678972526.055799</v>
      </c>
      <c r="K13" s="209">
        <v>14605603876.466999</v>
      </c>
      <c r="L13" s="209">
        <v>14484123554.6523</v>
      </c>
    </row>
    <row r="14" spans="2:12" s="178" customFormat="1" ht="10.199999999999999" customHeight="1" x14ac:dyDescent="0.15">
      <c r="B14" s="291">
        <v>45505</v>
      </c>
      <c r="C14" s="290">
        <v>45597</v>
      </c>
      <c r="D14" s="209">
        <v>3</v>
      </c>
      <c r="E14" s="289">
        <v>92</v>
      </c>
      <c r="F14" s="288">
        <v>11500000000</v>
      </c>
      <c r="G14" s="288"/>
      <c r="H14" s="235">
        <v>14618597438.7129</v>
      </c>
      <c r="I14" s="235"/>
      <c r="J14" s="209">
        <v>14545137305.031099</v>
      </c>
      <c r="K14" s="209">
        <v>14435631205.258699</v>
      </c>
      <c r="L14" s="209">
        <v>14254930392.7048</v>
      </c>
    </row>
    <row r="15" spans="2:12" s="178" customFormat="1" ht="10.199999999999999" customHeight="1" x14ac:dyDescent="0.15">
      <c r="B15" s="291">
        <v>45505</v>
      </c>
      <c r="C15" s="290">
        <v>45627</v>
      </c>
      <c r="D15" s="209">
        <v>4</v>
      </c>
      <c r="E15" s="289">
        <v>122</v>
      </c>
      <c r="F15" s="288">
        <v>11500000000</v>
      </c>
      <c r="G15" s="288"/>
      <c r="H15" s="235">
        <v>14509486217.791901</v>
      </c>
      <c r="I15" s="235"/>
      <c r="J15" s="209">
        <v>14412878088.2549</v>
      </c>
      <c r="K15" s="209">
        <v>14269160847.716299</v>
      </c>
      <c r="L15" s="209">
        <v>14032783974.4634</v>
      </c>
    </row>
    <row r="16" spans="2:12" s="178" customFormat="1" ht="10.199999999999999" customHeight="1" x14ac:dyDescent="0.15">
      <c r="B16" s="291">
        <v>45505</v>
      </c>
      <c r="C16" s="290">
        <v>45658</v>
      </c>
      <c r="D16" s="209">
        <v>5</v>
      </c>
      <c r="E16" s="289">
        <v>153</v>
      </c>
      <c r="F16" s="288">
        <v>11500000000</v>
      </c>
      <c r="G16" s="288"/>
      <c r="H16" s="235">
        <v>14405603960.4252</v>
      </c>
      <c r="I16" s="235"/>
      <c r="J16" s="209">
        <v>14285417218.426701</v>
      </c>
      <c r="K16" s="209">
        <v>14107002461.305901</v>
      </c>
      <c r="L16" s="209">
        <v>13814550799.0777</v>
      </c>
    </row>
    <row r="17" spans="2:12" s="178" customFormat="1" ht="10.199999999999999" customHeight="1" x14ac:dyDescent="0.15">
      <c r="B17" s="291">
        <v>45505</v>
      </c>
      <c r="C17" s="290">
        <v>45689</v>
      </c>
      <c r="D17" s="209">
        <v>6</v>
      </c>
      <c r="E17" s="289">
        <v>184</v>
      </c>
      <c r="F17" s="288">
        <v>11500000000</v>
      </c>
      <c r="G17" s="288"/>
      <c r="H17" s="235">
        <v>14300257719.508499</v>
      </c>
      <c r="I17" s="235"/>
      <c r="J17" s="209">
        <v>14156897946.535801</v>
      </c>
      <c r="K17" s="209">
        <v>13944534062.496599</v>
      </c>
      <c r="L17" s="209">
        <v>13597612250.9363</v>
      </c>
    </row>
    <row r="18" spans="2:12" s="178" customFormat="1" ht="10.199999999999999" customHeight="1" x14ac:dyDescent="0.15">
      <c r="B18" s="291">
        <v>45505</v>
      </c>
      <c r="C18" s="290">
        <v>45717</v>
      </c>
      <c r="D18" s="209">
        <v>7</v>
      </c>
      <c r="E18" s="289">
        <v>212</v>
      </c>
      <c r="F18" s="288">
        <v>11500000000</v>
      </c>
      <c r="G18" s="288"/>
      <c r="H18" s="235">
        <v>14197808816.643499</v>
      </c>
      <c r="I18" s="235"/>
      <c r="J18" s="209">
        <v>14033942208.2631</v>
      </c>
      <c r="K18" s="209">
        <v>13791665205.649</v>
      </c>
      <c r="L18" s="209">
        <v>13397086531.558399</v>
      </c>
    </row>
    <row r="19" spans="2:12" s="178" customFormat="1" ht="10.199999999999999" customHeight="1" x14ac:dyDescent="0.15">
      <c r="B19" s="291">
        <v>45505</v>
      </c>
      <c r="C19" s="290">
        <v>45748</v>
      </c>
      <c r="D19" s="209">
        <v>8</v>
      </c>
      <c r="E19" s="289">
        <v>243</v>
      </c>
      <c r="F19" s="288">
        <v>11500000000</v>
      </c>
      <c r="G19" s="288"/>
      <c r="H19" s="235">
        <v>14097393078.5473</v>
      </c>
      <c r="I19" s="235"/>
      <c r="J19" s="209">
        <v>13911051179.087999</v>
      </c>
      <c r="K19" s="209">
        <v>13636127822.2729</v>
      </c>
      <c r="L19" s="209">
        <v>13189895038.288799</v>
      </c>
    </row>
    <row r="20" spans="2:12" s="178" customFormat="1" ht="10.199999999999999" customHeight="1" x14ac:dyDescent="0.15">
      <c r="B20" s="291">
        <v>45505</v>
      </c>
      <c r="C20" s="290">
        <v>45778</v>
      </c>
      <c r="D20" s="209">
        <v>9</v>
      </c>
      <c r="E20" s="289">
        <v>273</v>
      </c>
      <c r="F20" s="288">
        <v>11500000000</v>
      </c>
      <c r="G20" s="288"/>
      <c r="H20" s="235">
        <v>13994698574.5177</v>
      </c>
      <c r="I20" s="235"/>
      <c r="J20" s="209">
        <v>13787046750.1056</v>
      </c>
      <c r="K20" s="209">
        <v>13481311098.0751</v>
      </c>
      <c r="L20" s="209">
        <v>12986690489.236</v>
      </c>
    </row>
    <row r="21" spans="2:12" s="178" customFormat="1" ht="10.199999999999999" customHeight="1" x14ac:dyDescent="0.15">
      <c r="B21" s="291">
        <v>45505</v>
      </c>
      <c r="C21" s="290">
        <v>45809</v>
      </c>
      <c r="D21" s="209">
        <v>10</v>
      </c>
      <c r="E21" s="289">
        <v>304</v>
      </c>
      <c r="F21" s="288">
        <v>11500000000</v>
      </c>
      <c r="G21" s="288"/>
      <c r="H21" s="235">
        <v>13888963958.7759</v>
      </c>
      <c r="I21" s="235"/>
      <c r="J21" s="209">
        <v>13659673834.403</v>
      </c>
      <c r="K21" s="209">
        <v>13322793753.118401</v>
      </c>
      <c r="L21" s="209">
        <v>12779630105.7381</v>
      </c>
    </row>
    <row r="22" spans="2:12" s="178" customFormat="1" ht="10.199999999999999" customHeight="1" x14ac:dyDescent="0.15">
      <c r="B22" s="291">
        <v>45505</v>
      </c>
      <c r="C22" s="290">
        <v>45839</v>
      </c>
      <c r="D22" s="209">
        <v>11</v>
      </c>
      <c r="E22" s="289">
        <v>334</v>
      </c>
      <c r="F22" s="288">
        <v>11500000000</v>
      </c>
      <c r="G22" s="288"/>
      <c r="H22" s="235">
        <v>13784026418.2721</v>
      </c>
      <c r="I22" s="235"/>
      <c r="J22" s="209">
        <v>13534217005.975201</v>
      </c>
      <c r="K22" s="209">
        <v>13167941191.056999</v>
      </c>
      <c r="L22" s="209">
        <v>12579313502.1502</v>
      </c>
    </row>
    <row r="23" spans="2:12" s="178" customFormat="1" ht="10.199999999999999" customHeight="1" x14ac:dyDescent="0.15">
      <c r="B23" s="291">
        <v>45505</v>
      </c>
      <c r="C23" s="290">
        <v>45870</v>
      </c>
      <c r="D23" s="209">
        <v>12</v>
      </c>
      <c r="E23" s="289">
        <v>365</v>
      </c>
      <c r="F23" s="288">
        <v>11500000000</v>
      </c>
      <c r="G23" s="288"/>
      <c r="H23" s="235">
        <v>13684864698.0058</v>
      </c>
      <c r="I23" s="235"/>
      <c r="J23" s="209">
        <v>13414062508.3365</v>
      </c>
      <c r="K23" s="209">
        <v>13017846951.6873</v>
      </c>
      <c r="L23" s="209">
        <v>12383255776.179899</v>
      </c>
    </row>
    <row r="24" spans="2:12" s="178" customFormat="1" ht="10.199999999999999" customHeight="1" x14ac:dyDescent="0.15">
      <c r="B24" s="291">
        <v>45505</v>
      </c>
      <c r="C24" s="290">
        <v>45901</v>
      </c>
      <c r="D24" s="209">
        <v>13</v>
      </c>
      <c r="E24" s="289">
        <v>396</v>
      </c>
      <c r="F24" s="288">
        <v>11500000000</v>
      </c>
      <c r="G24" s="288"/>
      <c r="H24" s="235">
        <v>13579636498.637501</v>
      </c>
      <c r="I24" s="235"/>
      <c r="J24" s="209">
        <v>13288340311.776501</v>
      </c>
      <c r="K24" s="209">
        <v>12863041482.1143</v>
      </c>
      <c r="L24" s="209">
        <v>12184170615.658899</v>
      </c>
    </row>
    <row r="25" spans="2:12" s="178" customFormat="1" ht="10.199999999999999" customHeight="1" x14ac:dyDescent="0.15">
      <c r="B25" s="291">
        <v>45505</v>
      </c>
      <c r="C25" s="290">
        <v>45931</v>
      </c>
      <c r="D25" s="209">
        <v>14</v>
      </c>
      <c r="E25" s="289">
        <v>426</v>
      </c>
      <c r="F25" s="288">
        <v>11500000000</v>
      </c>
      <c r="G25" s="288"/>
      <c r="H25" s="235">
        <v>13480643998.744499</v>
      </c>
      <c r="I25" s="235"/>
      <c r="J25" s="209">
        <v>13169818724.115999</v>
      </c>
      <c r="K25" s="209">
        <v>12716936212.119301</v>
      </c>
      <c r="L25" s="209">
        <v>11996398337.222099</v>
      </c>
    </row>
    <row r="26" spans="2:12" s="178" customFormat="1" ht="10.199999999999999" customHeight="1" x14ac:dyDescent="0.15">
      <c r="B26" s="291">
        <v>45505</v>
      </c>
      <c r="C26" s="290">
        <v>45962</v>
      </c>
      <c r="D26" s="209">
        <v>15</v>
      </c>
      <c r="E26" s="289">
        <v>457</v>
      </c>
      <c r="F26" s="288">
        <v>11500000000</v>
      </c>
      <c r="G26" s="288"/>
      <c r="H26" s="235">
        <v>13382121424.8808</v>
      </c>
      <c r="I26" s="235"/>
      <c r="J26" s="209">
        <v>13051394061.8783</v>
      </c>
      <c r="K26" s="209">
        <v>12570532961.653601</v>
      </c>
      <c r="L26" s="209">
        <v>11808063930.395399</v>
      </c>
    </row>
    <row r="27" spans="2:12" s="178" customFormat="1" ht="10.199999999999999" customHeight="1" x14ac:dyDescent="0.15">
      <c r="B27" s="291">
        <v>45505</v>
      </c>
      <c r="C27" s="290">
        <v>45992</v>
      </c>
      <c r="D27" s="209">
        <v>16</v>
      </c>
      <c r="E27" s="289">
        <v>487</v>
      </c>
      <c r="F27" s="288">
        <v>11500000000</v>
      </c>
      <c r="G27" s="288"/>
      <c r="H27" s="235">
        <v>13272686366.5292</v>
      </c>
      <c r="I27" s="235"/>
      <c r="J27" s="209">
        <v>12923416135.072599</v>
      </c>
      <c r="K27" s="209">
        <v>12416634142.569099</v>
      </c>
      <c r="L27" s="209">
        <v>11615688925.8832</v>
      </c>
    </row>
    <row r="28" spans="2:12" s="178" customFormat="1" ht="10.199999999999999" customHeight="1" x14ac:dyDescent="0.15">
      <c r="B28" s="291">
        <v>45505</v>
      </c>
      <c r="C28" s="290">
        <v>46023</v>
      </c>
      <c r="D28" s="209">
        <v>17</v>
      </c>
      <c r="E28" s="289">
        <v>518</v>
      </c>
      <c r="F28" s="288">
        <v>11500000000</v>
      </c>
      <c r="G28" s="288"/>
      <c r="H28" s="235">
        <v>13173971903.5763</v>
      </c>
      <c r="I28" s="235"/>
      <c r="J28" s="209">
        <v>12805543290.4928</v>
      </c>
      <c r="K28" s="209">
        <v>12272093555.898899</v>
      </c>
      <c r="L28" s="209">
        <v>11431845993.2652</v>
      </c>
    </row>
    <row r="29" spans="2:12" s="178" customFormat="1" ht="10.199999999999999" customHeight="1" x14ac:dyDescent="0.15">
      <c r="B29" s="291">
        <v>45505</v>
      </c>
      <c r="C29" s="290">
        <v>46054</v>
      </c>
      <c r="D29" s="209">
        <v>18</v>
      </c>
      <c r="E29" s="289">
        <v>549</v>
      </c>
      <c r="F29" s="288">
        <v>9000000000</v>
      </c>
      <c r="G29" s="288"/>
      <c r="H29" s="235">
        <v>13073181304.9715</v>
      </c>
      <c r="I29" s="235"/>
      <c r="J29" s="209">
        <v>12686018460.879999</v>
      </c>
      <c r="K29" s="209">
        <v>12126628711.867701</v>
      </c>
      <c r="L29" s="209">
        <v>11248494698.579599</v>
      </c>
    </row>
    <row r="30" spans="2:12" s="178" customFormat="1" ht="10.199999999999999" customHeight="1" x14ac:dyDescent="0.15">
      <c r="B30" s="291">
        <v>45505</v>
      </c>
      <c r="C30" s="290">
        <v>46082</v>
      </c>
      <c r="D30" s="209">
        <v>19</v>
      </c>
      <c r="E30" s="289">
        <v>577</v>
      </c>
      <c r="F30" s="288">
        <v>9000000000</v>
      </c>
      <c r="G30" s="288"/>
      <c r="H30" s="235">
        <v>12969910459.3442</v>
      </c>
      <c r="I30" s="235"/>
      <c r="J30" s="209">
        <v>12566523730.579201</v>
      </c>
      <c r="K30" s="209">
        <v>11984806140.315901</v>
      </c>
      <c r="L30" s="209">
        <v>11074403725.5686</v>
      </c>
    </row>
    <row r="31" spans="2:12" s="178" customFormat="1" ht="10.199999999999999" customHeight="1" x14ac:dyDescent="0.15">
      <c r="B31" s="291">
        <v>45505</v>
      </c>
      <c r="C31" s="290">
        <v>46113</v>
      </c>
      <c r="D31" s="209">
        <v>20</v>
      </c>
      <c r="E31" s="289">
        <v>608</v>
      </c>
      <c r="F31" s="288">
        <v>9000000000</v>
      </c>
      <c r="G31" s="288"/>
      <c r="H31" s="235">
        <v>12869485994.491301</v>
      </c>
      <c r="I31" s="235"/>
      <c r="J31" s="209">
        <v>12448073916.556999</v>
      </c>
      <c r="K31" s="209">
        <v>11841646961.5606</v>
      </c>
      <c r="L31" s="209">
        <v>10895773515.9597</v>
      </c>
    </row>
    <row r="32" spans="2:12" s="178" customFormat="1" ht="10.199999999999999" customHeight="1" x14ac:dyDescent="0.15">
      <c r="B32" s="291">
        <v>45505</v>
      </c>
      <c r="C32" s="290">
        <v>46143</v>
      </c>
      <c r="D32" s="209">
        <v>21</v>
      </c>
      <c r="E32" s="289">
        <v>638</v>
      </c>
      <c r="F32" s="288">
        <v>9000000000</v>
      </c>
      <c r="G32" s="288"/>
      <c r="H32" s="235">
        <v>12768191436.219299</v>
      </c>
      <c r="I32" s="235"/>
      <c r="J32" s="209">
        <v>12329824721.7978</v>
      </c>
      <c r="K32" s="209">
        <v>11700289855.3246</v>
      </c>
      <c r="L32" s="209">
        <v>10721576836.2679</v>
      </c>
    </row>
    <row r="33" spans="2:12" s="178" customFormat="1" ht="10.199999999999999" customHeight="1" x14ac:dyDescent="0.15">
      <c r="B33" s="291">
        <v>45505</v>
      </c>
      <c r="C33" s="290">
        <v>46174</v>
      </c>
      <c r="D33" s="209">
        <v>22</v>
      </c>
      <c r="E33" s="289">
        <v>669</v>
      </c>
      <c r="F33" s="288">
        <v>9000000000</v>
      </c>
      <c r="G33" s="288"/>
      <c r="H33" s="235">
        <v>12668153644.2931</v>
      </c>
      <c r="I33" s="235"/>
      <c r="J33" s="209">
        <v>12212473050.2148</v>
      </c>
      <c r="K33" s="209">
        <v>11559456878.962999</v>
      </c>
      <c r="L33" s="209">
        <v>10547659229.8979</v>
      </c>
    </row>
    <row r="34" spans="2:12" s="178" customFormat="1" ht="10.199999999999999" customHeight="1" x14ac:dyDescent="0.15">
      <c r="B34" s="291">
        <v>45505</v>
      </c>
      <c r="C34" s="290">
        <v>46204</v>
      </c>
      <c r="D34" s="209">
        <v>23</v>
      </c>
      <c r="E34" s="289">
        <v>699</v>
      </c>
      <c r="F34" s="288">
        <v>9000000000</v>
      </c>
      <c r="G34" s="288"/>
      <c r="H34" s="235">
        <v>12569909466.134001</v>
      </c>
      <c r="I34" s="235"/>
      <c r="J34" s="209">
        <v>12097872591.268101</v>
      </c>
      <c r="K34" s="209">
        <v>11422800308.990499</v>
      </c>
      <c r="L34" s="209">
        <v>10380238428.682199</v>
      </c>
    </row>
    <row r="35" spans="2:12" s="178" customFormat="1" ht="10.199999999999999" customHeight="1" x14ac:dyDescent="0.15">
      <c r="B35" s="291">
        <v>45505</v>
      </c>
      <c r="C35" s="290">
        <v>46235</v>
      </c>
      <c r="D35" s="209">
        <v>24</v>
      </c>
      <c r="E35" s="289">
        <v>730</v>
      </c>
      <c r="F35" s="288">
        <v>9000000000</v>
      </c>
      <c r="G35" s="288"/>
      <c r="H35" s="235">
        <v>12471074592.3011</v>
      </c>
      <c r="I35" s="235"/>
      <c r="J35" s="209">
        <v>11982391705.133101</v>
      </c>
      <c r="K35" s="209">
        <v>11284990132.5716</v>
      </c>
      <c r="L35" s="209">
        <v>10211570682.0263</v>
      </c>
    </row>
    <row r="36" spans="2:12" s="178" customFormat="1" ht="10.199999999999999" customHeight="1" x14ac:dyDescent="0.15">
      <c r="B36" s="291">
        <v>45505</v>
      </c>
      <c r="C36" s="290">
        <v>46266</v>
      </c>
      <c r="D36" s="209">
        <v>25</v>
      </c>
      <c r="E36" s="289">
        <v>761</v>
      </c>
      <c r="F36" s="288">
        <v>9000000000</v>
      </c>
      <c r="G36" s="288"/>
      <c r="H36" s="235">
        <v>12368838886.737</v>
      </c>
      <c r="I36" s="235"/>
      <c r="J36" s="209">
        <v>11864005718.648001</v>
      </c>
      <c r="K36" s="209">
        <v>11145077975.0916</v>
      </c>
      <c r="L36" s="209">
        <v>10042251529.114201</v>
      </c>
    </row>
    <row r="37" spans="2:12" s="178" customFormat="1" ht="10.199999999999999" customHeight="1" x14ac:dyDescent="0.15">
      <c r="B37" s="291">
        <v>45505</v>
      </c>
      <c r="C37" s="290">
        <v>46296</v>
      </c>
      <c r="D37" s="209">
        <v>26</v>
      </c>
      <c r="E37" s="289">
        <v>791</v>
      </c>
      <c r="F37" s="288">
        <v>9000000000</v>
      </c>
      <c r="G37" s="288"/>
      <c r="H37" s="235">
        <v>12269486592.111</v>
      </c>
      <c r="I37" s="235"/>
      <c r="J37" s="209">
        <v>11749391241.078501</v>
      </c>
      <c r="K37" s="209">
        <v>11010242814.7148</v>
      </c>
      <c r="L37" s="209">
        <v>9880091438.677</v>
      </c>
    </row>
    <row r="38" spans="2:12" s="178" customFormat="1" ht="10.199999999999999" customHeight="1" x14ac:dyDescent="0.15">
      <c r="B38" s="291">
        <v>45505</v>
      </c>
      <c r="C38" s="290">
        <v>46327</v>
      </c>
      <c r="D38" s="209">
        <v>27</v>
      </c>
      <c r="E38" s="289">
        <v>822</v>
      </c>
      <c r="F38" s="288">
        <v>9000000000</v>
      </c>
      <c r="G38" s="288"/>
      <c r="H38" s="235">
        <v>12169191676.7024</v>
      </c>
      <c r="I38" s="235"/>
      <c r="J38" s="209">
        <v>11633582820.0508</v>
      </c>
      <c r="K38" s="209">
        <v>10873994527.3279</v>
      </c>
      <c r="L38" s="209">
        <v>9716498697.6144409</v>
      </c>
    </row>
    <row r="39" spans="2:12" s="178" customFormat="1" ht="10.199999999999999" customHeight="1" x14ac:dyDescent="0.15">
      <c r="B39" s="291">
        <v>45505</v>
      </c>
      <c r="C39" s="290">
        <v>46357</v>
      </c>
      <c r="D39" s="209">
        <v>28</v>
      </c>
      <c r="E39" s="289">
        <v>852</v>
      </c>
      <c r="F39" s="288">
        <v>9000000000</v>
      </c>
      <c r="G39" s="288"/>
      <c r="H39" s="235">
        <v>12066530488.6453</v>
      </c>
      <c r="I39" s="235"/>
      <c r="J39" s="209">
        <v>11516505760.778799</v>
      </c>
      <c r="K39" s="209">
        <v>10738067277.1318</v>
      </c>
      <c r="L39" s="209">
        <v>9555708451.3558807</v>
      </c>
    </row>
    <row r="40" spans="2:12" s="178" customFormat="1" ht="10.199999999999999" customHeight="1" x14ac:dyDescent="0.15">
      <c r="B40" s="291">
        <v>45505</v>
      </c>
      <c r="C40" s="290">
        <v>46388</v>
      </c>
      <c r="D40" s="209">
        <v>29</v>
      </c>
      <c r="E40" s="289">
        <v>883</v>
      </c>
      <c r="F40" s="288">
        <v>9000000000</v>
      </c>
      <c r="G40" s="288"/>
      <c r="H40" s="235">
        <v>11963847279.6478</v>
      </c>
      <c r="I40" s="235"/>
      <c r="J40" s="209">
        <v>11399136500.7472</v>
      </c>
      <c r="K40" s="209">
        <v>10601600594.1756</v>
      </c>
      <c r="L40" s="209">
        <v>9394308724.5011997</v>
      </c>
    </row>
    <row r="41" spans="2:12" s="178" customFormat="1" ht="10.199999999999999" customHeight="1" x14ac:dyDescent="0.15">
      <c r="B41" s="291">
        <v>45505</v>
      </c>
      <c r="C41" s="290">
        <v>46419</v>
      </c>
      <c r="D41" s="209">
        <v>30</v>
      </c>
      <c r="E41" s="289">
        <v>914</v>
      </c>
      <c r="F41" s="288">
        <v>9000000000</v>
      </c>
      <c r="G41" s="288"/>
      <c r="H41" s="235">
        <v>11867573586.9088</v>
      </c>
      <c r="I41" s="235"/>
      <c r="J41" s="209">
        <v>11288228865.461201</v>
      </c>
      <c r="K41" s="209">
        <v>10471752840.565901</v>
      </c>
      <c r="L41" s="209">
        <v>9239945136.2982407</v>
      </c>
    </row>
    <row r="42" spans="2:12" s="178" customFormat="1" ht="10.199999999999999" customHeight="1" x14ac:dyDescent="0.15">
      <c r="B42" s="291">
        <v>45505</v>
      </c>
      <c r="C42" s="290">
        <v>46447</v>
      </c>
      <c r="D42" s="209">
        <v>31</v>
      </c>
      <c r="E42" s="289">
        <v>942</v>
      </c>
      <c r="F42" s="288">
        <v>9000000000</v>
      </c>
      <c r="G42" s="288"/>
      <c r="H42" s="235">
        <v>11769222638.740601</v>
      </c>
      <c r="I42" s="235"/>
      <c r="J42" s="209">
        <v>11177528199.569</v>
      </c>
      <c r="K42" s="209">
        <v>10345237551.771099</v>
      </c>
      <c r="L42" s="209">
        <v>9093383100.0048294</v>
      </c>
    </row>
    <row r="43" spans="2:12" s="178" customFormat="1" ht="10.199999999999999" customHeight="1" x14ac:dyDescent="0.15">
      <c r="B43" s="291">
        <v>45505</v>
      </c>
      <c r="C43" s="290">
        <v>46478</v>
      </c>
      <c r="D43" s="209">
        <v>32</v>
      </c>
      <c r="E43" s="289">
        <v>973</v>
      </c>
      <c r="F43" s="288">
        <v>9000000000</v>
      </c>
      <c r="G43" s="288"/>
      <c r="H43" s="235">
        <v>11672057953.5555</v>
      </c>
      <c r="I43" s="235"/>
      <c r="J43" s="209">
        <v>11066447040.585899</v>
      </c>
      <c r="K43" s="209">
        <v>10216379012.766199</v>
      </c>
      <c r="L43" s="209">
        <v>8942081758.2485294</v>
      </c>
    </row>
    <row r="44" spans="2:12" s="178" customFormat="1" ht="10.199999999999999" customHeight="1" x14ac:dyDescent="0.15">
      <c r="B44" s="291">
        <v>45505</v>
      </c>
      <c r="C44" s="290">
        <v>46508</v>
      </c>
      <c r="D44" s="209">
        <v>33</v>
      </c>
      <c r="E44" s="289">
        <v>1003</v>
      </c>
      <c r="F44" s="288">
        <v>6500000000</v>
      </c>
      <c r="G44" s="288"/>
      <c r="H44" s="235">
        <v>11565773651.3958</v>
      </c>
      <c r="I44" s="235"/>
      <c r="J44" s="209">
        <v>10947678217.685101</v>
      </c>
      <c r="K44" s="209">
        <v>10081858026.145901</v>
      </c>
      <c r="L44" s="209">
        <v>8788166995.2615891</v>
      </c>
    </row>
    <row r="45" spans="2:12" s="178" customFormat="1" ht="10.199999999999999" customHeight="1" x14ac:dyDescent="0.15">
      <c r="B45" s="291">
        <v>45505</v>
      </c>
      <c r="C45" s="290">
        <v>46539</v>
      </c>
      <c r="D45" s="209">
        <v>34</v>
      </c>
      <c r="E45" s="289">
        <v>1034</v>
      </c>
      <c r="F45" s="288">
        <v>6500000000</v>
      </c>
      <c r="G45" s="288"/>
      <c r="H45" s="235">
        <v>11470866721.6924</v>
      </c>
      <c r="I45" s="235"/>
      <c r="J45" s="209">
        <v>10839427576.7328</v>
      </c>
      <c r="K45" s="209">
        <v>9956781905.98316</v>
      </c>
      <c r="L45" s="209">
        <v>8642379591.8952408</v>
      </c>
    </row>
    <row r="46" spans="2:12" s="178" customFormat="1" ht="10.199999999999999" customHeight="1" x14ac:dyDescent="0.15">
      <c r="B46" s="291">
        <v>45505</v>
      </c>
      <c r="C46" s="290">
        <v>46569</v>
      </c>
      <c r="D46" s="209">
        <v>35</v>
      </c>
      <c r="E46" s="289">
        <v>1064</v>
      </c>
      <c r="F46" s="288">
        <v>6500000000</v>
      </c>
      <c r="G46" s="288"/>
      <c r="H46" s="235">
        <v>11373819564.8934</v>
      </c>
      <c r="I46" s="235"/>
      <c r="J46" s="209">
        <v>10730081208.962601</v>
      </c>
      <c r="K46" s="209">
        <v>9832080430.3987808</v>
      </c>
      <c r="L46" s="209">
        <v>8499156949.0011902</v>
      </c>
    </row>
    <row r="47" spans="2:12" s="178" customFormat="1" ht="10.199999999999999" customHeight="1" x14ac:dyDescent="0.15">
      <c r="B47" s="291">
        <v>45505</v>
      </c>
      <c r="C47" s="290">
        <v>46600</v>
      </c>
      <c r="D47" s="209">
        <v>36</v>
      </c>
      <c r="E47" s="289">
        <v>1095</v>
      </c>
      <c r="F47" s="288">
        <v>6500000000</v>
      </c>
      <c r="G47" s="288"/>
      <c r="H47" s="235">
        <v>11282017923.792999</v>
      </c>
      <c r="I47" s="235"/>
      <c r="J47" s="209">
        <v>10625423258.799601</v>
      </c>
      <c r="K47" s="209">
        <v>9711420194.0231609</v>
      </c>
      <c r="L47" s="209">
        <v>8359297694.1244698</v>
      </c>
    </row>
    <row r="48" spans="2:12" s="178" customFormat="1" ht="10.199999999999999" customHeight="1" x14ac:dyDescent="0.15">
      <c r="B48" s="291">
        <v>45505</v>
      </c>
      <c r="C48" s="290">
        <v>46631</v>
      </c>
      <c r="D48" s="209">
        <v>37</v>
      </c>
      <c r="E48" s="289">
        <v>1126</v>
      </c>
      <c r="F48" s="288">
        <v>6500000000</v>
      </c>
      <c r="G48" s="288"/>
      <c r="H48" s="235">
        <v>11188393948.3407</v>
      </c>
      <c r="I48" s="235"/>
      <c r="J48" s="209">
        <v>10519376090.4303</v>
      </c>
      <c r="K48" s="209">
        <v>9590043604.4424706</v>
      </c>
      <c r="L48" s="209">
        <v>8219856722.5093699</v>
      </c>
    </row>
    <row r="49" spans="2:12" s="178" customFormat="1" ht="10.199999999999999" customHeight="1" x14ac:dyDescent="0.15">
      <c r="B49" s="291">
        <v>45505</v>
      </c>
      <c r="C49" s="290">
        <v>46661</v>
      </c>
      <c r="D49" s="209">
        <v>38</v>
      </c>
      <c r="E49" s="289">
        <v>1156</v>
      </c>
      <c r="F49" s="288">
        <v>6500000000</v>
      </c>
      <c r="G49" s="288"/>
      <c r="H49" s="235">
        <v>11089778748.3395</v>
      </c>
      <c r="I49" s="235"/>
      <c r="J49" s="209">
        <v>10409543267.979401</v>
      </c>
      <c r="K49" s="209">
        <v>9466556722.8964005</v>
      </c>
      <c r="L49" s="209">
        <v>8080752228.8204899</v>
      </c>
    </row>
    <row r="50" spans="2:12" s="178" customFormat="1" ht="10.199999999999999" customHeight="1" x14ac:dyDescent="0.15">
      <c r="B50" s="291">
        <v>45505</v>
      </c>
      <c r="C50" s="290">
        <v>46692</v>
      </c>
      <c r="D50" s="209">
        <v>39</v>
      </c>
      <c r="E50" s="289">
        <v>1187</v>
      </c>
      <c r="F50" s="288">
        <v>6500000000</v>
      </c>
      <c r="G50" s="288"/>
      <c r="H50" s="235">
        <v>10996533127.860001</v>
      </c>
      <c r="I50" s="235"/>
      <c r="J50" s="209">
        <v>10304510331.678499</v>
      </c>
      <c r="K50" s="209">
        <v>9347206099.5306091</v>
      </c>
      <c r="L50" s="209">
        <v>7945078406.8223696</v>
      </c>
    </row>
    <row r="51" spans="2:12" s="178" customFormat="1" ht="10.199999999999999" customHeight="1" x14ac:dyDescent="0.15">
      <c r="B51" s="291">
        <v>45505</v>
      </c>
      <c r="C51" s="290">
        <v>46722</v>
      </c>
      <c r="D51" s="209">
        <v>40</v>
      </c>
      <c r="E51" s="289">
        <v>1217</v>
      </c>
      <c r="F51" s="288">
        <v>5000000000</v>
      </c>
      <c r="G51" s="288"/>
      <c r="H51" s="235">
        <v>10901770941.8897</v>
      </c>
      <c r="I51" s="235"/>
      <c r="J51" s="209">
        <v>10198943485.3857</v>
      </c>
      <c r="K51" s="209">
        <v>9228676280.2581406</v>
      </c>
      <c r="L51" s="209">
        <v>7812173221.5266304</v>
      </c>
    </row>
    <row r="52" spans="2:12" s="178" customFormat="1" ht="10.199999999999999" customHeight="1" x14ac:dyDescent="0.15">
      <c r="B52" s="291">
        <v>45505</v>
      </c>
      <c r="C52" s="290">
        <v>46753</v>
      </c>
      <c r="D52" s="209">
        <v>41</v>
      </c>
      <c r="E52" s="289">
        <v>1248</v>
      </c>
      <c r="F52" s="288">
        <v>5000000000</v>
      </c>
      <c r="G52" s="288"/>
      <c r="H52" s="235">
        <v>10808499059.950399</v>
      </c>
      <c r="I52" s="235"/>
      <c r="J52" s="209">
        <v>10094534592.912701</v>
      </c>
      <c r="K52" s="209">
        <v>9110970081.6825409</v>
      </c>
      <c r="L52" s="209">
        <v>7679866881.7932796</v>
      </c>
    </row>
    <row r="53" spans="2:12" s="178" customFormat="1" ht="10.199999999999999" customHeight="1" x14ac:dyDescent="0.15">
      <c r="B53" s="291">
        <v>45505</v>
      </c>
      <c r="C53" s="290">
        <v>46784</v>
      </c>
      <c r="D53" s="209">
        <v>42</v>
      </c>
      <c r="E53" s="289">
        <v>1279</v>
      </c>
      <c r="F53" s="288">
        <v>5000000000</v>
      </c>
      <c r="G53" s="288"/>
      <c r="H53" s="235">
        <v>10717424835.292601</v>
      </c>
      <c r="I53" s="235"/>
      <c r="J53" s="209">
        <v>9992499539.9051208</v>
      </c>
      <c r="K53" s="209">
        <v>8995939989.82267</v>
      </c>
      <c r="L53" s="209">
        <v>7550787375.4172096</v>
      </c>
    </row>
    <row r="54" spans="2:12" s="178" customFormat="1" ht="10.199999999999999" customHeight="1" x14ac:dyDescent="0.15">
      <c r="B54" s="291">
        <v>45505</v>
      </c>
      <c r="C54" s="290">
        <v>46813</v>
      </c>
      <c r="D54" s="209">
        <v>43</v>
      </c>
      <c r="E54" s="289">
        <v>1308</v>
      </c>
      <c r="F54" s="288">
        <v>5000000000</v>
      </c>
      <c r="G54" s="288"/>
      <c r="H54" s="235">
        <v>10626932421.839899</v>
      </c>
      <c r="I54" s="235"/>
      <c r="J54" s="209">
        <v>9892406431.4516392</v>
      </c>
      <c r="K54" s="209">
        <v>8884639395.2819099</v>
      </c>
      <c r="L54" s="209">
        <v>7427814414.9625101</v>
      </c>
    </row>
    <row r="55" spans="2:12" s="178" customFormat="1" ht="10.199999999999999" customHeight="1" x14ac:dyDescent="0.15">
      <c r="B55" s="291">
        <v>45505</v>
      </c>
      <c r="C55" s="290">
        <v>46844</v>
      </c>
      <c r="D55" s="209">
        <v>44</v>
      </c>
      <c r="E55" s="289">
        <v>1339</v>
      </c>
      <c r="F55" s="288">
        <v>5000000000</v>
      </c>
      <c r="G55" s="288"/>
      <c r="H55" s="235">
        <v>10535049145.1712</v>
      </c>
      <c r="I55" s="235"/>
      <c r="J55" s="209">
        <v>9790240877.2040901</v>
      </c>
      <c r="K55" s="209">
        <v>8770519623.1596794</v>
      </c>
      <c r="L55" s="209">
        <v>7301350259.2301998</v>
      </c>
    </row>
    <row r="56" spans="2:12" s="178" customFormat="1" ht="10.199999999999999" customHeight="1" x14ac:dyDescent="0.15">
      <c r="B56" s="291">
        <v>45505</v>
      </c>
      <c r="C56" s="290">
        <v>46874</v>
      </c>
      <c r="D56" s="209">
        <v>45</v>
      </c>
      <c r="E56" s="289">
        <v>1369</v>
      </c>
      <c r="F56" s="288">
        <v>5000000000</v>
      </c>
      <c r="G56" s="288"/>
      <c r="H56" s="235">
        <v>10443790719.820601</v>
      </c>
      <c r="I56" s="235"/>
      <c r="J56" s="209">
        <v>9689503685.4140892</v>
      </c>
      <c r="K56" s="209">
        <v>8658910423.7148609</v>
      </c>
      <c r="L56" s="209">
        <v>7178888178.3570299</v>
      </c>
    </row>
    <row r="57" spans="2:12" s="178" customFormat="1" ht="10.199999999999999" customHeight="1" x14ac:dyDescent="0.15">
      <c r="B57" s="291">
        <v>45505</v>
      </c>
      <c r="C57" s="290">
        <v>46905</v>
      </c>
      <c r="D57" s="209">
        <v>46</v>
      </c>
      <c r="E57" s="289">
        <v>1400</v>
      </c>
      <c r="F57" s="288">
        <v>5000000000</v>
      </c>
      <c r="G57" s="288"/>
      <c r="H57" s="235">
        <v>10354568967.948799</v>
      </c>
      <c r="I57" s="235"/>
      <c r="J57" s="209">
        <v>9590432122.0746803</v>
      </c>
      <c r="K57" s="209">
        <v>8548580061.5798998</v>
      </c>
      <c r="L57" s="209">
        <v>7057396938.4542398</v>
      </c>
    </row>
    <row r="58" spans="2:12" s="178" customFormat="1" ht="10.199999999999999" customHeight="1" x14ac:dyDescent="0.15">
      <c r="B58" s="291">
        <v>45505</v>
      </c>
      <c r="C58" s="290">
        <v>46935</v>
      </c>
      <c r="D58" s="209">
        <v>47</v>
      </c>
      <c r="E58" s="289">
        <v>1430</v>
      </c>
      <c r="F58" s="288">
        <v>5000000000</v>
      </c>
      <c r="G58" s="288"/>
      <c r="H58" s="235">
        <v>10265845482.2554</v>
      </c>
      <c r="I58" s="235"/>
      <c r="J58" s="209">
        <v>9492649252.6738605</v>
      </c>
      <c r="K58" s="209">
        <v>8440593966.6265001</v>
      </c>
      <c r="L58" s="209">
        <v>6939683339.1346302</v>
      </c>
    </row>
    <row r="59" spans="2:12" s="178" customFormat="1" ht="10.199999999999999" customHeight="1" x14ac:dyDescent="0.15">
      <c r="B59" s="291">
        <v>45505</v>
      </c>
      <c r="C59" s="290">
        <v>46966</v>
      </c>
      <c r="D59" s="209">
        <v>48</v>
      </c>
      <c r="E59" s="289">
        <v>1461</v>
      </c>
      <c r="F59" s="288">
        <v>5000000000</v>
      </c>
      <c r="G59" s="288"/>
      <c r="H59" s="235">
        <v>10177728541.7085</v>
      </c>
      <c r="I59" s="235"/>
      <c r="J59" s="209">
        <v>9395207007.0232105</v>
      </c>
      <c r="K59" s="209">
        <v>8332705273.8663197</v>
      </c>
      <c r="L59" s="209">
        <v>6821961835.9176197</v>
      </c>
    </row>
    <row r="60" spans="2:12" s="178" customFormat="1" ht="10.199999999999999" customHeight="1" x14ac:dyDescent="0.15">
      <c r="B60" s="291">
        <v>45505</v>
      </c>
      <c r="C60" s="290">
        <v>46997</v>
      </c>
      <c r="D60" s="209">
        <v>49</v>
      </c>
      <c r="E60" s="289">
        <v>1492</v>
      </c>
      <c r="F60" s="288">
        <v>5000000000</v>
      </c>
      <c r="G60" s="288"/>
      <c r="H60" s="235">
        <v>10087528377.3818</v>
      </c>
      <c r="I60" s="235"/>
      <c r="J60" s="209">
        <v>9296148200.6298409</v>
      </c>
      <c r="K60" s="209">
        <v>8223880656.5587301</v>
      </c>
      <c r="L60" s="209">
        <v>6704350072.0286303</v>
      </c>
    </row>
    <row r="61" spans="2:12" s="178" customFormat="1" ht="10.199999999999999" customHeight="1" x14ac:dyDescent="0.15">
      <c r="B61" s="291">
        <v>45505</v>
      </c>
      <c r="C61" s="290">
        <v>47027</v>
      </c>
      <c r="D61" s="209">
        <v>50</v>
      </c>
      <c r="E61" s="289">
        <v>1522</v>
      </c>
      <c r="F61" s="288">
        <v>5000000000</v>
      </c>
      <c r="G61" s="288"/>
      <c r="H61" s="235">
        <v>9998757966.1917095</v>
      </c>
      <c r="I61" s="235"/>
      <c r="J61" s="209">
        <v>9199217463.5358906</v>
      </c>
      <c r="K61" s="209">
        <v>8118100310.4400396</v>
      </c>
      <c r="L61" s="209">
        <v>6590985871.3524399</v>
      </c>
    </row>
    <row r="62" spans="2:12" s="178" customFormat="1" ht="10.199999999999999" customHeight="1" x14ac:dyDescent="0.15">
      <c r="B62" s="291">
        <v>45505</v>
      </c>
      <c r="C62" s="290">
        <v>47058</v>
      </c>
      <c r="D62" s="209">
        <v>51</v>
      </c>
      <c r="E62" s="289">
        <v>1553</v>
      </c>
      <c r="F62" s="288">
        <v>5000000000</v>
      </c>
      <c r="G62" s="288"/>
      <c r="H62" s="235">
        <v>9912665917.5213203</v>
      </c>
      <c r="I62" s="235"/>
      <c r="J62" s="209">
        <v>9104541466.5891895</v>
      </c>
      <c r="K62" s="209">
        <v>8014117378.6762104</v>
      </c>
      <c r="L62" s="209">
        <v>6479004565.1101704</v>
      </c>
    </row>
    <row r="63" spans="2:12" s="178" customFormat="1" ht="10.199999999999999" customHeight="1" x14ac:dyDescent="0.15">
      <c r="B63" s="291">
        <v>45505</v>
      </c>
      <c r="C63" s="290">
        <v>47088</v>
      </c>
      <c r="D63" s="209">
        <v>52</v>
      </c>
      <c r="E63" s="289">
        <v>1583</v>
      </c>
      <c r="F63" s="288">
        <v>5000000000</v>
      </c>
      <c r="G63" s="288"/>
      <c r="H63" s="235">
        <v>9826218174.9122505</v>
      </c>
      <c r="I63" s="235"/>
      <c r="J63" s="209">
        <v>9010327398.0985107</v>
      </c>
      <c r="K63" s="209">
        <v>7911666274.88132</v>
      </c>
      <c r="L63" s="209">
        <v>6369958899.9335003</v>
      </c>
    </row>
    <row r="64" spans="2:12" s="178" customFormat="1" ht="10.199999999999999" customHeight="1" x14ac:dyDescent="0.15">
      <c r="B64" s="291">
        <v>45505</v>
      </c>
      <c r="C64" s="290">
        <v>47119</v>
      </c>
      <c r="D64" s="209">
        <v>53</v>
      </c>
      <c r="E64" s="289">
        <v>1614</v>
      </c>
      <c r="F64" s="288">
        <v>5000000000</v>
      </c>
      <c r="G64" s="288"/>
      <c r="H64" s="235">
        <v>9740911066.4408703</v>
      </c>
      <c r="I64" s="235"/>
      <c r="J64" s="209">
        <v>8916954002.9003391</v>
      </c>
      <c r="K64" s="209">
        <v>7809765745.2556601</v>
      </c>
      <c r="L64" s="209">
        <v>6261282476.1198101</v>
      </c>
    </row>
    <row r="65" spans="2:12" s="178" customFormat="1" ht="10.199999999999999" customHeight="1" x14ac:dyDescent="0.15">
      <c r="B65" s="291">
        <v>45505</v>
      </c>
      <c r="C65" s="290">
        <v>47150</v>
      </c>
      <c r="D65" s="209">
        <v>54</v>
      </c>
      <c r="E65" s="289">
        <v>1645</v>
      </c>
      <c r="F65" s="288">
        <v>2500000000</v>
      </c>
      <c r="G65" s="288"/>
      <c r="H65" s="235">
        <v>9652535934.2812595</v>
      </c>
      <c r="I65" s="235"/>
      <c r="J65" s="209">
        <v>8821067679.8603706</v>
      </c>
      <c r="K65" s="209">
        <v>7706137043.1672201</v>
      </c>
      <c r="L65" s="209">
        <v>6152032733.8086596</v>
      </c>
    </row>
    <row r="66" spans="2:12" s="178" customFormat="1" ht="10.199999999999999" customHeight="1" x14ac:dyDescent="0.15">
      <c r="B66" s="291">
        <v>45505</v>
      </c>
      <c r="C66" s="290">
        <v>47178</v>
      </c>
      <c r="D66" s="209">
        <v>55</v>
      </c>
      <c r="E66" s="289">
        <v>1673</v>
      </c>
      <c r="F66" s="288">
        <v>2500000000</v>
      </c>
      <c r="G66" s="288"/>
      <c r="H66" s="235">
        <v>9566035362.7501202</v>
      </c>
      <c r="I66" s="235"/>
      <c r="J66" s="209">
        <v>8728624928.8438606</v>
      </c>
      <c r="K66" s="209">
        <v>7607860176.1214504</v>
      </c>
      <c r="L66" s="209">
        <v>6050335295.4162397</v>
      </c>
    </row>
    <row r="67" spans="2:12" s="178" customFormat="1" ht="10.199999999999999" customHeight="1" x14ac:dyDescent="0.15">
      <c r="B67" s="291">
        <v>45505</v>
      </c>
      <c r="C67" s="290">
        <v>47209</v>
      </c>
      <c r="D67" s="209">
        <v>56</v>
      </c>
      <c r="E67" s="289">
        <v>1704</v>
      </c>
      <c r="F67" s="288">
        <v>2500000000</v>
      </c>
      <c r="G67" s="288"/>
      <c r="H67" s="235">
        <v>9481283319.4563808</v>
      </c>
      <c r="I67" s="235"/>
      <c r="J67" s="209">
        <v>8636618845.1723003</v>
      </c>
      <c r="K67" s="209">
        <v>7508523363.3750095</v>
      </c>
      <c r="L67" s="209">
        <v>5946043427.0542803</v>
      </c>
    </row>
    <row r="68" spans="2:12" s="178" customFormat="1" ht="10.199999999999999" customHeight="1" x14ac:dyDescent="0.15">
      <c r="B68" s="291">
        <v>45505</v>
      </c>
      <c r="C68" s="290">
        <v>47239</v>
      </c>
      <c r="D68" s="209">
        <v>57</v>
      </c>
      <c r="E68" s="289">
        <v>1734</v>
      </c>
      <c r="F68" s="288">
        <v>2500000000</v>
      </c>
      <c r="G68" s="288"/>
      <c r="H68" s="235">
        <v>9393246401.1683407</v>
      </c>
      <c r="I68" s="235"/>
      <c r="J68" s="209">
        <v>8542380347.2416401</v>
      </c>
      <c r="K68" s="209">
        <v>7408315245.3868504</v>
      </c>
      <c r="L68" s="209">
        <v>5842639336.4631996</v>
      </c>
    </row>
    <row r="69" spans="2:12" s="178" customFormat="1" ht="10.199999999999999" customHeight="1" x14ac:dyDescent="0.15">
      <c r="B69" s="291">
        <v>45505</v>
      </c>
      <c r="C69" s="290">
        <v>47270</v>
      </c>
      <c r="D69" s="209">
        <v>58</v>
      </c>
      <c r="E69" s="289">
        <v>1765</v>
      </c>
      <c r="F69" s="288">
        <v>2500000000</v>
      </c>
      <c r="G69" s="288"/>
      <c r="H69" s="235">
        <v>9306482732.9258709</v>
      </c>
      <c r="I69" s="235"/>
      <c r="J69" s="209">
        <v>8449121288.7722101</v>
      </c>
      <c r="K69" s="209">
        <v>7308801846.4611797</v>
      </c>
      <c r="L69" s="209">
        <v>5739742786.9904499</v>
      </c>
    </row>
    <row r="70" spans="2:12" s="178" customFormat="1" ht="10.199999999999999" customHeight="1" x14ac:dyDescent="0.15">
      <c r="B70" s="291">
        <v>45505</v>
      </c>
      <c r="C70" s="290">
        <v>47300</v>
      </c>
      <c r="D70" s="209">
        <v>59</v>
      </c>
      <c r="E70" s="289">
        <v>1795</v>
      </c>
      <c r="F70" s="288">
        <v>2500000000</v>
      </c>
      <c r="G70" s="288"/>
      <c r="H70" s="235">
        <v>9221993032.3151608</v>
      </c>
      <c r="I70" s="235"/>
      <c r="J70" s="209">
        <v>8358672677.65487</v>
      </c>
      <c r="K70" s="209">
        <v>7212764111.8572598</v>
      </c>
      <c r="L70" s="209">
        <v>5641103343.2618399</v>
      </c>
    </row>
    <row r="71" spans="2:12" s="178" customFormat="1" ht="10.199999999999999" customHeight="1" x14ac:dyDescent="0.15">
      <c r="B71" s="291">
        <v>45505</v>
      </c>
      <c r="C71" s="290">
        <v>47331</v>
      </c>
      <c r="D71" s="209">
        <v>60</v>
      </c>
      <c r="E71" s="289">
        <v>1826</v>
      </c>
      <c r="F71" s="288">
        <v>2500000000</v>
      </c>
      <c r="G71" s="288"/>
      <c r="H71" s="235">
        <v>9139096109.3290806</v>
      </c>
      <c r="I71" s="235"/>
      <c r="J71" s="209">
        <v>8269486691.0073404</v>
      </c>
      <c r="K71" s="209">
        <v>7117657005.2944498</v>
      </c>
      <c r="L71" s="209">
        <v>5543141975.05091</v>
      </c>
    </row>
    <row r="72" spans="2:12" s="178" customFormat="1" ht="10.199999999999999" customHeight="1" x14ac:dyDescent="0.15">
      <c r="B72" s="291">
        <v>45505</v>
      </c>
      <c r="C72" s="290">
        <v>47362</v>
      </c>
      <c r="D72" s="209">
        <v>61</v>
      </c>
      <c r="E72" s="289">
        <v>1857</v>
      </c>
      <c r="F72" s="288">
        <v>2500000000</v>
      </c>
      <c r="G72" s="288"/>
      <c r="H72" s="235">
        <v>9051899277.8333206</v>
      </c>
      <c r="I72" s="235"/>
      <c r="J72" s="209">
        <v>8176695029.6026697</v>
      </c>
      <c r="K72" s="209">
        <v>7019891441.7904797</v>
      </c>
      <c r="L72" s="209">
        <v>5443847642.1477404</v>
      </c>
    </row>
    <row r="73" spans="2:12" s="178" customFormat="1" ht="10.199999999999999" customHeight="1" x14ac:dyDescent="0.15">
      <c r="B73" s="291">
        <v>45505</v>
      </c>
      <c r="C73" s="290">
        <v>47392</v>
      </c>
      <c r="D73" s="209">
        <v>62</v>
      </c>
      <c r="E73" s="289">
        <v>1887</v>
      </c>
      <c r="F73" s="288">
        <v>2500000000</v>
      </c>
      <c r="G73" s="288"/>
      <c r="H73" s="235">
        <v>8969179981.5323696</v>
      </c>
      <c r="I73" s="235"/>
      <c r="J73" s="209">
        <v>8088675008.5627699</v>
      </c>
      <c r="K73" s="209">
        <v>6927232271.7502203</v>
      </c>
      <c r="L73" s="209">
        <v>5349970647.4355497</v>
      </c>
    </row>
    <row r="74" spans="2:12" s="178" customFormat="1" ht="10.199999999999999" customHeight="1" x14ac:dyDescent="0.15">
      <c r="B74" s="291">
        <v>45505</v>
      </c>
      <c r="C74" s="290">
        <v>47423</v>
      </c>
      <c r="D74" s="209">
        <v>63</v>
      </c>
      <c r="E74" s="289">
        <v>1918</v>
      </c>
      <c r="F74" s="288">
        <v>2500000000</v>
      </c>
      <c r="G74" s="288"/>
      <c r="H74" s="235">
        <v>8883865839.9654999</v>
      </c>
      <c r="I74" s="235"/>
      <c r="J74" s="209">
        <v>7998147664.32096</v>
      </c>
      <c r="K74" s="209">
        <v>6832283429.6983299</v>
      </c>
      <c r="L74" s="209">
        <v>5254291259.7250996</v>
      </c>
    </row>
    <row r="75" spans="2:12" s="178" customFormat="1" ht="10.199999999999999" customHeight="1" x14ac:dyDescent="0.15">
      <c r="B75" s="291">
        <v>45505</v>
      </c>
      <c r="C75" s="290">
        <v>47453</v>
      </c>
      <c r="D75" s="209">
        <v>64</v>
      </c>
      <c r="E75" s="289">
        <v>1948</v>
      </c>
      <c r="F75" s="288">
        <v>2500000000</v>
      </c>
      <c r="G75" s="288"/>
      <c r="H75" s="235">
        <v>8801092801.1280594</v>
      </c>
      <c r="I75" s="235"/>
      <c r="J75" s="209">
        <v>7910621171.3261204</v>
      </c>
      <c r="K75" s="209">
        <v>6740883335.7239399</v>
      </c>
      <c r="L75" s="209">
        <v>5162750807.658</v>
      </c>
    </row>
    <row r="76" spans="2:12" s="178" customFormat="1" ht="10.199999999999999" customHeight="1" x14ac:dyDescent="0.15">
      <c r="B76" s="291">
        <v>45505</v>
      </c>
      <c r="C76" s="290">
        <v>47484</v>
      </c>
      <c r="D76" s="209">
        <v>65</v>
      </c>
      <c r="E76" s="289">
        <v>1979</v>
      </c>
      <c r="F76" s="288">
        <v>2500000000</v>
      </c>
      <c r="G76" s="288"/>
      <c r="H76" s="235">
        <v>8720768894.50037</v>
      </c>
      <c r="I76" s="235"/>
      <c r="J76" s="209">
        <v>7825129680.6594105</v>
      </c>
      <c r="K76" s="209">
        <v>6651075228.7239799</v>
      </c>
      <c r="L76" s="209">
        <v>5072392270.2165298</v>
      </c>
    </row>
    <row r="77" spans="2:12" s="178" customFormat="1" ht="10.199999999999999" customHeight="1" x14ac:dyDescent="0.15">
      <c r="B77" s="291">
        <v>45505</v>
      </c>
      <c r="C77" s="290">
        <v>47515</v>
      </c>
      <c r="D77" s="209">
        <v>66</v>
      </c>
      <c r="E77" s="289">
        <v>2010</v>
      </c>
      <c r="F77" s="288">
        <v>2500000000</v>
      </c>
      <c r="G77" s="288"/>
      <c r="H77" s="235">
        <v>8640714122.5613899</v>
      </c>
      <c r="I77" s="235"/>
      <c r="J77" s="209">
        <v>7740146518.0220299</v>
      </c>
      <c r="K77" s="209">
        <v>6562111284.8840504</v>
      </c>
      <c r="L77" s="209">
        <v>4983347616.9770098</v>
      </c>
    </row>
    <row r="78" spans="2:12" s="178" customFormat="1" ht="10.199999999999999" customHeight="1" x14ac:dyDescent="0.15">
      <c r="B78" s="291">
        <v>45505</v>
      </c>
      <c r="C78" s="290">
        <v>47543</v>
      </c>
      <c r="D78" s="209">
        <v>67</v>
      </c>
      <c r="E78" s="289">
        <v>2038</v>
      </c>
      <c r="F78" s="288">
        <v>2500000000</v>
      </c>
      <c r="G78" s="288"/>
      <c r="H78" s="235">
        <v>8559687550.4994802</v>
      </c>
      <c r="I78" s="235"/>
      <c r="J78" s="209">
        <v>7655817641.8624096</v>
      </c>
      <c r="K78" s="209">
        <v>6475705737.1909904</v>
      </c>
      <c r="L78" s="209">
        <v>4898912793.1025496</v>
      </c>
    </row>
    <row r="79" spans="2:12" s="178" customFormat="1" ht="10.199999999999999" customHeight="1" x14ac:dyDescent="0.15">
      <c r="B79" s="291">
        <v>45505</v>
      </c>
      <c r="C79" s="290">
        <v>47574</v>
      </c>
      <c r="D79" s="209">
        <v>68</v>
      </c>
      <c r="E79" s="289">
        <v>2069</v>
      </c>
      <c r="F79" s="288">
        <v>2500000000</v>
      </c>
      <c r="G79" s="288"/>
      <c r="H79" s="235">
        <v>8480530626.8789797</v>
      </c>
      <c r="I79" s="235"/>
      <c r="J79" s="209">
        <v>7572154629.1297798</v>
      </c>
      <c r="K79" s="209">
        <v>6388649945.8649702</v>
      </c>
      <c r="L79" s="209">
        <v>4812583910.5806303</v>
      </c>
    </row>
    <row r="80" spans="2:12" s="178" customFormat="1" ht="10.199999999999999" customHeight="1" x14ac:dyDescent="0.15">
      <c r="B80" s="291">
        <v>45505</v>
      </c>
      <c r="C80" s="290">
        <v>47604</v>
      </c>
      <c r="D80" s="209">
        <v>69</v>
      </c>
      <c r="E80" s="289">
        <v>2099</v>
      </c>
      <c r="F80" s="288">
        <v>0</v>
      </c>
      <c r="G80" s="288"/>
      <c r="H80" s="235">
        <v>8398887527.5795298</v>
      </c>
      <c r="I80" s="235"/>
      <c r="J80" s="209">
        <v>7486947244.7653103</v>
      </c>
      <c r="K80" s="209">
        <v>6301212976.4256401</v>
      </c>
      <c r="L80" s="209">
        <v>4727259731.1582899</v>
      </c>
    </row>
    <row r="81" spans="2:12" s="178" customFormat="1" ht="8.85" customHeight="1" x14ac:dyDescent="0.15">
      <c r="B81" s="291">
        <v>45505</v>
      </c>
      <c r="C81" s="290">
        <v>47635</v>
      </c>
      <c r="D81" s="209">
        <v>70</v>
      </c>
      <c r="E81" s="289">
        <v>2130</v>
      </c>
      <c r="F81" s="288"/>
      <c r="G81" s="288"/>
      <c r="H81" s="235">
        <v>8320291139.5358</v>
      </c>
      <c r="I81" s="235"/>
      <c r="J81" s="209">
        <v>7404305164.9001904</v>
      </c>
      <c r="K81" s="209">
        <v>6215810822.6357698</v>
      </c>
      <c r="L81" s="209">
        <v>4643438668.7305098</v>
      </c>
    </row>
    <row r="82" spans="2:12" s="178" customFormat="1" ht="8.85" customHeight="1" x14ac:dyDescent="0.15">
      <c r="B82" s="291">
        <v>45505</v>
      </c>
      <c r="C82" s="290">
        <v>47665</v>
      </c>
      <c r="D82" s="209">
        <v>71</v>
      </c>
      <c r="E82" s="289">
        <v>2160</v>
      </c>
      <c r="F82" s="288"/>
      <c r="G82" s="288"/>
      <c r="H82" s="235">
        <v>8241180935.9823799</v>
      </c>
      <c r="I82" s="235"/>
      <c r="J82" s="209">
        <v>7321866331.5817804</v>
      </c>
      <c r="K82" s="209">
        <v>6131476132.0542803</v>
      </c>
      <c r="L82" s="209">
        <v>4561661455.2885303</v>
      </c>
    </row>
    <row r="83" spans="2:12" s="178" customFormat="1" ht="8.85" customHeight="1" x14ac:dyDescent="0.15">
      <c r="B83" s="291">
        <v>45505</v>
      </c>
      <c r="C83" s="290">
        <v>47696</v>
      </c>
      <c r="D83" s="209">
        <v>72</v>
      </c>
      <c r="E83" s="289">
        <v>2191</v>
      </c>
      <c r="F83" s="288"/>
      <c r="G83" s="288"/>
      <c r="H83" s="235">
        <v>8162583404.4906597</v>
      </c>
      <c r="I83" s="235"/>
      <c r="J83" s="209">
        <v>7239736467.9083796</v>
      </c>
      <c r="K83" s="209">
        <v>6047280263.5826902</v>
      </c>
      <c r="L83" s="209">
        <v>4479966072.6201</v>
      </c>
    </row>
    <row r="84" spans="2:12" s="178" customFormat="1" ht="8.85" customHeight="1" x14ac:dyDescent="0.15">
      <c r="B84" s="291">
        <v>45505</v>
      </c>
      <c r="C84" s="290">
        <v>47727</v>
      </c>
      <c r="D84" s="209">
        <v>73</v>
      </c>
      <c r="E84" s="289">
        <v>2222</v>
      </c>
      <c r="F84" s="288"/>
      <c r="G84" s="288"/>
      <c r="H84" s="235">
        <v>8085746748.2843103</v>
      </c>
      <c r="I84" s="235"/>
      <c r="J84" s="209">
        <v>7159423283.3047304</v>
      </c>
      <c r="K84" s="209">
        <v>5964986587.0656996</v>
      </c>
      <c r="L84" s="209">
        <v>4400284122.8296003</v>
      </c>
    </row>
    <row r="85" spans="2:12" s="178" customFormat="1" ht="8.85" customHeight="1" x14ac:dyDescent="0.15">
      <c r="B85" s="291">
        <v>45505</v>
      </c>
      <c r="C85" s="290">
        <v>47757</v>
      </c>
      <c r="D85" s="209">
        <v>74</v>
      </c>
      <c r="E85" s="289">
        <v>2252</v>
      </c>
      <c r="F85" s="288"/>
      <c r="G85" s="288"/>
      <c r="H85" s="235">
        <v>8009092763.6052303</v>
      </c>
      <c r="I85" s="235"/>
      <c r="J85" s="209">
        <v>7079910851.27666</v>
      </c>
      <c r="K85" s="209">
        <v>5884221169.8658705</v>
      </c>
      <c r="L85" s="209">
        <v>4322911251.1357603</v>
      </c>
    </row>
    <row r="86" spans="2:12" s="178" customFormat="1" ht="8.85" customHeight="1" x14ac:dyDescent="0.15">
      <c r="B86" s="291">
        <v>45505</v>
      </c>
      <c r="C86" s="290">
        <v>47788</v>
      </c>
      <c r="D86" s="209">
        <v>75</v>
      </c>
      <c r="E86" s="289">
        <v>2283</v>
      </c>
      <c r="F86" s="288"/>
      <c r="G86" s="288"/>
      <c r="H86" s="235">
        <v>7932840743.2440395</v>
      </c>
      <c r="I86" s="235"/>
      <c r="J86" s="209">
        <v>7000611547.9619904</v>
      </c>
      <c r="K86" s="209">
        <v>5803517146.7433901</v>
      </c>
      <c r="L86" s="209">
        <v>4245562346.68259</v>
      </c>
    </row>
    <row r="87" spans="2:12" s="178" customFormat="1" ht="8.85" customHeight="1" x14ac:dyDescent="0.15">
      <c r="B87" s="291">
        <v>45505</v>
      </c>
      <c r="C87" s="290">
        <v>47818</v>
      </c>
      <c r="D87" s="209">
        <v>76</v>
      </c>
      <c r="E87" s="289">
        <v>2313</v>
      </c>
      <c r="F87" s="288"/>
      <c r="G87" s="288"/>
      <c r="H87" s="235">
        <v>7855499450.0542002</v>
      </c>
      <c r="I87" s="235"/>
      <c r="J87" s="209">
        <v>6920980208.9386501</v>
      </c>
      <c r="K87" s="209">
        <v>5723381119.5721798</v>
      </c>
      <c r="L87" s="209">
        <v>4169775766.19239</v>
      </c>
    </row>
    <row r="88" spans="2:12" s="178" customFormat="1" ht="8.85" customHeight="1" x14ac:dyDescent="0.15">
      <c r="B88" s="291">
        <v>45505</v>
      </c>
      <c r="C88" s="290">
        <v>47849</v>
      </c>
      <c r="D88" s="209">
        <v>77</v>
      </c>
      <c r="E88" s="289">
        <v>2344</v>
      </c>
      <c r="F88" s="288"/>
      <c r="G88" s="288"/>
      <c r="H88" s="235">
        <v>7778501521.9671602</v>
      </c>
      <c r="I88" s="235"/>
      <c r="J88" s="209">
        <v>6841518802.50595</v>
      </c>
      <c r="K88" s="209">
        <v>5643281012.5517101</v>
      </c>
      <c r="L88" s="209">
        <v>4094004643.97264</v>
      </c>
    </row>
    <row r="89" spans="2:12" s="178" customFormat="1" ht="8.85" customHeight="1" x14ac:dyDescent="0.15">
      <c r="B89" s="291">
        <v>45505</v>
      </c>
      <c r="C89" s="290">
        <v>47880</v>
      </c>
      <c r="D89" s="209">
        <v>78</v>
      </c>
      <c r="E89" s="289">
        <v>2375</v>
      </c>
      <c r="F89" s="288"/>
      <c r="G89" s="288"/>
      <c r="H89" s="235">
        <v>7702677438.2528296</v>
      </c>
      <c r="I89" s="235"/>
      <c r="J89" s="209">
        <v>6763337725.8948898</v>
      </c>
      <c r="K89" s="209">
        <v>5564604713.7599897</v>
      </c>
      <c r="L89" s="209">
        <v>4019829129.12149</v>
      </c>
    </row>
    <row r="90" spans="2:12" s="178" customFormat="1" ht="8.85" customHeight="1" x14ac:dyDescent="0.15">
      <c r="B90" s="291">
        <v>45505</v>
      </c>
      <c r="C90" s="290">
        <v>47908</v>
      </c>
      <c r="D90" s="209">
        <v>79</v>
      </c>
      <c r="E90" s="289">
        <v>2403</v>
      </c>
      <c r="F90" s="288"/>
      <c r="G90" s="288"/>
      <c r="H90" s="235">
        <v>7625739901.1004696</v>
      </c>
      <c r="I90" s="235"/>
      <c r="J90" s="209">
        <v>6685524338.3902197</v>
      </c>
      <c r="K90" s="209">
        <v>5487946074.3707504</v>
      </c>
      <c r="L90" s="209">
        <v>3949281766.2291498</v>
      </c>
    </row>
    <row r="91" spans="2:12" s="178" customFormat="1" ht="8.85" customHeight="1" x14ac:dyDescent="0.15">
      <c r="B91" s="291">
        <v>45505</v>
      </c>
      <c r="C91" s="290">
        <v>47939</v>
      </c>
      <c r="D91" s="209">
        <v>80</v>
      </c>
      <c r="E91" s="289">
        <v>2434</v>
      </c>
      <c r="F91" s="288"/>
      <c r="G91" s="288"/>
      <c r="H91" s="235">
        <v>7550321887.95224</v>
      </c>
      <c r="I91" s="235"/>
      <c r="J91" s="209">
        <v>6608177988.0837097</v>
      </c>
      <c r="K91" s="209">
        <v>5410659274.2603998</v>
      </c>
      <c r="L91" s="209">
        <v>3877172202.2270498</v>
      </c>
    </row>
    <row r="92" spans="2:12" s="178" customFormat="1" ht="8.85" customHeight="1" x14ac:dyDescent="0.15">
      <c r="B92" s="291">
        <v>45505</v>
      </c>
      <c r="C92" s="290">
        <v>47969</v>
      </c>
      <c r="D92" s="209">
        <v>81</v>
      </c>
      <c r="E92" s="289">
        <v>2464</v>
      </c>
      <c r="F92" s="288"/>
      <c r="G92" s="288"/>
      <c r="H92" s="235">
        <v>7472272167.6782198</v>
      </c>
      <c r="I92" s="235"/>
      <c r="J92" s="209">
        <v>6529132880.87185</v>
      </c>
      <c r="K92" s="209">
        <v>5332780751.1523304</v>
      </c>
      <c r="L92" s="209">
        <v>3805701457.6637301</v>
      </c>
    </row>
    <row r="93" spans="2:12" s="178" customFormat="1" ht="8.85" customHeight="1" x14ac:dyDescent="0.15">
      <c r="B93" s="291">
        <v>45505</v>
      </c>
      <c r="C93" s="290">
        <v>48000</v>
      </c>
      <c r="D93" s="209">
        <v>82</v>
      </c>
      <c r="E93" s="289">
        <v>2495</v>
      </c>
      <c r="F93" s="288"/>
      <c r="G93" s="288"/>
      <c r="H93" s="235">
        <v>7396512041.3687401</v>
      </c>
      <c r="I93" s="235"/>
      <c r="J93" s="209">
        <v>6451973470.9516697</v>
      </c>
      <c r="K93" s="209">
        <v>5256357402.8584299</v>
      </c>
      <c r="L93" s="209">
        <v>3735274255.5966601</v>
      </c>
    </row>
    <row r="94" spans="2:12" s="178" customFormat="1" ht="8.85" customHeight="1" x14ac:dyDescent="0.15">
      <c r="B94" s="291">
        <v>45505</v>
      </c>
      <c r="C94" s="290">
        <v>48030</v>
      </c>
      <c r="D94" s="209">
        <v>83</v>
      </c>
      <c r="E94" s="289">
        <v>2525</v>
      </c>
      <c r="F94" s="288"/>
      <c r="G94" s="288"/>
      <c r="H94" s="235">
        <v>7321435059.7076302</v>
      </c>
      <c r="I94" s="235"/>
      <c r="J94" s="209">
        <v>6376001041.8250599</v>
      </c>
      <c r="K94" s="209">
        <v>5181678468.3702698</v>
      </c>
      <c r="L94" s="209">
        <v>3667111809.3964701</v>
      </c>
    </row>
    <row r="95" spans="2:12" s="178" customFormat="1" ht="8.85" customHeight="1" x14ac:dyDescent="0.15">
      <c r="B95" s="291">
        <v>45505</v>
      </c>
      <c r="C95" s="290">
        <v>48061</v>
      </c>
      <c r="D95" s="209">
        <v>84</v>
      </c>
      <c r="E95" s="289">
        <v>2556</v>
      </c>
      <c r="F95" s="288"/>
      <c r="G95" s="288"/>
      <c r="H95" s="235">
        <v>7246206587.3039799</v>
      </c>
      <c r="I95" s="235"/>
      <c r="J95" s="209">
        <v>6299783944.9191999</v>
      </c>
      <c r="K95" s="209">
        <v>5106717452.7414103</v>
      </c>
      <c r="L95" s="209">
        <v>3598753830.16887</v>
      </c>
    </row>
    <row r="96" spans="2:12" s="178" customFormat="1" ht="8.85" customHeight="1" x14ac:dyDescent="0.15">
      <c r="B96" s="291">
        <v>45505</v>
      </c>
      <c r="C96" s="290">
        <v>48092</v>
      </c>
      <c r="D96" s="209">
        <v>85</v>
      </c>
      <c r="E96" s="289">
        <v>2587</v>
      </c>
      <c r="F96" s="288"/>
      <c r="G96" s="288"/>
      <c r="H96" s="235">
        <v>7170869592.1510201</v>
      </c>
      <c r="I96" s="235"/>
      <c r="J96" s="209">
        <v>6223712857.4179201</v>
      </c>
      <c r="K96" s="209">
        <v>5032222261.9609098</v>
      </c>
      <c r="L96" s="209">
        <v>3531236011.0548</v>
      </c>
    </row>
    <row r="97" spans="2:12" s="178" customFormat="1" ht="8.85" customHeight="1" x14ac:dyDescent="0.15">
      <c r="B97" s="291">
        <v>45505</v>
      </c>
      <c r="C97" s="290">
        <v>48122</v>
      </c>
      <c r="D97" s="209">
        <v>86</v>
      </c>
      <c r="E97" s="289">
        <v>2617</v>
      </c>
      <c r="F97" s="288"/>
      <c r="G97" s="288"/>
      <c r="H97" s="235">
        <v>7094165216.6050701</v>
      </c>
      <c r="I97" s="235"/>
      <c r="J97" s="209">
        <v>6147033526.5889702</v>
      </c>
      <c r="K97" s="209">
        <v>4957989655.8130302</v>
      </c>
      <c r="L97" s="209">
        <v>3464883443.76125</v>
      </c>
    </row>
    <row r="98" spans="2:12" s="178" customFormat="1" ht="8.85" customHeight="1" x14ac:dyDescent="0.15">
      <c r="B98" s="291">
        <v>45505</v>
      </c>
      <c r="C98" s="290">
        <v>48153</v>
      </c>
      <c r="D98" s="209">
        <v>87</v>
      </c>
      <c r="E98" s="289">
        <v>2648</v>
      </c>
      <c r="F98" s="288"/>
      <c r="G98" s="288"/>
      <c r="H98" s="235">
        <v>7018827305.70014</v>
      </c>
      <c r="I98" s="235"/>
      <c r="J98" s="209">
        <v>6071438766.0743599</v>
      </c>
      <c r="K98" s="209">
        <v>4884563351.5672102</v>
      </c>
      <c r="L98" s="209">
        <v>3399111256.5283899</v>
      </c>
    </row>
    <row r="99" spans="2:12" s="178" customFormat="1" ht="8.85" customHeight="1" x14ac:dyDescent="0.15">
      <c r="B99" s="291">
        <v>45505</v>
      </c>
      <c r="C99" s="290">
        <v>48183</v>
      </c>
      <c r="D99" s="209">
        <v>88</v>
      </c>
      <c r="E99" s="289">
        <v>2678</v>
      </c>
      <c r="F99" s="288"/>
      <c r="G99" s="288"/>
      <c r="H99" s="235">
        <v>6944907850.0214701</v>
      </c>
      <c r="I99" s="235"/>
      <c r="J99" s="209">
        <v>5997636077.5069599</v>
      </c>
      <c r="K99" s="209">
        <v>4813311903.54772</v>
      </c>
      <c r="L99" s="209">
        <v>3335797827.3334198</v>
      </c>
    </row>
    <row r="100" spans="2:12" s="178" customFormat="1" ht="8.85" customHeight="1" x14ac:dyDescent="0.15">
      <c r="B100" s="291">
        <v>45505</v>
      </c>
      <c r="C100" s="290">
        <v>48214</v>
      </c>
      <c r="D100" s="209">
        <v>89</v>
      </c>
      <c r="E100" s="289">
        <v>2709</v>
      </c>
      <c r="F100" s="288"/>
      <c r="G100" s="288"/>
      <c r="H100" s="235">
        <v>6867314031.7894602</v>
      </c>
      <c r="I100" s="235"/>
      <c r="J100" s="209">
        <v>5920567123.07164</v>
      </c>
      <c r="K100" s="209">
        <v>4739377438.4433298</v>
      </c>
      <c r="L100" s="209">
        <v>3270646695.0041499</v>
      </c>
    </row>
    <row r="101" spans="2:12" s="178" customFormat="1" ht="8.85" customHeight="1" x14ac:dyDescent="0.15">
      <c r="B101" s="291">
        <v>45505</v>
      </c>
      <c r="C101" s="290">
        <v>48245</v>
      </c>
      <c r="D101" s="209">
        <v>90</v>
      </c>
      <c r="E101" s="289">
        <v>2740</v>
      </c>
      <c r="F101" s="288"/>
      <c r="G101" s="288"/>
      <c r="H101" s="235">
        <v>6794868144.6992397</v>
      </c>
      <c r="I101" s="235"/>
      <c r="J101" s="209">
        <v>5848173040.2939396</v>
      </c>
      <c r="K101" s="209">
        <v>4669520591.1682796</v>
      </c>
      <c r="L101" s="209">
        <v>3208789667.4772</v>
      </c>
    </row>
    <row r="102" spans="2:12" s="178" customFormat="1" ht="8.85" customHeight="1" x14ac:dyDescent="0.15">
      <c r="B102" s="291">
        <v>45505</v>
      </c>
      <c r="C102" s="290">
        <v>48274</v>
      </c>
      <c r="D102" s="209">
        <v>91</v>
      </c>
      <c r="E102" s="289">
        <v>2769</v>
      </c>
      <c r="F102" s="288"/>
      <c r="G102" s="288"/>
      <c r="H102" s="235">
        <v>6720994367.6127195</v>
      </c>
      <c r="I102" s="235"/>
      <c r="J102" s="209">
        <v>5775413104.1026497</v>
      </c>
      <c r="K102" s="209">
        <v>4600452766.6409197</v>
      </c>
      <c r="L102" s="209">
        <v>3148800017.1817098</v>
      </c>
    </row>
    <row r="103" spans="2:12" s="178" customFormat="1" ht="8.85" customHeight="1" x14ac:dyDescent="0.15">
      <c r="B103" s="291">
        <v>45505</v>
      </c>
      <c r="C103" s="290">
        <v>48305</v>
      </c>
      <c r="D103" s="209">
        <v>92</v>
      </c>
      <c r="E103" s="289">
        <v>2800</v>
      </c>
      <c r="F103" s="288"/>
      <c r="G103" s="288"/>
      <c r="H103" s="235">
        <v>6649098731.7630901</v>
      </c>
      <c r="I103" s="235"/>
      <c r="J103" s="209">
        <v>5703941770.5395699</v>
      </c>
      <c r="K103" s="209">
        <v>4531966577.8548899</v>
      </c>
      <c r="L103" s="209">
        <v>3088786005.6811399</v>
      </c>
    </row>
    <row r="104" spans="2:12" s="178" customFormat="1" ht="8.85" customHeight="1" x14ac:dyDescent="0.15">
      <c r="B104" s="291">
        <v>45505</v>
      </c>
      <c r="C104" s="290">
        <v>48335</v>
      </c>
      <c r="D104" s="209">
        <v>93</v>
      </c>
      <c r="E104" s="289">
        <v>2830</v>
      </c>
      <c r="F104" s="288"/>
      <c r="G104" s="288"/>
      <c r="H104" s="235">
        <v>6575548258.8612003</v>
      </c>
      <c r="I104" s="235"/>
      <c r="J104" s="209">
        <v>5631587435.9974298</v>
      </c>
      <c r="K104" s="209">
        <v>4463465823.2956305</v>
      </c>
      <c r="L104" s="209">
        <v>3029628794.3250799</v>
      </c>
    </row>
    <row r="105" spans="2:12" s="178" customFormat="1" ht="8.85" customHeight="1" x14ac:dyDescent="0.15">
      <c r="B105" s="291">
        <v>45505</v>
      </c>
      <c r="C105" s="290">
        <v>48366</v>
      </c>
      <c r="D105" s="209">
        <v>94</v>
      </c>
      <c r="E105" s="289">
        <v>2861</v>
      </c>
      <c r="F105" s="288"/>
      <c r="G105" s="288"/>
      <c r="H105" s="235">
        <v>6500092965.6255703</v>
      </c>
      <c r="I105" s="235"/>
      <c r="J105" s="209">
        <v>5557522235.81635</v>
      </c>
      <c r="K105" s="209">
        <v>4393561240.33638</v>
      </c>
      <c r="L105" s="209">
        <v>2969549095.5978899</v>
      </c>
    </row>
    <row r="106" spans="2:12" s="178" customFormat="1" ht="8.85" customHeight="1" x14ac:dyDescent="0.15">
      <c r="B106" s="291">
        <v>45505</v>
      </c>
      <c r="C106" s="290">
        <v>48396</v>
      </c>
      <c r="D106" s="209">
        <v>95</v>
      </c>
      <c r="E106" s="289">
        <v>2891</v>
      </c>
      <c r="F106" s="288"/>
      <c r="G106" s="288"/>
      <c r="H106" s="235">
        <v>6428862460.22295</v>
      </c>
      <c r="I106" s="235"/>
      <c r="J106" s="209">
        <v>5487598589.9794703</v>
      </c>
      <c r="K106" s="209">
        <v>4327604646.3410101</v>
      </c>
      <c r="L106" s="209">
        <v>2912979896.8274298</v>
      </c>
    </row>
    <row r="107" spans="2:12" s="178" customFormat="1" ht="8.85" customHeight="1" x14ac:dyDescent="0.15">
      <c r="B107" s="291">
        <v>45505</v>
      </c>
      <c r="C107" s="290">
        <v>48427</v>
      </c>
      <c r="D107" s="209">
        <v>96</v>
      </c>
      <c r="E107" s="289">
        <v>2922</v>
      </c>
      <c r="F107" s="288"/>
      <c r="G107" s="288"/>
      <c r="H107" s="235">
        <v>6357899649.3013096</v>
      </c>
      <c r="I107" s="235"/>
      <c r="J107" s="209">
        <v>5417820963.0074902</v>
      </c>
      <c r="K107" s="209">
        <v>4261710894.07794</v>
      </c>
      <c r="L107" s="209">
        <v>2856475564.98104</v>
      </c>
    </row>
    <row r="108" spans="2:12" s="178" customFormat="1" ht="8.85" customHeight="1" x14ac:dyDescent="0.15">
      <c r="B108" s="291">
        <v>45505</v>
      </c>
      <c r="C108" s="290">
        <v>48458</v>
      </c>
      <c r="D108" s="209">
        <v>97</v>
      </c>
      <c r="E108" s="289">
        <v>2953</v>
      </c>
      <c r="F108" s="288"/>
      <c r="G108" s="288"/>
      <c r="H108" s="235">
        <v>6286262521.5911102</v>
      </c>
      <c r="I108" s="235"/>
      <c r="J108" s="209">
        <v>5347690608.3187904</v>
      </c>
      <c r="K108" s="209">
        <v>4195847560.6334801</v>
      </c>
      <c r="L108" s="209">
        <v>2800417930.3263001</v>
      </c>
    </row>
    <row r="109" spans="2:12" s="178" customFormat="1" ht="8.85" customHeight="1" x14ac:dyDescent="0.15">
      <c r="B109" s="291">
        <v>45505</v>
      </c>
      <c r="C109" s="290">
        <v>48488</v>
      </c>
      <c r="D109" s="209">
        <v>98</v>
      </c>
      <c r="E109" s="289">
        <v>2983</v>
      </c>
      <c r="F109" s="288"/>
      <c r="G109" s="288"/>
      <c r="H109" s="235">
        <v>6215612650.5075102</v>
      </c>
      <c r="I109" s="235"/>
      <c r="J109" s="209">
        <v>5278910047.8542099</v>
      </c>
      <c r="K109" s="209">
        <v>4131687415.4381099</v>
      </c>
      <c r="L109" s="209">
        <v>2746291855.98242</v>
      </c>
    </row>
    <row r="110" spans="2:12" s="178" customFormat="1" ht="8.85" customHeight="1" x14ac:dyDescent="0.15">
      <c r="B110" s="291">
        <v>45505</v>
      </c>
      <c r="C110" s="290">
        <v>48519</v>
      </c>
      <c r="D110" s="209">
        <v>99</v>
      </c>
      <c r="E110" s="289">
        <v>3014</v>
      </c>
      <c r="F110" s="288"/>
      <c r="G110" s="288"/>
      <c r="H110" s="235">
        <v>6145753585.7699804</v>
      </c>
      <c r="I110" s="235"/>
      <c r="J110" s="209">
        <v>5210726062.05509</v>
      </c>
      <c r="K110" s="209">
        <v>4067949290.9082999</v>
      </c>
      <c r="L110" s="209">
        <v>2692473154.4242201</v>
      </c>
    </row>
    <row r="111" spans="2:12" s="178" customFormat="1" ht="8.85" customHeight="1" x14ac:dyDescent="0.15">
      <c r="B111" s="291">
        <v>45505</v>
      </c>
      <c r="C111" s="290">
        <v>48549</v>
      </c>
      <c r="D111" s="209">
        <v>100</v>
      </c>
      <c r="E111" s="289">
        <v>3044</v>
      </c>
      <c r="F111" s="288"/>
      <c r="G111" s="288"/>
      <c r="H111" s="235">
        <v>6075737881.5226898</v>
      </c>
      <c r="I111" s="235"/>
      <c r="J111" s="209">
        <v>5142907208.2098303</v>
      </c>
      <c r="K111" s="209">
        <v>4005121951.2365999</v>
      </c>
      <c r="L111" s="209">
        <v>2640022809.05123</v>
      </c>
    </row>
    <row r="112" spans="2:12" s="178" customFormat="1" ht="8.85" customHeight="1" x14ac:dyDescent="0.15">
      <c r="B112" s="291">
        <v>45505</v>
      </c>
      <c r="C112" s="290">
        <v>48580</v>
      </c>
      <c r="D112" s="209">
        <v>101</v>
      </c>
      <c r="E112" s="289">
        <v>3075</v>
      </c>
      <c r="F112" s="288"/>
      <c r="G112" s="288"/>
      <c r="H112" s="235">
        <v>6006798577.3002901</v>
      </c>
      <c r="I112" s="235"/>
      <c r="J112" s="209">
        <v>5075928635.0539598</v>
      </c>
      <c r="K112" s="209">
        <v>3942908112.7850699</v>
      </c>
      <c r="L112" s="209">
        <v>2588005592.4540901</v>
      </c>
    </row>
    <row r="113" spans="2:12" s="178" customFormat="1" ht="8.85" customHeight="1" x14ac:dyDescent="0.15">
      <c r="B113" s="291">
        <v>45505</v>
      </c>
      <c r="C113" s="290">
        <v>48611</v>
      </c>
      <c r="D113" s="209">
        <v>102</v>
      </c>
      <c r="E113" s="289">
        <v>3106</v>
      </c>
      <c r="F113" s="288"/>
      <c r="G113" s="288"/>
      <c r="H113" s="235">
        <v>5937395468.7596302</v>
      </c>
      <c r="I113" s="235"/>
      <c r="J113" s="209">
        <v>5008771204.5965004</v>
      </c>
      <c r="K113" s="209">
        <v>3880846234.3787699</v>
      </c>
      <c r="L113" s="209">
        <v>2536480976.3014102</v>
      </c>
    </row>
    <row r="114" spans="2:12" s="178" customFormat="1" ht="8.85" customHeight="1" x14ac:dyDescent="0.15">
      <c r="B114" s="291">
        <v>45505</v>
      </c>
      <c r="C114" s="290">
        <v>48639</v>
      </c>
      <c r="D114" s="209">
        <v>103</v>
      </c>
      <c r="E114" s="289">
        <v>3134</v>
      </c>
      <c r="F114" s="288"/>
      <c r="G114" s="288"/>
      <c r="H114" s="235">
        <v>5869267410.8876104</v>
      </c>
      <c r="I114" s="235"/>
      <c r="J114" s="209">
        <v>4943712849.7895699</v>
      </c>
      <c r="K114" s="209">
        <v>3821638425.6111898</v>
      </c>
      <c r="L114" s="209">
        <v>2488225749.4717002</v>
      </c>
    </row>
    <row r="115" spans="2:12" s="178" customFormat="1" ht="8.85" customHeight="1" x14ac:dyDescent="0.15">
      <c r="B115" s="291">
        <v>45505</v>
      </c>
      <c r="C115" s="290">
        <v>48670</v>
      </c>
      <c r="D115" s="209">
        <v>104</v>
      </c>
      <c r="E115" s="289">
        <v>3165</v>
      </c>
      <c r="F115" s="288"/>
      <c r="G115" s="288"/>
      <c r="H115" s="235">
        <v>5800633520.5752296</v>
      </c>
      <c r="I115" s="235"/>
      <c r="J115" s="209">
        <v>4877615334.2436705</v>
      </c>
      <c r="K115" s="209">
        <v>3760953795.07932</v>
      </c>
      <c r="L115" s="209">
        <v>2438343028.7137299</v>
      </c>
    </row>
    <row r="116" spans="2:12" s="178" customFormat="1" ht="8.85" customHeight="1" x14ac:dyDescent="0.15">
      <c r="B116" s="291">
        <v>45505</v>
      </c>
      <c r="C116" s="290">
        <v>48700</v>
      </c>
      <c r="D116" s="209">
        <v>105</v>
      </c>
      <c r="E116" s="289">
        <v>3195</v>
      </c>
      <c r="F116" s="288"/>
      <c r="G116" s="288"/>
      <c r="H116" s="235">
        <v>5733721189.9682703</v>
      </c>
      <c r="I116" s="235"/>
      <c r="J116" s="209">
        <v>4813436542.7690496</v>
      </c>
      <c r="K116" s="209">
        <v>3702332919.8716798</v>
      </c>
      <c r="L116" s="209">
        <v>2390497846.1779399</v>
      </c>
    </row>
    <row r="117" spans="2:12" s="178" customFormat="1" ht="8.85" customHeight="1" x14ac:dyDescent="0.15">
      <c r="B117" s="291">
        <v>45505</v>
      </c>
      <c r="C117" s="290">
        <v>48731</v>
      </c>
      <c r="D117" s="209">
        <v>106</v>
      </c>
      <c r="E117" s="289">
        <v>3226</v>
      </c>
      <c r="F117" s="288"/>
      <c r="G117" s="288"/>
      <c r="H117" s="235">
        <v>5665848842.4130497</v>
      </c>
      <c r="I117" s="235"/>
      <c r="J117" s="209">
        <v>4748390667.4016104</v>
      </c>
      <c r="K117" s="209">
        <v>3643013272.8354802</v>
      </c>
      <c r="L117" s="209">
        <v>2342233893.5875702</v>
      </c>
    </row>
    <row r="118" spans="2:12" s="178" customFormat="1" ht="8.85" customHeight="1" x14ac:dyDescent="0.15">
      <c r="B118" s="291">
        <v>45505</v>
      </c>
      <c r="C118" s="290">
        <v>48761</v>
      </c>
      <c r="D118" s="209">
        <v>107</v>
      </c>
      <c r="E118" s="289">
        <v>3256</v>
      </c>
      <c r="F118" s="288"/>
      <c r="G118" s="288"/>
      <c r="H118" s="235">
        <v>5599177145.2795897</v>
      </c>
      <c r="I118" s="235"/>
      <c r="J118" s="209">
        <v>4684812642.1284704</v>
      </c>
      <c r="K118" s="209">
        <v>3585389192.9681602</v>
      </c>
      <c r="L118" s="209">
        <v>2295735744.49089</v>
      </c>
    </row>
    <row r="119" spans="2:12" s="178" customFormat="1" ht="8.85" customHeight="1" x14ac:dyDescent="0.15">
      <c r="B119" s="291">
        <v>45505</v>
      </c>
      <c r="C119" s="290">
        <v>48792</v>
      </c>
      <c r="D119" s="209">
        <v>108</v>
      </c>
      <c r="E119" s="289">
        <v>3287</v>
      </c>
      <c r="F119" s="288"/>
      <c r="G119" s="288"/>
      <c r="H119" s="235">
        <v>5533242533.2989101</v>
      </c>
      <c r="I119" s="235"/>
      <c r="J119" s="209">
        <v>4621793153.39783</v>
      </c>
      <c r="K119" s="209">
        <v>3528163281.7898402</v>
      </c>
      <c r="L119" s="209">
        <v>2249525323.8426199</v>
      </c>
    </row>
    <row r="120" spans="2:12" s="178" customFormat="1" ht="8.85" customHeight="1" x14ac:dyDescent="0.15">
      <c r="B120" s="291">
        <v>45505</v>
      </c>
      <c r="C120" s="290">
        <v>48823</v>
      </c>
      <c r="D120" s="209">
        <v>109</v>
      </c>
      <c r="E120" s="289">
        <v>3318</v>
      </c>
      <c r="F120" s="288"/>
      <c r="G120" s="288"/>
      <c r="H120" s="235">
        <v>5466931290.0416603</v>
      </c>
      <c r="I120" s="235"/>
      <c r="J120" s="209">
        <v>4558659901.3825502</v>
      </c>
      <c r="K120" s="209">
        <v>3471118631.9943199</v>
      </c>
      <c r="L120" s="209">
        <v>2203780251.8192101</v>
      </c>
    </row>
    <row r="121" spans="2:12" s="178" customFormat="1" ht="8.85" customHeight="1" x14ac:dyDescent="0.15">
      <c r="B121" s="291">
        <v>45505</v>
      </c>
      <c r="C121" s="290">
        <v>48853</v>
      </c>
      <c r="D121" s="209">
        <v>110</v>
      </c>
      <c r="E121" s="289">
        <v>3348</v>
      </c>
      <c r="F121" s="288"/>
      <c r="G121" s="288"/>
      <c r="H121" s="235">
        <v>5400581627.823</v>
      </c>
      <c r="I121" s="235"/>
      <c r="J121" s="209">
        <v>4495941713.9615498</v>
      </c>
      <c r="K121" s="209">
        <v>3414937058.5058899</v>
      </c>
      <c r="L121" s="209">
        <v>2159223594.4025602</v>
      </c>
    </row>
    <row r="122" spans="2:12" s="178" customFormat="1" ht="8.85" customHeight="1" x14ac:dyDescent="0.15">
      <c r="B122" s="291">
        <v>45505</v>
      </c>
      <c r="C122" s="290">
        <v>48884</v>
      </c>
      <c r="D122" s="209">
        <v>111</v>
      </c>
      <c r="E122" s="289">
        <v>3379</v>
      </c>
      <c r="F122" s="288"/>
      <c r="G122" s="288"/>
      <c r="H122" s="235">
        <v>5333949515.3979998</v>
      </c>
      <c r="I122" s="235"/>
      <c r="J122" s="209">
        <v>4432939637.19489</v>
      </c>
      <c r="K122" s="209">
        <v>3358520021.5423298</v>
      </c>
      <c r="L122" s="209">
        <v>2114557382.00089</v>
      </c>
    </row>
    <row r="123" spans="2:12" s="178" customFormat="1" ht="8.85" customHeight="1" x14ac:dyDescent="0.15">
      <c r="B123" s="291">
        <v>45505</v>
      </c>
      <c r="C123" s="290">
        <v>48914</v>
      </c>
      <c r="D123" s="209">
        <v>112</v>
      </c>
      <c r="E123" s="289">
        <v>3409</v>
      </c>
      <c r="F123" s="288"/>
      <c r="G123" s="288"/>
      <c r="H123" s="235">
        <v>5268506939.0724802</v>
      </c>
      <c r="I123" s="235"/>
      <c r="J123" s="209">
        <v>4371364625.4694796</v>
      </c>
      <c r="K123" s="209">
        <v>3303717659.85782</v>
      </c>
      <c r="L123" s="209">
        <v>2071526729.9375601</v>
      </c>
    </row>
    <row r="124" spans="2:12" s="178" customFormat="1" ht="8.85" customHeight="1" x14ac:dyDescent="0.15">
      <c r="B124" s="291">
        <v>45505</v>
      </c>
      <c r="C124" s="290">
        <v>48945</v>
      </c>
      <c r="D124" s="209">
        <v>113</v>
      </c>
      <c r="E124" s="289">
        <v>3440</v>
      </c>
      <c r="F124" s="288"/>
      <c r="G124" s="288"/>
      <c r="H124" s="235">
        <v>5204124048.5929499</v>
      </c>
      <c r="I124" s="235"/>
      <c r="J124" s="209">
        <v>4310621555.1792297</v>
      </c>
      <c r="K124" s="209">
        <v>3249524984.8257499</v>
      </c>
      <c r="L124" s="209">
        <v>2028916232.7412801</v>
      </c>
    </row>
    <row r="125" spans="2:12" s="178" customFormat="1" ht="8.85" customHeight="1" x14ac:dyDescent="0.15">
      <c r="B125" s="291">
        <v>45505</v>
      </c>
      <c r="C125" s="290">
        <v>48976</v>
      </c>
      <c r="D125" s="209">
        <v>114</v>
      </c>
      <c r="E125" s="289">
        <v>3471</v>
      </c>
      <c r="F125" s="288"/>
      <c r="G125" s="288"/>
      <c r="H125" s="235">
        <v>5139984945.9098902</v>
      </c>
      <c r="I125" s="235"/>
      <c r="J125" s="209">
        <v>4250273548.4905</v>
      </c>
      <c r="K125" s="209">
        <v>3195883645.8362098</v>
      </c>
      <c r="L125" s="209">
        <v>1986972311.4321799</v>
      </c>
    </row>
    <row r="126" spans="2:12" s="178" customFormat="1" ht="8.85" customHeight="1" x14ac:dyDescent="0.15">
      <c r="B126" s="291">
        <v>45505</v>
      </c>
      <c r="C126" s="290">
        <v>49004</v>
      </c>
      <c r="D126" s="209">
        <v>115</v>
      </c>
      <c r="E126" s="289">
        <v>3499</v>
      </c>
      <c r="F126" s="288"/>
      <c r="G126" s="288"/>
      <c r="H126" s="235">
        <v>5075649482.8671303</v>
      </c>
      <c r="I126" s="235"/>
      <c r="J126" s="209">
        <v>4190644119.0013199</v>
      </c>
      <c r="K126" s="209">
        <v>3143807706.3220701</v>
      </c>
      <c r="L126" s="209">
        <v>1947116070.7852001</v>
      </c>
    </row>
    <row r="127" spans="2:12" s="178" customFormat="1" ht="8.85" customHeight="1" x14ac:dyDescent="0.15">
      <c r="B127" s="291">
        <v>45505</v>
      </c>
      <c r="C127" s="290">
        <v>49035</v>
      </c>
      <c r="D127" s="209">
        <v>116</v>
      </c>
      <c r="E127" s="289">
        <v>3530</v>
      </c>
      <c r="F127" s="288"/>
      <c r="G127" s="288"/>
      <c r="H127" s="235">
        <v>5011947460.8654499</v>
      </c>
      <c r="I127" s="235"/>
      <c r="J127" s="209">
        <v>4131030933.36272</v>
      </c>
      <c r="K127" s="209">
        <v>3091204472.9402599</v>
      </c>
      <c r="L127" s="209">
        <v>1906427174.3088</v>
      </c>
    </row>
    <row r="128" spans="2:12" s="178" customFormat="1" ht="8.85" customHeight="1" x14ac:dyDescent="0.15">
      <c r="B128" s="291">
        <v>45505</v>
      </c>
      <c r="C128" s="290">
        <v>49065</v>
      </c>
      <c r="D128" s="209">
        <v>117</v>
      </c>
      <c r="E128" s="289">
        <v>3560</v>
      </c>
      <c r="F128" s="288"/>
      <c r="G128" s="288"/>
      <c r="H128" s="235">
        <v>4948679699.5608797</v>
      </c>
      <c r="I128" s="235"/>
      <c r="J128" s="209">
        <v>4072188216.7725501</v>
      </c>
      <c r="K128" s="209">
        <v>3039673213.42874</v>
      </c>
      <c r="L128" s="209">
        <v>1866961948.6587901</v>
      </c>
    </row>
    <row r="129" spans="2:12" s="178" customFormat="1" ht="8.85" customHeight="1" x14ac:dyDescent="0.15">
      <c r="B129" s="291">
        <v>45505</v>
      </c>
      <c r="C129" s="290">
        <v>49096</v>
      </c>
      <c r="D129" s="209">
        <v>118</v>
      </c>
      <c r="E129" s="289">
        <v>3591</v>
      </c>
      <c r="F129" s="288"/>
      <c r="G129" s="288"/>
      <c r="H129" s="235">
        <v>4885796036.1052103</v>
      </c>
      <c r="I129" s="235"/>
      <c r="J129" s="209">
        <v>4013623302.9900498</v>
      </c>
      <c r="K129" s="209">
        <v>2988338264.76543</v>
      </c>
      <c r="L129" s="209">
        <v>1827658058.10902</v>
      </c>
    </row>
    <row r="130" spans="2:12" s="178" customFormat="1" ht="8.85" customHeight="1" x14ac:dyDescent="0.15">
      <c r="B130" s="291">
        <v>45505</v>
      </c>
      <c r="C130" s="290">
        <v>49126</v>
      </c>
      <c r="D130" s="209">
        <v>119</v>
      </c>
      <c r="E130" s="289">
        <v>3621</v>
      </c>
      <c r="F130" s="288"/>
      <c r="G130" s="288"/>
      <c r="H130" s="235">
        <v>4823604913.6712198</v>
      </c>
      <c r="I130" s="235"/>
      <c r="J130" s="209">
        <v>3956029905.4126902</v>
      </c>
      <c r="K130" s="209">
        <v>2938207612.5106301</v>
      </c>
      <c r="L130" s="209">
        <v>1789632066.30987</v>
      </c>
    </row>
    <row r="131" spans="2:12" s="178" customFormat="1" ht="8.85" customHeight="1" x14ac:dyDescent="0.15">
      <c r="B131" s="291">
        <v>45505</v>
      </c>
      <c r="C131" s="290">
        <v>49157</v>
      </c>
      <c r="D131" s="209">
        <v>120</v>
      </c>
      <c r="E131" s="289">
        <v>3652</v>
      </c>
      <c r="F131" s="288"/>
      <c r="G131" s="288"/>
      <c r="H131" s="235">
        <v>4761909443.4224396</v>
      </c>
      <c r="I131" s="235"/>
      <c r="J131" s="209">
        <v>3898807100.7270598</v>
      </c>
      <c r="K131" s="209">
        <v>2888342927.1800299</v>
      </c>
      <c r="L131" s="209">
        <v>1751808574.0094299</v>
      </c>
    </row>
    <row r="132" spans="2:12" s="178" customFormat="1" ht="8.85" customHeight="1" x14ac:dyDescent="0.15">
      <c r="B132" s="291">
        <v>45505</v>
      </c>
      <c r="C132" s="290">
        <v>49188</v>
      </c>
      <c r="D132" s="209">
        <v>121</v>
      </c>
      <c r="E132" s="289">
        <v>3683</v>
      </c>
      <c r="F132" s="288"/>
      <c r="G132" s="288"/>
      <c r="H132" s="235">
        <v>4700104366.8183098</v>
      </c>
      <c r="I132" s="235"/>
      <c r="J132" s="209">
        <v>3841677436.2297001</v>
      </c>
      <c r="K132" s="209">
        <v>2838781695.4587002</v>
      </c>
      <c r="L132" s="209">
        <v>1714456650.2744401</v>
      </c>
    </row>
    <row r="133" spans="2:12" s="178" customFormat="1" ht="8.85" customHeight="1" x14ac:dyDescent="0.15">
      <c r="B133" s="291">
        <v>45505</v>
      </c>
      <c r="C133" s="290">
        <v>49218</v>
      </c>
      <c r="D133" s="209">
        <v>122</v>
      </c>
      <c r="E133" s="289">
        <v>3713</v>
      </c>
      <c r="F133" s="288"/>
      <c r="G133" s="288"/>
      <c r="H133" s="235">
        <v>4639546454.17204</v>
      </c>
      <c r="I133" s="235"/>
      <c r="J133" s="209">
        <v>3785955309.07447</v>
      </c>
      <c r="K133" s="209">
        <v>2790720545.9918098</v>
      </c>
      <c r="L133" s="209">
        <v>1678521643.3607099</v>
      </c>
    </row>
    <row r="134" spans="2:12" s="178" customFormat="1" ht="8.85" customHeight="1" x14ac:dyDescent="0.15">
      <c r="B134" s="291">
        <v>45505</v>
      </c>
      <c r="C134" s="290">
        <v>49249</v>
      </c>
      <c r="D134" s="209">
        <v>123</v>
      </c>
      <c r="E134" s="289">
        <v>3744</v>
      </c>
      <c r="F134" s="288"/>
      <c r="G134" s="288"/>
      <c r="H134" s="235">
        <v>4579137781.5258999</v>
      </c>
      <c r="I134" s="235"/>
      <c r="J134" s="209">
        <v>3730323067.12077</v>
      </c>
      <c r="K134" s="209">
        <v>2742719570.3351002</v>
      </c>
      <c r="L134" s="209">
        <v>1642663551.076</v>
      </c>
    </row>
    <row r="135" spans="2:12" s="178" customFormat="1" ht="8.85" customHeight="1" x14ac:dyDescent="0.15">
      <c r="B135" s="291">
        <v>45505</v>
      </c>
      <c r="C135" s="290">
        <v>49279</v>
      </c>
      <c r="D135" s="209">
        <v>124</v>
      </c>
      <c r="E135" s="289">
        <v>3774</v>
      </c>
      <c r="F135" s="288"/>
      <c r="G135" s="288"/>
      <c r="H135" s="235">
        <v>4519650876.3607101</v>
      </c>
      <c r="I135" s="235"/>
      <c r="J135" s="209">
        <v>3675819553.8343601</v>
      </c>
      <c r="K135" s="209">
        <v>2695993933.3194399</v>
      </c>
      <c r="L135" s="209">
        <v>1608059852.8364899</v>
      </c>
    </row>
    <row r="136" spans="2:12" s="178" customFormat="1" ht="8.85" customHeight="1" x14ac:dyDescent="0.15">
      <c r="B136" s="291">
        <v>45505</v>
      </c>
      <c r="C136" s="290">
        <v>49310</v>
      </c>
      <c r="D136" s="209">
        <v>125</v>
      </c>
      <c r="E136" s="289">
        <v>3805</v>
      </c>
      <c r="F136" s="288"/>
      <c r="G136" s="288"/>
      <c r="H136" s="235">
        <v>4460236884.0083799</v>
      </c>
      <c r="I136" s="235"/>
      <c r="J136" s="209">
        <v>3621345812.6373601</v>
      </c>
      <c r="K136" s="209">
        <v>2649285842.0053802</v>
      </c>
      <c r="L136" s="209">
        <v>1573507208.94331</v>
      </c>
    </row>
    <row r="137" spans="2:12" s="178" customFormat="1" ht="8.85" customHeight="1" x14ac:dyDescent="0.15">
      <c r="B137" s="291">
        <v>45505</v>
      </c>
      <c r="C137" s="290">
        <v>49341</v>
      </c>
      <c r="D137" s="209">
        <v>126</v>
      </c>
      <c r="E137" s="289">
        <v>3836</v>
      </c>
      <c r="F137" s="288"/>
      <c r="G137" s="288"/>
      <c r="H137" s="235">
        <v>4402148842.6567802</v>
      </c>
      <c r="I137" s="235"/>
      <c r="J137" s="209">
        <v>3568121017.64046</v>
      </c>
      <c r="K137" s="209">
        <v>2603709263.88026</v>
      </c>
      <c r="L137" s="209">
        <v>1539887615.6140101</v>
      </c>
    </row>
    <row r="138" spans="2:12" s="178" customFormat="1" ht="8.85" customHeight="1" x14ac:dyDescent="0.15">
      <c r="B138" s="291">
        <v>45505</v>
      </c>
      <c r="C138" s="290">
        <v>49369</v>
      </c>
      <c r="D138" s="209">
        <v>127</v>
      </c>
      <c r="E138" s="289">
        <v>3864</v>
      </c>
      <c r="F138" s="288"/>
      <c r="G138" s="288"/>
      <c r="H138" s="235">
        <v>4344434390.1357603</v>
      </c>
      <c r="I138" s="235"/>
      <c r="J138" s="209">
        <v>3515946183.5397601</v>
      </c>
      <c r="K138" s="209">
        <v>2559742314.7879701</v>
      </c>
      <c r="L138" s="209">
        <v>1508091863.8440299</v>
      </c>
    </row>
    <row r="139" spans="2:12" s="178" customFormat="1" ht="8.85" customHeight="1" x14ac:dyDescent="0.15">
      <c r="B139" s="291">
        <v>45505</v>
      </c>
      <c r="C139" s="290">
        <v>49400</v>
      </c>
      <c r="D139" s="209">
        <v>128</v>
      </c>
      <c r="E139" s="289">
        <v>3895</v>
      </c>
      <c r="F139" s="288"/>
      <c r="G139" s="288"/>
      <c r="H139" s="235">
        <v>4287098167.3582001</v>
      </c>
      <c r="I139" s="235"/>
      <c r="J139" s="209">
        <v>3463659435.29527</v>
      </c>
      <c r="K139" s="209">
        <v>2515262436.8824701</v>
      </c>
      <c r="L139" s="209">
        <v>1475609606.17626</v>
      </c>
    </row>
    <row r="140" spans="2:12" s="178" customFormat="1" ht="8.85" customHeight="1" x14ac:dyDescent="0.15">
      <c r="B140" s="291">
        <v>45505</v>
      </c>
      <c r="C140" s="290">
        <v>49430</v>
      </c>
      <c r="D140" s="209">
        <v>129</v>
      </c>
      <c r="E140" s="289">
        <v>3925</v>
      </c>
      <c r="F140" s="288"/>
      <c r="G140" s="288"/>
      <c r="H140" s="235">
        <v>4230210702.35286</v>
      </c>
      <c r="I140" s="235"/>
      <c r="J140" s="209">
        <v>3412088721.3091898</v>
      </c>
      <c r="K140" s="209">
        <v>2471713924.3835502</v>
      </c>
      <c r="L140" s="209">
        <v>1444117252.3173399</v>
      </c>
    </row>
    <row r="141" spans="2:12" s="178" customFormat="1" ht="8.85" customHeight="1" x14ac:dyDescent="0.15">
      <c r="B141" s="291">
        <v>45505</v>
      </c>
      <c r="C141" s="290">
        <v>49461</v>
      </c>
      <c r="D141" s="209">
        <v>130</v>
      </c>
      <c r="E141" s="289">
        <v>3956</v>
      </c>
      <c r="F141" s="288"/>
      <c r="G141" s="288"/>
      <c r="H141" s="235">
        <v>4173543882.69208</v>
      </c>
      <c r="I141" s="235"/>
      <c r="J141" s="209">
        <v>3360671622.54637</v>
      </c>
      <c r="K141" s="209">
        <v>2428276073.74964</v>
      </c>
      <c r="L141" s="209">
        <v>1412729234.7247</v>
      </c>
    </row>
    <row r="142" spans="2:12" s="178" customFormat="1" ht="8.85" customHeight="1" x14ac:dyDescent="0.15">
      <c r="B142" s="291">
        <v>45505</v>
      </c>
      <c r="C142" s="290">
        <v>49491</v>
      </c>
      <c r="D142" s="209">
        <v>131</v>
      </c>
      <c r="E142" s="289">
        <v>3986</v>
      </c>
      <c r="F142" s="288"/>
      <c r="G142" s="288"/>
      <c r="H142" s="235">
        <v>4117216987.51123</v>
      </c>
      <c r="I142" s="235"/>
      <c r="J142" s="209">
        <v>3309873615.4172502</v>
      </c>
      <c r="K142" s="209">
        <v>2385685330.5688601</v>
      </c>
      <c r="L142" s="209">
        <v>1382261192.89411</v>
      </c>
    </row>
    <row r="143" spans="2:12" s="178" customFormat="1" ht="8.85" customHeight="1" x14ac:dyDescent="0.15">
      <c r="B143" s="291">
        <v>45505</v>
      </c>
      <c r="C143" s="290">
        <v>49522</v>
      </c>
      <c r="D143" s="209">
        <v>132</v>
      </c>
      <c r="E143" s="289">
        <v>4017</v>
      </c>
      <c r="F143" s="288"/>
      <c r="G143" s="288"/>
      <c r="H143" s="235">
        <v>4061193385.7732801</v>
      </c>
      <c r="I143" s="235"/>
      <c r="J143" s="209">
        <v>3259298255.63591</v>
      </c>
      <c r="K143" s="209">
        <v>2343257125.1523199</v>
      </c>
      <c r="L143" s="209">
        <v>1351927869.7823901</v>
      </c>
    </row>
    <row r="144" spans="2:12" s="178" customFormat="1" ht="8.85" customHeight="1" x14ac:dyDescent="0.15">
      <c r="B144" s="291">
        <v>45505</v>
      </c>
      <c r="C144" s="290">
        <v>49553</v>
      </c>
      <c r="D144" s="209">
        <v>133</v>
      </c>
      <c r="E144" s="289">
        <v>4048</v>
      </c>
      <c r="F144" s="288"/>
      <c r="G144" s="288"/>
      <c r="H144" s="235">
        <v>4005401898.5629101</v>
      </c>
      <c r="I144" s="235"/>
      <c r="J144" s="209">
        <v>3209070900.4065299</v>
      </c>
      <c r="K144" s="209">
        <v>2301278856.6208701</v>
      </c>
      <c r="L144" s="209">
        <v>1322085194.26894</v>
      </c>
    </row>
    <row r="145" spans="2:12" s="178" customFormat="1" ht="8.85" customHeight="1" x14ac:dyDescent="0.15">
      <c r="B145" s="291">
        <v>45505</v>
      </c>
      <c r="C145" s="290">
        <v>49583</v>
      </c>
      <c r="D145" s="209">
        <v>134</v>
      </c>
      <c r="E145" s="289">
        <v>4078</v>
      </c>
      <c r="F145" s="288"/>
      <c r="G145" s="288"/>
      <c r="H145" s="235">
        <v>3949652488.0973301</v>
      </c>
      <c r="I145" s="235"/>
      <c r="J145" s="209">
        <v>3159211190.97227</v>
      </c>
      <c r="K145" s="209">
        <v>2259947557.5353498</v>
      </c>
      <c r="L145" s="209">
        <v>1293018203.95173</v>
      </c>
    </row>
    <row r="146" spans="2:12" s="178" customFormat="1" ht="8.85" customHeight="1" x14ac:dyDescent="0.15">
      <c r="B146" s="291">
        <v>45505</v>
      </c>
      <c r="C146" s="290">
        <v>49614</v>
      </c>
      <c r="D146" s="209">
        <v>135</v>
      </c>
      <c r="E146" s="289">
        <v>4109</v>
      </c>
      <c r="F146" s="288"/>
      <c r="G146" s="288"/>
      <c r="H146" s="235">
        <v>3893905423.5380101</v>
      </c>
      <c r="I146" s="235"/>
      <c r="J146" s="209">
        <v>3109338121.68679</v>
      </c>
      <c r="K146" s="209">
        <v>2218613987.0321898</v>
      </c>
      <c r="L146" s="209">
        <v>1263992927.7856801</v>
      </c>
    </row>
    <row r="147" spans="2:12" s="178" customFormat="1" ht="8.85" customHeight="1" x14ac:dyDescent="0.15">
      <c r="B147" s="291">
        <v>45505</v>
      </c>
      <c r="C147" s="290">
        <v>49644</v>
      </c>
      <c r="D147" s="209">
        <v>136</v>
      </c>
      <c r="E147" s="289">
        <v>4139</v>
      </c>
      <c r="F147" s="288"/>
      <c r="G147" s="288"/>
      <c r="H147" s="235">
        <v>3839297522.9193201</v>
      </c>
      <c r="I147" s="235"/>
      <c r="J147" s="209">
        <v>3060700831.6564999</v>
      </c>
      <c r="K147" s="209">
        <v>2178534510.0629101</v>
      </c>
      <c r="L147" s="209">
        <v>1236071021.16293</v>
      </c>
    </row>
    <row r="148" spans="2:12" s="178" customFormat="1" ht="8.85" customHeight="1" x14ac:dyDescent="0.15">
      <c r="B148" s="291">
        <v>45505</v>
      </c>
      <c r="C148" s="290">
        <v>49675</v>
      </c>
      <c r="D148" s="209">
        <v>137</v>
      </c>
      <c r="E148" s="289">
        <v>4170</v>
      </c>
      <c r="F148" s="288"/>
      <c r="G148" s="288"/>
      <c r="H148" s="235">
        <v>3784459170.32162</v>
      </c>
      <c r="I148" s="235"/>
      <c r="J148" s="209">
        <v>3011866486.1737099</v>
      </c>
      <c r="K148" s="209">
        <v>2138323315.20086</v>
      </c>
      <c r="L148" s="209">
        <v>1208116933.75333</v>
      </c>
    </row>
    <row r="149" spans="2:12" s="178" customFormat="1" ht="8.85" customHeight="1" x14ac:dyDescent="0.15">
      <c r="B149" s="291">
        <v>45505</v>
      </c>
      <c r="C149" s="290">
        <v>49706</v>
      </c>
      <c r="D149" s="209">
        <v>138</v>
      </c>
      <c r="E149" s="289">
        <v>4201</v>
      </c>
      <c r="F149" s="288"/>
      <c r="G149" s="288"/>
      <c r="H149" s="235">
        <v>3730407602.78053</v>
      </c>
      <c r="I149" s="235"/>
      <c r="J149" s="209">
        <v>2963814091.2362499</v>
      </c>
      <c r="K149" s="209">
        <v>2098856307.0450799</v>
      </c>
      <c r="L149" s="209">
        <v>1180796145.2174499</v>
      </c>
    </row>
    <row r="150" spans="2:12" s="178" customFormat="1" ht="8.85" customHeight="1" x14ac:dyDescent="0.15">
      <c r="B150" s="291">
        <v>45505</v>
      </c>
      <c r="C150" s="290">
        <v>49735</v>
      </c>
      <c r="D150" s="209">
        <v>139</v>
      </c>
      <c r="E150" s="289">
        <v>4230</v>
      </c>
      <c r="F150" s="288"/>
      <c r="G150" s="288"/>
      <c r="H150" s="235">
        <v>3675837998.0690699</v>
      </c>
      <c r="I150" s="235"/>
      <c r="J150" s="209">
        <v>2915824464.7582502</v>
      </c>
      <c r="K150" s="209">
        <v>2059958947.2335801</v>
      </c>
      <c r="L150" s="209">
        <v>1154320298.6342499</v>
      </c>
    </row>
    <row r="151" spans="2:12" s="178" customFormat="1" ht="8.85" customHeight="1" x14ac:dyDescent="0.15">
      <c r="B151" s="291">
        <v>45505</v>
      </c>
      <c r="C151" s="290">
        <v>49766</v>
      </c>
      <c r="D151" s="209">
        <v>140</v>
      </c>
      <c r="E151" s="289">
        <v>4261</v>
      </c>
      <c r="F151" s="288"/>
      <c r="G151" s="288"/>
      <c r="H151" s="235">
        <v>3622302526.60396</v>
      </c>
      <c r="I151" s="235"/>
      <c r="J151" s="209">
        <v>2868484519.8829598</v>
      </c>
      <c r="K151" s="209">
        <v>2021360586.2439899</v>
      </c>
      <c r="L151" s="209">
        <v>1127893724.2732601</v>
      </c>
    </row>
    <row r="152" spans="2:12" s="178" customFormat="1" ht="8.85" customHeight="1" x14ac:dyDescent="0.15">
      <c r="B152" s="291">
        <v>45505</v>
      </c>
      <c r="C152" s="290">
        <v>49796</v>
      </c>
      <c r="D152" s="209">
        <v>141</v>
      </c>
      <c r="E152" s="289">
        <v>4291</v>
      </c>
      <c r="F152" s="288"/>
      <c r="G152" s="288"/>
      <c r="H152" s="235">
        <v>3568024796.0815401</v>
      </c>
      <c r="I152" s="235"/>
      <c r="J152" s="209">
        <v>2820864438.8129702</v>
      </c>
      <c r="K152" s="209">
        <v>1982911201.14639</v>
      </c>
      <c r="L152" s="209">
        <v>1101903941.141</v>
      </c>
    </row>
    <row r="153" spans="2:12" s="178" customFormat="1" ht="8.85" customHeight="1" x14ac:dyDescent="0.15">
      <c r="B153" s="291">
        <v>45505</v>
      </c>
      <c r="C153" s="290">
        <v>49827</v>
      </c>
      <c r="D153" s="209">
        <v>142</v>
      </c>
      <c r="E153" s="289">
        <v>4322</v>
      </c>
      <c r="F153" s="288"/>
      <c r="G153" s="288"/>
      <c r="H153" s="235">
        <v>3514175219.06108</v>
      </c>
      <c r="I153" s="235"/>
      <c r="J153" s="209">
        <v>2773579016.6869998</v>
      </c>
      <c r="K153" s="209">
        <v>1944713755.16307</v>
      </c>
      <c r="L153" s="209">
        <v>1076100358.1726601</v>
      </c>
    </row>
    <row r="154" spans="2:12" s="178" customFormat="1" ht="8.85" customHeight="1" x14ac:dyDescent="0.15">
      <c r="B154" s="291">
        <v>45505</v>
      </c>
      <c r="C154" s="290">
        <v>49857</v>
      </c>
      <c r="D154" s="209">
        <v>143</v>
      </c>
      <c r="E154" s="289">
        <v>4352</v>
      </c>
      <c r="F154" s="288"/>
      <c r="G154" s="288"/>
      <c r="H154" s="235">
        <v>3461531783.4375701</v>
      </c>
      <c r="I154" s="235"/>
      <c r="J154" s="209">
        <v>2727545569.3634501</v>
      </c>
      <c r="K154" s="209">
        <v>1907730070.9656501</v>
      </c>
      <c r="L154" s="209">
        <v>1051308313.65728</v>
      </c>
    </row>
    <row r="155" spans="2:12" s="178" customFormat="1" ht="8.85" customHeight="1" x14ac:dyDescent="0.15">
      <c r="B155" s="291">
        <v>45505</v>
      </c>
      <c r="C155" s="290">
        <v>49888</v>
      </c>
      <c r="D155" s="209">
        <v>144</v>
      </c>
      <c r="E155" s="289">
        <v>4383</v>
      </c>
      <c r="F155" s="288"/>
      <c r="G155" s="288"/>
      <c r="H155" s="235">
        <v>3409595899.4966602</v>
      </c>
      <c r="I155" s="235"/>
      <c r="J155" s="209">
        <v>2682065505.3926702</v>
      </c>
      <c r="K155" s="209">
        <v>1871149051.52723</v>
      </c>
      <c r="L155" s="209">
        <v>1026781834.70833</v>
      </c>
    </row>
    <row r="156" spans="2:12" s="178" customFormat="1" ht="8.85" customHeight="1" x14ac:dyDescent="0.15">
      <c r="B156" s="291">
        <v>45505</v>
      </c>
      <c r="C156" s="290">
        <v>49919</v>
      </c>
      <c r="D156" s="209">
        <v>145</v>
      </c>
      <c r="E156" s="289">
        <v>4414</v>
      </c>
      <c r="F156" s="288"/>
      <c r="G156" s="288"/>
      <c r="H156" s="235">
        <v>3357684870.01546</v>
      </c>
      <c r="I156" s="235"/>
      <c r="J156" s="209">
        <v>2636751388.2116299</v>
      </c>
      <c r="K156" s="209">
        <v>1834857237.9288599</v>
      </c>
      <c r="L156" s="209">
        <v>1002602289.2557499</v>
      </c>
    </row>
    <row r="157" spans="2:12" s="178" customFormat="1" ht="8.85" customHeight="1" x14ac:dyDescent="0.15">
      <c r="B157" s="291">
        <v>45505</v>
      </c>
      <c r="C157" s="290">
        <v>49949</v>
      </c>
      <c r="D157" s="209">
        <v>146</v>
      </c>
      <c r="E157" s="289">
        <v>4444</v>
      </c>
      <c r="F157" s="288"/>
      <c r="G157" s="288"/>
      <c r="H157" s="235">
        <v>3306150551.8320298</v>
      </c>
      <c r="I157" s="235"/>
      <c r="J157" s="209">
        <v>2592020524.4355998</v>
      </c>
      <c r="K157" s="209">
        <v>1799290551.7838399</v>
      </c>
      <c r="L157" s="209">
        <v>979137751.36790395</v>
      </c>
    </row>
    <row r="158" spans="2:12" s="178" customFormat="1" ht="8.85" customHeight="1" x14ac:dyDescent="0.15">
      <c r="B158" s="291">
        <v>45505</v>
      </c>
      <c r="C158" s="290">
        <v>49980</v>
      </c>
      <c r="D158" s="209">
        <v>147</v>
      </c>
      <c r="E158" s="289">
        <v>4475</v>
      </c>
      <c r="F158" s="288"/>
      <c r="G158" s="288"/>
      <c r="H158" s="235">
        <v>3255379811.21029</v>
      </c>
      <c r="I158" s="235"/>
      <c r="J158" s="209">
        <v>2547887539.2571998</v>
      </c>
      <c r="K158" s="209">
        <v>1764156913.9158399</v>
      </c>
      <c r="L158" s="209">
        <v>955952529.34231305</v>
      </c>
    </row>
    <row r="159" spans="2:12" s="178" customFormat="1" ht="8.85" customHeight="1" x14ac:dyDescent="0.15">
      <c r="B159" s="291">
        <v>45505</v>
      </c>
      <c r="C159" s="290">
        <v>50010</v>
      </c>
      <c r="D159" s="209">
        <v>148</v>
      </c>
      <c r="E159" s="289">
        <v>4505</v>
      </c>
      <c r="F159" s="288"/>
      <c r="G159" s="288"/>
      <c r="H159" s="235">
        <v>3204808720.2178001</v>
      </c>
      <c r="I159" s="235"/>
      <c r="J159" s="209">
        <v>2504189919.99512</v>
      </c>
      <c r="K159" s="209">
        <v>1729633095.3134899</v>
      </c>
      <c r="L159" s="209">
        <v>933402985.43777096</v>
      </c>
    </row>
    <row r="160" spans="2:12" s="178" customFormat="1" ht="8.85" customHeight="1" x14ac:dyDescent="0.15">
      <c r="B160" s="291">
        <v>45505</v>
      </c>
      <c r="C160" s="290">
        <v>50041</v>
      </c>
      <c r="D160" s="209">
        <v>149</v>
      </c>
      <c r="E160" s="289">
        <v>4536</v>
      </c>
      <c r="F160" s="288"/>
      <c r="G160" s="288"/>
      <c r="H160" s="235">
        <v>3155034995.0600901</v>
      </c>
      <c r="I160" s="235"/>
      <c r="J160" s="209">
        <v>2461116143.7003298</v>
      </c>
      <c r="K160" s="209">
        <v>1695559074.86959</v>
      </c>
      <c r="L160" s="209">
        <v>911139226.15595102</v>
      </c>
    </row>
    <row r="161" spans="2:12" s="178" customFormat="1" ht="8.85" customHeight="1" x14ac:dyDescent="0.15">
      <c r="B161" s="291">
        <v>45505</v>
      </c>
      <c r="C161" s="290">
        <v>50072</v>
      </c>
      <c r="D161" s="209">
        <v>150</v>
      </c>
      <c r="E161" s="289">
        <v>4567</v>
      </c>
      <c r="F161" s="288"/>
      <c r="G161" s="288"/>
      <c r="H161" s="235">
        <v>3104876153.9758</v>
      </c>
      <c r="I161" s="235"/>
      <c r="J161" s="209">
        <v>2417881372.3585501</v>
      </c>
      <c r="K161" s="209">
        <v>1661536548.1354699</v>
      </c>
      <c r="L161" s="209">
        <v>889074873.950827</v>
      </c>
    </row>
    <row r="162" spans="2:12" s="178" customFormat="1" ht="8.85" customHeight="1" x14ac:dyDescent="0.15">
      <c r="B162" s="291">
        <v>45505</v>
      </c>
      <c r="C162" s="290">
        <v>50100</v>
      </c>
      <c r="D162" s="209">
        <v>151</v>
      </c>
      <c r="E162" s="289">
        <v>4595</v>
      </c>
      <c r="F162" s="288"/>
      <c r="G162" s="288"/>
      <c r="H162" s="235">
        <v>3055525149.3524299</v>
      </c>
      <c r="I162" s="235"/>
      <c r="J162" s="209">
        <v>2375804459.4724398</v>
      </c>
      <c r="K162" s="209">
        <v>1628871102.52037</v>
      </c>
      <c r="L162" s="209">
        <v>868260747.93586898</v>
      </c>
    </row>
    <row r="163" spans="2:12" s="178" customFormat="1" ht="8.85" customHeight="1" x14ac:dyDescent="0.15">
      <c r="B163" s="291">
        <v>45505</v>
      </c>
      <c r="C163" s="290">
        <v>50131</v>
      </c>
      <c r="D163" s="209">
        <v>152</v>
      </c>
      <c r="E163" s="289">
        <v>4626</v>
      </c>
      <c r="F163" s="288"/>
      <c r="G163" s="288"/>
      <c r="H163" s="235">
        <v>3006528395.0427198</v>
      </c>
      <c r="I163" s="235"/>
      <c r="J163" s="209">
        <v>2333742415.1204</v>
      </c>
      <c r="K163" s="209">
        <v>1595963805.26512</v>
      </c>
      <c r="L163" s="209">
        <v>847116433.29972506</v>
      </c>
    </row>
    <row r="164" spans="2:12" s="178" customFormat="1" ht="8.85" customHeight="1" x14ac:dyDescent="0.15">
      <c r="B164" s="291">
        <v>45505</v>
      </c>
      <c r="C164" s="290">
        <v>50161</v>
      </c>
      <c r="D164" s="209">
        <v>153</v>
      </c>
      <c r="E164" s="289">
        <v>4656</v>
      </c>
      <c r="F164" s="288"/>
      <c r="G164" s="288"/>
      <c r="H164" s="235">
        <v>2958047533.1058998</v>
      </c>
      <c r="I164" s="235"/>
      <c r="J164" s="209">
        <v>2292341508.1814799</v>
      </c>
      <c r="K164" s="209">
        <v>1563792781.2843499</v>
      </c>
      <c r="L164" s="209">
        <v>826637982.48647702</v>
      </c>
    </row>
    <row r="165" spans="2:12" s="178" customFormat="1" ht="8.85" customHeight="1" x14ac:dyDescent="0.15">
      <c r="B165" s="291">
        <v>45505</v>
      </c>
      <c r="C165" s="290">
        <v>50192</v>
      </c>
      <c r="D165" s="209">
        <v>154</v>
      </c>
      <c r="E165" s="289">
        <v>4687</v>
      </c>
      <c r="F165" s="288"/>
      <c r="G165" s="288"/>
      <c r="H165" s="235">
        <v>2909641531.2546</v>
      </c>
      <c r="I165" s="235"/>
      <c r="J165" s="209">
        <v>2251004877.7074399</v>
      </c>
      <c r="K165" s="209">
        <v>1531688369.2681999</v>
      </c>
      <c r="L165" s="209">
        <v>806237856.86123705</v>
      </c>
    </row>
    <row r="166" spans="2:12" s="178" customFormat="1" ht="8.85" customHeight="1" x14ac:dyDescent="0.15">
      <c r="B166" s="291">
        <v>45505</v>
      </c>
      <c r="C166" s="290">
        <v>50222</v>
      </c>
      <c r="D166" s="209">
        <v>155</v>
      </c>
      <c r="E166" s="289">
        <v>4717</v>
      </c>
      <c r="F166" s="288"/>
      <c r="G166" s="288"/>
      <c r="H166" s="235">
        <v>2861681438.9979801</v>
      </c>
      <c r="I166" s="235"/>
      <c r="J166" s="209">
        <v>2210267287.3776302</v>
      </c>
      <c r="K166" s="209">
        <v>1500266949.13218</v>
      </c>
      <c r="L166" s="209">
        <v>786461373.29964399</v>
      </c>
    </row>
    <row r="167" spans="2:12" s="178" customFormat="1" ht="8.85" customHeight="1" x14ac:dyDescent="0.15">
      <c r="B167" s="291">
        <v>45505</v>
      </c>
      <c r="C167" s="290">
        <v>50253</v>
      </c>
      <c r="D167" s="209">
        <v>156</v>
      </c>
      <c r="E167" s="289">
        <v>4748</v>
      </c>
      <c r="F167" s="288"/>
      <c r="G167" s="288"/>
      <c r="H167" s="235">
        <v>2813446555.19245</v>
      </c>
      <c r="I167" s="235"/>
      <c r="J167" s="209">
        <v>2169326682.4598298</v>
      </c>
      <c r="K167" s="209">
        <v>1468732810.2883501</v>
      </c>
      <c r="L167" s="209">
        <v>766669650.88487005</v>
      </c>
    </row>
    <row r="168" spans="2:12" s="178" customFormat="1" ht="8.85" customHeight="1" x14ac:dyDescent="0.15">
      <c r="B168" s="291">
        <v>45505</v>
      </c>
      <c r="C168" s="290">
        <v>50284</v>
      </c>
      <c r="D168" s="209">
        <v>157</v>
      </c>
      <c r="E168" s="289">
        <v>4779</v>
      </c>
      <c r="F168" s="288"/>
      <c r="G168" s="288"/>
      <c r="H168" s="235">
        <v>2766087764.79111</v>
      </c>
      <c r="I168" s="235"/>
      <c r="J168" s="209">
        <v>2129192967.84973</v>
      </c>
      <c r="K168" s="209">
        <v>1437894275.55743</v>
      </c>
      <c r="L168" s="209">
        <v>747393040.15038896</v>
      </c>
    </row>
    <row r="169" spans="2:12" s="178" customFormat="1" ht="8.85" customHeight="1" x14ac:dyDescent="0.15">
      <c r="B169" s="291">
        <v>45505</v>
      </c>
      <c r="C169" s="290">
        <v>50314</v>
      </c>
      <c r="D169" s="209">
        <v>158</v>
      </c>
      <c r="E169" s="289">
        <v>4809</v>
      </c>
      <c r="F169" s="288"/>
      <c r="G169" s="288"/>
      <c r="H169" s="235">
        <v>2718820485.1964698</v>
      </c>
      <c r="I169" s="235"/>
      <c r="J169" s="209">
        <v>2089373881.05674</v>
      </c>
      <c r="K169" s="209">
        <v>1407530648.5176001</v>
      </c>
      <c r="L169" s="209">
        <v>728611527.94298899</v>
      </c>
    </row>
    <row r="170" spans="2:12" s="178" customFormat="1" ht="8.85" customHeight="1" x14ac:dyDescent="0.15">
      <c r="B170" s="291">
        <v>45505</v>
      </c>
      <c r="C170" s="290">
        <v>50345</v>
      </c>
      <c r="D170" s="209">
        <v>159</v>
      </c>
      <c r="E170" s="289">
        <v>4840</v>
      </c>
      <c r="F170" s="288"/>
      <c r="G170" s="288"/>
      <c r="H170" s="235">
        <v>2671754039.8410201</v>
      </c>
      <c r="I170" s="235"/>
      <c r="J170" s="209">
        <v>2049721618.46806</v>
      </c>
      <c r="K170" s="209">
        <v>1377306742.12146</v>
      </c>
      <c r="L170" s="209">
        <v>709946252.42618799</v>
      </c>
    </row>
    <row r="171" spans="2:12" s="178" customFormat="1" ht="8.85" customHeight="1" x14ac:dyDescent="0.15">
      <c r="B171" s="291">
        <v>45505</v>
      </c>
      <c r="C171" s="290">
        <v>50375</v>
      </c>
      <c r="D171" s="209">
        <v>160</v>
      </c>
      <c r="E171" s="289">
        <v>4870</v>
      </c>
      <c r="F171" s="288"/>
      <c r="G171" s="288"/>
      <c r="H171" s="235">
        <v>2625055461.7022901</v>
      </c>
      <c r="I171" s="235"/>
      <c r="J171" s="209">
        <v>2010589688.12168</v>
      </c>
      <c r="K171" s="209">
        <v>1347686909.3376901</v>
      </c>
      <c r="L171" s="209">
        <v>691830797.21826696</v>
      </c>
    </row>
    <row r="172" spans="2:12" s="178" customFormat="1" ht="8.85" customHeight="1" x14ac:dyDescent="0.15">
      <c r="B172" s="291">
        <v>45505</v>
      </c>
      <c r="C172" s="290">
        <v>50406</v>
      </c>
      <c r="D172" s="209">
        <v>161</v>
      </c>
      <c r="E172" s="289">
        <v>4901</v>
      </c>
      <c r="F172" s="288"/>
      <c r="G172" s="288"/>
      <c r="H172" s="235">
        <v>2578320355.28547</v>
      </c>
      <c r="I172" s="235"/>
      <c r="J172" s="209">
        <v>1971444809.9577899</v>
      </c>
      <c r="K172" s="209">
        <v>1318087603.6147599</v>
      </c>
      <c r="L172" s="209">
        <v>673770165.00202501</v>
      </c>
    </row>
    <row r="173" spans="2:12" s="178" customFormat="1" ht="8.85" customHeight="1" x14ac:dyDescent="0.15">
      <c r="B173" s="291">
        <v>45505</v>
      </c>
      <c r="C173" s="290">
        <v>50437</v>
      </c>
      <c r="D173" s="209">
        <v>162</v>
      </c>
      <c r="E173" s="289">
        <v>4932</v>
      </c>
      <c r="F173" s="288"/>
      <c r="G173" s="288"/>
      <c r="H173" s="235">
        <v>2532453054.4591999</v>
      </c>
      <c r="I173" s="235"/>
      <c r="J173" s="209">
        <v>1933089352.5043499</v>
      </c>
      <c r="K173" s="209">
        <v>1289156591.6651399</v>
      </c>
      <c r="L173" s="209">
        <v>656190281.18568695</v>
      </c>
    </row>
    <row r="174" spans="2:12" s="178" customFormat="1" ht="8.85" customHeight="1" x14ac:dyDescent="0.15">
      <c r="B174" s="291">
        <v>45505</v>
      </c>
      <c r="C174" s="290">
        <v>50465</v>
      </c>
      <c r="D174" s="209">
        <v>163</v>
      </c>
      <c r="E174" s="289">
        <v>4960</v>
      </c>
      <c r="F174" s="288"/>
      <c r="G174" s="288"/>
      <c r="H174" s="235">
        <v>2487209973.3885899</v>
      </c>
      <c r="I174" s="235"/>
      <c r="J174" s="209">
        <v>1895645389.3847001</v>
      </c>
      <c r="K174" s="209">
        <v>1261281308.87344</v>
      </c>
      <c r="L174" s="209">
        <v>639544975.53214204</v>
      </c>
    </row>
    <row r="175" spans="2:12" s="178" customFormat="1" ht="8.85" customHeight="1" x14ac:dyDescent="0.15">
      <c r="B175" s="291">
        <v>45505</v>
      </c>
      <c r="C175" s="290">
        <v>50496</v>
      </c>
      <c r="D175" s="209">
        <v>164</v>
      </c>
      <c r="E175" s="289">
        <v>4991</v>
      </c>
      <c r="F175" s="288"/>
      <c r="G175" s="288"/>
      <c r="H175" s="235">
        <v>2442303944.0763102</v>
      </c>
      <c r="I175" s="235"/>
      <c r="J175" s="209">
        <v>1858262822.6468799</v>
      </c>
      <c r="K175" s="209">
        <v>1233264107.5335901</v>
      </c>
      <c r="L175" s="209">
        <v>622689930.96165597</v>
      </c>
    </row>
    <row r="176" spans="2:12" s="178" customFormat="1" ht="8.85" customHeight="1" x14ac:dyDescent="0.15">
      <c r="B176" s="291">
        <v>45505</v>
      </c>
      <c r="C176" s="290">
        <v>50526</v>
      </c>
      <c r="D176" s="209">
        <v>165</v>
      </c>
      <c r="E176" s="289">
        <v>5021</v>
      </c>
      <c r="F176" s="288"/>
      <c r="G176" s="288"/>
      <c r="H176" s="235">
        <v>2397608774.0765901</v>
      </c>
      <c r="I176" s="235"/>
      <c r="J176" s="209">
        <v>1821261500.1065099</v>
      </c>
      <c r="K176" s="209">
        <v>1205732669.2581999</v>
      </c>
      <c r="L176" s="209">
        <v>606293430.85619402</v>
      </c>
    </row>
    <row r="177" spans="2:12" s="178" customFormat="1" ht="8.85" customHeight="1" x14ac:dyDescent="0.15">
      <c r="B177" s="291">
        <v>45505</v>
      </c>
      <c r="C177" s="290">
        <v>50557</v>
      </c>
      <c r="D177" s="209">
        <v>166</v>
      </c>
      <c r="E177" s="289">
        <v>5052</v>
      </c>
      <c r="F177" s="288"/>
      <c r="G177" s="288"/>
      <c r="H177" s="235">
        <v>2352780192.2801399</v>
      </c>
      <c r="I177" s="235"/>
      <c r="J177" s="209">
        <v>1784177762.48841</v>
      </c>
      <c r="K177" s="209">
        <v>1178178073.94191</v>
      </c>
      <c r="L177" s="209">
        <v>589928516.80611801</v>
      </c>
    </row>
    <row r="178" spans="2:12" s="178" customFormat="1" ht="8.85" customHeight="1" x14ac:dyDescent="0.15">
      <c r="B178" s="291">
        <v>45505</v>
      </c>
      <c r="C178" s="290">
        <v>50587</v>
      </c>
      <c r="D178" s="209">
        <v>167</v>
      </c>
      <c r="E178" s="289">
        <v>5082</v>
      </c>
      <c r="F178" s="288"/>
      <c r="G178" s="288"/>
      <c r="H178" s="235">
        <v>2308357056.6216002</v>
      </c>
      <c r="I178" s="235"/>
      <c r="J178" s="209">
        <v>1747617212.9895</v>
      </c>
      <c r="K178" s="209">
        <v>1151195000.8115301</v>
      </c>
      <c r="L178" s="209">
        <v>574054905.43689096</v>
      </c>
    </row>
    <row r="179" spans="2:12" s="178" customFormat="1" ht="8.85" customHeight="1" x14ac:dyDescent="0.15">
      <c r="B179" s="291">
        <v>45505</v>
      </c>
      <c r="C179" s="290">
        <v>50618</v>
      </c>
      <c r="D179" s="209">
        <v>168</v>
      </c>
      <c r="E179" s="289">
        <v>5113</v>
      </c>
      <c r="F179" s="288"/>
      <c r="G179" s="288"/>
      <c r="H179" s="235">
        <v>2265097846.7087102</v>
      </c>
      <c r="I179" s="235"/>
      <c r="J179" s="209">
        <v>1711957872.8338599</v>
      </c>
      <c r="K179" s="209">
        <v>1124837399.7167301</v>
      </c>
      <c r="L179" s="209">
        <v>558535658.37204003</v>
      </c>
    </row>
    <row r="180" spans="2:12" s="178" customFormat="1" ht="8.85" customHeight="1" x14ac:dyDescent="0.15">
      <c r="B180" s="291">
        <v>45505</v>
      </c>
      <c r="C180" s="290">
        <v>50649</v>
      </c>
      <c r="D180" s="209">
        <v>169</v>
      </c>
      <c r="E180" s="289">
        <v>5144</v>
      </c>
      <c r="F180" s="288"/>
      <c r="G180" s="288"/>
      <c r="H180" s="235">
        <v>2221826915.80375</v>
      </c>
      <c r="I180" s="235"/>
      <c r="J180" s="209">
        <v>1676405623.44011</v>
      </c>
      <c r="K180" s="209">
        <v>1098676603.17379</v>
      </c>
      <c r="L180" s="209">
        <v>543234886.769876</v>
      </c>
    </row>
    <row r="181" spans="2:12" s="178" customFormat="1" ht="8.85" customHeight="1" x14ac:dyDescent="0.15">
      <c r="B181" s="291">
        <v>45505</v>
      </c>
      <c r="C181" s="290">
        <v>50679</v>
      </c>
      <c r="D181" s="209">
        <v>170</v>
      </c>
      <c r="E181" s="289">
        <v>5174</v>
      </c>
      <c r="F181" s="288"/>
      <c r="G181" s="288"/>
      <c r="H181" s="235">
        <v>2179420293.0523</v>
      </c>
      <c r="I181" s="235"/>
      <c r="J181" s="209">
        <v>1641709971.85394</v>
      </c>
      <c r="K181" s="209">
        <v>1073289722.12628</v>
      </c>
      <c r="L181" s="209">
        <v>528507105.61654198</v>
      </c>
    </row>
    <row r="182" spans="2:12" s="178" customFormat="1" ht="8.85" customHeight="1" x14ac:dyDescent="0.15">
      <c r="B182" s="291">
        <v>45505</v>
      </c>
      <c r="C182" s="290">
        <v>50710</v>
      </c>
      <c r="D182" s="209">
        <v>171</v>
      </c>
      <c r="E182" s="289">
        <v>5205</v>
      </c>
      <c r="F182" s="288"/>
      <c r="G182" s="288"/>
      <c r="H182" s="235">
        <v>2137450592.9085901</v>
      </c>
      <c r="I182" s="235"/>
      <c r="J182" s="209">
        <v>1607364267.82324</v>
      </c>
      <c r="K182" s="209">
        <v>1048163269.8506401</v>
      </c>
      <c r="L182" s="209">
        <v>513948279.52650499</v>
      </c>
    </row>
    <row r="183" spans="2:12" s="178" customFormat="1" ht="8.85" customHeight="1" x14ac:dyDescent="0.15">
      <c r="B183" s="291">
        <v>45505</v>
      </c>
      <c r="C183" s="290">
        <v>50740</v>
      </c>
      <c r="D183" s="209">
        <v>172</v>
      </c>
      <c r="E183" s="289">
        <v>5235</v>
      </c>
      <c r="F183" s="288"/>
      <c r="G183" s="288"/>
      <c r="H183" s="235">
        <v>2095598351.11026</v>
      </c>
      <c r="I183" s="235"/>
      <c r="J183" s="209">
        <v>1573304675.26161</v>
      </c>
      <c r="K183" s="209">
        <v>1023427842.49006</v>
      </c>
      <c r="L183" s="209">
        <v>499762644.41781402</v>
      </c>
    </row>
    <row r="184" spans="2:12" s="178" customFormat="1" ht="8.85" customHeight="1" x14ac:dyDescent="0.15">
      <c r="B184" s="291">
        <v>45505</v>
      </c>
      <c r="C184" s="290">
        <v>50771</v>
      </c>
      <c r="D184" s="209">
        <v>173</v>
      </c>
      <c r="E184" s="289">
        <v>5266</v>
      </c>
      <c r="F184" s="288"/>
      <c r="G184" s="288"/>
      <c r="H184" s="235">
        <v>2053879136.0808101</v>
      </c>
      <c r="I184" s="235"/>
      <c r="J184" s="209">
        <v>1539367975.68642</v>
      </c>
      <c r="K184" s="209">
        <v>998805522.50264704</v>
      </c>
      <c r="L184" s="209">
        <v>485673175.79880399</v>
      </c>
    </row>
    <row r="185" spans="2:12" s="178" customFormat="1" ht="8.85" customHeight="1" x14ac:dyDescent="0.15">
      <c r="B185" s="291">
        <v>45505</v>
      </c>
      <c r="C185" s="290">
        <v>50802</v>
      </c>
      <c r="D185" s="209">
        <v>174</v>
      </c>
      <c r="E185" s="289">
        <v>5297</v>
      </c>
      <c r="F185" s="288"/>
      <c r="G185" s="288"/>
      <c r="H185" s="235">
        <v>2012679561.20872</v>
      </c>
      <c r="I185" s="235"/>
      <c r="J185" s="209">
        <v>1505930674.62639</v>
      </c>
      <c r="K185" s="209">
        <v>974625028.65199196</v>
      </c>
      <c r="L185" s="209">
        <v>471908024.433994</v>
      </c>
    </row>
    <row r="186" spans="2:12" s="178" customFormat="1" ht="8.85" customHeight="1" x14ac:dyDescent="0.15">
      <c r="B186" s="291">
        <v>45505</v>
      </c>
      <c r="C186" s="290">
        <v>50830</v>
      </c>
      <c r="D186" s="209">
        <v>175</v>
      </c>
      <c r="E186" s="289">
        <v>5325</v>
      </c>
      <c r="F186" s="288"/>
      <c r="G186" s="288"/>
      <c r="H186" s="235">
        <v>1971719212.42943</v>
      </c>
      <c r="I186" s="235"/>
      <c r="J186" s="209">
        <v>1473023021.96066</v>
      </c>
      <c r="K186" s="209">
        <v>951137338.64051604</v>
      </c>
      <c r="L186" s="209">
        <v>458773204.83840197</v>
      </c>
    </row>
    <row r="187" spans="2:12" s="178" customFormat="1" ht="8.85" customHeight="1" x14ac:dyDescent="0.15">
      <c r="B187" s="291">
        <v>45505</v>
      </c>
      <c r="C187" s="290">
        <v>50861</v>
      </c>
      <c r="D187" s="209">
        <v>176</v>
      </c>
      <c r="E187" s="289">
        <v>5356</v>
      </c>
      <c r="F187" s="288"/>
      <c r="G187" s="288"/>
      <c r="H187" s="235">
        <v>1931127635.9477501</v>
      </c>
      <c r="I187" s="235"/>
      <c r="J187" s="209">
        <v>1440251128.9528301</v>
      </c>
      <c r="K187" s="209">
        <v>927611264.188694</v>
      </c>
      <c r="L187" s="209">
        <v>445530506.75521898</v>
      </c>
    </row>
    <row r="188" spans="2:12" s="178" customFormat="1" ht="8.85" customHeight="1" x14ac:dyDescent="0.15">
      <c r="B188" s="291">
        <v>45505</v>
      </c>
      <c r="C188" s="290">
        <v>50891</v>
      </c>
      <c r="D188" s="209">
        <v>177</v>
      </c>
      <c r="E188" s="289">
        <v>5386</v>
      </c>
      <c r="F188" s="288"/>
      <c r="G188" s="288"/>
      <c r="H188" s="235">
        <v>1890307748.77689</v>
      </c>
      <c r="I188" s="235"/>
      <c r="J188" s="209">
        <v>1407493248.5704701</v>
      </c>
      <c r="K188" s="209">
        <v>904281980.96864605</v>
      </c>
      <c r="L188" s="209">
        <v>432545096.98341799</v>
      </c>
    </row>
    <row r="189" spans="2:12" s="178" customFormat="1" ht="8.85" customHeight="1" x14ac:dyDescent="0.15">
      <c r="B189" s="291">
        <v>45505</v>
      </c>
      <c r="C189" s="290">
        <v>50922</v>
      </c>
      <c r="D189" s="209">
        <v>178</v>
      </c>
      <c r="E189" s="289">
        <v>5417</v>
      </c>
      <c r="F189" s="288"/>
      <c r="G189" s="288"/>
      <c r="H189" s="235">
        <v>1850440113.9246099</v>
      </c>
      <c r="I189" s="235"/>
      <c r="J189" s="209">
        <v>1375471573.21983</v>
      </c>
      <c r="K189" s="209">
        <v>881461339.06387699</v>
      </c>
      <c r="L189" s="209">
        <v>419843472.07246298</v>
      </c>
    </row>
    <row r="190" spans="2:12" s="178" customFormat="1" ht="8.85" customHeight="1" x14ac:dyDescent="0.15">
      <c r="B190" s="291">
        <v>45505</v>
      </c>
      <c r="C190" s="290">
        <v>50952</v>
      </c>
      <c r="D190" s="209">
        <v>179</v>
      </c>
      <c r="E190" s="289">
        <v>5447</v>
      </c>
      <c r="F190" s="288"/>
      <c r="G190" s="288"/>
      <c r="H190" s="235">
        <v>1810249869.5107601</v>
      </c>
      <c r="I190" s="235"/>
      <c r="J190" s="209">
        <v>1343388635.3548801</v>
      </c>
      <c r="K190" s="209">
        <v>858782304.12372303</v>
      </c>
      <c r="L190" s="209">
        <v>407364619.06056702</v>
      </c>
    </row>
    <row r="191" spans="2:12" s="178" customFormat="1" ht="8.85" customHeight="1" x14ac:dyDescent="0.15">
      <c r="B191" s="291">
        <v>45505</v>
      </c>
      <c r="C191" s="290">
        <v>50983</v>
      </c>
      <c r="D191" s="209">
        <v>180</v>
      </c>
      <c r="E191" s="289">
        <v>5478</v>
      </c>
      <c r="F191" s="288"/>
      <c r="G191" s="288"/>
      <c r="H191" s="235">
        <v>1770652959.59477</v>
      </c>
      <c r="I191" s="235"/>
      <c r="J191" s="209">
        <v>1311775072.6784301</v>
      </c>
      <c r="K191" s="209">
        <v>836440173.88920403</v>
      </c>
      <c r="L191" s="209">
        <v>395086074.73874599</v>
      </c>
    </row>
    <row r="192" spans="2:12" s="178" customFormat="1" ht="8.85" customHeight="1" x14ac:dyDescent="0.15">
      <c r="B192" s="291">
        <v>45505</v>
      </c>
      <c r="C192" s="290">
        <v>51014</v>
      </c>
      <c r="D192" s="209">
        <v>181</v>
      </c>
      <c r="E192" s="289">
        <v>5509</v>
      </c>
      <c r="F192" s="288"/>
      <c r="G192" s="288"/>
      <c r="H192" s="235">
        <v>1731203834.1422901</v>
      </c>
      <c r="I192" s="235"/>
      <c r="J192" s="209">
        <v>1280374182.7294099</v>
      </c>
      <c r="K192" s="209">
        <v>814341394.154603</v>
      </c>
      <c r="L192" s="209">
        <v>383018692.89455801</v>
      </c>
    </row>
    <row r="193" spans="2:12" s="178" customFormat="1" ht="8.85" customHeight="1" x14ac:dyDescent="0.15">
      <c r="B193" s="291">
        <v>45505</v>
      </c>
      <c r="C193" s="290">
        <v>51044</v>
      </c>
      <c r="D193" s="209">
        <v>182</v>
      </c>
      <c r="E193" s="289">
        <v>5539</v>
      </c>
      <c r="F193" s="288"/>
      <c r="G193" s="288"/>
      <c r="H193" s="235">
        <v>1693415113.54527</v>
      </c>
      <c r="I193" s="235"/>
      <c r="J193" s="209">
        <v>1250370431.7068999</v>
      </c>
      <c r="K193" s="209">
        <v>793301115.67126906</v>
      </c>
      <c r="L193" s="209">
        <v>371593070.98088902</v>
      </c>
    </row>
    <row r="194" spans="2:12" s="178" customFormat="1" ht="8.85" customHeight="1" x14ac:dyDescent="0.15">
      <c r="B194" s="291">
        <v>45505</v>
      </c>
      <c r="C194" s="290">
        <v>51075</v>
      </c>
      <c r="D194" s="209">
        <v>183</v>
      </c>
      <c r="E194" s="289">
        <v>5570</v>
      </c>
      <c r="F194" s="288"/>
      <c r="G194" s="288"/>
      <c r="H194" s="235">
        <v>1656601105.90363</v>
      </c>
      <c r="I194" s="235"/>
      <c r="J194" s="209">
        <v>1221113379.1247001</v>
      </c>
      <c r="K194" s="209">
        <v>772768574.08208203</v>
      </c>
      <c r="L194" s="209">
        <v>360442185.37146097</v>
      </c>
    </row>
    <row r="195" spans="2:12" s="178" customFormat="1" ht="8.85" customHeight="1" x14ac:dyDescent="0.15">
      <c r="B195" s="291">
        <v>45505</v>
      </c>
      <c r="C195" s="290">
        <v>51105</v>
      </c>
      <c r="D195" s="209">
        <v>184</v>
      </c>
      <c r="E195" s="289">
        <v>5600</v>
      </c>
      <c r="F195" s="288"/>
      <c r="G195" s="288"/>
      <c r="H195" s="235">
        <v>1620287668.5164599</v>
      </c>
      <c r="I195" s="235"/>
      <c r="J195" s="209">
        <v>1192385619.77266</v>
      </c>
      <c r="K195" s="209">
        <v>752731273.53246403</v>
      </c>
      <c r="L195" s="209">
        <v>349656982.30258298</v>
      </c>
    </row>
    <row r="196" spans="2:12" s="178" customFormat="1" ht="8.85" customHeight="1" x14ac:dyDescent="0.15">
      <c r="B196" s="291">
        <v>45505</v>
      </c>
      <c r="C196" s="290">
        <v>51136</v>
      </c>
      <c r="D196" s="209">
        <v>185</v>
      </c>
      <c r="E196" s="289">
        <v>5631</v>
      </c>
      <c r="F196" s="288"/>
      <c r="G196" s="288"/>
      <c r="H196" s="235">
        <v>1585579050.7179201</v>
      </c>
      <c r="I196" s="235"/>
      <c r="J196" s="209">
        <v>1164864154.3840799</v>
      </c>
      <c r="K196" s="209">
        <v>733487309.46688497</v>
      </c>
      <c r="L196" s="209">
        <v>339274695.17504102</v>
      </c>
    </row>
    <row r="197" spans="2:12" s="178" customFormat="1" ht="8.85" customHeight="1" x14ac:dyDescent="0.15">
      <c r="B197" s="291">
        <v>45505</v>
      </c>
      <c r="C197" s="290">
        <v>51167</v>
      </c>
      <c r="D197" s="209">
        <v>186</v>
      </c>
      <c r="E197" s="289">
        <v>5662</v>
      </c>
      <c r="F197" s="288"/>
      <c r="G197" s="288"/>
      <c r="H197" s="235">
        <v>1551538115.15556</v>
      </c>
      <c r="I197" s="235"/>
      <c r="J197" s="209">
        <v>1137922304.37097</v>
      </c>
      <c r="K197" s="209">
        <v>714700401.38669097</v>
      </c>
      <c r="L197" s="209">
        <v>329184600.43591303</v>
      </c>
    </row>
    <row r="198" spans="2:12" s="178" customFormat="1" ht="8.85" customHeight="1" x14ac:dyDescent="0.15">
      <c r="B198" s="291">
        <v>45505</v>
      </c>
      <c r="C198" s="290">
        <v>51196</v>
      </c>
      <c r="D198" s="209">
        <v>187</v>
      </c>
      <c r="E198" s="289">
        <v>5691</v>
      </c>
      <c r="F198" s="288"/>
      <c r="G198" s="288"/>
      <c r="H198" s="235">
        <v>1517818028.6751001</v>
      </c>
      <c r="I198" s="235"/>
      <c r="J198" s="209">
        <v>1111425124.10659</v>
      </c>
      <c r="K198" s="209">
        <v>696397282.22342896</v>
      </c>
      <c r="L198" s="209">
        <v>319483254.03575897</v>
      </c>
    </row>
    <row r="199" spans="2:12" s="178" customFormat="1" ht="8.85" customHeight="1" x14ac:dyDescent="0.15">
      <c r="B199" s="291">
        <v>45505</v>
      </c>
      <c r="C199" s="290">
        <v>51227</v>
      </c>
      <c r="D199" s="209">
        <v>188</v>
      </c>
      <c r="E199" s="289">
        <v>5722</v>
      </c>
      <c r="F199" s="288"/>
      <c r="G199" s="288"/>
      <c r="H199" s="235">
        <v>1485027529.8965499</v>
      </c>
      <c r="I199" s="235"/>
      <c r="J199" s="209">
        <v>1085569884.3302901</v>
      </c>
      <c r="K199" s="209">
        <v>678467013.11378503</v>
      </c>
      <c r="L199" s="209">
        <v>309939114.87455201</v>
      </c>
    </row>
    <row r="200" spans="2:12" s="178" customFormat="1" ht="8.85" customHeight="1" x14ac:dyDescent="0.15">
      <c r="B200" s="291">
        <v>45505</v>
      </c>
      <c r="C200" s="290">
        <v>51257</v>
      </c>
      <c r="D200" s="209">
        <v>189</v>
      </c>
      <c r="E200" s="289">
        <v>5752</v>
      </c>
      <c r="F200" s="288"/>
      <c r="G200" s="288"/>
      <c r="H200" s="235">
        <v>1452525810.6096301</v>
      </c>
      <c r="I200" s="235"/>
      <c r="J200" s="209">
        <v>1060067940.94715</v>
      </c>
      <c r="K200" s="209">
        <v>660897970.763219</v>
      </c>
      <c r="L200" s="209">
        <v>300675577.01296902</v>
      </c>
    </row>
    <row r="201" spans="2:12" s="178" customFormat="1" ht="8.85" customHeight="1" x14ac:dyDescent="0.15">
      <c r="B201" s="291">
        <v>45505</v>
      </c>
      <c r="C201" s="290">
        <v>51288</v>
      </c>
      <c r="D201" s="209">
        <v>190</v>
      </c>
      <c r="E201" s="289">
        <v>5783</v>
      </c>
      <c r="F201" s="288"/>
      <c r="G201" s="288"/>
      <c r="H201" s="235">
        <v>1420538387.7607701</v>
      </c>
      <c r="I201" s="235"/>
      <c r="J201" s="209">
        <v>1034964838.87221</v>
      </c>
      <c r="K201" s="209">
        <v>643606477.49729705</v>
      </c>
      <c r="L201" s="209">
        <v>291568606.08340299</v>
      </c>
    </row>
    <row r="202" spans="2:12" s="178" customFormat="1" ht="8.85" customHeight="1" x14ac:dyDescent="0.15">
      <c r="B202" s="291">
        <v>45505</v>
      </c>
      <c r="C202" s="290">
        <v>51318</v>
      </c>
      <c r="D202" s="209">
        <v>191</v>
      </c>
      <c r="E202" s="289">
        <v>5813</v>
      </c>
      <c r="F202" s="288"/>
      <c r="G202" s="288"/>
      <c r="H202" s="235">
        <v>1389248932.5092001</v>
      </c>
      <c r="I202" s="235"/>
      <c r="J202" s="209">
        <v>1010506830.44118</v>
      </c>
      <c r="K202" s="209">
        <v>626850290.48283505</v>
      </c>
      <c r="L202" s="209">
        <v>282813586.37773401</v>
      </c>
    </row>
    <row r="203" spans="2:12" s="178" customFormat="1" ht="8.85" customHeight="1" x14ac:dyDescent="0.15">
      <c r="B203" s="291">
        <v>45505</v>
      </c>
      <c r="C203" s="290">
        <v>51349</v>
      </c>
      <c r="D203" s="209">
        <v>192</v>
      </c>
      <c r="E203" s="289">
        <v>5844</v>
      </c>
      <c r="F203" s="288"/>
      <c r="G203" s="288"/>
      <c r="H203" s="235">
        <v>1358463134.6806099</v>
      </c>
      <c r="I203" s="235"/>
      <c r="J203" s="209">
        <v>986438054.49039805</v>
      </c>
      <c r="K203" s="209">
        <v>610363407.45327306</v>
      </c>
      <c r="L203" s="209">
        <v>274208899.72719401</v>
      </c>
    </row>
    <row r="204" spans="2:12" s="178" customFormat="1" ht="8.85" customHeight="1" x14ac:dyDescent="0.15">
      <c r="B204" s="291">
        <v>45505</v>
      </c>
      <c r="C204" s="290">
        <v>51380</v>
      </c>
      <c r="D204" s="209">
        <v>193</v>
      </c>
      <c r="E204" s="289">
        <v>5875</v>
      </c>
      <c r="F204" s="288"/>
      <c r="G204" s="288"/>
      <c r="H204" s="235">
        <v>1327793491.5950201</v>
      </c>
      <c r="I204" s="235"/>
      <c r="J204" s="209">
        <v>962532218.35881603</v>
      </c>
      <c r="K204" s="209">
        <v>594056892.50518298</v>
      </c>
      <c r="L204" s="209">
        <v>265752718.596807</v>
      </c>
    </row>
    <row r="205" spans="2:12" s="178" customFormat="1" ht="8.85" customHeight="1" x14ac:dyDescent="0.15">
      <c r="B205" s="291">
        <v>45505</v>
      </c>
      <c r="C205" s="290">
        <v>51410</v>
      </c>
      <c r="D205" s="209">
        <v>194</v>
      </c>
      <c r="E205" s="289">
        <v>5905</v>
      </c>
      <c r="F205" s="288"/>
      <c r="G205" s="288"/>
      <c r="H205" s="235">
        <v>1297872696.58038</v>
      </c>
      <c r="I205" s="235"/>
      <c r="J205" s="209">
        <v>939297997.41844904</v>
      </c>
      <c r="K205" s="209">
        <v>578290326.37834895</v>
      </c>
      <c r="L205" s="209">
        <v>257639049.22923401</v>
      </c>
    </row>
    <row r="206" spans="2:12" s="178" customFormat="1" ht="8.85" customHeight="1" x14ac:dyDescent="0.15">
      <c r="B206" s="291">
        <v>45505</v>
      </c>
      <c r="C206" s="290">
        <v>51441</v>
      </c>
      <c r="D206" s="209">
        <v>195</v>
      </c>
      <c r="E206" s="289">
        <v>5936</v>
      </c>
      <c r="F206" s="288"/>
      <c r="G206" s="288"/>
      <c r="H206" s="235">
        <v>1268453681.79953</v>
      </c>
      <c r="I206" s="235"/>
      <c r="J206" s="209">
        <v>916449824.94425595</v>
      </c>
      <c r="K206" s="209">
        <v>562788632.25758696</v>
      </c>
      <c r="L206" s="209">
        <v>249670767.56824699</v>
      </c>
    </row>
    <row r="207" spans="2:12" s="178" customFormat="1" ht="8.85" customHeight="1" x14ac:dyDescent="0.15">
      <c r="B207" s="291">
        <v>45505</v>
      </c>
      <c r="C207" s="290">
        <v>51471</v>
      </c>
      <c r="D207" s="209">
        <v>196</v>
      </c>
      <c r="E207" s="289">
        <v>5966</v>
      </c>
      <c r="F207" s="288"/>
      <c r="G207" s="288"/>
      <c r="H207" s="235">
        <v>1239346320.9089701</v>
      </c>
      <c r="I207" s="235"/>
      <c r="J207" s="209">
        <v>893950190.92821598</v>
      </c>
      <c r="K207" s="209">
        <v>547620519.28328502</v>
      </c>
      <c r="L207" s="209">
        <v>241945849.35026899</v>
      </c>
    </row>
    <row r="208" spans="2:12" s="178" customFormat="1" ht="8.85" customHeight="1" x14ac:dyDescent="0.15">
      <c r="B208" s="291">
        <v>45505</v>
      </c>
      <c r="C208" s="290">
        <v>51502</v>
      </c>
      <c r="D208" s="209">
        <v>197</v>
      </c>
      <c r="E208" s="289">
        <v>5997</v>
      </c>
      <c r="F208" s="288"/>
      <c r="G208" s="288"/>
      <c r="H208" s="235">
        <v>1210635708.0936201</v>
      </c>
      <c r="I208" s="235"/>
      <c r="J208" s="209">
        <v>871759920.07463503</v>
      </c>
      <c r="K208" s="209">
        <v>532668950.38238001</v>
      </c>
      <c r="L208" s="209">
        <v>234343258.87911299</v>
      </c>
    </row>
    <row r="209" spans="2:12" s="178" customFormat="1" ht="8.85" customHeight="1" x14ac:dyDescent="0.15">
      <c r="B209" s="291">
        <v>45505</v>
      </c>
      <c r="C209" s="290">
        <v>51533</v>
      </c>
      <c r="D209" s="209">
        <v>198</v>
      </c>
      <c r="E209" s="289">
        <v>6028</v>
      </c>
      <c r="F209" s="288"/>
      <c r="G209" s="288"/>
      <c r="H209" s="235">
        <v>1182005506.23733</v>
      </c>
      <c r="I209" s="235"/>
      <c r="J209" s="209">
        <v>849700154.77915096</v>
      </c>
      <c r="K209" s="209">
        <v>517869428.99611902</v>
      </c>
      <c r="L209" s="209">
        <v>226867338.87625</v>
      </c>
    </row>
    <row r="210" spans="2:12" s="178" customFormat="1" ht="8.85" customHeight="1" x14ac:dyDescent="0.15">
      <c r="B210" s="291">
        <v>45505</v>
      </c>
      <c r="C210" s="290">
        <v>51561</v>
      </c>
      <c r="D210" s="209">
        <v>199</v>
      </c>
      <c r="E210" s="289">
        <v>6056</v>
      </c>
      <c r="F210" s="288"/>
      <c r="G210" s="288"/>
      <c r="H210" s="235">
        <v>1153510749.6598499</v>
      </c>
      <c r="I210" s="235"/>
      <c r="J210" s="209">
        <v>827945913.27789104</v>
      </c>
      <c r="K210" s="209">
        <v>503451524.169065</v>
      </c>
      <c r="L210" s="209">
        <v>219707242.65820599</v>
      </c>
    </row>
    <row r="211" spans="2:12" s="178" customFormat="1" ht="8.85" customHeight="1" x14ac:dyDescent="0.15">
      <c r="B211" s="291">
        <v>45505</v>
      </c>
      <c r="C211" s="290">
        <v>51592</v>
      </c>
      <c r="D211" s="209">
        <v>200</v>
      </c>
      <c r="E211" s="289">
        <v>6087</v>
      </c>
      <c r="F211" s="288"/>
      <c r="G211" s="288"/>
      <c r="H211" s="235">
        <v>1125595778.42329</v>
      </c>
      <c r="I211" s="235"/>
      <c r="J211" s="209">
        <v>806539339.72058499</v>
      </c>
      <c r="K211" s="209">
        <v>489187489.02930802</v>
      </c>
      <c r="L211" s="209">
        <v>212578175.201262</v>
      </c>
    </row>
    <row r="212" spans="2:12" s="178" customFormat="1" ht="8.85" customHeight="1" x14ac:dyDescent="0.15">
      <c r="B212" s="291">
        <v>45505</v>
      </c>
      <c r="C212" s="290">
        <v>51622</v>
      </c>
      <c r="D212" s="209">
        <v>201</v>
      </c>
      <c r="E212" s="289">
        <v>6117</v>
      </c>
      <c r="F212" s="288"/>
      <c r="G212" s="288"/>
      <c r="H212" s="235">
        <v>1097948996.3496101</v>
      </c>
      <c r="I212" s="235"/>
      <c r="J212" s="209">
        <v>785437850.443434</v>
      </c>
      <c r="K212" s="209">
        <v>475216355.75696701</v>
      </c>
      <c r="L212" s="209">
        <v>205660456.88820001</v>
      </c>
    </row>
    <row r="213" spans="2:12" s="178" customFormat="1" ht="8.85" customHeight="1" x14ac:dyDescent="0.15">
      <c r="B213" s="291">
        <v>45505</v>
      </c>
      <c r="C213" s="290">
        <v>51653</v>
      </c>
      <c r="D213" s="209">
        <v>202</v>
      </c>
      <c r="E213" s="289">
        <v>6148</v>
      </c>
      <c r="F213" s="288"/>
      <c r="G213" s="288"/>
      <c r="H213" s="235">
        <v>1070782317.80926</v>
      </c>
      <c r="I213" s="235"/>
      <c r="J213" s="209">
        <v>764704472.28679895</v>
      </c>
      <c r="K213" s="209">
        <v>461495293.577519</v>
      </c>
      <c r="L213" s="209">
        <v>198876428.73732901</v>
      </c>
    </row>
    <row r="214" spans="2:12" s="178" customFormat="1" ht="8.85" customHeight="1" x14ac:dyDescent="0.15">
      <c r="B214" s="291">
        <v>45505</v>
      </c>
      <c r="C214" s="290">
        <v>51683</v>
      </c>
      <c r="D214" s="209">
        <v>203</v>
      </c>
      <c r="E214" s="289">
        <v>6178</v>
      </c>
      <c r="F214" s="288"/>
      <c r="G214" s="288"/>
      <c r="H214" s="235">
        <v>1044247346.13939</v>
      </c>
      <c r="I214" s="235"/>
      <c r="J214" s="209">
        <v>744530305.04744399</v>
      </c>
      <c r="K214" s="209">
        <v>448214387.74317503</v>
      </c>
      <c r="L214" s="209">
        <v>192361392.86563501</v>
      </c>
    </row>
    <row r="215" spans="2:12" s="178" customFormat="1" ht="8.85" customHeight="1" x14ac:dyDescent="0.15">
      <c r="B215" s="291">
        <v>45505</v>
      </c>
      <c r="C215" s="290">
        <v>51714</v>
      </c>
      <c r="D215" s="209">
        <v>204</v>
      </c>
      <c r="E215" s="289">
        <v>6209</v>
      </c>
      <c r="F215" s="288"/>
      <c r="G215" s="288"/>
      <c r="H215" s="235">
        <v>1018187834.31471</v>
      </c>
      <c r="I215" s="235"/>
      <c r="J215" s="209">
        <v>724719058.15775597</v>
      </c>
      <c r="K215" s="209">
        <v>435178257.28357702</v>
      </c>
      <c r="L215" s="209">
        <v>185975582.647751</v>
      </c>
    </row>
    <row r="216" spans="2:12" s="178" customFormat="1" ht="8.85" customHeight="1" x14ac:dyDescent="0.15">
      <c r="B216" s="291">
        <v>45505</v>
      </c>
      <c r="C216" s="290">
        <v>51745</v>
      </c>
      <c r="D216" s="209">
        <v>205</v>
      </c>
      <c r="E216" s="289">
        <v>6240</v>
      </c>
      <c r="F216" s="288"/>
      <c r="G216" s="288"/>
      <c r="H216" s="235">
        <v>992676685.83626199</v>
      </c>
      <c r="I216" s="235"/>
      <c r="J216" s="209">
        <v>705362520.65417302</v>
      </c>
      <c r="K216" s="209">
        <v>422477883.77811199</v>
      </c>
      <c r="L216" s="209">
        <v>179783295.91890699</v>
      </c>
    </row>
    <row r="217" spans="2:12" s="178" customFormat="1" ht="8.85" customHeight="1" x14ac:dyDescent="0.15">
      <c r="B217" s="291">
        <v>45505</v>
      </c>
      <c r="C217" s="290">
        <v>51775</v>
      </c>
      <c r="D217" s="209">
        <v>206</v>
      </c>
      <c r="E217" s="289">
        <v>6270</v>
      </c>
      <c r="F217" s="288"/>
      <c r="G217" s="288"/>
      <c r="H217" s="235">
        <v>967462734.37811303</v>
      </c>
      <c r="I217" s="235"/>
      <c r="J217" s="209">
        <v>686317959.32814705</v>
      </c>
      <c r="K217" s="209">
        <v>410059360.55183798</v>
      </c>
      <c r="L217" s="209">
        <v>173783353.06625101</v>
      </c>
    </row>
    <row r="218" spans="2:12" s="178" customFormat="1" ht="8.85" customHeight="1" x14ac:dyDescent="0.15">
      <c r="B218" s="291">
        <v>45505</v>
      </c>
      <c r="C218" s="290">
        <v>51806</v>
      </c>
      <c r="D218" s="209">
        <v>207</v>
      </c>
      <c r="E218" s="289">
        <v>6301</v>
      </c>
      <c r="F218" s="288"/>
      <c r="G218" s="288"/>
      <c r="H218" s="235">
        <v>942580171.50628304</v>
      </c>
      <c r="I218" s="235"/>
      <c r="J218" s="209">
        <v>667532164.43324697</v>
      </c>
      <c r="K218" s="209">
        <v>397820955.46639103</v>
      </c>
      <c r="L218" s="209">
        <v>167882612.18827799</v>
      </c>
    </row>
    <row r="219" spans="2:12" s="178" customFormat="1" ht="8.85" customHeight="1" x14ac:dyDescent="0.15">
      <c r="B219" s="291">
        <v>45505</v>
      </c>
      <c r="C219" s="290">
        <v>51836</v>
      </c>
      <c r="D219" s="209">
        <v>208</v>
      </c>
      <c r="E219" s="289">
        <v>6331</v>
      </c>
      <c r="F219" s="288"/>
      <c r="G219" s="288"/>
      <c r="H219" s="235">
        <v>918342701.25574005</v>
      </c>
      <c r="I219" s="235"/>
      <c r="J219" s="209">
        <v>649299750.75171697</v>
      </c>
      <c r="K219" s="209">
        <v>386002807.08925301</v>
      </c>
      <c r="L219" s="209">
        <v>162227549.59858</v>
      </c>
    </row>
    <row r="220" spans="2:12" s="178" customFormat="1" ht="8.85" customHeight="1" x14ac:dyDescent="0.15">
      <c r="B220" s="291">
        <v>45505</v>
      </c>
      <c r="C220" s="290">
        <v>51867</v>
      </c>
      <c r="D220" s="209">
        <v>209</v>
      </c>
      <c r="E220" s="289">
        <v>6362</v>
      </c>
      <c r="F220" s="288"/>
      <c r="G220" s="288"/>
      <c r="H220" s="235">
        <v>894760594.32403302</v>
      </c>
      <c r="I220" s="235"/>
      <c r="J220" s="209">
        <v>631553412.08688796</v>
      </c>
      <c r="K220" s="209">
        <v>374497916.20125198</v>
      </c>
      <c r="L220" s="209">
        <v>156725682.75803599</v>
      </c>
    </row>
    <row r="221" spans="2:12" s="178" customFormat="1" ht="8.85" customHeight="1" x14ac:dyDescent="0.15">
      <c r="B221" s="291">
        <v>45505</v>
      </c>
      <c r="C221" s="290">
        <v>51898</v>
      </c>
      <c r="D221" s="209">
        <v>210</v>
      </c>
      <c r="E221" s="289">
        <v>6393</v>
      </c>
      <c r="F221" s="288"/>
      <c r="G221" s="288"/>
      <c r="H221" s="235">
        <v>871664671.61024904</v>
      </c>
      <c r="I221" s="235"/>
      <c r="J221" s="209">
        <v>614207987.64984202</v>
      </c>
      <c r="K221" s="209">
        <v>363286176.413463</v>
      </c>
      <c r="L221" s="209">
        <v>151389675.171446</v>
      </c>
    </row>
    <row r="222" spans="2:12" s="178" customFormat="1" ht="8.85" customHeight="1" x14ac:dyDescent="0.15">
      <c r="B222" s="291">
        <v>45505</v>
      </c>
      <c r="C222" s="290">
        <v>51926</v>
      </c>
      <c r="D222" s="209">
        <v>211</v>
      </c>
      <c r="E222" s="289">
        <v>6421</v>
      </c>
      <c r="F222" s="288"/>
      <c r="G222" s="288"/>
      <c r="H222" s="235">
        <v>848799272.10993505</v>
      </c>
      <c r="I222" s="235"/>
      <c r="J222" s="209">
        <v>597179838.57365298</v>
      </c>
      <c r="K222" s="209">
        <v>352403055.88681901</v>
      </c>
      <c r="L222" s="209">
        <v>146292499.95394701</v>
      </c>
    </row>
    <row r="223" spans="2:12" s="178" customFormat="1" ht="8.85" customHeight="1" x14ac:dyDescent="0.15">
      <c r="B223" s="291">
        <v>45505</v>
      </c>
      <c r="C223" s="290">
        <v>51957</v>
      </c>
      <c r="D223" s="209">
        <v>212</v>
      </c>
      <c r="E223" s="289">
        <v>6452</v>
      </c>
      <c r="F223" s="288"/>
      <c r="G223" s="288"/>
      <c r="H223" s="235">
        <v>825980216.21482694</v>
      </c>
      <c r="I223" s="235"/>
      <c r="J223" s="209">
        <v>580139669.12137997</v>
      </c>
      <c r="K223" s="209">
        <v>341476785.48900098</v>
      </c>
      <c r="L223" s="209">
        <v>141156278.46908301</v>
      </c>
    </row>
    <row r="224" spans="2:12" s="178" customFormat="1" ht="8.85" customHeight="1" x14ac:dyDescent="0.15">
      <c r="B224" s="291">
        <v>45505</v>
      </c>
      <c r="C224" s="290">
        <v>51987</v>
      </c>
      <c r="D224" s="209">
        <v>213</v>
      </c>
      <c r="E224" s="289">
        <v>6482</v>
      </c>
      <c r="F224" s="288"/>
      <c r="G224" s="288"/>
      <c r="H224" s="235">
        <v>803694604.52532005</v>
      </c>
      <c r="I224" s="235"/>
      <c r="J224" s="209">
        <v>563560480.56364298</v>
      </c>
      <c r="K224" s="209">
        <v>330901640.07150698</v>
      </c>
      <c r="L224" s="209">
        <v>136224122.32031199</v>
      </c>
    </row>
    <row r="225" spans="2:12" s="178" customFormat="1" ht="8.85" customHeight="1" x14ac:dyDescent="0.15">
      <c r="B225" s="291">
        <v>45505</v>
      </c>
      <c r="C225" s="290">
        <v>52018</v>
      </c>
      <c r="D225" s="209">
        <v>214</v>
      </c>
      <c r="E225" s="289">
        <v>6513</v>
      </c>
      <c r="F225" s="288"/>
      <c r="G225" s="288"/>
      <c r="H225" s="235">
        <v>781757019.60950899</v>
      </c>
      <c r="I225" s="235"/>
      <c r="J225" s="209">
        <v>547247828.13081896</v>
      </c>
      <c r="K225" s="209">
        <v>320506268.877904</v>
      </c>
      <c r="L225" s="209">
        <v>131385744.632002</v>
      </c>
    </row>
    <row r="226" spans="2:12" s="178" customFormat="1" ht="8.85" customHeight="1" x14ac:dyDescent="0.15">
      <c r="B226" s="291">
        <v>45505</v>
      </c>
      <c r="C226" s="290">
        <v>52048</v>
      </c>
      <c r="D226" s="209">
        <v>215</v>
      </c>
      <c r="E226" s="289">
        <v>6543</v>
      </c>
      <c r="F226" s="288"/>
      <c r="G226" s="288"/>
      <c r="H226" s="235">
        <v>760166828.03954804</v>
      </c>
      <c r="I226" s="235"/>
      <c r="J226" s="209">
        <v>531260750.55274898</v>
      </c>
      <c r="K226" s="209">
        <v>310377321.25410402</v>
      </c>
      <c r="L226" s="209">
        <v>126712010.67450599</v>
      </c>
    </row>
    <row r="227" spans="2:12" s="178" customFormat="1" ht="8.85" customHeight="1" x14ac:dyDescent="0.15">
      <c r="B227" s="291">
        <v>45505</v>
      </c>
      <c r="C227" s="290">
        <v>52079</v>
      </c>
      <c r="D227" s="209">
        <v>216</v>
      </c>
      <c r="E227" s="289">
        <v>6574</v>
      </c>
      <c r="F227" s="288"/>
      <c r="G227" s="288"/>
      <c r="H227" s="235">
        <v>738759129.03037405</v>
      </c>
      <c r="I227" s="235"/>
      <c r="J227" s="209">
        <v>515423786.49699998</v>
      </c>
      <c r="K227" s="209">
        <v>300359103.27774101</v>
      </c>
      <c r="L227" s="209">
        <v>122102686.798058</v>
      </c>
    </row>
    <row r="228" spans="2:12" s="178" customFormat="1" ht="8.85" customHeight="1" x14ac:dyDescent="0.15">
      <c r="B228" s="291">
        <v>45505</v>
      </c>
      <c r="C228" s="290">
        <v>52110</v>
      </c>
      <c r="D228" s="209">
        <v>217</v>
      </c>
      <c r="E228" s="289">
        <v>6605</v>
      </c>
      <c r="F228" s="288"/>
      <c r="G228" s="288"/>
      <c r="H228" s="235">
        <v>717822358.19036198</v>
      </c>
      <c r="I228" s="235"/>
      <c r="J228" s="209">
        <v>499967019.43499601</v>
      </c>
      <c r="K228" s="209">
        <v>290610827.896635</v>
      </c>
      <c r="L228" s="209">
        <v>117639408.623051</v>
      </c>
    </row>
    <row r="229" spans="2:12" s="178" customFormat="1" ht="8.85" customHeight="1" x14ac:dyDescent="0.15">
      <c r="B229" s="291">
        <v>45505</v>
      </c>
      <c r="C229" s="290">
        <v>52140</v>
      </c>
      <c r="D229" s="209">
        <v>218</v>
      </c>
      <c r="E229" s="289">
        <v>6635</v>
      </c>
      <c r="F229" s="288"/>
      <c r="G229" s="288"/>
      <c r="H229" s="235">
        <v>696850431.87364697</v>
      </c>
      <c r="I229" s="235"/>
      <c r="J229" s="209">
        <v>484563290.10861403</v>
      </c>
      <c r="K229" s="209">
        <v>280964022.26626402</v>
      </c>
      <c r="L229" s="209">
        <v>113268157.495507</v>
      </c>
    </row>
    <row r="230" spans="2:12" s="178" customFormat="1" ht="8.85" customHeight="1" x14ac:dyDescent="0.15">
      <c r="B230" s="291">
        <v>45505</v>
      </c>
      <c r="C230" s="290">
        <v>52171</v>
      </c>
      <c r="D230" s="209">
        <v>219</v>
      </c>
      <c r="E230" s="289">
        <v>6666</v>
      </c>
      <c r="F230" s="288"/>
      <c r="G230" s="288"/>
      <c r="H230" s="235">
        <v>676460790.37913597</v>
      </c>
      <c r="I230" s="235"/>
      <c r="J230" s="209">
        <v>469587300.84804499</v>
      </c>
      <c r="K230" s="209">
        <v>271588038.64330202</v>
      </c>
      <c r="L230" s="209">
        <v>109024570.05528</v>
      </c>
    </row>
    <row r="231" spans="2:12" s="178" customFormat="1" ht="8.85" customHeight="1" x14ac:dyDescent="0.15">
      <c r="B231" s="291">
        <v>45505</v>
      </c>
      <c r="C231" s="290">
        <v>52201</v>
      </c>
      <c r="D231" s="209">
        <v>220</v>
      </c>
      <c r="E231" s="289">
        <v>6696</v>
      </c>
      <c r="F231" s="288"/>
      <c r="G231" s="288"/>
      <c r="H231" s="235">
        <v>656283641.42927694</v>
      </c>
      <c r="I231" s="235"/>
      <c r="J231" s="209">
        <v>454832882.16223198</v>
      </c>
      <c r="K231" s="209">
        <v>262407302.51597199</v>
      </c>
      <c r="L231" s="209">
        <v>104907308.339131</v>
      </c>
    </row>
    <row r="232" spans="2:12" s="178" customFormat="1" ht="8.85" customHeight="1" x14ac:dyDescent="0.15">
      <c r="B232" s="291">
        <v>45505</v>
      </c>
      <c r="C232" s="290">
        <v>52232</v>
      </c>
      <c r="D232" s="209">
        <v>221</v>
      </c>
      <c r="E232" s="289">
        <v>6727</v>
      </c>
      <c r="F232" s="288"/>
      <c r="G232" s="288"/>
      <c r="H232" s="235">
        <v>636252335.76238406</v>
      </c>
      <c r="I232" s="235"/>
      <c r="J232" s="209">
        <v>440202438.60490102</v>
      </c>
      <c r="K232" s="209">
        <v>253320653.26497</v>
      </c>
      <c r="L232" s="209">
        <v>100845621.38236099</v>
      </c>
    </row>
    <row r="233" spans="2:12" s="178" customFormat="1" ht="8.85" customHeight="1" x14ac:dyDescent="0.15">
      <c r="B233" s="291">
        <v>45505</v>
      </c>
      <c r="C233" s="290">
        <v>52263</v>
      </c>
      <c r="D233" s="209">
        <v>222</v>
      </c>
      <c r="E233" s="289">
        <v>6758</v>
      </c>
      <c r="F233" s="288"/>
      <c r="G233" s="288"/>
      <c r="H233" s="235">
        <v>616360458.47430396</v>
      </c>
      <c r="I233" s="235"/>
      <c r="J233" s="209">
        <v>425716617.65268803</v>
      </c>
      <c r="K233" s="209">
        <v>244361538.672456</v>
      </c>
      <c r="L233" s="209">
        <v>96867015.155903995</v>
      </c>
    </row>
    <row r="234" spans="2:12" s="178" customFormat="1" ht="8.85" customHeight="1" x14ac:dyDescent="0.15">
      <c r="B234" s="291">
        <v>45505</v>
      </c>
      <c r="C234" s="290">
        <v>52291</v>
      </c>
      <c r="D234" s="209">
        <v>223</v>
      </c>
      <c r="E234" s="289">
        <v>6786</v>
      </c>
      <c r="F234" s="288"/>
      <c r="G234" s="288"/>
      <c r="H234" s="235">
        <v>596827712.56549299</v>
      </c>
      <c r="I234" s="235"/>
      <c r="J234" s="209">
        <v>411593906.95667499</v>
      </c>
      <c r="K234" s="209">
        <v>235712330.238372</v>
      </c>
      <c r="L234" s="209">
        <v>93080858.262445003</v>
      </c>
    </row>
    <row r="235" spans="2:12" s="178" customFormat="1" ht="8.85" customHeight="1" x14ac:dyDescent="0.15">
      <c r="B235" s="291">
        <v>45505</v>
      </c>
      <c r="C235" s="290">
        <v>52322</v>
      </c>
      <c r="D235" s="209">
        <v>224</v>
      </c>
      <c r="E235" s="289">
        <v>6817</v>
      </c>
      <c r="F235" s="288"/>
      <c r="G235" s="288"/>
      <c r="H235" s="235">
        <v>577469444.18683696</v>
      </c>
      <c r="I235" s="235"/>
      <c r="J235" s="209">
        <v>397568296.32738</v>
      </c>
      <c r="K235" s="209">
        <v>227101081.213615</v>
      </c>
      <c r="L235" s="209">
        <v>89300501.789020896</v>
      </c>
    </row>
    <row r="236" spans="2:12" s="178" customFormat="1" ht="8.85" customHeight="1" x14ac:dyDescent="0.15">
      <c r="B236" s="291">
        <v>45505</v>
      </c>
      <c r="C236" s="290">
        <v>52352</v>
      </c>
      <c r="D236" s="209">
        <v>225</v>
      </c>
      <c r="E236" s="289">
        <v>6847</v>
      </c>
      <c r="F236" s="288"/>
      <c r="G236" s="288"/>
      <c r="H236" s="235">
        <v>558330720.79564595</v>
      </c>
      <c r="I236" s="235"/>
      <c r="J236" s="209">
        <v>383760985.21461201</v>
      </c>
      <c r="K236" s="209">
        <v>218674450.98727599</v>
      </c>
      <c r="L236" s="209">
        <v>85634511.701251894</v>
      </c>
    </row>
    <row r="237" spans="2:12" s="178" customFormat="1" ht="8.85" customHeight="1" x14ac:dyDescent="0.15">
      <c r="B237" s="291">
        <v>45505</v>
      </c>
      <c r="C237" s="290">
        <v>52383</v>
      </c>
      <c r="D237" s="209">
        <v>226</v>
      </c>
      <c r="E237" s="289">
        <v>6878</v>
      </c>
      <c r="F237" s="288"/>
      <c r="G237" s="288"/>
      <c r="H237" s="235">
        <v>539404142.08204401</v>
      </c>
      <c r="I237" s="235"/>
      <c r="J237" s="209">
        <v>370123237.24506098</v>
      </c>
      <c r="K237" s="209">
        <v>210367026.99566299</v>
      </c>
      <c r="L237" s="209">
        <v>82032334.260636404</v>
      </c>
    </row>
    <row r="238" spans="2:12" s="178" customFormat="1" ht="8.85" customHeight="1" x14ac:dyDescent="0.15">
      <c r="B238" s="291">
        <v>45505</v>
      </c>
      <c r="C238" s="290">
        <v>52413</v>
      </c>
      <c r="D238" s="209">
        <v>227</v>
      </c>
      <c r="E238" s="289">
        <v>6908</v>
      </c>
      <c r="F238" s="288"/>
      <c r="G238" s="288"/>
      <c r="H238" s="235">
        <v>520777823.60196197</v>
      </c>
      <c r="I238" s="235"/>
      <c r="J238" s="209">
        <v>356755861.75696301</v>
      </c>
      <c r="K238" s="209">
        <v>202270338.95726499</v>
      </c>
      <c r="L238" s="209">
        <v>78551717.671422198</v>
      </c>
    </row>
    <row r="239" spans="2:12" s="178" customFormat="1" ht="8.85" customHeight="1" x14ac:dyDescent="0.15">
      <c r="B239" s="291">
        <v>45505</v>
      </c>
      <c r="C239" s="290">
        <v>52444</v>
      </c>
      <c r="D239" s="209">
        <v>228</v>
      </c>
      <c r="E239" s="289">
        <v>6939</v>
      </c>
      <c r="F239" s="288"/>
      <c r="G239" s="288"/>
      <c r="H239" s="235">
        <v>502415309.78762001</v>
      </c>
      <c r="I239" s="235"/>
      <c r="J239" s="209">
        <v>343592977.766128</v>
      </c>
      <c r="K239" s="209">
        <v>194311926.140834</v>
      </c>
      <c r="L239" s="209">
        <v>75141448.071648195</v>
      </c>
    </row>
    <row r="240" spans="2:12" s="178" customFormat="1" ht="8.85" customHeight="1" x14ac:dyDescent="0.15">
      <c r="B240" s="291">
        <v>45505</v>
      </c>
      <c r="C240" s="290">
        <v>52475</v>
      </c>
      <c r="D240" s="209">
        <v>229</v>
      </c>
      <c r="E240" s="289">
        <v>6970</v>
      </c>
      <c r="F240" s="288"/>
      <c r="G240" s="288"/>
      <c r="H240" s="235">
        <v>484376587.16534501</v>
      </c>
      <c r="I240" s="235"/>
      <c r="J240" s="209">
        <v>330694777.47885197</v>
      </c>
      <c r="K240" s="209">
        <v>186541990.553579</v>
      </c>
      <c r="L240" s="209">
        <v>71831234.398660794</v>
      </c>
    </row>
    <row r="241" spans="2:12" s="178" customFormat="1" ht="8.85" customHeight="1" x14ac:dyDescent="0.15">
      <c r="B241" s="291">
        <v>45505</v>
      </c>
      <c r="C241" s="290">
        <v>52505</v>
      </c>
      <c r="D241" s="209">
        <v>230</v>
      </c>
      <c r="E241" s="289">
        <v>7000</v>
      </c>
      <c r="F241" s="288"/>
      <c r="G241" s="288"/>
      <c r="H241" s="235">
        <v>466298796.22406203</v>
      </c>
      <c r="I241" s="235"/>
      <c r="J241" s="209">
        <v>317830117.24210602</v>
      </c>
      <c r="K241" s="209">
        <v>178843881.036259</v>
      </c>
      <c r="L241" s="209">
        <v>68584644.559264004</v>
      </c>
    </row>
    <row r="242" spans="2:12" s="178" customFormat="1" ht="8.85" customHeight="1" x14ac:dyDescent="0.15">
      <c r="B242" s="291">
        <v>45505</v>
      </c>
      <c r="C242" s="290">
        <v>52536</v>
      </c>
      <c r="D242" s="209">
        <v>231</v>
      </c>
      <c r="E242" s="289">
        <v>7031</v>
      </c>
      <c r="F242" s="288"/>
      <c r="G242" s="288"/>
      <c r="H242" s="235">
        <v>448770983.58174199</v>
      </c>
      <c r="I242" s="235"/>
      <c r="J242" s="209">
        <v>305364327.48260999</v>
      </c>
      <c r="K242" s="209">
        <v>171392349.464118</v>
      </c>
      <c r="L242" s="209">
        <v>65448674.918466397</v>
      </c>
    </row>
    <row r="243" spans="2:12" s="178" customFormat="1" ht="8.85" customHeight="1" x14ac:dyDescent="0.15">
      <c r="B243" s="291">
        <v>45505</v>
      </c>
      <c r="C243" s="290">
        <v>52566</v>
      </c>
      <c r="D243" s="209">
        <v>232</v>
      </c>
      <c r="E243" s="289">
        <v>7061</v>
      </c>
      <c r="F243" s="288"/>
      <c r="G243" s="288"/>
      <c r="H243" s="235">
        <v>431661608.12739098</v>
      </c>
      <c r="I243" s="235"/>
      <c r="J243" s="209">
        <v>293240207.10540301</v>
      </c>
      <c r="K243" s="209">
        <v>164182330.284897</v>
      </c>
      <c r="L243" s="209">
        <v>62438422.900964104</v>
      </c>
    </row>
    <row r="244" spans="2:12" s="178" customFormat="1" ht="8.85" customHeight="1" x14ac:dyDescent="0.15">
      <c r="B244" s="291">
        <v>45505</v>
      </c>
      <c r="C244" s="290">
        <v>52597</v>
      </c>
      <c r="D244" s="209">
        <v>233</v>
      </c>
      <c r="E244" s="289">
        <v>7092</v>
      </c>
      <c r="F244" s="288"/>
      <c r="G244" s="288"/>
      <c r="H244" s="235">
        <v>414784215.46171898</v>
      </c>
      <c r="I244" s="235"/>
      <c r="J244" s="209">
        <v>281296995.35190803</v>
      </c>
      <c r="K244" s="209">
        <v>157094899.251811</v>
      </c>
      <c r="L244" s="209">
        <v>59490033.449941598</v>
      </c>
    </row>
    <row r="245" spans="2:12" s="178" customFormat="1" ht="8.85" customHeight="1" x14ac:dyDescent="0.15">
      <c r="B245" s="291">
        <v>45505</v>
      </c>
      <c r="C245" s="290">
        <v>52628</v>
      </c>
      <c r="D245" s="209">
        <v>234</v>
      </c>
      <c r="E245" s="289">
        <v>7123</v>
      </c>
      <c r="F245" s="288"/>
      <c r="G245" s="288"/>
      <c r="H245" s="235">
        <v>398105514.43872201</v>
      </c>
      <c r="I245" s="235"/>
      <c r="J245" s="209">
        <v>269527972.68812698</v>
      </c>
      <c r="K245" s="209">
        <v>150139487.236958</v>
      </c>
      <c r="L245" s="209">
        <v>56615282.268936403</v>
      </c>
    </row>
    <row r="246" spans="2:12" s="178" customFormat="1" ht="8.85" customHeight="1" x14ac:dyDescent="0.15">
      <c r="B246" s="291">
        <v>45505</v>
      </c>
      <c r="C246" s="290">
        <v>52657</v>
      </c>
      <c r="D246" s="209">
        <v>235</v>
      </c>
      <c r="E246" s="289">
        <v>7152</v>
      </c>
      <c r="F246" s="288"/>
      <c r="G246" s="288"/>
      <c r="H246" s="235">
        <v>381634740.29771399</v>
      </c>
      <c r="I246" s="235"/>
      <c r="J246" s="209">
        <v>257966846.553188</v>
      </c>
      <c r="K246" s="209">
        <v>143357500.45884401</v>
      </c>
      <c r="L246" s="209">
        <v>53843677.717748098</v>
      </c>
    </row>
    <row r="247" spans="2:12" s="178" customFormat="1" ht="8.85" customHeight="1" x14ac:dyDescent="0.15">
      <c r="B247" s="291">
        <v>45505</v>
      </c>
      <c r="C247" s="290">
        <v>52688</v>
      </c>
      <c r="D247" s="209">
        <v>236</v>
      </c>
      <c r="E247" s="289">
        <v>7183</v>
      </c>
      <c r="F247" s="288"/>
      <c r="G247" s="288"/>
      <c r="H247" s="235">
        <v>365383216.204624</v>
      </c>
      <c r="I247" s="235"/>
      <c r="J247" s="209">
        <v>246562693.849338</v>
      </c>
      <c r="K247" s="209">
        <v>136671507.444428</v>
      </c>
      <c r="L247" s="209">
        <v>51115062.965899602</v>
      </c>
    </row>
    <row r="248" spans="2:12" s="178" customFormat="1" ht="8.85" customHeight="1" x14ac:dyDescent="0.15">
      <c r="B248" s="291">
        <v>45505</v>
      </c>
      <c r="C248" s="290">
        <v>52718</v>
      </c>
      <c r="D248" s="209">
        <v>237</v>
      </c>
      <c r="E248" s="289">
        <v>7213</v>
      </c>
      <c r="F248" s="288"/>
      <c r="G248" s="288"/>
      <c r="H248" s="235">
        <v>349349709.82681102</v>
      </c>
      <c r="I248" s="235"/>
      <c r="J248" s="209">
        <v>235356241.12129399</v>
      </c>
      <c r="K248" s="209">
        <v>130138592.35162599</v>
      </c>
      <c r="L248" s="209">
        <v>48472241.567445397</v>
      </c>
    </row>
    <row r="249" spans="2:12" s="178" customFormat="1" ht="8.85" customHeight="1" x14ac:dyDescent="0.15">
      <c r="B249" s="291">
        <v>45505</v>
      </c>
      <c r="C249" s="290">
        <v>52749</v>
      </c>
      <c r="D249" s="209">
        <v>238</v>
      </c>
      <c r="E249" s="289">
        <v>7244</v>
      </c>
      <c r="F249" s="288"/>
      <c r="G249" s="288"/>
      <c r="H249" s="235">
        <v>333535590.45101303</v>
      </c>
      <c r="I249" s="235"/>
      <c r="J249" s="209">
        <v>224321186.974316</v>
      </c>
      <c r="K249" s="209">
        <v>123721384.908659</v>
      </c>
      <c r="L249" s="209">
        <v>45886865.390248902</v>
      </c>
    </row>
    <row r="250" spans="2:12" s="178" customFormat="1" ht="8.85" customHeight="1" x14ac:dyDescent="0.15">
      <c r="B250" s="291">
        <v>45505</v>
      </c>
      <c r="C250" s="290">
        <v>52779</v>
      </c>
      <c r="D250" s="209">
        <v>239</v>
      </c>
      <c r="E250" s="289">
        <v>7274</v>
      </c>
      <c r="F250" s="288"/>
      <c r="G250" s="288"/>
      <c r="H250" s="235">
        <v>318038517.12992603</v>
      </c>
      <c r="I250" s="235"/>
      <c r="J250" s="209">
        <v>213547450.94763201</v>
      </c>
      <c r="K250" s="209">
        <v>117489386.89287899</v>
      </c>
      <c r="L250" s="209">
        <v>43396863.240921602</v>
      </c>
    </row>
    <row r="251" spans="2:12" s="178" customFormat="1" ht="8.85" customHeight="1" x14ac:dyDescent="0.15">
      <c r="B251" s="291">
        <v>45505</v>
      </c>
      <c r="C251" s="290">
        <v>52810</v>
      </c>
      <c r="D251" s="209">
        <v>240</v>
      </c>
      <c r="E251" s="289">
        <v>7305</v>
      </c>
      <c r="F251" s="288"/>
      <c r="G251" s="288"/>
      <c r="H251" s="235">
        <v>302884573.44006401</v>
      </c>
      <c r="I251" s="235"/>
      <c r="J251" s="209">
        <v>203027377.683815</v>
      </c>
      <c r="K251" s="209">
        <v>111417380.555457</v>
      </c>
      <c r="L251" s="209">
        <v>40979746.306583501</v>
      </c>
    </row>
    <row r="252" spans="2:12" s="178" customFormat="1" ht="8.85" customHeight="1" x14ac:dyDescent="0.15">
      <c r="B252" s="291">
        <v>45505</v>
      </c>
      <c r="C252" s="290">
        <v>52841</v>
      </c>
      <c r="D252" s="209">
        <v>241</v>
      </c>
      <c r="E252" s="289">
        <v>7336</v>
      </c>
      <c r="F252" s="288"/>
      <c r="G252" s="288"/>
      <c r="H252" s="235">
        <v>288099229.69154298</v>
      </c>
      <c r="I252" s="235"/>
      <c r="J252" s="209">
        <v>192789033.92304701</v>
      </c>
      <c r="K252" s="209">
        <v>105529713.372867</v>
      </c>
      <c r="L252" s="209">
        <v>38649839.940363199</v>
      </c>
    </row>
    <row r="253" spans="2:12" s="178" customFormat="1" ht="8.85" customHeight="1" x14ac:dyDescent="0.15">
      <c r="B253" s="291">
        <v>45505</v>
      </c>
      <c r="C253" s="290">
        <v>52871</v>
      </c>
      <c r="D253" s="209">
        <v>242</v>
      </c>
      <c r="E253" s="289">
        <v>7366</v>
      </c>
      <c r="F253" s="288"/>
      <c r="G253" s="288"/>
      <c r="H253" s="235">
        <v>273706771.93396997</v>
      </c>
      <c r="I253" s="235"/>
      <c r="J253" s="209">
        <v>182857312.70297399</v>
      </c>
      <c r="K253" s="209">
        <v>99846887.627149403</v>
      </c>
      <c r="L253" s="209">
        <v>36418625.976207897</v>
      </c>
    </row>
    <row r="254" spans="2:12" s="178" customFormat="1" ht="8.85" customHeight="1" x14ac:dyDescent="0.15">
      <c r="B254" s="291">
        <v>45505</v>
      </c>
      <c r="C254" s="290">
        <v>52902</v>
      </c>
      <c r="D254" s="209">
        <v>243</v>
      </c>
      <c r="E254" s="289">
        <v>7397</v>
      </c>
      <c r="F254" s="288"/>
      <c r="G254" s="288"/>
      <c r="H254" s="235">
        <v>259869469.22152701</v>
      </c>
      <c r="I254" s="235"/>
      <c r="J254" s="209">
        <v>173318462.90862101</v>
      </c>
      <c r="K254" s="209">
        <v>94397636.452519998</v>
      </c>
      <c r="L254" s="209">
        <v>34285206.1133224</v>
      </c>
    </row>
    <row r="255" spans="2:12" s="178" customFormat="1" ht="8.85" customHeight="1" x14ac:dyDescent="0.15">
      <c r="B255" s="291">
        <v>45505</v>
      </c>
      <c r="C255" s="290">
        <v>52932</v>
      </c>
      <c r="D255" s="209">
        <v>244</v>
      </c>
      <c r="E255" s="289">
        <v>7427</v>
      </c>
      <c r="F255" s="288"/>
      <c r="G255" s="288"/>
      <c r="H255" s="235">
        <v>246793400.155651</v>
      </c>
      <c r="I255" s="235"/>
      <c r="J255" s="209">
        <v>164327281.70540899</v>
      </c>
      <c r="K255" s="209">
        <v>89280318.358221695</v>
      </c>
      <c r="L255" s="209">
        <v>32293674.077355102</v>
      </c>
    </row>
    <row r="256" spans="2:12" s="178" customFormat="1" ht="8.85" customHeight="1" x14ac:dyDescent="0.15">
      <c r="B256" s="291">
        <v>45505</v>
      </c>
      <c r="C256" s="290">
        <v>52963</v>
      </c>
      <c r="D256" s="209">
        <v>245</v>
      </c>
      <c r="E256" s="289">
        <v>7458</v>
      </c>
      <c r="F256" s="288"/>
      <c r="G256" s="288"/>
      <c r="H256" s="235">
        <v>235547015.036461</v>
      </c>
      <c r="I256" s="235"/>
      <c r="J256" s="209">
        <v>156572870.55504</v>
      </c>
      <c r="K256" s="209">
        <v>84850941.528469294</v>
      </c>
      <c r="L256" s="209">
        <v>30561524.401215699</v>
      </c>
    </row>
    <row r="257" spans="2:12" s="178" customFormat="1" ht="8.85" customHeight="1" x14ac:dyDescent="0.15">
      <c r="B257" s="291">
        <v>45505</v>
      </c>
      <c r="C257" s="290">
        <v>52994</v>
      </c>
      <c r="D257" s="209">
        <v>246</v>
      </c>
      <c r="E257" s="289">
        <v>7489</v>
      </c>
      <c r="F257" s="288"/>
      <c r="G257" s="288"/>
      <c r="H257" s="235">
        <v>224542109.23945501</v>
      </c>
      <c r="I257" s="235"/>
      <c r="J257" s="209">
        <v>149004534.748</v>
      </c>
      <c r="K257" s="209">
        <v>80544099.526689306</v>
      </c>
      <c r="L257" s="209">
        <v>28887416.1115155</v>
      </c>
    </row>
    <row r="258" spans="2:12" s="178" customFormat="1" ht="8.85" customHeight="1" x14ac:dyDescent="0.15">
      <c r="B258" s="291">
        <v>45505</v>
      </c>
      <c r="C258" s="290">
        <v>53022</v>
      </c>
      <c r="D258" s="209">
        <v>247</v>
      </c>
      <c r="E258" s="289">
        <v>7517</v>
      </c>
      <c r="F258" s="288"/>
      <c r="G258" s="288"/>
      <c r="H258" s="235">
        <v>213813572.47107199</v>
      </c>
      <c r="I258" s="235"/>
      <c r="J258" s="209">
        <v>141667777.541085</v>
      </c>
      <c r="K258" s="209">
        <v>76402301.589183599</v>
      </c>
      <c r="L258" s="209">
        <v>27297094.279874999</v>
      </c>
    </row>
    <row r="259" spans="2:12" s="178" customFormat="1" ht="8.85" customHeight="1" x14ac:dyDescent="0.15">
      <c r="B259" s="291">
        <v>45505</v>
      </c>
      <c r="C259" s="290">
        <v>53053</v>
      </c>
      <c r="D259" s="209">
        <v>248</v>
      </c>
      <c r="E259" s="289">
        <v>7548</v>
      </c>
      <c r="F259" s="288"/>
      <c r="G259" s="288"/>
      <c r="H259" s="235">
        <v>203350835.78926599</v>
      </c>
      <c r="I259" s="235"/>
      <c r="J259" s="209">
        <v>134506896.323484</v>
      </c>
      <c r="K259" s="209">
        <v>72355909.2628925</v>
      </c>
      <c r="L259" s="209">
        <v>25741900.248365998</v>
      </c>
    </row>
    <row r="260" spans="2:12" s="178" customFormat="1" ht="8.85" customHeight="1" x14ac:dyDescent="0.15">
      <c r="B260" s="291">
        <v>45505</v>
      </c>
      <c r="C260" s="290">
        <v>53083</v>
      </c>
      <c r="D260" s="209">
        <v>249</v>
      </c>
      <c r="E260" s="289">
        <v>7578</v>
      </c>
      <c r="F260" s="288"/>
      <c r="G260" s="288"/>
      <c r="H260" s="235">
        <v>193057332.21643201</v>
      </c>
      <c r="I260" s="235"/>
      <c r="J260" s="209">
        <v>127488629.027115</v>
      </c>
      <c r="K260" s="209">
        <v>68411745.584823102</v>
      </c>
      <c r="L260" s="209">
        <v>24238924.894645698</v>
      </c>
    </row>
    <row r="261" spans="2:12" s="178" customFormat="1" ht="8.85" customHeight="1" x14ac:dyDescent="0.15">
      <c r="B261" s="291">
        <v>45505</v>
      </c>
      <c r="C261" s="290">
        <v>53114</v>
      </c>
      <c r="D261" s="209">
        <v>250</v>
      </c>
      <c r="E261" s="289">
        <v>7609</v>
      </c>
      <c r="F261" s="288"/>
      <c r="G261" s="288"/>
      <c r="H261" s="235">
        <v>183212240.35290599</v>
      </c>
      <c r="I261" s="235"/>
      <c r="J261" s="209">
        <v>120782055.08073799</v>
      </c>
      <c r="K261" s="209">
        <v>64648094.5203081</v>
      </c>
      <c r="L261" s="209">
        <v>22808410.954232499</v>
      </c>
    </row>
    <row r="262" spans="2:12" s="178" customFormat="1" ht="8.85" customHeight="1" x14ac:dyDescent="0.15">
      <c r="B262" s="291">
        <v>45505</v>
      </c>
      <c r="C262" s="290">
        <v>53144</v>
      </c>
      <c r="D262" s="209">
        <v>251</v>
      </c>
      <c r="E262" s="289">
        <v>7639</v>
      </c>
      <c r="F262" s="288"/>
      <c r="G262" s="288"/>
      <c r="H262" s="235">
        <v>173893683.8272</v>
      </c>
      <c r="I262" s="235"/>
      <c r="J262" s="209">
        <v>114450658.98026</v>
      </c>
      <c r="K262" s="209">
        <v>61108465.585124001</v>
      </c>
      <c r="L262" s="209">
        <v>21471222.0304102</v>
      </c>
    </row>
    <row r="263" spans="2:12" s="178" customFormat="1" ht="8.85" customHeight="1" x14ac:dyDescent="0.15">
      <c r="B263" s="291">
        <v>45505</v>
      </c>
      <c r="C263" s="290">
        <v>53175</v>
      </c>
      <c r="D263" s="209">
        <v>252</v>
      </c>
      <c r="E263" s="289">
        <v>7670</v>
      </c>
      <c r="F263" s="288"/>
      <c r="G263" s="288"/>
      <c r="H263" s="235">
        <v>164943183.92771599</v>
      </c>
      <c r="I263" s="235"/>
      <c r="J263" s="209">
        <v>108375631.81778499</v>
      </c>
      <c r="K263" s="209">
        <v>57717673.4229251</v>
      </c>
      <c r="L263" s="209">
        <v>20193928.776183799</v>
      </c>
    </row>
    <row r="264" spans="2:12" s="178" customFormat="1" ht="8.85" customHeight="1" x14ac:dyDescent="0.15">
      <c r="B264" s="291">
        <v>45505</v>
      </c>
      <c r="C264" s="290">
        <v>53206</v>
      </c>
      <c r="D264" s="209">
        <v>253</v>
      </c>
      <c r="E264" s="289">
        <v>7701</v>
      </c>
      <c r="F264" s="288"/>
      <c r="G264" s="288"/>
      <c r="H264" s="235">
        <v>156359747.58787501</v>
      </c>
      <c r="I264" s="235"/>
      <c r="J264" s="209">
        <v>102561652.22637001</v>
      </c>
      <c r="K264" s="209">
        <v>54482405.666891001</v>
      </c>
      <c r="L264" s="209">
        <v>18981253.912640002</v>
      </c>
    </row>
    <row r="265" spans="2:12" s="178" customFormat="1" ht="8.85" customHeight="1" x14ac:dyDescent="0.15">
      <c r="B265" s="291">
        <v>45505</v>
      </c>
      <c r="C265" s="290">
        <v>53236</v>
      </c>
      <c r="D265" s="209">
        <v>254</v>
      </c>
      <c r="E265" s="289">
        <v>7731</v>
      </c>
      <c r="F265" s="288"/>
      <c r="G265" s="288"/>
      <c r="H265" s="235">
        <v>148152615.73687401</v>
      </c>
      <c r="I265" s="235"/>
      <c r="J265" s="209">
        <v>97018807.425142094</v>
      </c>
      <c r="K265" s="209">
        <v>51411108.289444298</v>
      </c>
      <c r="L265" s="209">
        <v>17837815.716638301</v>
      </c>
    </row>
    <row r="266" spans="2:12" s="178" customFormat="1" ht="8.85" customHeight="1" x14ac:dyDescent="0.15">
      <c r="B266" s="291">
        <v>45505</v>
      </c>
      <c r="C266" s="290">
        <v>53267</v>
      </c>
      <c r="D266" s="209">
        <v>255</v>
      </c>
      <c r="E266" s="289">
        <v>7762</v>
      </c>
      <c r="F266" s="288"/>
      <c r="G266" s="288"/>
      <c r="H266" s="235">
        <v>140366294.40111801</v>
      </c>
      <c r="I266" s="235"/>
      <c r="J266" s="209">
        <v>91763975.903835893</v>
      </c>
      <c r="K266" s="209">
        <v>48502860.181457803</v>
      </c>
      <c r="L266" s="209">
        <v>16757478.684941599</v>
      </c>
    </row>
    <row r="267" spans="2:12" s="178" customFormat="1" ht="8.85" customHeight="1" x14ac:dyDescent="0.15">
      <c r="B267" s="291">
        <v>45505</v>
      </c>
      <c r="C267" s="290">
        <v>53297</v>
      </c>
      <c r="D267" s="209">
        <v>256</v>
      </c>
      <c r="E267" s="289">
        <v>7792</v>
      </c>
      <c r="F267" s="288"/>
      <c r="G267" s="288"/>
      <c r="H267" s="235">
        <v>132890350.77317899</v>
      </c>
      <c r="I267" s="235"/>
      <c r="J267" s="209">
        <v>86734003.950707197</v>
      </c>
      <c r="K267" s="209">
        <v>45731378.211438201</v>
      </c>
      <c r="L267" s="209">
        <v>15735179.4324775</v>
      </c>
    </row>
    <row r="268" spans="2:12" s="178" customFormat="1" ht="8.85" customHeight="1" x14ac:dyDescent="0.15">
      <c r="B268" s="291">
        <v>45505</v>
      </c>
      <c r="C268" s="290">
        <v>53328</v>
      </c>
      <c r="D268" s="209">
        <v>257</v>
      </c>
      <c r="E268" s="289">
        <v>7823</v>
      </c>
      <c r="F268" s="288"/>
      <c r="G268" s="288"/>
      <c r="H268" s="235">
        <v>125739921.859008</v>
      </c>
      <c r="I268" s="235"/>
      <c r="J268" s="209">
        <v>81927916.9397109</v>
      </c>
      <c r="K268" s="209">
        <v>43087460.6942496</v>
      </c>
      <c r="L268" s="209">
        <v>14762670.6025107</v>
      </c>
    </row>
    <row r="269" spans="2:12" s="178" customFormat="1" ht="8.85" customHeight="1" x14ac:dyDescent="0.15">
      <c r="B269" s="291">
        <v>45505</v>
      </c>
      <c r="C269" s="290">
        <v>53359</v>
      </c>
      <c r="D269" s="209">
        <v>258</v>
      </c>
      <c r="E269" s="289">
        <v>7854</v>
      </c>
      <c r="F269" s="288"/>
      <c r="G269" s="288"/>
      <c r="H269" s="235">
        <v>118933471.838158</v>
      </c>
      <c r="I269" s="235"/>
      <c r="J269" s="209">
        <v>77361628.362594903</v>
      </c>
      <c r="K269" s="209">
        <v>40582489.297938302</v>
      </c>
      <c r="L269" s="209">
        <v>13845521.9233691</v>
      </c>
    </row>
    <row r="270" spans="2:12" s="178" customFormat="1" ht="8.85" customHeight="1" x14ac:dyDescent="0.15">
      <c r="B270" s="291">
        <v>45505</v>
      </c>
      <c r="C270" s="290">
        <v>53387</v>
      </c>
      <c r="D270" s="209">
        <v>259</v>
      </c>
      <c r="E270" s="289">
        <v>7882</v>
      </c>
      <c r="F270" s="288"/>
      <c r="G270" s="288"/>
      <c r="H270" s="235">
        <v>112366845.574178</v>
      </c>
      <c r="I270" s="235"/>
      <c r="J270" s="209">
        <v>72978312.707445502</v>
      </c>
      <c r="K270" s="209">
        <v>38195131.932230704</v>
      </c>
      <c r="L270" s="209">
        <v>12981165.1316802</v>
      </c>
    </row>
    <row r="271" spans="2:12" s="178" customFormat="1" ht="8.85" customHeight="1" x14ac:dyDescent="0.15">
      <c r="B271" s="291">
        <v>45505</v>
      </c>
      <c r="C271" s="290">
        <v>53418</v>
      </c>
      <c r="D271" s="209">
        <v>260</v>
      </c>
      <c r="E271" s="289">
        <v>7913</v>
      </c>
      <c r="F271" s="288"/>
      <c r="G271" s="288"/>
      <c r="H271" s="235">
        <v>106077977.932999</v>
      </c>
      <c r="I271" s="235"/>
      <c r="J271" s="209">
        <v>68777065.263607994</v>
      </c>
      <c r="K271" s="209">
        <v>35904751.867947698</v>
      </c>
      <c r="L271" s="209">
        <v>12151061.2317036</v>
      </c>
    </row>
    <row r="272" spans="2:12" s="178" customFormat="1" ht="8.85" customHeight="1" x14ac:dyDescent="0.15">
      <c r="B272" s="291">
        <v>45505</v>
      </c>
      <c r="C272" s="290">
        <v>53448</v>
      </c>
      <c r="D272" s="209">
        <v>261</v>
      </c>
      <c r="E272" s="289">
        <v>7943</v>
      </c>
      <c r="F272" s="288"/>
      <c r="G272" s="288"/>
      <c r="H272" s="235">
        <v>100067641.66517501</v>
      </c>
      <c r="I272" s="235"/>
      <c r="J272" s="209">
        <v>64773689.1729775</v>
      </c>
      <c r="K272" s="209">
        <v>33731580.415902697</v>
      </c>
      <c r="L272" s="209">
        <v>11368811.156710301</v>
      </c>
    </row>
    <row r="273" spans="2:12" s="178" customFormat="1" ht="8.85" customHeight="1" x14ac:dyDescent="0.15">
      <c r="B273" s="291">
        <v>45505</v>
      </c>
      <c r="C273" s="290">
        <v>53479</v>
      </c>
      <c r="D273" s="209">
        <v>262</v>
      </c>
      <c r="E273" s="289">
        <v>7974</v>
      </c>
      <c r="F273" s="288"/>
      <c r="G273" s="288"/>
      <c r="H273" s="235">
        <v>94304861.146475002</v>
      </c>
      <c r="I273" s="235"/>
      <c r="J273" s="209">
        <v>60939912.626953602</v>
      </c>
      <c r="K273" s="209">
        <v>31654392.034045599</v>
      </c>
      <c r="L273" s="209">
        <v>10623532.7087634</v>
      </c>
    </row>
    <row r="274" spans="2:12" s="178" customFormat="1" ht="8.85" customHeight="1" x14ac:dyDescent="0.15">
      <c r="B274" s="291">
        <v>45505</v>
      </c>
      <c r="C274" s="290">
        <v>53509</v>
      </c>
      <c r="D274" s="209">
        <v>263</v>
      </c>
      <c r="E274" s="289">
        <v>8004</v>
      </c>
      <c r="F274" s="288"/>
      <c r="G274" s="288"/>
      <c r="H274" s="235">
        <v>88874773.289625004</v>
      </c>
      <c r="I274" s="235"/>
      <c r="J274" s="209">
        <v>57336715.831602298</v>
      </c>
      <c r="K274" s="209">
        <v>29709458.099059202</v>
      </c>
      <c r="L274" s="209">
        <v>9929921.0706470702</v>
      </c>
    </row>
    <row r="275" spans="2:12" s="178" customFormat="1" ht="8.85" customHeight="1" x14ac:dyDescent="0.15">
      <c r="B275" s="291">
        <v>45505</v>
      </c>
      <c r="C275" s="290">
        <v>53540</v>
      </c>
      <c r="D275" s="209">
        <v>264</v>
      </c>
      <c r="E275" s="289">
        <v>8035</v>
      </c>
      <c r="F275" s="288"/>
      <c r="G275" s="288"/>
      <c r="H275" s="235">
        <v>83731337.963406995</v>
      </c>
      <c r="I275" s="235"/>
      <c r="J275" s="209">
        <v>53926858.0494923</v>
      </c>
      <c r="K275" s="209">
        <v>27871550.375418302</v>
      </c>
      <c r="L275" s="209">
        <v>9276172.4323204793</v>
      </c>
    </row>
    <row r="276" spans="2:12" s="178" customFormat="1" ht="8.85" customHeight="1" x14ac:dyDescent="0.15">
      <c r="B276" s="291">
        <v>45505</v>
      </c>
      <c r="C276" s="290">
        <v>53571</v>
      </c>
      <c r="D276" s="209">
        <v>265</v>
      </c>
      <c r="E276" s="289">
        <v>8066</v>
      </c>
      <c r="F276" s="288"/>
      <c r="G276" s="288"/>
      <c r="H276" s="235">
        <v>78985193.789453</v>
      </c>
      <c r="I276" s="235"/>
      <c r="J276" s="209">
        <v>50783841.984881498</v>
      </c>
      <c r="K276" s="209">
        <v>26180362.543416899</v>
      </c>
      <c r="L276" s="209">
        <v>8676407.9096453208</v>
      </c>
    </row>
    <row r="277" spans="2:12" s="178" customFormat="1" ht="8.85" customHeight="1" x14ac:dyDescent="0.15">
      <c r="B277" s="291">
        <v>45505</v>
      </c>
      <c r="C277" s="290">
        <v>53601</v>
      </c>
      <c r="D277" s="209">
        <v>266</v>
      </c>
      <c r="E277" s="289">
        <v>8096</v>
      </c>
      <c r="F277" s="288"/>
      <c r="G277" s="288"/>
      <c r="H277" s="235">
        <v>74540281.890752003</v>
      </c>
      <c r="I277" s="235"/>
      <c r="J277" s="209">
        <v>47847302.328671597</v>
      </c>
      <c r="K277" s="209">
        <v>24605790.7716702</v>
      </c>
      <c r="L277" s="209">
        <v>8121153.4294764204</v>
      </c>
    </row>
    <row r="278" spans="2:12" s="178" customFormat="1" ht="8.85" customHeight="1" x14ac:dyDescent="0.15">
      <c r="B278" s="291">
        <v>45505</v>
      </c>
      <c r="C278" s="290">
        <v>53632</v>
      </c>
      <c r="D278" s="209">
        <v>267</v>
      </c>
      <c r="E278" s="289">
        <v>8127</v>
      </c>
      <c r="F278" s="288"/>
      <c r="G278" s="288"/>
      <c r="H278" s="235">
        <v>70360559.504397005</v>
      </c>
      <c r="I278" s="235"/>
      <c r="J278" s="209">
        <v>45087742.324752599</v>
      </c>
      <c r="K278" s="209">
        <v>23127700.369791899</v>
      </c>
      <c r="L278" s="209">
        <v>7600977.7370160203</v>
      </c>
    </row>
    <row r="279" spans="2:12" s="178" customFormat="1" ht="8.85" customHeight="1" x14ac:dyDescent="0.15">
      <c r="B279" s="291">
        <v>45505</v>
      </c>
      <c r="C279" s="290">
        <v>53662</v>
      </c>
      <c r="D279" s="209">
        <v>268</v>
      </c>
      <c r="E279" s="289">
        <v>8157</v>
      </c>
      <c r="F279" s="288"/>
      <c r="G279" s="288"/>
      <c r="H279" s="235">
        <v>66355767.303634003</v>
      </c>
      <c r="I279" s="235"/>
      <c r="J279" s="209">
        <v>42451636.909000002</v>
      </c>
      <c r="K279" s="209">
        <v>21721918.0592601</v>
      </c>
      <c r="L279" s="209">
        <v>7109699.7897474198</v>
      </c>
    </row>
    <row r="280" spans="2:12" s="178" customFormat="1" ht="8.85" customHeight="1" x14ac:dyDescent="0.15">
      <c r="B280" s="291">
        <v>45505</v>
      </c>
      <c r="C280" s="290">
        <v>53693</v>
      </c>
      <c r="D280" s="209">
        <v>269</v>
      </c>
      <c r="E280" s="289">
        <v>8188</v>
      </c>
      <c r="F280" s="288"/>
      <c r="G280" s="288"/>
      <c r="H280" s="235">
        <v>62564474.195706002</v>
      </c>
      <c r="I280" s="235"/>
      <c r="J280" s="209">
        <v>39958239.3155898</v>
      </c>
      <c r="K280" s="209">
        <v>20394082.2526104</v>
      </c>
      <c r="L280" s="209">
        <v>6646819.3862560103</v>
      </c>
    </row>
    <row r="281" spans="2:12" s="178" customFormat="1" ht="8.85" customHeight="1" x14ac:dyDescent="0.15">
      <c r="B281" s="291">
        <v>45505</v>
      </c>
      <c r="C281" s="290">
        <v>53724</v>
      </c>
      <c r="D281" s="209">
        <v>270</v>
      </c>
      <c r="E281" s="289">
        <v>8219</v>
      </c>
      <c r="F281" s="288"/>
      <c r="G281" s="288"/>
      <c r="H281" s="235">
        <v>59112789.100233003</v>
      </c>
      <c r="I281" s="235"/>
      <c r="J281" s="209">
        <v>37689708.162882797</v>
      </c>
      <c r="K281" s="209">
        <v>19187336.427965999</v>
      </c>
      <c r="L281" s="209">
        <v>6227030.9081533896</v>
      </c>
    </row>
    <row r="282" spans="2:12" s="178" customFormat="1" ht="8.85" customHeight="1" x14ac:dyDescent="0.15">
      <c r="B282" s="291">
        <v>45505</v>
      </c>
      <c r="C282" s="290">
        <v>53752</v>
      </c>
      <c r="D282" s="209">
        <v>271</v>
      </c>
      <c r="E282" s="289">
        <v>8247</v>
      </c>
      <c r="F282" s="288"/>
      <c r="G282" s="288"/>
      <c r="H282" s="235">
        <v>55854364.498412997</v>
      </c>
      <c r="I282" s="235"/>
      <c r="J282" s="209">
        <v>35557609.940233499</v>
      </c>
      <c r="K282" s="209">
        <v>18060326.338737998</v>
      </c>
      <c r="L282" s="209">
        <v>5838844.8537268499</v>
      </c>
    </row>
    <row r="283" spans="2:12" s="178" customFormat="1" ht="8.85" customHeight="1" x14ac:dyDescent="0.15">
      <c r="B283" s="291">
        <v>45505</v>
      </c>
      <c r="C283" s="290">
        <v>53783</v>
      </c>
      <c r="D283" s="209">
        <v>272</v>
      </c>
      <c r="E283" s="289">
        <v>8278</v>
      </c>
      <c r="F283" s="288"/>
      <c r="G283" s="288"/>
      <c r="H283" s="235">
        <v>52759365.733814999</v>
      </c>
      <c r="I283" s="235"/>
      <c r="J283" s="209">
        <v>33530327.2112257</v>
      </c>
      <c r="K283" s="209">
        <v>16987321.897749901</v>
      </c>
      <c r="L283" s="209">
        <v>5468684.61833339</v>
      </c>
    </row>
    <row r="284" spans="2:12" s="178" customFormat="1" ht="8.85" customHeight="1" x14ac:dyDescent="0.15">
      <c r="B284" s="291">
        <v>45505</v>
      </c>
      <c r="C284" s="290">
        <v>53813</v>
      </c>
      <c r="D284" s="209">
        <v>273</v>
      </c>
      <c r="E284" s="289">
        <v>8308</v>
      </c>
      <c r="F284" s="288"/>
      <c r="G284" s="288"/>
      <c r="H284" s="235">
        <v>49787686.441145003</v>
      </c>
      <c r="I284" s="235"/>
      <c r="J284" s="209">
        <v>31589789.488548201</v>
      </c>
      <c r="K284" s="209">
        <v>15964805.2095115</v>
      </c>
      <c r="L284" s="209">
        <v>5118440.6176348096</v>
      </c>
    </row>
    <row r="285" spans="2:12" s="178" customFormat="1" ht="8.85" customHeight="1" x14ac:dyDescent="0.15">
      <c r="B285" s="291">
        <v>45505</v>
      </c>
      <c r="C285" s="290">
        <v>53844</v>
      </c>
      <c r="D285" s="209">
        <v>274</v>
      </c>
      <c r="E285" s="289">
        <v>8339</v>
      </c>
      <c r="F285" s="288"/>
      <c r="G285" s="288"/>
      <c r="H285" s="235">
        <v>46943077.098645002</v>
      </c>
      <c r="I285" s="235"/>
      <c r="J285" s="209">
        <v>29734395.871549401</v>
      </c>
      <c r="K285" s="209">
        <v>14988911.8041414</v>
      </c>
      <c r="L285" s="209">
        <v>4785207.4356254498</v>
      </c>
    </row>
    <row r="286" spans="2:12" s="178" customFormat="1" ht="8.85" customHeight="1" x14ac:dyDescent="0.15">
      <c r="B286" s="291">
        <v>45505</v>
      </c>
      <c r="C286" s="290">
        <v>53874</v>
      </c>
      <c r="D286" s="209">
        <v>275</v>
      </c>
      <c r="E286" s="289">
        <v>8369</v>
      </c>
      <c r="F286" s="288"/>
      <c r="G286" s="288"/>
      <c r="H286" s="235">
        <v>44291437.459546998</v>
      </c>
      <c r="I286" s="235"/>
      <c r="J286" s="209">
        <v>28008761.202128001</v>
      </c>
      <c r="K286" s="209">
        <v>14084280.091111399</v>
      </c>
      <c r="L286" s="209">
        <v>4477972.2855798304</v>
      </c>
    </row>
    <row r="287" spans="2:12" s="178" customFormat="1" ht="8.85" customHeight="1" x14ac:dyDescent="0.15">
      <c r="B287" s="291">
        <v>45505</v>
      </c>
      <c r="C287" s="290">
        <v>53905</v>
      </c>
      <c r="D287" s="209">
        <v>276</v>
      </c>
      <c r="E287" s="289">
        <v>8400</v>
      </c>
      <c r="F287" s="288"/>
      <c r="G287" s="288"/>
      <c r="H287" s="235">
        <v>41793831.922339</v>
      </c>
      <c r="I287" s="235"/>
      <c r="J287" s="209">
        <v>26384513.845842399</v>
      </c>
      <c r="K287" s="209">
        <v>13233780.945029199</v>
      </c>
      <c r="L287" s="209">
        <v>4189742.2795383199</v>
      </c>
    </row>
    <row r="288" spans="2:12" s="178" customFormat="1" ht="8.85" customHeight="1" x14ac:dyDescent="0.15">
      <c r="B288" s="291">
        <v>45505</v>
      </c>
      <c r="C288" s="290">
        <v>53936</v>
      </c>
      <c r="D288" s="209">
        <v>277</v>
      </c>
      <c r="E288" s="289">
        <v>8431</v>
      </c>
      <c r="F288" s="288"/>
      <c r="G288" s="288"/>
      <c r="H288" s="235">
        <v>39492327.717047997</v>
      </c>
      <c r="I288" s="235"/>
      <c r="J288" s="209">
        <v>24889284.7214338</v>
      </c>
      <c r="K288" s="209">
        <v>12452064.2808624</v>
      </c>
      <c r="L288" s="209">
        <v>3925557.48336642</v>
      </c>
    </row>
    <row r="289" spans="2:12" s="178" customFormat="1" ht="8.85" customHeight="1" x14ac:dyDescent="0.15">
      <c r="B289" s="291">
        <v>45505</v>
      </c>
      <c r="C289" s="290">
        <v>53966</v>
      </c>
      <c r="D289" s="209">
        <v>278</v>
      </c>
      <c r="E289" s="289">
        <v>8461</v>
      </c>
      <c r="F289" s="288"/>
      <c r="G289" s="288"/>
      <c r="H289" s="235">
        <v>37339054.676114</v>
      </c>
      <c r="I289" s="235"/>
      <c r="J289" s="209">
        <v>23493599.586637199</v>
      </c>
      <c r="K289" s="209">
        <v>11724876.258929299</v>
      </c>
      <c r="L289" s="209">
        <v>3681156.98658073</v>
      </c>
    </row>
    <row r="290" spans="2:12" s="178" customFormat="1" ht="8.85" customHeight="1" x14ac:dyDescent="0.15">
      <c r="B290" s="291">
        <v>45505</v>
      </c>
      <c r="C290" s="290">
        <v>53997</v>
      </c>
      <c r="D290" s="209">
        <v>279</v>
      </c>
      <c r="E290" s="289">
        <v>8492</v>
      </c>
      <c r="F290" s="288"/>
      <c r="G290" s="288"/>
      <c r="H290" s="235">
        <v>35312255.564722002</v>
      </c>
      <c r="I290" s="235"/>
      <c r="J290" s="209">
        <v>22180660.881482501</v>
      </c>
      <c r="K290" s="209">
        <v>11041479.749421</v>
      </c>
      <c r="L290" s="209">
        <v>3451914.0264288401</v>
      </c>
    </row>
    <row r="291" spans="2:12" s="178" customFormat="1" ht="8.85" customHeight="1" x14ac:dyDescent="0.15">
      <c r="B291" s="291">
        <v>45505</v>
      </c>
      <c r="C291" s="290">
        <v>54027</v>
      </c>
      <c r="D291" s="209">
        <v>280</v>
      </c>
      <c r="E291" s="289">
        <v>8522</v>
      </c>
      <c r="F291" s="288"/>
      <c r="G291" s="288"/>
      <c r="H291" s="235">
        <v>33352932.497979999</v>
      </c>
      <c r="I291" s="235"/>
      <c r="J291" s="209">
        <v>20915565.341408901</v>
      </c>
      <c r="K291" s="209">
        <v>10386092.197624899</v>
      </c>
      <c r="L291" s="209">
        <v>3233709.0889964001</v>
      </c>
    </row>
    <row r="292" spans="2:12" s="178" customFormat="1" ht="8.85" customHeight="1" x14ac:dyDescent="0.15">
      <c r="B292" s="291">
        <v>45505</v>
      </c>
      <c r="C292" s="290">
        <v>54058</v>
      </c>
      <c r="D292" s="209">
        <v>281</v>
      </c>
      <c r="E292" s="289">
        <v>8553</v>
      </c>
      <c r="F292" s="288"/>
      <c r="G292" s="288"/>
      <c r="H292" s="235">
        <v>31468534.065150999</v>
      </c>
      <c r="I292" s="235"/>
      <c r="J292" s="209">
        <v>19700392.305625498</v>
      </c>
      <c r="K292" s="209">
        <v>9757791.4779529404</v>
      </c>
      <c r="L292" s="209">
        <v>3025219.74620737</v>
      </c>
    </row>
    <row r="293" spans="2:12" s="178" customFormat="1" ht="8.85" customHeight="1" x14ac:dyDescent="0.15">
      <c r="B293" s="291">
        <v>45505</v>
      </c>
      <c r="C293" s="290">
        <v>54089</v>
      </c>
      <c r="D293" s="209">
        <v>282</v>
      </c>
      <c r="E293" s="289">
        <v>8584</v>
      </c>
      <c r="F293" s="288"/>
      <c r="G293" s="288"/>
      <c r="H293" s="235">
        <v>29647233.675760999</v>
      </c>
      <c r="I293" s="235"/>
      <c r="J293" s="209">
        <v>18528715.712672699</v>
      </c>
      <c r="K293" s="209">
        <v>9154108.7882397007</v>
      </c>
      <c r="L293" s="209">
        <v>2826038.5532021299</v>
      </c>
    </row>
    <row r="294" spans="2:12" s="178" customFormat="1" ht="8.85" customHeight="1" x14ac:dyDescent="0.15">
      <c r="B294" s="291">
        <v>45505</v>
      </c>
      <c r="C294" s="290">
        <v>54118</v>
      </c>
      <c r="D294" s="209">
        <v>283</v>
      </c>
      <c r="E294" s="289">
        <v>8613</v>
      </c>
      <c r="F294" s="288"/>
      <c r="G294" s="288"/>
      <c r="H294" s="235">
        <v>27881653.370087001</v>
      </c>
      <c r="I294" s="235"/>
      <c r="J294" s="209">
        <v>17397626.656185299</v>
      </c>
      <c r="K294" s="209">
        <v>8574843.4509058595</v>
      </c>
      <c r="L294" s="209">
        <v>2636718.46300057</v>
      </c>
    </row>
    <row r="295" spans="2:12" s="178" customFormat="1" ht="8.85" customHeight="1" x14ac:dyDescent="0.15">
      <c r="B295" s="291">
        <v>45505</v>
      </c>
      <c r="C295" s="290">
        <v>54149</v>
      </c>
      <c r="D295" s="209">
        <v>284</v>
      </c>
      <c r="E295" s="289">
        <v>8644</v>
      </c>
      <c r="F295" s="288"/>
      <c r="G295" s="288"/>
      <c r="H295" s="235">
        <v>26162193.357510999</v>
      </c>
      <c r="I295" s="235"/>
      <c r="J295" s="209">
        <v>16297028.0615658</v>
      </c>
      <c r="K295" s="209">
        <v>8011958.6518724803</v>
      </c>
      <c r="L295" s="209">
        <v>2453199.5659425901</v>
      </c>
    </row>
    <row r="296" spans="2:12" s="178" customFormat="1" ht="8.85" customHeight="1" x14ac:dyDescent="0.15">
      <c r="B296" s="291">
        <v>45505</v>
      </c>
      <c r="C296" s="290">
        <v>54179</v>
      </c>
      <c r="D296" s="209">
        <v>285</v>
      </c>
      <c r="E296" s="289">
        <v>8674</v>
      </c>
      <c r="F296" s="288"/>
      <c r="G296" s="288"/>
      <c r="H296" s="235">
        <v>24499385.982616998</v>
      </c>
      <c r="I296" s="235"/>
      <c r="J296" s="209">
        <v>15236177.468427001</v>
      </c>
      <c r="K296" s="209">
        <v>7471986.4538430702</v>
      </c>
      <c r="L296" s="209">
        <v>2278485.8675536201</v>
      </c>
    </row>
    <row r="297" spans="2:12" s="178" customFormat="1" ht="8.85" customHeight="1" x14ac:dyDescent="0.15">
      <c r="B297" s="291">
        <v>45505</v>
      </c>
      <c r="C297" s="290">
        <v>54210</v>
      </c>
      <c r="D297" s="209">
        <v>286</v>
      </c>
      <c r="E297" s="289">
        <v>8705</v>
      </c>
      <c r="F297" s="288"/>
      <c r="G297" s="288"/>
      <c r="H297" s="235">
        <v>22892703.7139</v>
      </c>
      <c r="I297" s="235"/>
      <c r="J297" s="209">
        <v>14212834.1803177</v>
      </c>
      <c r="K297" s="209">
        <v>6952401.35196942</v>
      </c>
      <c r="L297" s="209">
        <v>2111065.5479569798</v>
      </c>
    </row>
    <row r="298" spans="2:12" s="178" customFormat="1" ht="8.85" customHeight="1" x14ac:dyDescent="0.15">
      <c r="B298" s="291">
        <v>45505</v>
      </c>
      <c r="C298" s="290">
        <v>54240</v>
      </c>
      <c r="D298" s="209">
        <v>287</v>
      </c>
      <c r="E298" s="289">
        <v>8735</v>
      </c>
      <c r="F298" s="288"/>
      <c r="G298" s="288"/>
      <c r="H298" s="235">
        <v>21363820.512908999</v>
      </c>
      <c r="I298" s="235"/>
      <c r="J298" s="209">
        <v>13241862.765383</v>
      </c>
      <c r="K298" s="209">
        <v>6461494.7550007701</v>
      </c>
      <c r="L298" s="209">
        <v>1953961.3207048201</v>
      </c>
    </row>
    <row r="299" spans="2:12" s="178" customFormat="1" ht="8.85" customHeight="1" x14ac:dyDescent="0.15">
      <c r="B299" s="291">
        <v>45505</v>
      </c>
      <c r="C299" s="290">
        <v>54271</v>
      </c>
      <c r="D299" s="209">
        <v>288</v>
      </c>
      <c r="E299" s="289">
        <v>8766</v>
      </c>
      <c r="F299" s="288"/>
      <c r="G299" s="288"/>
      <c r="H299" s="235">
        <v>19976299.413139999</v>
      </c>
      <c r="I299" s="235"/>
      <c r="J299" s="209">
        <v>12360839.8573511</v>
      </c>
      <c r="K299" s="209">
        <v>6016251.5452952301</v>
      </c>
      <c r="L299" s="209">
        <v>1811613.59925224</v>
      </c>
    </row>
    <row r="300" spans="2:12" s="178" customFormat="1" ht="8.85" customHeight="1" x14ac:dyDescent="0.15">
      <c r="B300" s="291">
        <v>45505</v>
      </c>
      <c r="C300" s="290">
        <v>54302</v>
      </c>
      <c r="D300" s="209">
        <v>289</v>
      </c>
      <c r="E300" s="289">
        <v>8797</v>
      </c>
      <c r="F300" s="288"/>
      <c r="G300" s="288"/>
      <c r="H300" s="235">
        <v>18752130.570546001</v>
      </c>
      <c r="I300" s="235"/>
      <c r="J300" s="209">
        <v>11583674.316008599</v>
      </c>
      <c r="K300" s="209">
        <v>5623651.9956906298</v>
      </c>
      <c r="L300" s="209">
        <v>1686221.5806394899</v>
      </c>
    </row>
    <row r="301" spans="2:12" s="178" customFormat="1" ht="8.85" customHeight="1" x14ac:dyDescent="0.15">
      <c r="B301" s="291">
        <v>45505</v>
      </c>
      <c r="C301" s="290">
        <v>54332</v>
      </c>
      <c r="D301" s="209">
        <v>290</v>
      </c>
      <c r="E301" s="289">
        <v>8827</v>
      </c>
      <c r="F301" s="288"/>
      <c r="G301" s="288"/>
      <c r="H301" s="235">
        <v>17667674.925972</v>
      </c>
      <c r="I301" s="235"/>
      <c r="J301" s="209">
        <v>10895864.166445499</v>
      </c>
      <c r="K301" s="209">
        <v>5276713.8918975396</v>
      </c>
      <c r="L301" s="209">
        <v>1575708.3481302401</v>
      </c>
    </row>
    <row r="302" spans="2:12" s="178" customFormat="1" ht="8.85" customHeight="1" x14ac:dyDescent="0.15">
      <c r="B302" s="291">
        <v>45505</v>
      </c>
      <c r="C302" s="290">
        <v>54363</v>
      </c>
      <c r="D302" s="209">
        <v>291</v>
      </c>
      <c r="E302" s="289">
        <v>8858</v>
      </c>
      <c r="F302" s="288"/>
      <c r="G302" s="288"/>
      <c r="H302" s="235">
        <v>16725683.044955</v>
      </c>
      <c r="I302" s="235"/>
      <c r="J302" s="209">
        <v>10297431.7491199</v>
      </c>
      <c r="K302" s="209">
        <v>4974218.7653990397</v>
      </c>
      <c r="L302" s="209">
        <v>1479087.23870312</v>
      </c>
    </row>
    <row r="303" spans="2:12" s="178" customFormat="1" ht="8.85" customHeight="1" x14ac:dyDescent="0.15">
      <c r="B303" s="291">
        <v>45505</v>
      </c>
      <c r="C303" s="290">
        <v>54393</v>
      </c>
      <c r="D303" s="209">
        <v>292</v>
      </c>
      <c r="E303" s="289">
        <v>8888</v>
      </c>
      <c r="F303" s="288"/>
      <c r="G303" s="288"/>
      <c r="H303" s="235">
        <v>15890243.870693</v>
      </c>
      <c r="I303" s="235"/>
      <c r="J303" s="209">
        <v>9767022.3704444598</v>
      </c>
      <c r="K303" s="209">
        <v>4706389.9624615395</v>
      </c>
      <c r="L303" s="209">
        <v>1393711.55626502</v>
      </c>
    </row>
    <row r="304" spans="2:12" s="178" customFormat="1" ht="8.85" customHeight="1" x14ac:dyDescent="0.15">
      <c r="B304" s="291">
        <v>45505</v>
      </c>
      <c r="C304" s="290">
        <v>54424</v>
      </c>
      <c r="D304" s="209">
        <v>293</v>
      </c>
      <c r="E304" s="289">
        <v>8919</v>
      </c>
      <c r="F304" s="288"/>
      <c r="G304" s="288"/>
      <c r="H304" s="235">
        <v>15150210.203782</v>
      </c>
      <c r="I304" s="235"/>
      <c r="J304" s="209">
        <v>9296362.6592216995</v>
      </c>
      <c r="K304" s="209">
        <v>4468202.8081957595</v>
      </c>
      <c r="L304" s="209">
        <v>1317572.3996572499</v>
      </c>
    </row>
    <row r="305" spans="2:12" s="178" customFormat="1" ht="8.85" customHeight="1" x14ac:dyDescent="0.15">
      <c r="B305" s="291">
        <v>45505</v>
      </c>
      <c r="C305" s="290">
        <v>54455</v>
      </c>
      <c r="D305" s="209">
        <v>294</v>
      </c>
      <c r="E305" s="289">
        <v>8950</v>
      </c>
      <c r="F305" s="288"/>
      <c r="G305" s="288"/>
      <c r="H305" s="235">
        <v>14494206.626325</v>
      </c>
      <c r="I305" s="235"/>
      <c r="J305" s="209">
        <v>8878745.8831846304</v>
      </c>
      <c r="K305" s="209">
        <v>4256626.4445091197</v>
      </c>
      <c r="L305" s="209">
        <v>1249866.90869225</v>
      </c>
    </row>
    <row r="306" spans="2:12" s="178" customFormat="1" ht="8.85" customHeight="1" x14ac:dyDescent="0.15">
      <c r="B306" s="291">
        <v>45505</v>
      </c>
      <c r="C306" s="290">
        <v>54483</v>
      </c>
      <c r="D306" s="209">
        <v>295</v>
      </c>
      <c r="E306" s="289">
        <v>8978</v>
      </c>
      <c r="F306" s="288"/>
      <c r="G306" s="288"/>
      <c r="H306" s="235">
        <v>13931450.865460999</v>
      </c>
      <c r="I306" s="235"/>
      <c r="J306" s="209">
        <v>8520942.7748933695</v>
      </c>
      <c r="K306" s="209">
        <v>4075704.3910186701</v>
      </c>
      <c r="L306" s="209">
        <v>1192163.77053888</v>
      </c>
    </row>
    <row r="307" spans="2:12" s="178" customFormat="1" ht="8.85" customHeight="1" x14ac:dyDescent="0.15">
      <c r="B307" s="291">
        <v>45505</v>
      </c>
      <c r="C307" s="290">
        <v>54514</v>
      </c>
      <c r="D307" s="209">
        <v>296</v>
      </c>
      <c r="E307" s="289">
        <v>9009</v>
      </c>
      <c r="F307" s="288"/>
      <c r="G307" s="288"/>
      <c r="H307" s="235">
        <v>13439664.836665999</v>
      </c>
      <c r="I307" s="235"/>
      <c r="J307" s="209">
        <v>8206207.9567604</v>
      </c>
      <c r="K307" s="209">
        <v>3915179.15623943</v>
      </c>
      <c r="L307" s="209">
        <v>1140358.75668173</v>
      </c>
    </row>
    <row r="308" spans="2:12" s="178" customFormat="1" ht="8.85" customHeight="1" x14ac:dyDescent="0.15">
      <c r="B308" s="291">
        <v>45505</v>
      </c>
      <c r="C308" s="290">
        <v>54544</v>
      </c>
      <c r="D308" s="209">
        <v>297</v>
      </c>
      <c r="E308" s="289">
        <v>9039</v>
      </c>
      <c r="F308" s="288"/>
      <c r="G308" s="288"/>
      <c r="H308" s="235">
        <v>13004030.160870001</v>
      </c>
      <c r="I308" s="235"/>
      <c r="J308" s="209">
        <v>7927177.9725716896</v>
      </c>
      <c r="K308" s="209">
        <v>3772745.3928230102</v>
      </c>
      <c r="L308" s="209">
        <v>1094368.1443096299</v>
      </c>
    </row>
    <row r="309" spans="2:12" s="178" customFormat="1" ht="8.85" customHeight="1" x14ac:dyDescent="0.15">
      <c r="B309" s="291">
        <v>45505</v>
      </c>
      <c r="C309" s="290">
        <v>54575</v>
      </c>
      <c r="D309" s="209">
        <v>298</v>
      </c>
      <c r="E309" s="289">
        <v>9070</v>
      </c>
      <c r="F309" s="288"/>
      <c r="G309" s="288"/>
      <c r="H309" s="235">
        <v>12586065.477685001</v>
      </c>
      <c r="I309" s="235"/>
      <c r="J309" s="209">
        <v>7659376.2949458398</v>
      </c>
      <c r="K309" s="209">
        <v>3636021.0435552401</v>
      </c>
      <c r="L309" s="209">
        <v>1050240.9623295399</v>
      </c>
    </row>
    <row r="310" spans="2:12" s="178" customFormat="1" ht="8.85" customHeight="1" x14ac:dyDescent="0.15">
      <c r="B310" s="291">
        <v>45505</v>
      </c>
      <c r="C310" s="290">
        <v>54605</v>
      </c>
      <c r="D310" s="209">
        <v>299</v>
      </c>
      <c r="E310" s="289">
        <v>9100</v>
      </c>
      <c r="F310" s="288"/>
      <c r="G310" s="288"/>
      <c r="H310" s="235">
        <v>12172514.737365</v>
      </c>
      <c r="I310" s="235"/>
      <c r="J310" s="209">
        <v>7395546.7877297103</v>
      </c>
      <c r="K310" s="209">
        <v>3502136.2478267299</v>
      </c>
      <c r="L310" s="209">
        <v>1007422.59298579</v>
      </c>
    </row>
    <row r="311" spans="2:12" s="178" customFormat="1" ht="8.85" customHeight="1" x14ac:dyDescent="0.15">
      <c r="B311" s="291">
        <v>45505</v>
      </c>
      <c r="C311" s="290">
        <v>54636</v>
      </c>
      <c r="D311" s="209">
        <v>300</v>
      </c>
      <c r="E311" s="289">
        <v>9131</v>
      </c>
      <c r="F311" s="288"/>
      <c r="G311" s="288"/>
      <c r="H311" s="235">
        <v>11766149.800222</v>
      </c>
      <c r="I311" s="235"/>
      <c r="J311" s="209">
        <v>7136530.5997144599</v>
      </c>
      <c r="K311" s="209">
        <v>3370885.29207893</v>
      </c>
      <c r="L311" s="209">
        <v>965559.94677035196</v>
      </c>
    </row>
    <row r="312" spans="2:12" s="178" customFormat="1" ht="8.85" customHeight="1" x14ac:dyDescent="0.15">
      <c r="B312" s="291">
        <v>45505</v>
      </c>
      <c r="C312" s="290">
        <v>54667</v>
      </c>
      <c r="D312" s="209">
        <v>301</v>
      </c>
      <c r="E312" s="289">
        <v>9162</v>
      </c>
      <c r="F312" s="288"/>
      <c r="G312" s="288"/>
      <c r="H312" s="235">
        <v>11366699.727845</v>
      </c>
      <c r="I312" s="235"/>
      <c r="J312" s="209">
        <v>6882558.7224408304</v>
      </c>
      <c r="K312" s="209">
        <v>3242655.8630645801</v>
      </c>
      <c r="L312" s="209">
        <v>924895.67328748398</v>
      </c>
    </row>
    <row r="313" spans="2:12" s="178" customFormat="1" ht="8.85" customHeight="1" x14ac:dyDescent="0.15">
      <c r="B313" s="291">
        <v>45505</v>
      </c>
      <c r="C313" s="290">
        <v>54697</v>
      </c>
      <c r="D313" s="209">
        <v>302</v>
      </c>
      <c r="E313" s="289">
        <v>9192</v>
      </c>
      <c r="F313" s="288"/>
      <c r="G313" s="288"/>
      <c r="H313" s="235">
        <v>10969232.970584</v>
      </c>
      <c r="I313" s="235"/>
      <c r="J313" s="209">
        <v>6630989.78348416</v>
      </c>
      <c r="K313" s="209">
        <v>3116442.0874238699</v>
      </c>
      <c r="L313" s="209">
        <v>885252.23487097397</v>
      </c>
    </row>
    <row r="314" spans="2:12" s="178" customFormat="1" ht="8.85" customHeight="1" x14ac:dyDescent="0.15">
      <c r="B314" s="291">
        <v>45505</v>
      </c>
      <c r="C314" s="290">
        <v>54728</v>
      </c>
      <c r="D314" s="209">
        <v>303</v>
      </c>
      <c r="E314" s="289">
        <v>9223</v>
      </c>
      <c r="F314" s="288"/>
      <c r="G314" s="288"/>
      <c r="H314" s="235">
        <v>10577793.806740999</v>
      </c>
      <c r="I314" s="235"/>
      <c r="J314" s="209">
        <v>6383516.3419296499</v>
      </c>
      <c r="K314" s="209">
        <v>2992504.2058581999</v>
      </c>
      <c r="L314" s="209">
        <v>846446.200772768</v>
      </c>
    </row>
    <row r="315" spans="2:12" s="178" customFormat="1" ht="8.85" customHeight="1" x14ac:dyDescent="0.15">
      <c r="B315" s="291">
        <v>45505</v>
      </c>
      <c r="C315" s="290">
        <v>54758</v>
      </c>
      <c r="D315" s="209">
        <v>304</v>
      </c>
      <c r="E315" s="289">
        <v>9253</v>
      </c>
      <c r="F315" s="288"/>
      <c r="G315" s="288"/>
      <c r="H315" s="235">
        <v>10192004.207912</v>
      </c>
      <c r="I315" s="235"/>
      <c r="J315" s="209">
        <v>6140603.1654126802</v>
      </c>
      <c r="K315" s="209">
        <v>2871544.7876635399</v>
      </c>
      <c r="L315" s="209">
        <v>808902.66903023305</v>
      </c>
    </row>
    <row r="316" spans="2:12" s="178" customFormat="1" ht="8.85" customHeight="1" x14ac:dyDescent="0.15">
      <c r="B316" s="291">
        <v>45505</v>
      </c>
      <c r="C316" s="290">
        <v>54789</v>
      </c>
      <c r="D316" s="209">
        <v>305</v>
      </c>
      <c r="E316" s="289">
        <v>9284</v>
      </c>
      <c r="F316" s="288"/>
      <c r="G316" s="288"/>
      <c r="H316" s="235">
        <v>9816024.9138910007</v>
      </c>
      <c r="I316" s="235"/>
      <c r="J316" s="209">
        <v>5904047.85378417</v>
      </c>
      <c r="K316" s="209">
        <v>2753902.2699617501</v>
      </c>
      <c r="L316" s="209">
        <v>772477.46273593104</v>
      </c>
    </row>
    <row r="317" spans="2:12" s="178" customFormat="1" ht="8.85" customHeight="1" x14ac:dyDescent="0.15">
      <c r="B317" s="291">
        <v>45505</v>
      </c>
      <c r="C317" s="290">
        <v>54820</v>
      </c>
      <c r="D317" s="209">
        <v>306</v>
      </c>
      <c r="E317" s="289">
        <v>9315</v>
      </c>
      <c r="F317" s="288"/>
      <c r="G317" s="288"/>
      <c r="H317" s="235">
        <v>9443418.9760369994</v>
      </c>
      <c r="I317" s="235"/>
      <c r="J317" s="209">
        <v>5670302.8407082902</v>
      </c>
      <c r="K317" s="209">
        <v>2638147.0682432698</v>
      </c>
      <c r="L317" s="209">
        <v>736873.46129843197</v>
      </c>
    </row>
    <row r="318" spans="2:12" s="178" customFormat="1" ht="8.85" customHeight="1" x14ac:dyDescent="0.15">
      <c r="B318" s="291">
        <v>45505</v>
      </c>
      <c r="C318" s="290">
        <v>54848</v>
      </c>
      <c r="D318" s="209">
        <v>307</v>
      </c>
      <c r="E318" s="289">
        <v>9343</v>
      </c>
      <c r="F318" s="288"/>
      <c r="G318" s="288"/>
      <c r="H318" s="235">
        <v>9073871.0557940006</v>
      </c>
      <c r="I318" s="235"/>
      <c r="J318" s="209">
        <v>5440060.4098058799</v>
      </c>
      <c r="K318" s="209">
        <v>2525210.50043095</v>
      </c>
      <c r="L318" s="209">
        <v>702629.71224564803</v>
      </c>
    </row>
    <row r="319" spans="2:12" s="178" customFormat="1" ht="8.85" customHeight="1" x14ac:dyDescent="0.15">
      <c r="B319" s="291">
        <v>45505</v>
      </c>
      <c r="C319" s="290">
        <v>54879</v>
      </c>
      <c r="D319" s="209">
        <v>308</v>
      </c>
      <c r="E319" s="289">
        <v>9374</v>
      </c>
      <c r="F319" s="288"/>
      <c r="G319" s="288"/>
      <c r="H319" s="235">
        <v>8592029.5927029997</v>
      </c>
      <c r="I319" s="235"/>
      <c r="J319" s="209">
        <v>5142445.07927047</v>
      </c>
      <c r="K319" s="209">
        <v>2380990.26214595</v>
      </c>
      <c r="L319" s="209">
        <v>659694.95550755505</v>
      </c>
    </row>
    <row r="320" spans="2:12" s="178" customFormat="1" ht="8.85" customHeight="1" x14ac:dyDescent="0.15">
      <c r="B320" s="291">
        <v>45505</v>
      </c>
      <c r="C320" s="290">
        <v>54909</v>
      </c>
      <c r="D320" s="209">
        <v>309</v>
      </c>
      <c r="E320" s="289">
        <v>9404</v>
      </c>
      <c r="F320" s="288"/>
      <c r="G320" s="288"/>
      <c r="H320" s="235">
        <v>8228703.0973739997</v>
      </c>
      <c r="I320" s="235"/>
      <c r="J320" s="209">
        <v>4916905.3820757298</v>
      </c>
      <c r="K320" s="209">
        <v>2270960.4740776601</v>
      </c>
      <c r="L320" s="209">
        <v>626630.02867835399</v>
      </c>
    </row>
    <row r="321" spans="2:12" s="178" customFormat="1" ht="8.85" customHeight="1" x14ac:dyDescent="0.15">
      <c r="B321" s="291">
        <v>45505</v>
      </c>
      <c r="C321" s="290">
        <v>54940</v>
      </c>
      <c r="D321" s="209">
        <v>310</v>
      </c>
      <c r="E321" s="289">
        <v>9435</v>
      </c>
      <c r="F321" s="288"/>
      <c r="G321" s="288"/>
      <c r="H321" s="235">
        <v>7867925.081177</v>
      </c>
      <c r="I321" s="235"/>
      <c r="J321" s="209">
        <v>4693355.5224367203</v>
      </c>
      <c r="K321" s="209">
        <v>2162197.0503999102</v>
      </c>
      <c r="L321" s="209">
        <v>594091.74461329996</v>
      </c>
    </row>
    <row r="322" spans="2:12" s="178" customFormat="1" ht="8.85" customHeight="1" x14ac:dyDescent="0.15">
      <c r="B322" s="291">
        <v>45505</v>
      </c>
      <c r="C322" s="290">
        <v>54970</v>
      </c>
      <c r="D322" s="209">
        <v>311</v>
      </c>
      <c r="E322" s="289">
        <v>9465</v>
      </c>
      <c r="F322" s="288"/>
      <c r="G322" s="288"/>
      <c r="H322" s="235">
        <v>7510274.3646740001</v>
      </c>
      <c r="I322" s="235"/>
      <c r="J322" s="209">
        <v>4472657.0672570104</v>
      </c>
      <c r="K322" s="209">
        <v>2055451.2706168401</v>
      </c>
      <c r="L322" s="209">
        <v>562446.88476997195</v>
      </c>
    </row>
    <row r="323" spans="2:12" s="178" customFormat="1" ht="8.85" customHeight="1" x14ac:dyDescent="0.15">
      <c r="B323" s="291">
        <v>45505</v>
      </c>
      <c r="C323" s="290">
        <v>55001</v>
      </c>
      <c r="D323" s="209">
        <v>312</v>
      </c>
      <c r="E323" s="289">
        <v>9496</v>
      </c>
      <c r="F323" s="288"/>
      <c r="G323" s="288"/>
      <c r="H323" s="235">
        <v>7153909.178843</v>
      </c>
      <c r="I323" s="235"/>
      <c r="J323" s="209">
        <v>4253201.8999794396</v>
      </c>
      <c r="K323" s="209">
        <v>1949627.6551812701</v>
      </c>
      <c r="L323" s="209">
        <v>531230.04133626795</v>
      </c>
    </row>
    <row r="324" spans="2:12" s="178" customFormat="1" ht="8.85" customHeight="1" x14ac:dyDescent="0.15">
      <c r="B324" s="291">
        <v>45505</v>
      </c>
      <c r="C324" s="290">
        <v>55032</v>
      </c>
      <c r="D324" s="209">
        <v>313</v>
      </c>
      <c r="E324" s="289">
        <v>9527</v>
      </c>
      <c r="F324" s="288"/>
      <c r="G324" s="288"/>
      <c r="H324" s="235">
        <v>6799864.833745</v>
      </c>
      <c r="I324" s="235"/>
      <c r="J324" s="209">
        <v>4035855.7561494401</v>
      </c>
      <c r="K324" s="209">
        <v>1845293.30557274</v>
      </c>
      <c r="L324" s="209">
        <v>500671.62134734303</v>
      </c>
    </row>
    <row r="325" spans="2:12" s="178" customFormat="1" ht="8.85" customHeight="1" x14ac:dyDescent="0.15">
      <c r="B325" s="291">
        <v>45505</v>
      </c>
      <c r="C325" s="290">
        <v>55062</v>
      </c>
      <c r="D325" s="209">
        <v>314</v>
      </c>
      <c r="E325" s="289">
        <v>9557</v>
      </c>
      <c r="F325" s="288"/>
      <c r="G325" s="288"/>
      <c r="H325" s="235">
        <v>6448440.6304489998</v>
      </c>
      <c r="I325" s="235"/>
      <c r="J325" s="209">
        <v>3820996.3428974599</v>
      </c>
      <c r="K325" s="209">
        <v>1742754.2865546099</v>
      </c>
      <c r="L325" s="209">
        <v>470912.05983112799</v>
      </c>
    </row>
    <row r="326" spans="2:12" s="178" customFormat="1" ht="8.85" customHeight="1" x14ac:dyDescent="0.15">
      <c r="B326" s="291">
        <v>45505</v>
      </c>
      <c r="C326" s="290">
        <v>55093</v>
      </c>
      <c r="D326" s="209">
        <v>315</v>
      </c>
      <c r="E326" s="289">
        <v>9588</v>
      </c>
      <c r="F326" s="288"/>
      <c r="G326" s="288"/>
      <c r="H326" s="235">
        <v>6098357.4193270002</v>
      </c>
      <c r="I326" s="235"/>
      <c r="J326" s="209">
        <v>3607427.1518513099</v>
      </c>
      <c r="K326" s="209">
        <v>1641161.0462126699</v>
      </c>
      <c r="L326" s="209">
        <v>441582.11254543398</v>
      </c>
    </row>
    <row r="327" spans="2:12" s="178" customFormat="1" ht="8.85" customHeight="1" x14ac:dyDescent="0.15">
      <c r="B327" s="291">
        <v>45505</v>
      </c>
      <c r="C327" s="290">
        <v>55123</v>
      </c>
      <c r="D327" s="209">
        <v>316</v>
      </c>
      <c r="E327" s="289">
        <v>9618</v>
      </c>
      <c r="F327" s="288"/>
      <c r="G327" s="288"/>
      <c r="H327" s="235">
        <v>5748122.1922180001</v>
      </c>
      <c r="I327" s="235"/>
      <c r="J327" s="209">
        <v>3394667.53810038</v>
      </c>
      <c r="K327" s="209">
        <v>1540567.19316891</v>
      </c>
      <c r="L327" s="209">
        <v>412816.45611733798</v>
      </c>
    </row>
    <row r="328" spans="2:12" s="178" customFormat="1" ht="8.85" customHeight="1" x14ac:dyDescent="0.15">
      <c r="B328" s="291">
        <v>45505</v>
      </c>
      <c r="C328" s="290">
        <v>55154</v>
      </c>
      <c r="D328" s="209">
        <v>317</v>
      </c>
      <c r="E328" s="289">
        <v>9649</v>
      </c>
      <c r="F328" s="288"/>
      <c r="G328" s="288"/>
      <c r="H328" s="235">
        <v>5401030.1180100003</v>
      </c>
      <c r="I328" s="235"/>
      <c r="J328" s="209">
        <v>3184275.4887762801</v>
      </c>
      <c r="K328" s="209">
        <v>1441411.97075829</v>
      </c>
      <c r="L328" s="209">
        <v>384610.46784077899</v>
      </c>
    </row>
    <row r="329" spans="2:12" s="178" customFormat="1" ht="8.85" customHeight="1" x14ac:dyDescent="0.15">
      <c r="B329" s="291">
        <v>45505</v>
      </c>
      <c r="C329" s="290">
        <v>55185</v>
      </c>
      <c r="D329" s="209">
        <v>318</v>
      </c>
      <c r="E329" s="289">
        <v>9680</v>
      </c>
      <c r="F329" s="288"/>
      <c r="G329" s="288"/>
      <c r="H329" s="235">
        <v>5055645.4994599996</v>
      </c>
      <c r="I329" s="235"/>
      <c r="J329" s="209">
        <v>2975592.30924391</v>
      </c>
      <c r="K329" s="209">
        <v>1343522.7076733799</v>
      </c>
      <c r="L329" s="209">
        <v>356972.37304130098</v>
      </c>
    </row>
    <row r="330" spans="2:12" s="178" customFormat="1" ht="8.85" customHeight="1" x14ac:dyDescent="0.15">
      <c r="B330" s="291">
        <v>45505</v>
      </c>
      <c r="C330" s="290">
        <v>55213</v>
      </c>
      <c r="D330" s="209">
        <v>319</v>
      </c>
      <c r="E330" s="289">
        <v>9708</v>
      </c>
      <c r="F330" s="288"/>
      <c r="G330" s="288"/>
      <c r="H330" s="235">
        <v>4712689.0559679996</v>
      </c>
      <c r="I330" s="235"/>
      <c r="J330" s="209">
        <v>2769489.4986220901</v>
      </c>
      <c r="K330" s="209">
        <v>1247591.5437456099</v>
      </c>
      <c r="L330" s="209">
        <v>330215.17615291901</v>
      </c>
    </row>
    <row r="331" spans="2:12" s="178" customFormat="1" ht="8.85" customHeight="1" x14ac:dyDescent="0.15">
      <c r="B331" s="291">
        <v>45505</v>
      </c>
      <c r="C331" s="290">
        <v>55244</v>
      </c>
      <c r="D331" s="209">
        <v>320</v>
      </c>
      <c r="E331" s="289">
        <v>9739</v>
      </c>
      <c r="F331" s="288"/>
      <c r="G331" s="288"/>
      <c r="H331" s="235">
        <v>4374250.8383959997</v>
      </c>
      <c r="I331" s="235"/>
      <c r="J331" s="209">
        <v>2566240.7657136298</v>
      </c>
      <c r="K331" s="209">
        <v>1153092.6189942299</v>
      </c>
      <c r="L331" s="209">
        <v>303910.29926989501</v>
      </c>
    </row>
    <row r="332" spans="2:12" s="178" customFormat="1" ht="8.85" customHeight="1" x14ac:dyDescent="0.15">
      <c r="B332" s="291">
        <v>45505</v>
      </c>
      <c r="C332" s="290">
        <v>55274</v>
      </c>
      <c r="D332" s="209">
        <v>321</v>
      </c>
      <c r="E332" s="289">
        <v>9769</v>
      </c>
      <c r="F332" s="288"/>
      <c r="G332" s="288"/>
      <c r="H332" s="235">
        <v>4038591.4982870002</v>
      </c>
      <c r="I332" s="235"/>
      <c r="J332" s="209">
        <v>2365430.5579493302</v>
      </c>
      <c r="K332" s="209">
        <v>1060246.29340291</v>
      </c>
      <c r="L332" s="209">
        <v>278294.14689464099</v>
      </c>
    </row>
    <row r="333" spans="2:12" s="178" customFormat="1" ht="8.85" customHeight="1" x14ac:dyDescent="0.15">
      <c r="B333" s="291">
        <v>45505</v>
      </c>
      <c r="C333" s="290">
        <v>55305</v>
      </c>
      <c r="D333" s="209">
        <v>322</v>
      </c>
      <c r="E333" s="289">
        <v>9800</v>
      </c>
      <c r="F333" s="288"/>
      <c r="G333" s="288"/>
      <c r="H333" s="235">
        <v>3708662.4951900002</v>
      </c>
      <c r="I333" s="235"/>
      <c r="J333" s="209">
        <v>2168504.6997182402</v>
      </c>
      <c r="K333" s="209">
        <v>969507.15933529299</v>
      </c>
      <c r="L333" s="209">
        <v>253399.030829169</v>
      </c>
    </row>
    <row r="334" spans="2:12" s="178" customFormat="1" ht="8.85" customHeight="1" x14ac:dyDescent="0.15">
      <c r="B334" s="291">
        <v>45505</v>
      </c>
      <c r="C334" s="290">
        <v>55335</v>
      </c>
      <c r="D334" s="209">
        <v>323</v>
      </c>
      <c r="E334" s="289">
        <v>9830</v>
      </c>
      <c r="F334" s="288"/>
      <c r="G334" s="288"/>
      <c r="H334" s="235">
        <v>3388253.5909219999</v>
      </c>
      <c r="I334" s="235"/>
      <c r="J334" s="209">
        <v>1977905.4310051601</v>
      </c>
      <c r="K334" s="209">
        <v>882116.49471152003</v>
      </c>
      <c r="L334" s="209">
        <v>229612.72647511199</v>
      </c>
    </row>
    <row r="335" spans="2:12" s="178" customFormat="1" ht="8.85" customHeight="1" x14ac:dyDescent="0.15">
      <c r="B335" s="291">
        <v>45505</v>
      </c>
      <c r="C335" s="290">
        <v>55366</v>
      </c>
      <c r="D335" s="209">
        <v>324</v>
      </c>
      <c r="E335" s="289">
        <v>9861</v>
      </c>
      <c r="F335" s="288"/>
      <c r="G335" s="288"/>
      <c r="H335" s="235">
        <v>3071044.9566429998</v>
      </c>
      <c r="I335" s="235"/>
      <c r="J335" s="209">
        <v>1789693.12103594</v>
      </c>
      <c r="K335" s="209">
        <v>796146.66784508701</v>
      </c>
      <c r="L335" s="209">
        <v>206357.241529452</v>
      </c>
    </row>
    <row r="336" spans="2:12" s="178" customFormat="1" ht="8.85" customHeight="1" x14ac:dyDescent="0.15">
      <c r="B336" s="291">
        <v>45505</v>
      </c>
      <c r="C336" s="290">
        <v>55397</v>
      </c>
      <c r="D336" s="209">
        <v>325</v>
      </c>
      <c r="E336" s="289">
        <v>9892</v>
      </c>
      <c r="F336" s="288"/>
      <c r="G336" s="288"/>
      <c r="H336" s="235">
        <v>2760980.1747440002</v>
      </c>
      <c r="I336" s="235"/>
      <c r="J336" s="209">
        <v>1606269.6811597899</v>
      </c>
      <c r="K336" s="209">
        <v>712733.32895450597</v>
      </c>
      <c r="L336" s="209">
        <v>183954.45899777801</v>
      </c>
    </row>
    <row r="337" spans="2:12" s="178" customFormat="1" ht="8.85" customHeight="1" x14ac:dyDescent="0.15">
      <c r="B337" s="291">
        <v>45505</v>
      </c>
      <c r="C337" s="290">
        <v>55427</v>
      </c>
      <c r="D337" s="209">
        <v>326</v>
      </c>
      <c r="E337" s="289">
        <v>9922</v>
      </c>
      <c r="F337" s="288"/>
      <c r="G337" s="288"/>
      <c r="H337" s="235">
        <v>2467177.455995</v>
      </c>
      <c r="I337" s="235"/>
      <c r="J337" s="209">
        <v>1432986.57651098</v>
      </c>
      <c r="K337" s="209">
        <v>634279.23730766703</v>
      </c>
      <c r="L337" s="209">
        <v>163034.61805881999</v>
      </c>
    </row>
    <row r="338" spans="2:12" s="178" customFormat="1" ht="8.85" customHeight="1" x14ac:dyDescent="0.15">
      <c r="B338" s="291">
        <v>45505</v>
      </c>
      <c r="C338" s="290">
        <v>55458</v>
      </c>
      <c r="D338" s="209">
        <v>327</v>
      </c>
      <c r="E338" s="289">
        <v>9953</v>
      </c>
      <c r="F338" s="288"/>
      <c r="G338" s="288"/>
      <c r="H338" s="235">
        <v>2191571.3352990001</v>
      </c>
      <c r="I338" s="235"/>
      <c r="J338" s="209">
        <v>1270750.0183985201</v>
      </c>
      <c r="K338" s="209">
        <v>561038.40430174302</v>
      </c>
      <c r="L338" s="209">
        <v>143598.05096704501</v>
      </c>
    </row>
    <row r="339" spans="2:12" s="178" customFormat="1" ht="8.85" customHeight="1" x14ac:dyDescent="0.15">
      <c r="B339" s="291">
        <v>45505</v>
      </c>
      <c r="C339" s="290">
        <v>55488</v>
      </c>
      <c r="D339" s="209">
        <v>328</v>
      </c>
      <c r="E339" s="289">
        <v>9983</v>
      </c>
      <c r="F339" s="288"/>
      <c r="G339" s="288"/>
      <c r="H339" s="235">
        <v>1929172.065037</v>
      </c>
      <c r="I339" s="235"/>
      <c r="J339" s="209">
        <v>1116765.6266896899</v>
      </c>
      <c r="K339" s="209">
        <v>491840.482091635</v>
      </c>
      <c r="L339" s="209">
        <v>125370.774736893</v>
      </c>
    </row>
    <row r="340" spans="2:12" s="178" customFormat="1" ht="8.85" customHeight="1" x14ac:dyDescent="0.15">
      <c r="B340" s="291">
        <v>45505</v>
      </c>
      <c r="C340" s="290">
        <v>55519</v>
      </c>
      <c r="D340" s="209">
        <v>329</v>
      </c>
      <c r="E340" s="289">
        <v>10014</v>
      </c>
      <c r="F340" s="288"/>
      <c r="G340" s="288"/>
      <c r="H340" s="235">
        <v>1677661.2726670001</v>
      </c>
      <c r="I340" s="235"/>
      <c r="J340" s="209">
        <v>969523.03501550702</v>
      </c>
      <c r="K340" s="209">
        <v>425906.68638444698</v>
      </c>
      <c r="L340" s="209">
        <v>108104.33656944901</v>
      </c>
    </row>
    <row r="341" spans="2:12" s="178" customFormat="1" ht="8.85" customHeight="1" x14ac:dyDescent="0.15">
      <c r="B341" s="291">
        <v>45505</v>
      </c>
      <c r="C341" s="290">
        <v>55550</v>
      </c>
      <c r="D341" s="209">
        <v>330</v>
      </c>
      <c r="E341" s="289">
        <v>10045</v>
      </c>
      <c r="F341" s="288"/>
      <c r="G341" s="288"/>
      <c r="H341" s="235">
        <v>1443254.6352659999</v>
      </c>
      <c r="I341" s="235"/>
      <c r="J341" s="209">
        <v>832644.452085517</v>
      </c>
      <c r="K341" s="209">
        <v>364846.35498663201</v>
      </c>
      <c r="L341" s="209">
        <v>92213.666228026195</v>
      </c>
    </row>
    <row r="342" spans="2:12" s="178" customFormat="1" ht="8.85" customHeight="1" x14ac:dyDescent="0.15">
      <c r="B342" s="291">
        <v>45505</v>
      </c>
      <c r="C342" s="290">
        <v>55579</v>
      </c>
      <c r="D342" s="209">
        <v>331</v>
      </c>
      <c r="E342" s="289">
        <v>10074</v>
      </c>
      <c r="F342" s="288"/>
      <c r="G342" s="288"/>
      <c r="H342" s="235">
        <v>1222861.519349</v>
      </c>
      <c r="I342" s="235"/>
      <c r="J342" s="209">
        <v>704375.51732986397</v>
      </c>
      <c r="K342" s="209">
        <v>307907.39053748403</v>
      </c>
      <c r="L342" s="209">
        <v>77514.140849772506</v>
      </c>
    </row>
    <row r="343" spans="2:12" s="178" customFormat="1" ht="8.85" customHeight="1" x14ac:dyDescent="0.15">
      <c r="B343" s="291">
        <v>45505</v>
      </c>
      <c r="C343" s="290">
        <v>55610</v>
      </c>
      <c r="D343" s="209">
        <v>332</v>
      </c>
      <c r="E343" s="289">
        <v>10105</v>
      </c>
      <c r="F343" s="288"/>
      <c r="G343" s="288"/>
      <c r="H343" s="235">
        <v>1016724.016806</v>
      </c>
      <c r="I343" s="235"/>
      <c r="J343" s="209">
        <v>584645.80107658205</v>
      </c>
      <c r="K343" s="209">
        <v>254919.34189063901</v>
      </c>
      <c r="L343" s="209">
        <v>63902.8507536701</v>
      </c>
    </row>
    <row r="344" spans="2:12" s="178" customFormat="1" ht="8.85" customHeight="1" x14ac:dyDescent="0.15">
      <c r="B344" s="291">
        <v>45505</v>
      </c>
      <c r="C344" s="290">
        <v>55640</v>
      </c>
      <c r="D344" s="209">
        <v>333</v>
      </c>
      <c r="E344" s="289">
        <v>10135</v>
      </c>
      <c r="F344" s="288"/>
      <c r="G344" s="288"/>
      <c r="H344" s="235">
        <v>822584.92448100005</v>
      </c>
      <c r="I344" s="235"/>
      <c r="J344" s="209">
        <v>472233.78955501103</v>
      </c>
      <c r="K344" s="209">
        <v>205398.26923707401</v>
      </c>
      <c r="L344" s="209">
        <v>51277.909008909701</v>
      </c>
    </row>
    <row r="345" spans="2:12" s="178" customFormat="1" ht="8.85" customHeight="1" x14ac:dyDescent="0.15">
      <c r="B345" s="291">
        <v>45505</v>
      </c>
      <c r="C345" s="290">
        <v>55671</v>
      </c>
      <c r="D345" s="209">
        <v>334</v>
      </c>
      <c r="E345" s="289">
        <v>10166</v>
      </c>
      <c r="F345" s="288"/>
      <c r="G345" s="288"/>
      <c r="H345" s="235">
        <v>640849.22675399994</v>
      </c>
      <c r="I345" s="235"/>
      <c r="J345" s="209">
        <v>367278.03525130497</v>
      </c>
      <c r="K345" s="209">
        <v>159341.45201071099</v>
      </c>
      <c r="L345" s="209">
        <v>39611.283753460797</v>
      </c>
    </row>
    <row r="346" spans="2:12" s="178" customFormat="1" ht="8.85" customHeight="1" x14ac:dyDescent="0.15">
      <c r="B346" s="291">
        <v>45505</v>
      </c>
      <c r="C346" s="290">
        <v>55701</v>
      </c>
      <c r="D346" s="209">
        <v>335</v>
      </c>
      <c r="E346" s="289">
        <v>10196</v>
      </c>
      <c r="F346" s="288"/>
      <c r="G346" s="288"/>
      <c r="H346" s="235">
        <v>489191.943677</v>
      </c>
      <c r="I346" s="235"/>
      <c r="J346" s="209">
        <v>279901.32119635103</v>
      </c>
      <c r="K346" s="209">
        <v>121134.689272032</v>
      </c>
      <c r="L346" s="209">
        <v>29989.882228704799</v>
      </c>
    </row>
    <row r="347" spans="2:12" s="178" customFormat="1" ht="8.85" customHeight="1" x14ac:dyDescent="0.15">
      <c r="B347" s="291">
        <v>45505</v>
      </c>
      <c r="C347" s="290">
        <v>55732</v>
      </c>
      <c r="D347" s="209">
        <v>336</v>
      </c>
      <c r="E347" s="289">
        <v>10227</v>
      </c>
      <c r="F347" s="288"/>
      <c r="G347" s="288"/>
      <c r="H347" s="235">
        <v>376394.12511800003</v>
      </c>
      <c r="I347" s="235"/>
      <c r="J347" s="209">
        <v>214996.439383474</v>
      </c>
      <c r="K347" s="209">
        <v>92808.753883501704</v>
      </c>
      <c r="L347" s="209">
        <v>22879.7772393493</v>
      </c>
    </row>
    <row r="348" spans="2:12" s="178" customFormat="1" ht="8.85" customHeight="1" x14ac:dyDescent="0.15">
      <c r="B348" s="291">
        <v>45505</v>
      </c>
      <c r="C348" s="290">
        <v>55763</v>
      </c>
      <c r="D348" s="209">
        <v>337</v>
      </c>
      <c r="E348" s="289">
        <v>10258</v>
      </c>
      <c r="F348" s="288"/>
      <c r="G348" s="288"/>
      <c r="H348" s="235">
        <v>331202.71679400001</v>
      </c>
      <c r="I348" s="235"/>
      <c r="J348" s="209">
        <v>188862.22460164601</v>
      </c>
      <c r="K348" s="209">
        <v>81319.905983138597</v>
      </c>
      <c r="L348" s="209">
        <v>19962.564742995201</v>
      </c>
    </row>
    <row r="349" spans="2:12" s="178" customFormat="1" ht="8.85" customHeight="1" x14ac:dyDescent="0.15">
      <c r="B349" s="291">
        <v>45505</v>
      </c>
      <c r="C349" s="290">
        <v>55793</v>
      </c>
      <c r="D349" s="209">
        <v>338</v>
      </c>
      <c r="E349" s="289">
        <v>10288</v>
      </c>
      <c r="F349" s="288"/>
      <c r="G349" s="288"/>
      <c r="H349" s="235">
        <v>291725.76854199998</v>
      </c>
      <c r="I349" s="235"/>
      <c r="J349" s="209">
        <v>166078.17483210599</v>
      </c>
      <c r="K349" s="209">
        <v>71333.592685853204</v>
      </c>
      <c r="L349" s="209">
        <v>17439.324180834301</v>
      </c>
    </row>
    <row r="350" spans="2:12" s="178" customFormat="1" ht="8.85" customHeight="1" x14ac:dyDescent="0.15">
      <c r="B350" s="291">
        <v>45505</v>
      </c>
      <c r="C350" s="290">
        <v>55824</v>
      </c>
      <c r="D350" s="209">
        <v>339</v>
      </c>
      <c r="E350" s="289">
        <v>10319</v>
      </c>
      <c r="F350" s="288"/>
      <c r="G350" s="288"/>
      <c r="H350" s="235">
        <v>254945.40040099999</v>
      </c>
      <c r="I350" s="235"/>
      <c r="J350" s="209">
        <v>144893.108854689</v>
      </c>
      <c r="K350" s="209">
        <v>62075.947614441597</v>
      </c>
      <c r="L350" s="209">
        <v>15111.776811330599</v>
      </c>
    </row>
    <row r="351" spans="2:12" s="178" customFormat="1" ht="8.85" customHeight="1" x14ac:dyDescent="0.15">
      <c r="B351" s="291">
        <v>45505</v>
      </c>
      <c r="C351" s="290">
        <v>55854</v>
      </c>
      <c r="D351" s="209">
        <v>340</v>
      </c>
      <c r="E351" s="289">
        <v>10349</v>
      </c>
      <c r="F351" s="288"/>
      <c r="G351" s="288"/>
      <c r="H351" s="235">
        <v>220672.812401</v>
      </c>
      <c r="I351" s="235"/>
      <c r="J351" s="209">
        <v>125209.11334235</v>
      </c>
      <c r="K351" s="209">
        <v>53510.7865372378</v>
      </c>
      <c r="L351" s="209">
        <v>12973.2740065868</v>
      </c>
    </row>
    <row r="352" spans="2:12" s="178" customFormat="1" ht="8.85" customHeight="1" x14ac:dyDescent="0.15">
      <c r="B352" s="291">
        <v>45505</v>
      </c>
      <c r="C352" s="290">
        <v>55885</v>
      </c>
      <c r="D352" s="209">
        <v>341</v>
      </c>
      <c r="E352" s="289">
        <v>10380</v>
      </c>
      <c r="F352" s="288"/>
      <c r="G352" s="288"/>
      <c r="H352" s="235">
        <v>192417.39458200001</v>
      </c>
      <c r="I352" s="235"/>
      <c r="J352" s="209">
        <v>108991.898879632</v>
      </c>
      <c r="K352" s="209">
        <v>46461.551301171501</v>
      </c>
      <c r="L352" s="209">
        <v>11216.5315478049</v>
      </c>
    </row>
    <row r="353" spans="2:12" s="178" customFormat="1" ht="8.85" customHeight="1" x14ac:dyDescent="0.15">
      <c r="B353" s="291">
        <v>45505</v>
      </c>
      <c r="C353" s="290">
        <v>55916</v>
      </c>
      <c r="D353" s="209">
        <v>342</v>
      </c>
      <c r="E353" s="289">
        <v>10411</v>
      </c>
      <c r="F353" s="288"/>
      <c r="G353" s="288"/>
      <c r="H353" s="235">
        <v>166917.10698400001</v>
      </c>
      <c r="I353" s="235"/>
      <c r="J353" s="209">
        <v>94387.290027176103</v>
      </c>
      <c r="K353" s="209">
        <v>40133.505692425497</v>
      </c>
      <c r="L353" s="209">
        <v>9647.8066834922902</v>
      </c>
    </row>
    <row r="354" spans="2:12" s="178" customFormat="1" ht="8.85" customHeight="1" x14ac:dyDescent="0.15">
      <c r="B354" s="291">
        <v>45505</v>
      </c>
      <c r="C354" s="290">
        <v>55944</v>
      </c>
      <c r="D354" s="209">
        <v>343</v>
      </c>
      <c r="E354" s="289">
        <v>10439</v>
      </c>
      <c r="F354" s="288"/>
      <c r="G354" s="288"/>
      <c r="H354" s="235">
        <v>143920.21079700001</v>
      </c>
      <c r="I354" s="235"/>
      <c r="J354" s="209">
        <v>81258.458192841994</v>
      </c>
      <c r="K354" s="209">
        <v>34471.745444775901</v>
      </c>
      <c r="L354" s="209">
        <v>8255.05138052447</v>
      </c>
    </row>
    <row r="355" spans="2:12" s="178" customFormat="1" ht="8.85" customHeight="1" x14ac:dyDescent="0.15">
      <c r="B355" s="291">
        <v>45505</v>
      </c>
      <c r="C355" s="290">
        <v>55975</v>
      </c>
      <c r="D355" s="209">
        <v>344</v>
      </c>
      <c r="E355" s="289">
        <v>10470</v>
      </c>
      <c r="F355" s="288"/>
      <c r="G355" s="288"/>
      <c r="H355" s="235">
        <v>123208.789015</v>
      </c>
      <c r="I355" s="235"/>
      <c r="J355" s="209">
        <v>69446.643361345006</v>
      </c>
      <c r="K355" s="209">
        <v>29385.971197520299</v>
      </c>
      <c r="L355" s="209">
        <v>7007.3397515195802</v>
      </c>
    </row>
    <row r="356" spans="2:12" s="178" customFormat="1" ht="8.85" customHeight="1" x14ac:dyDescent="0.15">
      <c r="B356" s="291">
        <v>45505</v>
      </c>
      <c r="C356" s="290">
        <v>56005</v>
      </c>
      <c r="D356" s="209">
        <v>345</v>
      </c>
      <c r="E356" s="289">
        <v>10500</v>
      </c>
      <c r="F356" s="288"/>
      <c r="G356" s="288"/>
      <c r="H356" s="235">
        <v>102564.40875</v>
      </c>
      <c r="I356" s="235"/>
      <c r="J356" s="209">
        <v>57715.546396525999</v>
      </c>
      <c r="K356" s="209">
        <v>24361.911884042998</v>
      </c>
      <c r="L356" s="209">
        <v>5785.4957343521701</v>
      </c>
    </row>
    <row r="357" spans="2:12" s="178" customFormat="1" ht="8.85" customHeight="1" x14ac:dyDescent="0.15">
      <c r="B357" s="291">
        <v>45505</v>
      </c>
      <c r="C357" s="290">
        <v>56036</v>
      </c>
      <c r="D357" s="209">
        <v>346</v>
      </c>
      <c r="E357" s="289">
        <v>10531</v>
      </c>
      <c r="F357" s="288"/>
      <c r="G357" s="288"/>
      <c r="H357" s="235">
        <v>83246.06</v>
      </c>
      <c r="I357" s="235"/>
      <c r="J357" s="209">
        <v>46765.1786171028</v>
      </c>
      <c r="K357" s="209">
        <v>19689.525350715001</v>
      </c>
      <c r="L357" s="209">
        <v>4656.0868875092701</v>
      </c>
    </row>
    <row r="358" spans="2:12" s="178" customFormat="1" ht="8.85" customHeight="1" x14ac:dyDescent="0.15">
      <c r="B358" s="291">
        <v>45505</v>
      </c>
      <c r="C358" s="290">
        <v>56066</v>
      </c>
      <c r="D358" s="209">
        <v>347</v>
      </c>
      <c r="E358" s="289">
        <v>10561</v>
      </c>
      <c r="F358" s="288"/>
      <c r="G358" s="288"/>
      <c r="H358" s="235">
        <v>68174.240000000005</v>
      </c>
      <c r="I358" s="235"/>
      <c r="J358" s="209">
        <v>38235.412094086401</v>
      </c>
      <c r="K358" s="209">
        <v>16058.618913967501</v>
      </c>
      <c r="L358" s="209">
        <v>3781.9005534642902</v>
      </c>
    </row>
    <row r="359" spans="2:12" s="178" customFormat="1" ht="8.85" customHeight="1" x14ac:dyDescent="0.15">
      <c r="B359" s="291">
        <v>45505</v>
      </c>
      <c r="C359" s="290">
        <v>56097</v>
      </c>
      <c r="D359" s="209">
        <v>348</v>
      </c>
      <c r="E359" s="289">
        <v>10592</v>
      </c>
      <c r="F359" s="288"/>
      <c r="G359" s="288"/>
      <c r="H359" s="235">
        <v>54034.94</v>
      </c>
      <c r="I359" s="235"/>
      <c r="J359" s="209">
        <v>30254.008372418299</v>
      </c>
      <c r="K359" s="209">
        <v>12674.1672065277</v>
      </c>
      <c r="L359" s="209">
        <v>2972.19955364414</v>
      </c>
    </row>
    <row r="360" spans="2:12" s="178" customFormat="1" ht="8.85" customHeight="1" x14ac:dyDescent="0.15">
      <c r="B360" s="291">
        <v>45505</v>
      </c>
      <c r="C360" s="290">
        <v>56128</v>
      </c>
      <c r="D360" s="209">
        <v>349</v>
      </c>
      <c r="E360" s="289">
        <v>10623</v>
      </c>
      <c r="F360" s="288"/>
      <c r="G360" s="288"/>
      <c r="H360" s="235">
        <v>41347.760000000002</v>
      </c>
      <c r="I360" s="235"/>
      <c r="J360" s="209">
        <v>23111.2276256761</v>
      </c>
      <c r="K360" s="209">
        <v>9657.2531850532705</v>
      </c>
      <c r="L360" s="209">
        <v>2255.1153927447799</v>
      </c>
    </row>
    <row r="361" spans="2:12" s="178" customFormat="1" ht="8.85" customHeight="1" x14ac:dyDescent="0.15">
      <c r="B361" s="291">
        <v>45505</v>
      </c>
      <c r="C361" s="290">
        <v>56158</v>
      </c>
      <c r="D361" s="209">
        <v>350</v>
      </c>
      <c r="E361" s="289">
        <v>10653</v>
      </c>
      <c r="F361" s="288"/>
      <c r="G361" s="288"/>
      <c r="H361" s="235">
        <v>30837.25</v>
      </c>
      <c r="I361" s="235"/>
      <c r="J361" s="209">
        <v>17208.1122472264</v>
      </c>
      <c r="K361" s="209">
        <v>7172.8805740201997</v>
      </c>
      <c r="L361" s="209">
        <v>1668.1105741000199</v>
      </c>
    </row>
    <row r="362" spans="2:12" s="178" customFormat="1" ht="8.85" customHeight="1" x14ac:dyDescent="0.15">
      <c r="B362" s="291">
        <v>45505</v>
      </c>
      <c r="C362" s="290">
        <v>56189</v>
      </c>
      <c r="D362" s="209">
        <v>351</v>
      </c>
      <c r="E362" s="289">
        <v>10684</v>
      </c>
      <c r="F362" s="288"/>
      <c r="G362" s="288"/>
      <c r="H362" s="235">
        <v>21282.34</v>
      </c>
      <c r="I362" s="235"/>
      <c r="J362" s="209">
        <v>11856.042425801699</v>
      </c>
      <c r="K362" s="209">
        <v>4929.4016644067497</v>
      </c>
      <c r="L362" s="209">
        <v>1141.51615541809</v>
      </c>
    </row>
    <row r="363" spans="2:12" s="178" customFormat="1" ht="8.85" customHeight="1" x14ac:dyDescent="0.15">
      <c r="B363" s="291">
        <v>45505</v>
      </c>
      <c r="C363" s="290">
        <v>56219</v>
      </c>
      <c r="D363" s="209">
        <v>352</v>
      </c>
      <c r="E363" s="289">
        <v>10714</v>
      </c>
      <c r="F363" s="288"/>
      <c r="G363" s="288"/>
      <c r="H363" s="235">
        <v>13275.82</v>
      </c>
      <c r="I363" s="235"/>
      <c r="J363" s="209">
        <v>7383.6020792352701</v>
      </c>
      <c r="K363" s="209">
        <v>3062.3336982196402</v>
      </c>
      <c r="L363" s="209">
        <v>706.24673282210802</v>
      </c>
    </row>
    <row r="364" spans="2:12" s="178" customFormat="1" ht="8.85" customHeight="1" x14ac:dyDescent="0.15">
      <c r="B364" s="291">
        <v>45505</v>
      </c>
      <c r="C364" s="290">
        <v>56250</v>
      </c>
      <c r="D364" s="209">
        <v>353</v>
      </c>
      <c r="E364" s="289">
        <v>10745</v>
      </c>
      <c r="F364" s="288"/>
      <c r="G364" s="288"/>
      <c r="H364" s="235">
        <v>8475.7900000000009</v>
      </c>
      <c r="I364" s="235"/>
      <c r="J364" s="209">
        <v>4705.9780262381</v>
      </c>
      <c r="K364" s="209">
        <v>1946.8308421966501</v>
      </c>
      <c r="L364" s="209">
        <v>447.08363751620101</v>
      </c>
    </row>
    <row r="365" spans="2:12" s="178" customFormat="1" ht="8.85" customHeight="1" x14ac:dyDescent="0.15">
      <c r="B365" s="291">
        <v>45505</v>
      </c>
      <c r="C365" s="290">
        <v>56281</v>
      </c>
      <c r="D365" s="209">
        <v>354</v>
      </c>
      <c r="E365" s="289">
        <v>10776</v>
      </c>
      <c r="F365" s="288"/>
      <c r="G365" s="288"/>
      <c r="H365" s="235">
        <v>4570.0200000000004</v>
      </c>
      <c r="I365" s="235"/>
      <c r="J365" s="209">
        <v>2533.08980405585</v>
      </c>
      <c r="K365" s="209">
        <v>1045.25680240359</v>
      </c>
      <c r="L365" s="209">
        <v>239.02326807273701</v>
      </c>
    </row>
    <row r="366" spans="2:12" s="178" customFormat="1" ht="8.85" customHeight="1" x14ac:dyDescent="0.15">
      <c r="B366" s="291">
        <v>45505</v>
      </c>
      <c r="C366" s="290">
        <v>56309</v>
      </c>
      <c r="D366" s="209">
        <v>355</v>
      </c>
      <c r="E366" s="289">
        <v>10804</v>
      </c>
      <c r="F366" s="288"/>
      <c r="G366" s="288"/>
      <c r="H366" s="235">
        <v>2288.52</v>
      </c>
      <c r="I366" s="235"/>
      <c r="J366" s="209">
        <v>1266.5470314705501</v>
      </c>
      <c r="K366" s="209">
        <v>521.42860599550204</v>
      </c>
      <c r="L366" s="209">
        <v>118.78101770008099</v>
      </c>
    </row>
    <row r="367" spans="2:12" s="178" customFormat="1" ht="8.85" customHeight="1" x14ac:dyDescent="0.15">
      <c r="B367" s="291">
        <v>45505</v>
      </c>
      <c r="C367" s="290">
        <v>56340</v>
      </c>
      <c r="D367" s="209">
        <v>356</v>
      </c>
      <c r="E367" s="289">
        <v>10835</v>
      </c>
      <c r="F367" s="288"/>
      <c r="G367" s="288"/>
      <c r="H367" s="235">
        <v>0</v>
      </c>
      <c r="I367" s="235"/>
      <c r="J367" s="209">
        <v>0</v>
      </c>
      <c r="K367" s="209">
        <v>0</v>
      </c>
      <c r="L367" s="209">
        <v>0</v>
      </c>
    </row>
    <row r="368" spans="2:12" s="178" customFormat="1" ht="8.85" customHeight="1" x14ac:dyDescent="0.15">
      <c r="B368" s="291">
        <v>45505</v>
      </c>
      <c r="C368" s="290">
        <v>56370</v>
      </c>
      <c r="D368" s="209">
        <v>357</v>
      </c>
      <c r="E368" s="289">
        <v>10865</v>
      </c>
      <c r="F368" s="288"/>
      <c r="G368" s="288"/>
      <c r="H368" s="235"/>
      <c r="I368" s="235"/>
      <c r="J368" s="209">
        <v>0</v>
      </c>
      <c r="K368" s="209">
        <v>0</v>
      </c>
      <c r="L368" s="209">
        <v>0</v>
      </c>
    </row>
    <row r="369" spans="2:12" s="178" customFormat="1" ht="11.85" customHeight="1" x14ac:dyDescent="0.15">
      <c r="B369" s="287"/>
      <c r="C369" s="286"/>
      <c r="D369" s="285"/>
      <c r="E369" s="284"/>
      <c r="F369" s="283"/>
      <c r="G369" s="283"/>
      <c r="H369" s="282">
        <v>1369469954320.78</v>
      </c>
      <c r="I369" s="282"/>
      <c r="J369" s="281">
        <v>1223924746379.8401</v>
      </c>
      <c r="K369" s="281">
        <v>1048483263199.51</v>
      </c>
      <c r="L369" s="281">
        <v>836377079142.47595</v>
      </c>
    </row>
    <row r="370" spans="2:12" s="178" customFormat="1" ht="22.95" customHeight="1" x14ac:dyDescent="0.15"/>
  </sheetData>
  <mergeCells count="726">
    <mergeCell ref="H369:I369"/>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51:I51"/>
    <mergeCell ref="H52:I52"/>
    <mergeCell ref="H53:I53"/>
    <mergeCell ref="H54:I54"/>
    <mergeCell ref="H55:I55"/>
    <mergeCell ref="H56:I56"/>
    <mergeCell ref="H57:I57"/>
    <mergeCell ref="H58:I58"/>
    <mergeCell ref="H59:I59"/>
    <mergeCell ref="H360:I360"/>
    <mergeCell ref="H361:I361"/>
    <mergeCell ref="H362:I362"/>
    <mergeCell ref="H363:I363"/>
    <mergeCell ref="H356:I356"/>
    <mergeCell ref="H357:I357"/>
    <mergeCell ref="H358:I358"/>
    <mergeCell ref="H359:I359"/>
    <mergeCell ref="H364:I364"/>
    <mergeCell ref="H365:I365"/>
    <mergeCell ref="H366:I366"/>
    <mergeCell ref="H367:I367"/>
    <mergeCell ref="H368:I368"/>
    <mergeCell ref="H351:I351"/>
    <mergeCell ref="H352:I352"/>
    <mergeCell ref="H353:I353"/>
    <mergeCell ref="H354:I354"/>
    <mergeCell ref="H355:I355"/>
    <mergeCell ref="H343:I343"/>
    <mergeCell ref="H344:I344"/>
    <mergeCell ref="H345:I345"/>
    <mergeCell ref="H346:I346"/>
    <mergeCell ref="H347:I347"/>
    <mergeCell ref="H348:I348"/>
    <mergeCell ref="H349:I349"/>
    <mergeCell ref="H35:I35"/>
    <mergeCell ref="H350:I350"/>
    <mergeCell ref="H36:I36"/>
    <mergeCell ref="H60:I60"/>
    <mergeCell ref="H61:I61"/>
    <mergeCell ref="H62:I62"/>
    <mergeCell ref="H63:I63"/>
    <mergeCell ref="H64:I64"/>
    <mergeCell ref="H65:I65"/>
    <mergeCell ref="H79:I79"/>
    <mergeCell ref="H80:I80"/>
    <mergeCell ref="H81:I81"/>
    <mergeCell ref="H82:I82"/>
    <mergeCell ref="H66:I66"/>
    <mergeCell ref="H67:I67"/>
    <mergeCell ref="H68:I68"/>
    <mergeCell ref="H69:I69"/>
    <mergeCell ref="H70:I70"/>
    <mergeCell ref="H71:I71"/>
    <mergeCell ref="H340:I340"/>
    <mergeCell ref="H341:I341"/>
    <mergeCell ref="H342:I342"/>
    <mergeCell ref="H74:I74"/>
    <mergeCell ref="H75:I75"/>
    <mergeCell ref="H76:I76"/>
    <mergeCell ref="H77:I77"/>
    <mergeCell ref="H78:I78"/>
    <mergeCell ref="H335:I335"/>
    <mergeCell ref="H336:I336"/>
    <mergeCell ref="H85:I85"/>
    <mergeCell ref="H86:I86"/>
    <mergeCell ref="H87:I87"/>
    <mergeCell ref="H88:I88"/>
    <mergeCell ref="H339:I339"/>
    <mergeCell ref="H34:I34"/>
    <mergeCell ref="H72:I72"/>
    <mergeCell ref="H73:I73"/>
    <mergeCell ref="H337:I337"/>
    <mergeCell ref="H338:I338"/>
    <mergeCell ref="H327:I327"/>
    <mergeCell ref="H328:I328"/>
    <mergeCell ref="H329:I329"/>
    <mergeCell ref="H33:I33"/>
    <mergeCell ref="H330:I330"/>
    <mergeCell ref="H331:I331"/>
    <mergeCell ref="H96:I96"/>
    <mergeCell ref="H97:I97"/>
    <mergeCell ref="H98:I98"/>
    <mergeCell ref="H99:I99"/>
    <mergeCell ref="H332:I332"/>
    <mergeCell ref="H333:I333"/>
    <mergeCell ref="H334:I334"/>
    <mergeCell ref="H89:I89"/>
    <mergeCell ref="H90:I90"/>
    <mergeCell ref="H91:I91"/>
    <mergeCell ref="H92:I92"/>
    <mergeCell ref="H93:I93"/>
    <mergeCell ref="H94:I94"/>
    <mergeCell ref="H95:I95"/>
    <mergeCell ref="H319:I319"/>
    <mergeCell ref="H32:I32"/>
    <mergeCell ref="H320:I320"/>
    <mergeCell ref="H321:I321"/>
    <mergeCell ref="H322:I322"/>
    <mergeCell ref="H323:I323"/>
    <mergeCell ref="H317:I317"/>
    <mergeCell ref="H318:I318"/>
    <mergeCell ref="H301:I301"/>
    <mergeCell ref="H302:I302"/>
    <mergeCell ref="H324:I324"/>
    <mergeCell ref="H325:I325"/>
    <mergeCell ref="H326:I326"/>
    <mergeCell ref="H310:I310"/>
    <mergeCell ref="H311:I311"/>
    <mergeCell ref="H312:I312"/>
    <mergeCell ref="H313:I313"/>
    <mergeCell ref="H314:I314"/>
    <mergeCell ref="H315:I315"/>
    <mergeCell ref="H316:I316"/>
    <mergeCell ref="H303:I303"/>
    <mergeCell ref="H304:I304"/>
    <mergeCell ref="H305:I305"/>
    <mergeCell ref="H306:I306"/>
    <mergeCell ref="H307:I307"/>
    <mergeCell ref="H308:I308"/>
    <mergeCell ref="H268:I268"/>
    <mergeCell ref="H251:I251"/>
    <mergeCell ref="H309:I309"/>
    <mergeCell ref="H293:I293"/>
    <mergeCell ref="H294:I294"/>
    <mergeCell ref="H295:I295"/>
    <mergeCell ref="H296:I296"/>
    <mergeCell ref="H297:I297"/>
    <mergeCell ref="H298:I298"/>
    <mergeCell ref="H299:I299"/>
    <mergeCell ref="H265:I265"/>
    <mergeCell ref="H266:I266"/>
    <mergeCell ref="H267:I267"/>
    <mergeCell ref="H30:I30"/>
    <mergeCell ref="H300:I300"/>
    <mergeCell ref="H31:I31"/>
    <mergeCell ref="H285:I285"/>
    <mergeCell ref="H286:I286"/>
    <mergeCell ref="H287:I287"/>
    <mergeCell ref="H288:I288"/>
    <mergeCell ref="H290:I290"/>
    <mergeCell ref="H291:I291"/>
    <mergeCell ref="H292:I292"/>
    <mergeCell ref="H277:I277"/>
    <mergeCell ref="H278:I278"/>
    <mergeCell ref="H279:I279"/>
    <mergeCell ref="H289:I289"/>
    <mergeCell ref="H280:I280"/>
    <mergeCell ref="H281:I281"/>
    <mergeCell ref="H282:I282"/>
    <mergeCell ref="H283:I283"/>
    <mergeCell ref="H284:I284"/>
    <mergeCell ref="H269:I269"/>
    <mergeCell ref="H275:I275"/>
    <mergeCell ref="H276:I276"/>
    <mergeCell ref="H270:I270"/>
    <mergeCell ref="H271:I271"/>
    <mergeCell ref="H272:I272"/>
    <mergeCell ref="H273:I273"/>
    <mergeCell ref="H274:I274"/>
    <mergeCell ref="H260:I260"/>
    <mergeCell ref="H261:I261"/>
    <mergeCell ref="H262:I262"/>
    <mergeCell ref="H263:I263"/>
    <mergeCell ref="H264:I264"/>
    <mergeCell ref="H253:I253"/>
    <mergeCell ref="H254:I254"/>
    <mergeCell ref="H255:I255"/>
    <mergeCell ref="H256:I256"/>
    <mergeCell ref="H257:I257"/>
    <mergeCell ref="H27:I27"/>
    <mergeCell ref="H28:I28"/>
    <mergeCell ref="H29:I29"/>
    <mergeCell ref="H83:I83"/>
    <mergeCell ref="H84:I84"/>
    <mergeCell ref="H258:I258"/>
    <mergeCell ref="H259:I259"/>
    <mergeCell ref="H243:I243"/>
    <mergeCell ref="H244:I244"/>
    <mergeCell ref="H245:I245"/>
    <mergeCell ref="H246:I246"/>
    <mergeCell ref="H247:I247"/>
    <mergeCell ref="H248:I248"/>
    <mergeCell ref="H249:I249"/>
    <mergeCell ref="H252:I252"/>
    <mergeCell ref="H25:I25"/>
    <mergeCell ref="H250:I250"/>
    <mergeCell ref="H26:I26"/>
    <mergeCell ref="H235:I235"/>
    <mergeCell ref="H236:I236"/>
    <mergeCell ref="H237:I237"/>
    <mergeCell ref="H238:I238"/>
    <mergeCell ref="H239:I239"/>
    <mergeCell ref="H218:I218"/>
    <mergeCell ref="H202:I202"/>
    <mergeCell ref="H24:I24"/>
    <mergeCell ref="H240:I240"/>
    <mergeCell ref="H241:I241"/>
    <mergeCell ref="H242:I242"/>
    <mergeCell ref="H227:I227"/>
    <mergeCell ref="H228:I228"/>
    <mergeCell ref="H229:I229"/>
    <mergeCell ref="H215:I215"/>
    <mergeCell ref="H216:I216"/>
    <mergeCell ref="H217:I217"/>
    <mergeCell ref="H23:I23"/>
    <mergeCell ref="H230:I230"/>
    <mergeCell ref="H231:I231"/>
    <mergeCell ref="H232:I232"/>
    <mergeCell ref="H233:I233"/>
    <mergeCell ref="H234:I234"/>
    <mergeCell ref="H219:I219"/>
    <mergeCell ref="H225:I225"/>
    <mergeCell ref="H226:I226"/>
    <mergeCell ref="H214:I214"/>
    <mergeCell ref="H220:I220"/>
    <mergeCell ref="H221:I221"/>
    <mergeCell ref="H222:I222"/>
    <mergeCell ref="H223:I223"/>
    <mergeCell ref="H224:I224"/>
    <mergeCell ref="H210:I210"/>
    <mergeCell ref="H211:I211"/>
    <mergeCell ref="H212:I212"/>
    <mergeCell ref="H213:I213"/>
    <mergeCell ref="H203:I203"/>
    <mergeCell ref="H204:I204"/>
    <mergeCell ref="H205:I205"/>
    <mergeCell ref="H206:I206"/>
    <mergeCell ref="H207:I207"/>
    <mergeCell ref="H208:I208"/>
    <mergeCell ref="H209:I209"/>
    <mergeCell ref="H21:I21"/>
    <mergeCell ref="H195:I195"/>
    <mergeCell ref="H196:I196"/>
    <mergeCell ref="H197:I197"/>
    <mergeCell ref="H198:I198"/>
    <mergeCell ref="H199:I199"/>
    <mergeCell ref="H192:I192"/>
    <mergeCell ref="H193:I193"/>
    <mergeCell ref="H194:I194"/>
    <mergeCell ref="H2:L2"/>
    <mergeCell ref="H20:I20"/>
    <mergeCell ref="H200:I200"/>
    <mergeCell ref="H201:I201"/>
    <mergeCell ref="H187:I187"/>
    <mergeCell ref="H188:I188"/>
    <mergeCell ref="H189:I189"/>
    <mergeCell ref="H19:I19"/>
    <mergeCell ref="H190:I190"/>
    <mergeCell ref="H191:I191"/>
    <mergeCell ref="H18:I18"/>
    <mergeCell ref="H180:I180"/>
    <mergeCell ref="H181:I181"/>
    <mergeCell ref="H182:I182"/>
    <mergeCell ref="H183:I183"/>
    <mergeCell ref="H177:I177"/>
    <mergeCell ref="H178:I178"/>
    <mergeCell ref="H161:I161"/>
    <mergeCell ref="H162:I162"/>
    <mergeCell ref="H22:I22"/>
    <mergeCell ref="H186:I186"/>
    <mergeCell ref="H170:I170"/>
    <mergeCell ref="H171:I171"/>
    <mergeCell ref="H172:I172"/>
    <mergeCell ref="H173:I173"/>
    <mergeCell ref="H174:I174"/>
    <mergeCell ref="H175:I175"/>
    <mergeCell ref="H176:I176"/>
    <mergeCell ref="H179:I179"/>
    <mergeCell ref="H165:I165"/>
    <mergeCell ref="H166:I166"/>
    <mergeCell ref="H167:I167"/>
    <mergeCell ref="H168:I168"/>
    <mergeCell ref="H184:I184"/>
    <mergeCell ref="H185:I185"/>
    <mergeCell ref="H169:I169"/>
    <mergeCell ref="H153:I153"/>
    <mergeCell ref="H154:I154"/>
    <mergeCell ref="H155:I155"/>
    <mergeCell ref="H156:I156"/>
    <mergeCell ref="H157:I157"/>
    <mergeCell ref="H158:I158"/>
    <mergeCell ref="H159:I159"/>
    <mergeCell ref="H163:I163"/>
    <mergeCell ref="H164:I164"/>
    <mergeCell ref="H16:I16"/>
    <mergeCell ref="H160:I160"/>
    <mergeCell ref="H17:I17"/>
    <mergeCell ref="H145:I145"/>
    <mergeCell ref="H146:I146"/>
    <mergeCell ref="H147:I147"/>
    <mergeCell ref="H148:I148"/>
    <mergeCell ref="H149:I149"/>
    <mergeCell ref="H128:I128"/>
    <mergeCell ref="H112:I112"/>
    <mergeCell ref="H150:I150"/>
    <mergeCell ref="H151:I151"/>
    <mergeCell ref="H152:I152"/>
    <mergeCell ref="H137:I137"/>
    <mergeCell ref="H138:I138"/>
    <mergeCell ref="H139:I139"/>
    <mergeCell ref="H140:I140"/>
    <mergeCell ref="H141:I141"/>
    <mergeCell ref="H142:I142"/>
    <mergeCell ref="H143:I143"/>
    <mergeCell ref="H144:I144"/>
    <mergeCell ref="H129:I129"/>
    <mergeCell ref="H135:I135"/>
    <mergeCell ref="H136:I136"/>
    <mergeCell ref="H131:I131"/>
    <mergeCell ref="H132:I132"/>
    <mergeCell ref="H133:I133"/>
    <mergeCell ref="H134:I134"/>
    <mergeCell ref="H120:I120"/>
    <mergeCell ref="H121:I121"/>
    <mergeCell ref="H122:I122"/>
    <mergeCell ref="H123:I123"/>
    <mergeCell ref="H124:I124"/>
    <mergeCell ref="H125:I125"/>
    <mergeCell ref="H115:I115"/>
    <mergeCell ref="H116:I116"/>
    <mergeCell ref="H117:I117"/>
    <mergeCell ref="H118:I118"/>
    <mergeCell ref="H13:I13"/>
    <mergeCell ref="H130:I130"/>
    <mergeCell ref="H14:I14"/>
    <mergeCell ref="H15:I15"/>
    <mergeCell ref="H126:I126"/>
    <mergeCell ref="H127:I127"/>
    <mergeCell ref="H119:I119"/>
    <mergeCell ref="H12:I12"/>
    <mergeCell ref="H104:I104"/>
    <mergeCell ref="H105:I105"/>
    <mergeCell ref="H106:I106"/>
    <mergeCell ref="H107:I107"/>
    <mergeCell ref="H108:I108"/>
    <mergeCell ref="H109:I109"/>
    <mergeCell ref="H113:I113"/>
    <mergeCell ref="H114:I114"/>
    <mergeCell ref="H11:I11"/>
    <mergeCell ref="H110:I110"/>
    <mergeCell ref="H111:I111"/>
    <mergeCell ref="F361:G361"/>
    <mergeCell ref="F362:G362"/>
    <mergeCell ref="F363:G363"/>
    <mergeCell ref="F353:G353"/>
    <mergeCell ref="F354:G354"/>
    <mergeCell ref="F355:G355"/>
    <mergeCell ref="F356:G356"/>
    <mergeCell ref="F364:G364"/>
    <mergeCell ref="F365:G365"/>
    <mergeCell ref="F366:G366"/>
    <mergeCell ref="F367:G367"/>
    <mergeCell ref="F368:G368"/>
    <mergeCell ref="F369:G369"/>
    <mergeCell ref="F357:G357"/>
    <mergeCell ref="F358:G358"/>
    <mergeCell ref="F359:G359"/>
    <mergeCell ref="F36:G36"/>
    <mergeCell ref="F360:G360"/>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345:G345"/>
    <mergeCell ref="F346:G346"/>
    <mergeCell ref="F65:G65"/>
    <mergeCell ref="F66:G66"/>
    <mergeCell ref="F337:G337"/>
    <mergeCell ref="F338:G338"/>
    <mergeCell ref="F347:G347"/>
    <mergeCell ref="F348:G348"/>
    <mergeCell ref="F349:G349"/>
    <mergeCell ref="F35:G35"/>
    <mergeCell ref="F350:G350"/>
    <mergeCell ref="F351:G351"/>
    <mergeCell ref="F61:G61"/>
    <mergeCell ref="F62:G62"/>
    <mergeCell ref="F63:G63"/>
    <mergeCell ref="F64:G64"/>
    <mergeCell ref="F352:G352"/>
    <mergeCell ref="F52:G52"/>
    <mergeCell ref="F53:G53"/>
    <mergeCell ref="F54:G54"/>
    <mergeCell ref="F55:G55"/>
    <mergeCell ref="F56:G56"/>
    <mergeCell ref="F57:G57"/>
    <mergeCell ref="F58:G58"/>
    <mergeCell ref="F59:G59"/>
    <mergeCell ref="F60:G60"/>
    <mergeCell ref="F339:G339"/>
    <mergeCell ref="F34:G34"/>
    <mergeCell ref="F340:G340"/>
    <mergeCell ref="F341:G341"/>
    <mergeCell ref="F342:G342"/>
    <mergeCell ref="F343:G343"/>
    <mergeCell ref="F76:G76"/>
    <mergeCell ref="F77:G77"/>
    <mergeCell ref="F78:G78"/>
    <mergeCell ref="F79:G79"/>
    <mergeCell ref="F344:G344"/>
    <mergeCell ref="F67:G67"/>
    <mergeCell ref="F68:G68"/>
    <mergeCell ref="F69:G69"/>
    <mergeCell ref="F70:G70"/>
    <mergeCell ref="F71:G71"/>
    <mergeCell ref="F72:G72"/>
    <mergeCell ref="F73:G73"/>
    <mergeCell ref="F74:G74"/>
    <mergeCell ref="F75:G75"/>
    <mergeCell ref="F80:G80"/>
    <mergeCell ref="F81:G81"/>
    <mergeCell ref="F329:G329"/>
    <mergeCell ref="F33:G33"/>
    <mergeCell ref="F330:G330"/>
    <mergeCell ref="F331:G331"/>
    <mergeCell ref="F87:G87"/>
    <mergeCell ref="F88:G88"/>
    <mergeCell ref="F89:G89"/>
    <mergeCell ref="F90:G90"/>
    <mergeCell ref="F336:G336"/>
    <mergeCell ref="F82:G82"/>
    <mergeCell ref="F83:G83"/>
    <mergeCell ref="F84:G84"/>
    <mergeCell ref="F85:G85"/>
    <mergeCell ref="F86:G86"/>
    <mergeCell ref="F95:G95"/>
    <mergeCell ref="F96:G96"/>
    <mergeCell ref="F332:G332"/>
    <mergeCell ref="F333:G333"/>
    <mergeCell ref="F334:G334"/>
    <mergeCell ref="F335:G335"/>
    <mergeCell ref="F320:G320"/>
    <mergeCell ref="F321:G321"/>
    <mergeCell ref="F322:G322"/>
    <mergeCell ref="F323:G323"/>
    <mergeCell ref="F324:G324"/>
    <mergeCell ref="F325:G325"/>
    <mergeCell ref="F326:G326"/>
    <mergeCell ref="F327:G327"/>
    <mergeCell ref="F328:G328"/>
    <mergeCell ref="F311:G311"/>
    <mergeCell ref="F312:G312"/>
    <mergeCell ref="F313:G313"/>
    <mergeCell ref="F314:G314"/>
    <mergeCell ref="F315:G315"/>
    <mergeCell ref="F316:G316"/>
    <mergeCell ref="F317:G317"/>
    <mergeCell ref="F318:G318"/>
    <mergeCell ref="F319:G319"/>
    <mergeCell ref="F303:G303"/>
    <mergeCell ref="F304:G304"/>
    <mergeCell ref="F305:G305"/>
    <mergeCell ref="F306:G306"/>
    <mergeCell ref="F307:G307"/>
    <mergeCell ref="F308:G308"/>
    <mergeCell ref="F309:G309"/>
    <mergeCell ref="F310:G310"/>
    <mergeCell ref="F32:G32"/>
    <mergeCell ref="F97:G97"/>
    <mergeCell ref="F98:G98"/>
    <mergeCell ref="F99:G99"/>
    <mergeCell ref="F295:G295"/>
    <mergeCell ref="F296:G296"/>
    <mergeCell ref="F297:G297"/>
    <mergeCell ref="F298:G298"/>
    <mergeCell ref="F91:G91"/>
    <mergeCell ref="F299:G299"/>
    <mergeCell ref="F30:G30"/>
    <mergeCell ref="F300:G300"/>
    <mergeCell ref="F301:G301"/>
    <mergeCell ref="F302:G302"/>
    <mergeCell ref="F287:G287"/>
    <mergeCell ref="F288:G288"/>
    <mergeCell ref="F289:G289"/>
    <mergeCell ref="F275:G275"/>
    <mergeCell ref="F276:G276"/>
    <mergeCell ref="F290:G290"/>
    <mergeCell ref="F291:G291"/>
    <mergeCell ref="F292:G292"/>
    <mergeCell ref="F293:G293"/>
    <mergeCell ref="F294:G294"/>
    <mergeCell ref="F279:G279"/>
    <mergeCell ref="F285:G285"/>
    <mergeCell ref="F286:G286"/>
    <mergeCell ref="F280:G280"/>
    <mergeCell ref="F281:G281"/>
    <mergeCell ref="F282:G282"/>
    <mergeCell ref="F283:G283"/>
    <mergeCell ref="F284:G284"/>
    <mergeCell ref="F270:G270"/>
    <mergeCell ref="F271:G271"/>
    <mergeCell ref="F272:G272"/>
    <mergeCell ref="F273:G273"/>
    <mergeCell ref="F274:G274"/>
    <mergeCell ref="F277:G277"/>
    <mergeCell ref="F278:G278"/>
    <mergeCell ref="F261:G261"/>
    <mergeCell ref="F262:G262"/>
    <mergeCell ref="F263:G263"/>
    <mergeCell ref="F264:G264"/>
    <mergeCell ref="F265:G265"/>
    <mergeCell ref="F266:G266"/>
    <mergeCell ref="F267:G267"/>
    <mergeCell ref="F268:G268"/>
    <mergeCell ref="F228:G228"/>
    <mergeCell ref="F211:G211"/>
    <mergeCell ref="F269:G269"/>
    <mergeCell ref="F253:G253"/>
    <mergeCell ref="F254:G254"/>
    <mergeCell ref="F255:G255"/>
    <mergeCell ref="F256:G256"/>
    <mergeCell ref="F257:G257"/>
    <mergeCell ref="F258:G258"/>
    <mergeCell ref="F259:G259"/>
    <mergeCell ref="F225:G225"/>
    <mergeCell ref="F226:G226"/>
    <mergeCell ref="F227:G227"/>
    <mergeCell ref="F26:G26"/>
    <mergeCell ref="F260:G260"/>
    <mergeCell ref="F27:G27"/>
    <mergeCell ref="F245:G245"/>
    <mergeCell ref="F246:G246"/>
    <mergeCell ref="F247:G247"/>
    <mergeCell ref="F248:G248"/>
    <mergeCell ref="F250:G250"/>
    <mergeCell ref="F251:G251"/>
    <mergeCell ref="F252:G252"/>
    <mergeCell ref="F237:G237"/>
    <mergeCell ref="F238:G238"/>
    <mergeCell ref="F239:G239"/>
    <mergeCell ref="F249:G249"/>
    <mergeCell ref="F240:G240"/>
    <mergeCell ref="F241:G241"/>
    <mergeCell ref="F242:G242"/>
    <mergeCell ref="F243:G243"/>
    <mergeCell ref="F244:G244"/>
    <mergeCell ref="F229:G229"/>
    <mergeCell ref="F235:G235"/>
    <mergeCell ref="F236:G236"/>
    <mergeCell ref="F230:G230"/>
    <mergeCell ref="F231:G231"/>
    <mergeCell ref="F232:G232"/>
    <mergeCell ref="F233:G233"/>
    <mergeCell ref="F234:G234"/>
    <mergeCell ref="F220:G220"/>
    <mergeCell ref="F221:G221"/>
    <mergeCell ref="F222:G222"/>
    <mergeCell ref="F223:G223"/>
    <mergeCell ref="F224:G224"/>
    <mergeCell ref="F213:G213"/>
    <mergeCell ref="F214:G214"/>
    <mergeCell ref="F215:G215"/>
    <mergeCell ref="F216:G216"/>
    <mergeCell ref="F217:G217"/>
    <mergeCell ref="F23:G23"/>
    <mergeCell ref="F24:G24"/>
    <mergeCell ref="F25:G25"/>
    <mergeCell ref="F28:G28"/>
    <mergeCell ref="F29:G29"/>
    <mergeCell ref="F218:G218"/>
    <mergeCell ref="F219:G219"/>
    <mergeCell ref="F203:G203"/>
    <mergeCell ref="F204:G204"/>
    <mergeCell ref="F205:G205"/>
    <mergeCell ref="F206:G206"/>
    <mergeCell ref="F207:G207"/>
    <mergeCell ref="F208:G208"/>
    <mergeCell ref="F209:G209"/>
    <mergeCell ref="F212:G212"/>
    <mergeCell ref="F210:G210"/>
    <mergeCell ref="F22:G22"/>
    <mergeCell ref="F195:G195"/>
    <mergeCell ref="F196:G196"/>
    <mergeCell ref="F197:G197"/>
    <mergeCell ref="F198:G198"/>
    <mergeCell ref="F199:G199"/>
    <mergeCell ref="F178:G178"/>
    <mergeCell ref="F161:G161"/>
    <mergeCell ref="F31:G31"/>
    <mergeCell ref="F200:G200"/>
    <mergeCell ref="F201:G201"/>
    <mergeCell ref="F202:G202"/>
    <mergeCell ref="F187:G187"/>
    <mergeCell ref="F188:G188"/>
    <mergeCell ref="F189:G189"/>
    <mergeCell ref="F190:G190"/>
    <mergeCell ref="F191:G191"/>
    <mergeCell ref="F192:G192"/>
    <mergeCell ref="F193:G193"/>
    <mergeCell ref="F194:G194"/>
    <mergeCell ref="F179:G179"/>
    <mergeCell ref="F185:G185"/>
    <mergeCell ref="F186:G186"/>
    <mergeCell ref="F184:G184"/>
    <mergeCell ref="F170:G170"/>
    <mergeCell ref="F171:G171"/>
    <mergeCell ref="F172:G172"/>
    <mergeCell ref="F173:G173"/>
    <mergeCell ref="F19:G19"/>
    <mergeCell ref="F174:G174"/>
    <mergeCell ref="F20:G20"/>
    <mergeCell ref="F175:G175"/>
    <mergeCell ref="F176:G176"/>
    <mergeCell ref="F167:G167"/>
    <mergeCell ref="F18:G18"/>
    <mergeCell ref="F180:G180"/>
    <mergeCell ref="F181:G181"/>
    <mergeCell ref="F182:G182"/>
    <mergeCell ref="F183:G183"/>
    <mergeCell ref="F177:G177"/>
    <mergeCell ref="F21:G21"/>
    <mergeCell ref="F92:G92"/>
    <mergeCell ref="F93:G93"/>
    <mergeCell ref="F159:G159"/>
    <mergeCell ref="F162:G162"/>
    <mergeCell ref="F163:G163"/>
    <mergeCell ref="F164:G164"/>
    <mergeCell ref="F165:G165"/>
    <mergeCell ref="F166:G166"/>
    <mergeCell ref="F128:G128"/>
    <mergeCell ref="F112:G112"/>
    <mergeCell ref="F168:G168"/>
    <mergeCell ref="F169:G169"/>
    <mergeCell ref="F153:G153"/>
    <mergeCell ref="F154:G154"/>
    <mergeCell ref="F155:G155"/>
    <mergeCell ref="F156:G156"/>
    <mergeCell ref="F157:G157"/>
    <mergeCell ref="F158:G158"/>
    <mergeCell ref="F125:G125"/>
    <mergeCell ref="F126:G126"/>
    <mergeCell ref="F127:G127"/>
    <mergeCell ref="F16:G16"/>
    <mergeCell ref="F160:G160"/>
    <mergeCell ref="F17:G17"/>
    <mergeCell ref="F145:G145"/>
    <mergeCell ref="F146:G146"/>
    <mergeCell ref="F147:G147"/>
    <mergeCell ref="F148:G148"/>
    <mergeCell ref="F150:G150"/>
    <mergeCell ref="F151:G151"/>
    <mergeCell ref="F152:G152"/>
    <mergeCell ref="F137:G137"/>
    <mergeCell ref="F138:G138"/>
    <mergeCell ref="F139:G139"/>
    <mergeCell ref="F149:G149"/>
    <mergeCell ref="F140:G140"/>
    <mergeCell ref="F141:G141"/>
    <mergeCell ref="F142:G142"/>
    <mergeCell ref="F143:G143"/>
    <mergeCell ref="F144:G144"/>
    <mergeCell ref="F129:G129"/>
    <mergeCell ref="F135:G135"/>
    <mergeCell ref="F136:G136"/>
    <mergeCell ref="F130:G130"/>
    <mergeCell ref="F131:G131"/>
    <mergeCell ref="F132:G132"/>
    <mergeCell ref="F133:G133"/>
    <mergeCell ref="F134:G134"/>
    <mergeCell ref="F120:G120"/>
    <mergeCell ref="F121:G121"/>
    <mergeCell ref="F122:G122"/>
    <mergeCell ref="F123:G123"/>
    <mergeCell ref="F124:G124"/>
    <mergeCell ref="F113:G113"/>
    <mergeCell ref="F114:G114"/>
    <mergeCell ref="F115:G115"/>
    <mergeCell ref="F116:G116"/>
    <mergeCell ref="F117:G117"/>
    <mergeCell ref="F118:G118"/>
    <mergeCell ref="F119:G119"/>
    <mergeCell ref="F12:G12"/>
    <mergeCell ref="F104:G104"/>
    <mergeCell ref="F105:G105"/>
    <mergeCell ref="F106:G106"/>
    <mergeCell ref="F107:G107"/>
    <mergeCell ref="F108:G108"/>
    <mergeCell ref="F109:G109"/>
    <mergeCell ref="F102:G102"/>
    <mergeCell ref="F103:G103"/>
    <mergeCell ref="F110:G110"/>
    <mergeCell ref="F111:G111"/>
    <mergeCell ref="B1:F3"/>
    <mergeCell ref="B10:E10"/>
    <mergeCell ref="B5:L5"/>
    <mergeCell ref="B7:D8"/>
    <mergeCell ref="F10:G10"/>
    <mergeCell ref="F100:G100"/>
    <mergeCell ref="F101:G101"/>
    <mergeCell ref="F13:G13"/>
    <mergeCell ref="G8:H8"/>
    <mergeCell ref="H10:L10"/>
    <mergeCell ref="H100:I100"/>
    <mergeCell ref="H101:I101"/>
    <mergeCell ref="H102:I102"/>
    <mergeCell ref="H103:I103"/>
    <mergeCell ref="F11:G11"/>
    <mergeCell ref="F14:G14"/>
    <mergeCell ref="F15:G15"/>
    <mergeCell ref="F94:G94"/>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4DE15-5725-40C9-B1BE-EEEA6913AF98}">
  <dimension ref="A1:A3"/>
  <sheetViews>
    <sheetView view="pageBreakPreview" zoomScale="60" zoomScaleNormal="100" workbookViewId="0"/>
  </sheetViews>
  <sheetFormatPr defaultRowHeight="13.2" x14ac:dyDescent="0.25"/>
  <cols>
    <col min="1" max="1" width="143.77734375" style="177" customWidth="1"/>
    <col min="2" max="2" width="18.88671875" style="177" customWidth="1"/>
    <col min="3" max="16384" width="8.88671875" style="177"/>
  </cols>
  <sheetData>
    <row r="1" s="178" customFormat="1" ht="335.25" customHeight="1" x14ac:dyDescent="0.15"/>
    <row r="2" s="178" customFormat="1" ht="53.7" customHeight="1" x14ac:dyDescent="0.15"/>
    <row r="3" s="178" customFormat="1" ht="22.95" customHeight="1" x14ac:dyDescent="0.15"/>
  </sheetData>
  <pageMargins left="0.7" right="0.7" top="0.75" bottom="0.75" header="0.3" footer="0.3"/>
  <pageSetup paperSize="9" scale="90" orientation="landscape" r:id="rId1"/>
  <headerFooter alignWithMargins="0">
    <oddFooter>&amp;R_x000D_&amp;1#&amp;"Calibri"&amp;10&amp;K0078D7 Classification : Internal</oddFooter>
  </headerFooter>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901C8-1909-40D8-BF7A-F313B11F9102}">
  <sheetPr>
    <tabColor rgb="FF243386"/>
  </sheetPr>
  <dimension ref="A1:N112"/>
  <sheetViews>
    <sheetView view="pageBreakPreview" zoomScale="60" zoomScaleNormal="80" workbookViewId="0">
      <selection activeCell="C15" sqref="C15"/>
    </sheetView>
  </sheetViews>
  <sheetFormatPr defaultColWidth="8.88671875" defaultRowHeight="14.4" outlineLevelRow="1" x14ac:dyDescent="0.3"/>
  <cols>
    <col min="1" max="1" width="13.33203125" style="30" customWidth="1"/>
    <col min="2" max="2" width="60.5546875" style="30" bestFit="1" customWidth="1"/>
    <col min="3" max="3" width="38.6640625" style="30" customWidth="1"/>
    <col min="4" max="7" width="41" style="30" customWidth="1"/>
    <col min="8" max="8" width="7.33203125" style="30" customWidth="1"/>
    <col min="9" max="9" width="92" style="30" customWidth="1"/>
    <col min="10" max="11" width="47.6640625" style="30" customWidth="1"/>
    <col min="12" max="12" width="7.33203125" style="30" customWidth="1"/>
    <col min="13" max="13" width="25.6640625" style="30" customWidth="1"/>
    <col min="14" max="14" width="25.6640625" style="27" customWidth="1"/>
    <col min="15" max="16384" width="8.88671875" style="28"/>
  </cols>
  <sheetData>
    <row r="1" spans="1:13" ht="45" customHeight="1" x14ac:dyDescent="0.3">
      <c r="A1" s="176" t="s">
        <v>838</v>
      </c>
      <c r="B1" s="176"/>
    </row>
    <row r="2" spans="1:13" ht="31.2" x14ac:dyDescent="0.3">
      <c r="A2" s="1" t="s">
        <v>839</v>
      </c>
      <c r="B2" s="1"/>
      <c r="C2" s="27"/>
      <c r="D2" s="27"/>
      <c r="E2" s="27"/>
      <c r="F2" s="25" t="s">
        <v>1369</v>
      </c>
      <c r="G2" s="66"/>
      <c r="H2" s="27"/>
      <c r="I2" s="1"/>
      <c r="J2" s="27"/>
      <c r="K2" s="27"/>
      <c r="L2" s="27"/>
      <c r="M2" s="27"/>
    </row>
    <row r="3" spans="1:13" ht="15" thickBot="1" x14ac:dyDescent="0.35">
      <c r="A3" s="27"/>
      <c r="B3" s="29"/>
      <c r="C3" s="29"/>
      <c r="D3" s="27"/>
      <c r="E3" s="27"/>
      <c r="F3" s="27"/>
      <c r="G3" s="27"/>
      <c r="H3" s="27"/>
      <c r="L3" s="27"/>
      <c r="M3" s="27"/>
    </row>
    <row r="4" spans="1:13" ht="18.600000000000001" thickBot="1" x14ac:dyDescent="0.35">
      <c r="A4" s="31"/>
      <c r="B4" s="32" t="s">
        <v>174</v>
      </c>
      <c r="C4" s="33" t="s">
        <v>248</v>
      </c>
      <c r="D4" s="31"/>
      <c r="E4" s="31"/>
      <c r="F4" s="27"/>
      <c r="G4" s="27"/>
      <c r="H4" s="27"/>
      <c r="I4" s="37" t="s">
        <v>840</v>
      </c>
      <c r="J4" s="108" t="s">
        <v>841</v>
      </c>
      <c r="L4" s="27"/>
      <c r="M4" s="27"/>
    </row>
    <row r="5" spans="1:13" ht="15" thickBot="1" x14ac:dyDescent="0.35">
      <c r="H5" s="27"/>
      <c r="I5" s="116" t="s">
        <v>842</v>
      </c>
      <c r="J5" s="30" t="s">
        <v>843</v>
      </c>
      <c r="L5" s="27"/>
      <c r="M5" s="27"/>
    </row>
    <row r="6" spans="1:13" ht="18" x14ac:dyDescent="0.3">
      <c r="A6" s="34"/>
      <c r="B6" s="35" t="s">
        <v>844</v>
      </c>
      <c r="C6" s="34"/>
      <c r="E6" s="36"/>
      <c r="F6" s="36"/>
      <c r="G6" s="36"/>
      <c r="H6" s="27"/>
      <c r="I6" s="116" t="s">
        <v>845</v>
      </c>
      <c r="J6" s="30" t="s">
        <v>846</v>
      </c>
      <c r="L6" s="27"/>
      <c r="M6" s="27"/>
    </row>
    <row r="7" spans="1:13" x14ac:dyDescent="0.3">
      <c r="B7" s="15" t="s">
        <v>847</v>
      </c>
      <c r="H7" s="27"/>
      <c r="I7" s="116" t="s">
        <v>848</v>
      </c>
      <c r="J7" s="30" t="s">
        <v>849</v>
      </c>
      <c r="L7" s="27"/>
      <c r="M7" s="27"/>
    </row>
    <row r="8" spans="1:13" x14ac:dyDescent="0.3">
      <c r="B8" s="15" t="s">
        <v>850</v>
      </c>
      <c r="H8" s="27"/>
      <c r="I8" s="116" t="s">
        <v>851</v>
      </c>
      <c r="J8" s="30" t="s">
        <v>852</v>
      </c>
      <c r="L8" s="27"/>
      <c r="M8" s="27"/>
    </row>
    <row r="9" spans="1:13" ht="15" thickBot="1" x14ac:dyDescent="0.35">
      <c r="B9" s="17" t="s">
        <v>853</v>
      </c>
      <c r="H9" s="27"/>
      <c r="L9" s="27"/>
      <c r="M9" s="27"/>
    </row>
    <row r="10" spans="1:13" x14ac:dyDescent="0.3">
      <c r="B10" s="18"/>
      <c r="H10" s="27"/>
      <c r="I10" s="117" t="s">
        <v>854</v>
      </c>
      <c r="L10" s="27"/>
      <c r="M10" s="27"/>
    </row>
    <row r="11" spans="1:13" x14ac:dyDescent="0.3">
      <c r="B11" s="18"/>
      <c r="H11" s="27"/>
      <c r="I11" s="117" t="s">
        <v>855</v>
      </c>
      <c r="L11" s="27"/>
      <c r="M11" s="27"/>
    </row>
    <row r="12" spans="1:13" ht="36" x14ac:dyDescent="0.3">
      <c r="A12" s="37" t="s">
        <v>320</v>
      </c>
      <c r="B12" s="37" t="s">
        <v>856</v>
      </c>
      <c r="C12" s="38"/>
      <c r="D12" s="38"/>
      <c r="E12" s="38"/>
      <c r="F12" s="38"/>
      <c r="G12" s="38"/>
      <c r="H12" s="27"/>
      <c r="L12" s="27"/>
      <c r="M12" s="27"/>
    </row>
    <row r="13" spans="1:13" ht="15" customHeight="1" x14ac:dyDescent="0.3">
      <c r="A13" s="45"/>
      <c r="B13" s="46" t="s">
        <v>857</v>
      </c>
      <c r="C13" s="45" t="s">
        <v>858</v>
      </c>
      <c r="D13" s="45" t="s">
        <v>859</v>
      </c>
      <c r="E13" s="47"/>
      <c r="F13" s="48"/>
      <c r="G13" s="48"/>
      <c r="H13" s="27"/>
      <c r="L13" s="27"/>
      <c r="M13" s="27"/>
    </row>
    <row r="14" spans="1:13" x14ac:dyDescent="0.3">
      <c r="A14" s="30" t="s">
        <v>860</v>
      </c>
      <c r="B14" s="42" t="s">
        <v>861</v>
      </c>
      <c r="C14" s="118"/>
      <c r="D14" s="118"/>
      <c r="E14" s="36"/>
      <c r="F14" s="36"/>
      <c r="G14" s="36"/>
      <c r="H14" s="27"/>
      <c r="L14" s="27"/>
      <c r="M14" s="27"/>
    </row>
    <row r="15" spans="1:13" x14ac:dyDescent="0.3">
      <c r="A15" s="30" t="s">
        <v>862</v>
      </c>
      <c r="B15" s="42" t="s">
        <v>310</v>
      </c>
      <c r="C15" s="121" t="s">
        <v>1368</v>
      </c>
      <c r="D15" s="121" t="s">
        <v>1458</v>
      </c>
      <c r="E15" s="36"/>
      <c r="F15" s="36"/>
      <c r="G15" s="36"/>
      <c r="H15" s="27"/>
      <c r="L15" s="27"/>
      <c r="M15" s="27"/>
    </row>
    <row r="16" spans="1:13" x14ac:dyDescent="0.3">
      <c r="A16" s="30" t="s">
        <v>863</v>
      </c>
      <c r="B16" s="42" t="s">
        <v>864</v>
      </c>
      <c r="E16" s="36"/>
      <c r="F16" s="36"/>
      <c r="G16" s="36"/>
      <c r="H16" s="27"/>
      <c r="L16" s="27"/>
      <c r="M16" s="27"/>
    </row>
    <row r="17" spans="1:13" x14ac:dyDescent="0.3">
      <c r="A17" s="30" t="s">
        <v>865</v>
      </c>
      <c r="B17" s="42" t="s">
        <v>866</v>
      </c>
      <c r="E17" s="36"/>
      <c r="F17" s="36"/>
      <c r="G17" s="36"/>
      <c r="H17" s="27"/>
      <c r="L17" s="27"/>
      <c r="M17" s="27"/>
    </row>
    <row r="18" spans="1:13" x14ac:dyDescent="0.3">
      <c r="A18" s="30" t="s">
        <v>867</v>
      </c>
      <c r="B18" s="42" t="s">
        <v>868</v>
      </c>
      <c r="E18" s="36"/>
      <c r="F18" s="36"/>
      <c r="G18" s="36"/>
      <c r="H18" s="27"/>
      <c r="L18" s="27"/>
      <c r="M18" s="27"/>
    </row>
    <row r="19" spans="1:13" x14ac:dyDescent="0.3">
      <c r="A19" s="30" t="s">
        <v>869</v>
      </c>
      <c r="B19" s="42" t="s">
        <v>870</v>
      </c>
      <c r="E19" s="36"/>
      <c r="F19" s="36"/>
      <c r="G19" s="36"/>
      <c r="H19" s="27"/>
      <c r="L19" s="27"/>
      <c r="M19" s="27"/>
    </row>
    <row r="20" spans="1:13" x14ac:dyDescent="0.3">
      <c r="A20" s="30" t="s">
        <v>871</v>
      </c>
      <c r="B20" s="42" t="s">
        <v>872</v>
      </c>
      <c r="E20" s="36"/>
      <c r="F20" s="36"/>
      <c r="G20" s="36"/>
      <c r="H20" s="27"/>
      <c r="L20" s="27"/>
      <c r="M20" s="27"/>
    </row>
    <row r="21" spans="1:13" x14ac:dyDescent="0.3">
      <c r="A21" s="30" t="s">
        <v>873</v>
      </c>
      <c r="B21" s="42" t="s">
        <v>874</v>
      </c>
      <c r="E21" s="36"/>
      <c r="F21" s="36"/>
      <c r="G21" s="36"/>
      <c r="H21" s="27"/>
      <c r="L21" s="27"/>
      <c r="M21" s="27"/>
    </row>
    <row r="22" spans="1:13" x14ac:dyDescent="0.3">
      <c r="A22" s="30" t="s">
        <v>875</v>
      </c>
      <c r="B22" s="42" t="s">
        <v>876</v>
      </c>
      <c r="E22" s="36"/>
      <c r="F22" s="36"/>
      <c r="G22" s="36"/>
      <c r="H22" s="27"/>
      <c r="L22" s="27"/>
      <c r="M22" s="27"/>
    </row>
    <row r="23" spans="1:13" ht="28.8" x14ac:dyDescent="0.3">
      <c r="A23" s="30" t="s">
        <v>877</v>
      </c>
      <c r="B23" s="42" t="s">
        <v>878</v>
      </c>
      <c r="C23" s="121" t="s">
        <v>1459</v>
      </c>
      <c r="E23" s="36"/>
      <c r="F23" s="36"/>
      <c r="G23" s="36"/>
      <c r="H23" s="27"/>
      <c r="L23" s="27"/>
      <c r="M23" s="27"/>
    </row>
    <row r="24" spans="1:13" x14ac:dyDescent="0.3">
      <c r="A24" s="30" t="s">
        <v>879</v>
      </c>
      <c r="B24" s="42" t="s">
        <v>880</v>
      </c>
      <c r="C24" s="121" t="s">
        <v>1460</v>
      </c>
      <c r="E24" s="36"/>
      <c r="F24" s="36"/>
      <c r="G24" s="36"/>
      <c r="H24" s="27"/>
      <c r="L24" s="27"/>
      <c r="M24" s="27"/>
    </row>
    <row r="25" spans="1:13" outlineLevel="1" x14ac:dyDescent="0.3">
      <c r="A25" s="30" t="s">
        <v>881</v>
      </c>
      <c r="B25" s="41" t="s">
        <v>882</v>
      </c>
      <c r="E25" s="36"/>
      <c r="F25" s="36"/>
      <c r="G25" s="36"/>
      <c r="H25" s="27"/>
      <c r="L25" s="27"/>
      <c r="M25" s="27"/>
    </row>
    <row r="26" spans="1:13" outlineLevel="1" x14ac:dyDescent="0.3">
      <c r="A26" s="30" t="s">
        <v>883</v>
      </c>
      <c r="B26" s="119"/>
      <c r="C26" s="43"/>
      <c r="D26" s="43"/>
      <c r="E26" s="36"/>
      <c r="F26" s="36"/>
      <c r="G26" s="36"/>
      <c r="H26" s="27"/>
      <c r="L26" s="27"/>
      <c r="M26" s="27"/>
    </row>
    <row r="27" spans="1:13" outlineLevel="1" x14ac:dyDescent="0.3">
      <c r="A27" s="30" t="s">
        <v>884</v>
      </c>
      <c r="B27" s="119"/>
      <c r="C27" s="43"/>
      <c r="D27" s="43"/>
      <c r="E27" s="36"/>
      <c r="F27" s="36"/>
      <c r="G27" s="36"/>
      <c r="H27" s="27"/>
      <c r="L27" s="27"/>
      <c r="M27" s="27"/>
    </row>
    <row r="28" spans="1:13" outlineLevel="1" x14ac:dyDescent="0.3">
      <c r="A28" s="30" t="s">
        <v>885</v>
      </c>
      <c r="B28" s="119"/>
      <c r="C28" s="43"/>
      <c r="D28" s="43"/>
      <c r="E28" s="36"/>
      <c r="F28" s="36"/>
      <c r="G28" s="36"/>
      <c r="H28" s="27"/>
      <c r="L28" s="27"/>
      <c r="M28" s="27"/>
    </row>
    <row r="29" spans="1:13" outlineLevel="1" x14ac:dyDescent="0.3">
      <c r="A29" s="30" t="s">
        <v>886</v>
      </c>
      <c r="B29" s="119"/>
      <c r="C29" s="43"/>
      <c r="D29" s="43"/>
      <c r="E29" s="36"/>
      <c r="F29" s="36"/>
      <c r="G29" s="36"/>
      <c r="H29" s="27"/>
      <c r="L29" s="27"/>
      <c r="M29" s="27"/>
    </row>
    <row r="30" spans="1:13" outlineLevel="1" x14ac:dyDescent="0.3">
      <c r="A30" s="30" t="s">
        <v>887</v>
      </c>
      <c r="B30" s="119"/>
      <c r="C30" s="43"/>
      <c r="D30" s="43"/>
      <c r="E30" s="36"/>
      <c r="F30" s="36"/>
      <c r="G30" s="36"/>
      <c r="H30" s="27"/>
      <c r="L30" s="27"/>
      <c r="M30" s="27"/>
    </row>
    <row r="31" spans="1:13" outlineLevel="1" x14ac:dyDescent="0.3">
      <c r="A31" s="30" t="s">
        <v>888</v>
      </c>
      <c r="B31" s="119"/>
      <c r="C31" s="43"/>
      <c r="D31" s="43"/>
      <c r="E31" s="36"/>
      <c r="F31" s="36"/>
      <c r="G31" s="36"/>
      <c r="H31" s="27"/>
      <c r="L31" s="27"/>
      <c r="M31" s="27"/>
    </row>
    <row r="32" spans="1:13" outlineLevel="1" x14ac:dyDescent="0.3">
      <c r="A32" s="30" t="s">
        <v>889</v>
      </c>
      <c r="B32" s="119"/>
      <c r="C32" s="43"/>
      <c r="D32" s="43"/>
      <c r="E32" s="36"/>
      <c r="F32" s="36"/>
      <c r="G32" s="36"/>
      <c r="H32" s="27"/>
      <c r="L32" s="27"/>
      <c r="M32" s="27"/>
    </row>
    <row r="33" spans="1:13" ht="18" x14ac:dyDescent="0.3">
      <c r="A33" s="38"/>
      <c r="B33" s="37" t="s">
        <v>850</v>
      </c>
      <c r="C33" s="38"/>
      <c r="D33" s="38"/>
      <c r="E33" s="38"/>
      <c r="F33" s="38"/>
      <c r="G33" s="38"/>
      <c r="H33" s="27"/>
      <c r="L33" s="27"/>
      <c r="M33" s="27"/>
    </row>
    <row r="34" spans="1:13" ht="15" customHeight="1" x14ac:dyDescent="0.3">
      <c r="A34" s="45"/>
      <c r="B34" s="46" t="s">
        <v>890</v>
      </c>
      <c r="C34" s="45" t="s">
        <v>891</v>
      </c>
      <c r="D34" s="45" t="s">
        <v>859</v>
      </c>
      <c r="E34" s="45" t="s">
        <v>892</v>
      </c>
      <c r="F34" s="48"/>
      <c r="G34" s="48"/>
      <c r="H34" s="27"/>
      <c r="L34" s="27"/>
      <c r="M34" s="27"/>
    </row>
    <row r="35" spans="1:13" x14ac:dyDescent="0.3">
      <c r="A35" s="30" t="s">
        <v>893</v>
      </c>
      <c r="B35" s="118"/>
      <c r="C35" s="118"/>
      <c r="D35" s="118"/>
      <c r="E35" s="118"/>
      <c r="F35" s="120"/>
      <c r="G35" s="120"/>
      <c r="H35" s="27"/>
      <c r="L35" s="27"/>
      <c r="M35" s="27"/>
    </row>
    <row r="36" spans="1:13" x14ac:dyDescent="0.3">
      <c r="A36" s="30" t="s">
        <v>894</v>
      </c>
      <c r="B36" s="42"/>
      <c r="H36" s="27"/>
      <c r="L36" s="27"/>
      <c r="M36" s="27"/>
    </row>
    <row r="37" spans="1:13" x14ac:dyDescent="0.3">
      <c r="A37" s="30" t="s">
        <v>895</v>
      </c>
      <c r="B37" s="42"/>
      <c r="H37" s="27"/>
      <c r="L37" s="27"/>
      <c r="M37" s="27"/>
    </row>
    <row r="38" spans="1:13" x14ac:dyDescent="0.3">
      <c r="A38" s="30" t="s">
        <v>896</v>
      </c>
      <c r="B38" s="42"/>
      <c r="H38" s="27"/>
      <c r="L38" s="27"/>
      <c r="M38" s="27"/>
    </row>
    <row r="39" spans="1:13" x14ac:dyDescent="0.3">
      <c r="A39" s="30" t="s">
        <v>897</v>
      </c>
      <c r="B39" s="42"/>
      <c r="H39" s="27"/>
      <c r="L39" s="27"/>
      <c r="M39" s="27"/>
    </row>
    <row r="40" spans="1:13" x14ac:dyDescent="0.3">
      <c r="A40" s="30" t="s">
        <v>898</v>
      </c>
      <c r="B40" s="42"/>
      <c r="H40" s="27"/>
      <c r="L40" s="27"/>
      <c r="M40" s="27"/>
    </row>
    <row r="41" spans="1:13" x14ac:dyDescent="0.3">
      <c r="A41" s="30" t="s">
        <v>899</v>
      </c>
      <c r="B41" s="42"/>
      <c r="H41" s="27"/>
      <c r="L41" s="27"/>
      <c r="M41" s="27"/>
    </row>
    <row r="42" spans="1:13" x14ac:dyDescent="0.3">
      <c r="A42" s="30" t="s">
        <v>900</v>
      </c>
      <c r="B42" s="42"/>
      <c r="H42" s="27"/>
      <c r="L42" s="27"/>
      <c r="M42" s="27"/>
    </row>
    <row r="43" spans="1:13" x14ac:dyDescent="0.3">
      <c r="A43" s="30" t="s">
        <v>901</v>
      </c>
      <c r="B43" s="42"/>
      <c r="H43" s="27"/>
      <c r="L43" s="27"/>
      <c r="M43" s="27"/>
    </row>
    <row r="44" spans="1:13" x14ac:dyDescent="0.3">
      <c r="A44" s="30" t="s">
        <v>902</v>
      </c>
      <c r="B44" s="42"/>
      <c r="H44" s="27"/>
      <c r="L44" s="27"/>
      <c r="M44" s="27"/>
    </row>
    <row r="45" spans="1:13" x14ac:dyDescent="0.3">
      <c r="A45" s="30" t="s">
        <v>903</v>
      </c>
      <c r="B45" s="42"/>
      <c r="H45" s="27"/>
      <c r="L45" s="27"/>
      <c r="M45" s="27"/>
    </row>
    <row r="46" spans="1:13" x14ac:dyDescent="0.3">
      <c r="A46" s="30" t="s">
        <v>904</v>
      </c>
      <c r="B46" s="42"/>
      <c r="H46" s="27"/>
      <c r="L46" s="27"/>
      <c r="M46" s="27"/>
    </row>
    <row r="47" spans="1:13" x14ac:dyDescent="0.3">
      <c r="A47" s="30" t="s">
        <v>905</v>
      </c>
      <c r="B47" s="42"/>
      <c r="H47" s="27"/>
      <c r="L47" s="27"/>
      <c r="M47" s="27"/>
    </row>
    <row r="48" spans="1:13" x14ac:dyDescent="0.3">
      <c r="A48" s="30" t="s">
        <v>906</v>
      </c>
      <c r="B48" s="42"/>
      <c r="H48" s="27"/>
      <c r="L48" s="27"/>
      <c r="M48" s="27"/>
    </row>
    <row r="49" spans="1:13" x14ac:dyDescent="0.3">
      <c r="A49" s="30" t="s">
        <v>907</v>
      </c>
      <c r="B49" s="42"/>
      <c r="H49" s="27"/>
      <c r="L49" s="27"/>
      <c r="M49" s="27"/>
    </row>
    <row r="50" spans="1:13" x14ac:dyDescent="0.3">
      <c r="A50" s="30" t="s">
        <v>908</v>
      </c>
      <c r="B50" s="42"/>
      <c r="H50" s="27"/>
      <c r="L50" s="27"/>
      <c r="M50" s="27"/>
    </row>
    <row r="51" spans="1:13" x14ac:dyDescent="0.3">
      <c r="A51" s="30" t="s">
        <v>909</v>
      </c>
      <c r="B51" s="42"/>
      <c r="H51" s="27"/>
      <c r="L51" s="27"/>
      <c r="M51" s="27"/>
    </row>
    <row r="52" spans="1:13" x14ac:dyDescent="0.3">
      <c r="A52" s="30" t="s">
        <v>910</v>
      </c>
      <c r="B52" s="42"/>
      <c r="H52" s="27"/>
      <c r="L52" s="27"/>
      <c r="M52" s="27"/>
    </row>
    <row r="53" spans="1:13" x14ac:dyDescent="0.3">
      <c r="A53" s="30" t="s">
        <v>911</v>
      </c>
      <c r="B53" s="42"/>
      <c r="H53" s="27"/>
      <c r="L53" s="27"/>
      <c r="M53" s="27"/>
    </row>
    <row r="54" spans="1:13" x14ac:dyDescent="0.3">
      <c r="A54" s="30" t="s">
        <v>912</v>
      </c>
      <c r="B54" s="42"/>
      <c r="H54" s="27"/>
      <c r="L54" s="27"/>
      <c r="M54" s="27"/>
    </row>
    <row r="55" spans="1:13" x14ac:dyDescent="0.3">
      <c r="A55" s="30" t="s">
        <v>913</v>
      </c>
      <c r="B55" s="42"/>
      <c r="H55" s="27"/>
      <c r="L55" s="27"/>
      <c r="M55" s="27"/>
    </row>
    <row r="56" spans="1:13" x14ac:dyDescent="0.3">
      <c r="A56" s="30" t="s">
        <v>914</v>
      </c>
      <c r="B56" s="42"/>
      <c r="H56" s="27"/>
      <c r="L56" s="27"/>
      <c r="M56" s="27"/>
    </row>
    <row r="57" spans="1:13" x14ac:dyDescent="0.3">
      <c r="A57" s="30" t="s">
        <v>915</v>
      </c>
      <c r="B57" s="42"/>
      <c r="H57" s="27"/>
      <c r="L57" s="27"/>
      <c r="M57" s="27"/>
    </row>
    <row r="58" spans="1:13" x14ac:dyDescent="0.3">
      <c r="A58" s="30" t="s">
        <v>916</v>
      </c>
      <c r="B58" s="42"/>
      <c r="H58" s="27"/>
      <c r="L58" s="27"/>
      <c r="M58" s="27"/>
    </row>
    <row r="59" spans="1:13" x14ac:dyDescent="0.3">
      <c r="A59" s="30" t="s">
        <v>917</v>
      </c>
      <c r="B59" s="42"/>
      <c r="H59" s="27"/>
      <c r="L59" s="27"/>
      <c r="M59" s="27"/>
    </row>
    <row r="60" spans="1:13" outlineLevel="1" x14ac:dyDescent="0.3">
      <c r="A60" s="30" t="s">
        <v>918</v>
      </c>
      <c r="B60" s="42"/>
      <c r="E60" s="42"/>
      <c r="F60" s="42"/>
      <c r="G60" s="42"/>
      <c r="H60" s="27"/>
      <c r="L60" s="27"/>
      <c r="M60" s="27"/>
    </row>
    <row r="61" spans="1:13" outlineLevel="1" x14ac:dyDescent="0.3">
      <c r="A61" s="30" t="s">
        <v>919</v>
      </c>
      <c r="B61" s="42"/>
      <c r="E61" s="42"/>
      <c r="F61" s="42"/>
      <c r="G61" s="42"/>
      <c r="H61" s="27"/>
      <c r="L61" s="27"/>
      <c r="M61" s="27"/>
    </row>
    <row r="62" spans="1:13" outlineLevel="1" x14ac:dyDescent="0.3">
      <c r="A62" s="30" t="s">
        <v>920</v>
      </c>
      <c r="B62" s="42"/>
      <c r="E62" s="42"/>
      <c r="F62" s="42"/>
      <c r="G62" s="42"/>
      <c r="H62" s="27"/>
      <c r="L62" s="27"/>
      <c r="M62" s="27"/>
    </row>
    <row r="63" spans="1:13" outlineLevel="1" x14ac:dyDescent="0.3">
      <c r="A63" s="30" t="s">
        <v>921</v>
      </c>
      <c r="B63" s="42"/>
      <c r="E63" s="42"/>
      <c r="F63" s="42"/>
      <c r="G63" s="42"/>
      <c r="H63" s="27"/>
      <c r="L63" s="27"/>
      <c r="M63" s="27"/>
    </row>
    <row r="64" spans="1:13" outlineLevel="1" x14ac:dyDescent="0.3">
      <c r="A64" s="30" t="s">
        <v>922</v>
      </c>
      <c r="B64" s="42"/>
      <c r="E64" s="42"/>
      <c r="F64" s="42"/>
      <c r="G64" s="42"/>
      <c r="H64" s="27"/>
      <c r="L64" s="27"/>
      <c r="M64" s="27"/>
    </row>
    <row r="65" spans="1:14" outlineLevel="1" x14ac:dyDescent="0.3">
      <c r="A65" s="30" t="s">
        <v>923</v>
      </c>
      <c r="B65" s="42"/>
      <c r="E65" s="42"/>
      <c r="F65" s="42"/>
      <c r="G65" s="42"/>
      <c r="H65" s="27"/>
      <c r="L65" s="27"/>
      <c r="M65" s="27"/>
    </row>
    <row r="66" spans="1:14" outlineLevel="1" x14ac:dyDescent="0.3">
      <c r="A66" s="30" t="s">
        <v>924</v>
      </c>
      <c r="B66" s="42"/>
      <c r="E66" s="42"/>
      <c r="F66" s="42"/>
      <c r="G66" s="42"/>
      <c r="H66" s="27"/>
      <c r="L66" s="27"/>
      <c r="M66" s="27"/>
    </row>
    <row r="67" spans="1:14" outlineLevel="1" x14ac:dyDescent="0.3">
      <c r="A67" s="30" t="s">
        <v>925</v>
      </c>
      <c r="B67" s="42"/>
      <c r="E67" s="42"/>
      <c r="F67" s="42"/>
      <c r="G67" s="42"/>
      <c r="H67" s="27"/>
      <c r="L67" s="27"/>
      <c r="M67" s="27"/>
    </row>
    <row r="68" spans="1:14" outlineLevel="1" x14ac:dyDescent="0.3">
      <c r="A68" s="30" t="s">
        <v>926</v>
      </c>
      <c r="B68" s="42"/>
      <c r="E68" s="42"/>
      <c r="F68" s="42"/>
      <c r="G68" s="42"/>
      <c r="H68" s="27"/>
      <c r="L68" s="27"/>
      <c r="M68" s="27"/>
    </row>
    <row r="69" spans="1:14" outlineLevel="1" x14ac:dyDescent="0.3">
      <c r="A69" s="30" t="s">
        <v>927</v>
      </c>
      <c r="B69" s="42"/>
      <c r="E69" s="42"/>
      <c r="F69" s="42"/>
      <c r="G69" s="42"/>
      <c r="H69" s="27"/>
      <c r="L69" s="27"/>
      <c r="M69" s="27"/>
    </row>
    <row r="70" spans="1:14" outlineLevel="1" x14ac:dyDescent="0.3">
      <c r="A70" s="30" t="s">
        <v>928</v>
      </c>
      <c r="B70" s="42"/>
      <c r="E70" s="42"/>
      <c r="F70" s="42"/>
      <c r="G70" s="42"/>
      <c r="H70" s="27"/>
      <c r="L70" s="27"/>
      <c r="M70" s="27"/>
    </row>
    <row r="71" spans="1:14" outlineLevel="1" x14ac:dyDescent="0.3">
      <c r="A71" s="30" t="s">
        <v>929</v>
      </c>
      <c r="B71" s="42"/>
      <c r="E71" s="42"/>
      <c r="F71" s="42"/>
      <c r="G71" s="42"/>
      <c r="H71" s="27"/>
      <c r="L71" s="27"/>
      <c r="M71" s="27"/>
    </row>
    <row r="72" spans="1:14" outlineLevel="1" x14ac:dyDescent="0.3">
      <c r="A72" s="30" t="s">
        <v>930</v>
      </c>
      <c r="B72" s="42"/>
      <c r="E72" s="42"/>
      <c r="F72" s="42"/>
      <c r="G72" s="42"/>
      <c r="H72" s="27"/>
      <c r="L72" s="27"/>
      <c r="M72" s="27"/>
    </row>
    <row r="73" spans="1:14" ht="18" x14ac:dyDescent="0.3">
      <c r="A73" s="38"/>
      <c r="B73" s="37" t="s">
        <v>853</v>
      </c>
      <c r="C73" s="38"/>
      <c r="D73" s="38"/>
      <c r="E73" s="38"/>
      <c r="F73" s="38"/>
      <c r="G73" s="38"/>
      <c r="H73" s="27"/>
    </row>
    <row r="74" spans="1:14" ht="15" customHeight="1" x14ac:dyDescent="0.3">
      <c r="A74" s="45"/>
      <c r="B74" s="46" t="s">
        <v>931</v>
      </c>
      <c r="C74" s="45" t="s">
        <v>932</v>
      </c>
      <c r="D74" s="45"/>
      <c r="E74" s="48"/>
      <c r="F74" s="48"/>
      <c r="G74" s="48"/>
      <c r="H74" s="28"/>
      <c r="I74" s="28"/>
      <c r="J74" s="28"/>
      <c r="K74" s="28"/>
      <c r="L74" s="28"/>
      <c r="M74" s="28"/>
      <c r="N74" s="28"/>
    </row>
    <row r="75" spans="1:14" s="149" customFormat="1" x14ac:dyDescent="0.3">
      <c r="A75" s="148" t="s">
        <v>933</v>
      </c>
      <c r="B75" s="148" t="s">
        <v>1415</v>
      </c>
      <c r="C75" s="164">
        <v>5.3207349516081699</v>
      </c>
      <c r="D75" s="148"/>
      <c r="E75" s="148"/>
      <c r="F75" s="148"/>
      <c r="G75" s="148"/>
      <c r="H75" s="146"/>
      <c r="I75" s="148"/>
      <c r="J75" s="148"/>
      <c r="K75" s="148"/>
      <c r="L75" s="148"/>
      <c r="M75" s="148"/>
      <c r="N75" s="146"/>
    </row>
    <row r="76" spans="1:14" s="149" customFormat="1" x14ac:dyDescent="0.3">
      <c r="A76" s="148" t="s">
        <v>934</v>
      </c>
      <c r="B76" s="148" t="s">
        <v>1416</v>
      </c>
      <c r="C76" s="164">
        <v>14.3651210669327</v>
      </c>
      <c r="D76" s="148"/>
      <c r="E76" s="148"/>
      <c r="F76" s="148"/>
      <c r="G76" s="148"/>
      <c r="H76" s="146"/>
      <c r="I76" s="148"/>
      <c r="J76" s="148"/>
      <c r="K76" s="148"/>
      <c r="L76" s="148"/>
      <c r="M76" s="148"/>
      <c r="N76" s="146"/>
    </row>
    <row r="77" spans="1:14" outlineLevel="1" x14ac:dyDescent="0.3">
      <c r="A77" s="30" t="s">
        <v>935</v>
      </c>
      <c r="H77" s="27"/>
    </row>
    <row r="78" spans="1:14" outlineLevel="1" x14ac:dyDescent="0.3">
      <c r="A78" s="30" t="s">
        <v>936</v>
      </c>
      <c r="H78" s="27"/>
    </row>
    <row r="79" spans="1:14" outlineLevel="1" x14ac:dyDescent="0.3">
      <c r="A79" s="30" t="s">
        <v>937</v>
      </c>
      <c r="H79" s="27"/>
    </row>
    <row r="80" spans="1:14" outlineLevel="1" x14ac:dyDescent="0.3">
      <c r="A80" s="30" t="s">
        <v>938</v>
      </c>
      <c r="H80" s="27"/>
    </row>
    <row r="81" spans="1:8" x14ac:dyDescent="0.3">
      <c r="A81" s="45"/>
      <c r="B81" s="46" t="s">
        <v>939</v>
      </c>
      <c r="C81" s="45" t="s">
        <v>357</v>
      </c>
      <c r="D81" s="45" t="s">
        <v>358</v>
      </c>
      <c r="E81" s="48" t="s">
        <v>940</v>
      </c>
      <c r="F81" s="48" t="s">
        <v>941</v>
      </c>
      <c r="G81" s="48" t="s">
        <v>942</v>
      </c>
      <c r="H81" s="27"/>
    </row>
    <row r="82" spans="1:8" x14ac:dyDescent="0.3">
      <c r="A82" s="30" t="s">
        <v>943</v>
      </c>
      <c r="B82" s="30" t="s">
        <v>944</v>
      </c>
      <c r="C82" s="122">
        <v>3.2642615833999102E-4</v>
      </c>
      <c r="G82" s="122">
        <v>3.2642615833999102E-4</v>
      </c>
      <c r="H82" s="27"/>
    </row>
    <row r="83" spans="1:8" x14ac:dyDescent="0.3">
      <c r="A83" s="30" t="s">
        <v>945</v>
      </c>
      <c r="B83" s="30" t="s">
        <v>946</v>
      </c>
      <c r="C83" s="122">
        <v>1.07273386599787E-3</v>
      </c>
      <c r="G83" s="122">
        <v>1.07273386599787E-3</v>
      </c>
      <c r="H83" s="27"/>
    </row>
    <row r="84" spans="1:8" x14ac:dyDescent="0.3">
      <c r="A84" s="30" t="s">
        <v>947</v>
      </c>
      <c r="B84" s="30" t="s">
        <v>948</v>
      </c>
      <c r="C84" s="122">
        <v>4.4479375398282102E-4</v>
      </c>
      <c r="G84" s="122">
        <v>4.4479375398282102E-4</v>
      </c>
      <c r="H84" s="27"/>
    </row>
    <row r="85" spans="1:8" x14ac:dyDescent="0.3">
      <c r="A85" s="30" t="s">
        <v>949</v>
      </c>
      <c r="B85" s="30" t="s">
        <v>950</v>
      </c>
      <c r="C85" s="122">
        <v>1.14291590817225E-5</v>
      </c>
      <c r="G85" s="122">
        <v>1.14291590817225E-5</v>
      </c>
      <c r="H85" s="27"/>
    </row>
    <row r="86" spans="1:8" x14ac:dyDescent="0.3">
      <c r="A86" s="30" t="s">
        <v>951</v>
      </c>
      <c r="B86" s="30" t="s">
        <v>952</v>
      </c>
      <c r="C86" s="122">
        <v>0</v>
      </c>
      <c r="G86" s="122">
        <v>0</v>
      </c>
      <c r="H86" s="27"/>
    </row>
    <row r="87" spans="1:8" outlineLevel="1" x14ac:dyDescent="0.3">
      <c r="A87" s="30" t="s">
        <v>953</v>
      </c>
      <c r="H87" s="27"/>
    </row>
    <row r="88" spans="1:8" outlineLevel="1" x14ac:dyDescent="0.3">
      <c r="A88" s="30" t="s">
        <v>954</v>
      </c>
      <c r="H88" s="27"/>
    </row>
    <row r="89" spans="1:8" outlineLevel="1" x14ac:dyDescent="0.3">
      <c r="A89" s="30" t="s">
        <v>955</v>
      </c>
      <c r="H89" s="27"/>
    </row>
    <row r="90" spans="1:8" outlineLevel="1" x14ac:dyDescent="0.3">
      <c r="A90" s="30" t="s">
        <v>956</v>
      </c>
      <c r="H90" s="27"/>
    </row>
    <row r="91" spans="1:8" x14ac:dyDescent="0.3">
      <c r="H91" s="27"/>
    </row>
    <row r="92" spans="1:8" x14ac:dyDescent="0.3">
      <c r="H92" s="27"/>
    </row>
    <row r="93" spans="1:8" x14ac:dyDescent="0.3">
      <c r="H93" s="27"/>
    </row>
    <row r="94" spans="1:8" x14ac:dyDescent="0.3">
      <c r="H94" s="27"/>
    </row>
    <row r="95" spans="1:8" x14ac:dyDescent="0.3">
      <c r="H95" s="27"/>
    </row>
    <row r="96" spans="1:8" x14ac:dyDescent="0.3">
      <c r="H96" s="27"/>
    </row>
    <row r="97" spans="8:8" x14ac:dyDescent="0.3">
      <c r="H97" s="27"/>
    </row>
    <row r="98" spans="8:8" x14ac:dyDescent="0.3">
      <c r="H98" s="27"/>
    </row>
    <row r="99" spans="8:8" x14ac:dyDescent="0.3">
      <c r="H99" s="27"/>
    </row>
    <row r="100" spans="8:8" x14ac:dyDescent="0.3">
      <c r="H100" s="27"/>
    </row>
    <row r="101" spans="8:8" x14ac:dyDescent="0.3">
      <c r="H101" s="27"/>
    </row>
    <row r="102" spans="8:8" x14ac:dyDescent="0.3">
      <c r="H102" s="27"/>
    </row>
    <row r="103" spans="8:8" x14ac:dyDescent="0.3">
      <c r="H103" s="27"/>
    </row>
    <row r="104" spans="8:8" x14ac:dyDescent="0.3">
      <c r="H104" s="27"/>
    </row>
    <row r="105" spans="8:8" x14ac:dyDescent="0.3">
      <c r="H105" s="27"/>
    </row>
    <row r="106" spans="8:8" x14ac:dyDescent="0.3">
      <c r="H106" s="27"/>
    </row>
    <row r="107" spans="8:8" x14ac:dyDescent="0.3">
      <c r="H107" s="27"/>
    </row>
    <row r="108" spans="8:8" x14ac:dyDescent="0.3">
      <c r="H108" s="27"/>
    </row>
    <row r="109" spans="8:8" x14ac:dyDescent="0.3">
      <c r="H109" s="27"/>
    </row>
    <row r="110" spans="8:8" x14ac:dyDescent="0.3">
      <c r="H110" s="27"/>
    </row>
    <row r="111" spans="8:8" x14ac:dyDescent="0.3">
      <c r="H111" s="27"/>
    </row>
    <row r="112" spans="8:8" x14ac:dyDescent="0.3">
      <c r="H112" s="27"/>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D395A14B-C7F7-4C4B-A7D3-354E45573F8B}"/>
    <hyperlink ref="B7" location="'E. Optional ECB-ECAIs data'!B12" display="1. Additional information on the programme" xr:uid="{3E7FD23E-C530-428E-9234-735CDEC5BFED}"/>
    <hyperlink ref="B9" location="'E. Optional ECB-ECAIs data'!B73" display="3.  Additional information on the asset distribution" xr:uid="{74ED83A4-4805-4C8A-86CF-58DDF540E707}"/>
  </hyperlinks>
  <pageMargins left="0.70866141732283472" right="0.70866141732283472" top="0.74803149606299213" bottom="0.74803149606299213" header="0.31496062992125984" footer="0.31496062992125984"/>
  <pageSetup paperSize="9" scale="34" fitToHeight="0" orientation="landscape" r:id="rId1"/>
  <headerFooter>
    <oddHeader>&amp;R&amp;G</oddHeader>
    <oddFooter>&amp;R&amp;1#&amp;"Calibri"&amp;10&amp;K0078D7Classification : Internal</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0E48A-0EAB-4B7A-9391-653897E16322}">
  <sheetPr>
    <tabColor rgb="FF847A75"/>
  </sheetPr>
  <dimension ref="B1:J43"/>
  <sheetViews>
    <sheetView zoomScale="80" zoomScaleNormal="80" workbookViewId="0">
      <selection activeCell="P13" sqref="P13"/>
    </sheetView>
  </sheetViews>
  <sheetFormatPr defaultColWidth="9.109375" defaultRowHeight="14.4" x14ac:dyDescent="0.3"/>
  <cols>
    <col min="1" max="1" width="9.109375" style="127"/>
    <col min="2" max="10" width="12.44140625" style="127" customWidth="1"/>
    <col min="11" max="16384" width="9.109375" style="127"/>
  </cols>
  <sheetData>
    <row r="1" spans="2:10" ht="15" thickBot="1" x14ac:dyDescent="0.35"/>
    <row r="2" spans="2:10" x14ac:dyDescent="0.3">
      <c r="B2" s="128"/>
      <c r="C2" s="129"/>
      <c r="D2" s="129"/>
      <c r="E2" s="129"/>
      <c r="F2" s="129"/>
      <c r="G2" s="129"/>
      <c r="H2" s="129"/>
      <c r="I2" s="129"/>
      <c r="J2" s="130"/>
    </row>
    <row r="3" spans="2:10" x14ac:dyDescent="0.3">
      <c r="B3" s="131"/>
      <c r="C3" s="132"/>
      <c r="D3" s="132"/>
      <c r="E3" s="132"/>
      <c r="F3" s="132"/>
      <c r="G3" s="132"/>
      <c r="H3" s="132"/>
      <c r="I3" s="132"/>
      <c r="J3" s="133"/>
    </row>
    <row r="4" spans="2:10" x14ac:dyDescent="0.3">
      <c r="B4" s="131"/>
      <c r="C4" s="132"/>
      <c r="D4" s="132"/>
      <c r="E4" s="132"/>
      <c r="F4" s="132"/>
      <c r="G4" s="132"/>
      <c r="H4" s="132"/>
      <c r="I4" s="132"/>
      <c r="J4" s="133"/>
    </row>
    <row r="5" spans="2:10" ht="31.2" x14ac:dyDescent="0.35">
      <c r="B5" s="131"/>
      <c r="C5" s="132"/>
      <c r="D5" s="132"/>
      <c r="E5" s="134"/>
      <c r="F5" s="135" t="s">
        <v>161</v>
      </c>
      <c r="G5" s="132"/>
      <c r="H5" s="132"/>
      <c r="I5" s="132"/>
      <c r="J5" s="133"/>
    </row>
    <row r="6" spans="2:10" ht="41.25" customHeight="1" x14ac:dyDescent="0.3">
      <c r="B6" s="131"/>
      <c r="C6" s="132"/>
      <c r="D6" s="175" t="s">
        <v>1420</v>
      </c>
      <c r="E6" s="175"/>
      <c r="F6" s="175"/>
      <c r="G6" s="175"/>
      <c r="H6" s="175"/>
      <c r="I6" s="132"/>
      <c r="J6" s="133"/>
    </row>
    <row r="7" spans="2:10" ht="25.8" x14ac:dyDescent="0.3">
      <c r="B7" s="131"/>
      <c r="C7" s="132"/>
      <c r="D7" s="132"/>
      <c r="E7" s="132"/>
      <c r="F7" s="136" t="s">
        <v>373</v>
      </c>
      <c r="G7" s="132"/>
      <c r="H7" s="132"/>
      <c r="I7" s="132"/>
      <c r="J7" s="133"/>
    </row>
    <row r="8" spans="2:10" ht="25.8" x14ac:dyDescent="0.3">
      <c r="B8" s="131"/>
      <c r="C8" s="132"/>
      <c r="D8" s="132"/>
      <c r="E8" s="132"/>
      <c r="F8" s="136" t="s">
        <v>1368</v>
      </c>
      <c r="G8" s="132"/>
      <c r="H8" s="132"/>
      <c r="I8" s="132"/>
      <c r="J8" s="133"/>
    </row>
    <row r="9" spans="2:10" ht="21" x14ac:dyDescent="0.3">
      <c r="B9" s="131"/>
      <c r="C9" s="132"/>
      <c r="D9" s="132"/>
      <c r="E9" s="132"/>
      <c r="F9" s="137" t="str">
        <f>"Reporting Date: "&amp;DAY('A. HTT General'!C18)&amp;"/"&amp;MONTH('A. HTT General'!C18)&amp;"/"&amp;YEAR('A. HTT General'!C18)</f>
        <v>Reporting Date: 31/8/2024</v>
      </c>
      <c r="G9" s="132"/>
      <c r="H9" s="132"/>
      <c r="I9" s="132"/>
      <c r="J9" s="133"/>
    </row>
    <row r="10" spans="2:10" ht="21" x14ac:dyDescent="0.3">
      <c r="B10" s="131"/>
      <c r="C10" s="132"/>
      <c r="D10" s="132"/>
      <c r="E10" s="132"/>
      <c r="F10" s="137" t="str">
        <f>"Cut-off Date: "&amp;DAY('A. HTT General'!C18)&amp;"/"&amp;MONTH('A. HTT General'!C18)&amp;"/"&amp;YEAR('A. HTT General'!C18)</f>
        <v>Cut-off Date: 31/8/2024</v>
      </c>
      <c r="G10" s="132"/>
      <c r="H10" s="132"/>
      <c r="I10" s="132"/>
      <c r="J10" s="133"/>
    </row>
    <row r="11" spans="2:10" ht="21" x14ac:dyDescent="0.3">
      <c r="B11" s="131"/>
      <c r="C11" s="132"/>
      <c r="D11" s="132"/>
      <c r="E11" s="132"/>
      <c r="F11" s="137"/>
      <c r="G11" s="132"/>
      <c r="H11" s="132"/>
      <c r="I11" s="132"/>
      <c r="J11" s="133"/>
    </row>
    <row r="12" spans="2:10" x14ac:dyDescent="0.3">
      <c r="B12" s="131"/>
      <c r="C12" s="132"/>
      <c r="D12" s="132"/>
      <c r="E12" s="132"/>
      <c r="F12" s="132"/>
      <c r="G12" s="132"/>
      <c r="H12" s="132"/>
      <c r="I12" s="132"/>
      <c r="J12" s="133"/>
    </row>
    <row r="13" spans="2:10" x14ac:dyDescent="0.3">
      <c r="B13" s="131"/>
      <c r="C13" s="132"/>
      <c r="D13" s="132"/>
      <c r="E13" s="132"/>
      <c r="F13" s="132"/>
      <c r="G13" s="132"/>
      <c r="H13" s="132"/>
      <c r="I13" s="132"/>
      <c r="J13" s="133"/>
    </row>
    <row r="14" spans="2:10" x14ac:dyDescent="0.3">
      <c r="B14" s="131"/>
      <c r="C14" s="132"/>
      <c r="D14" s="132"/>
      <c r="E14" s="132"/>
      <c r="F14" s="132"/>
      <c r="G14" s="132"/>
      <c r="H14" s="132"/>
      <c r="I14" s="132"/>
      <c r="J14" s="133"/>
    </row>
    <row r="15" spans="2:10" x14ac:dyDescent="0.3">
      <c r="B15" s="131"/>
      <c r="C15" s="132"/>
      <c r="D15" s="132"/>
      <c r="E15" s="132"/>
      <c r="F15" s="132"/>
      <c r="G15" s="132"/>
      <c r="H15" s="132"/>
      <c r="I15" s="132"/>
      <c r="J15" s="133"/>
    </row>
    <row r="16" spans="2:10" x14ac:dyDescent="0.3">
      <c r="B16" s="131"/>
      <c r="C16" s="132"/>
      <c r="D16" s="132"/>
      <c r="E16" s="132"/>
      <c r="F16" s="132"/>
      <c r="G16" s="132"/>
      <c r="H16" s="132"/>
      <c r="I16" s="132"/>
      <c r="J16" s="133"/>
    </row>
    <row r="17" spans="2:10" x14ac:dyDescent="0.3">
      <c r="B17" s="131"/>
      <c r="C17" s="132"/>
      <c r="D17" s="132"/>
      <c r="E17" s="132"/>
      <c r="F17" s="132"/>
      <c r="G17" s="132"/>
      <c r="H17" s="132"/>
      <c r="I17" s="132"/>
      <c r="J17" s="133"/>
    </row>
    <row r="18" spans="2:10" x14ac:dyDescent="0.3">
      <c r="B18" s="131"/>
      <c r="C18" s="132"/>
      <c r="D18" s="132"/>
      <c r="E18" s="132"/>
      <c r="F18" s="132"/>
      <c r="G18" s="132"/>
      <c r="H18" s="132"/>
      <c r="I18" s="132"/>
      <c r="J18" s="133"/>
    </row>
    <row r="19" spans="2:10" x14ac:dyDescent="0.3">
      <c r="B19" s="131"/>
      <c r="C19" s="132"/>
      <c r="D19" s="132"/>
      <c r="E19" s="132"/>
      <c r="F19" s="132"/>
      <c r="G19" s="132"/>
      <c r="H19" s="132"/>
      <c r="I19" s="132"/>
      <c r="J19" s="133"/>
    </row>
    <row r="20" spans="2:10" x14ac:dyDescent="0.3">
      <c r="B20" s="131"/>
      <c r="C20" s="132"/>
      <c r="D20" s="132"/>
      <c r="E20" s="132"/>
      <c r="F20" s="132"/>
      <c r="G20" s="132"/>
      <c r="H20" s="132"/>
      <c r="I20" s="132"/>
      <c r="J20" s="133"/>
    </row>
    <row r="21" spans="2:10" x14ac:dyDescent="0.3">
      <c r="B21" s="131"/>
      <c r="C21" s="132"/>
      <c r="D21" s="132"/>
      <c r="E21" s="132"/>
      <c r="F21" s="132"/>
      <c r="G21" s="132"/>
      <c r="H21" s="132"/>
      <c r="I21" s="132"/>
      <c r="J21" s="133"/>
    </row>
    <row r="22" spans="2:10" x14ac:dyDescent="0.3">
      <c r="B22" s="131"/>
      <c r="C22" s="132"/>
      <c r="D22" s="132"/>
      <c r="E22" s="132"/>
      <c r="F22" s="138" t="s">
        <v>162</v>
      </c>
      <c r="G22" s="132"/>
      <c r="H22" s="132"/>
      <c r="I22" s="132"/>
      <c r="J22" s="133"/>
    </row>
    <row r="23" spans="2:10" x14ac:dyDescent="0.3">
      <c r="B23" s="131"/>
      <c r="C23" s="132"/>
      <c r="D23" s="132"/>
      <c r="E23" s="132"/>
      <c r="F23" s="139"/>
      <c r="G23" s="132"/>
      <c r="H23" s="132"/>
      <c r="I23" s="132"/>
      <c r="J23" s="133"/>
    </row>
    <row r="24" spans="2:10" x14ac:dyDescent="0.3">
      <c r="B24" s="131"/>
      <c r="C24" s="132"/>
      <c r="D24" s="171" t="s">
        <v>163</v>
      </c>
      <c r="E24" s="172" t="s">
        <v>164</v>
      </c>
      <c r="F24" s="172"/>
      <c r="G24" s="172"/>
      <c r="H24" s="172"/>
      <c r="I24" s="132"/>
      <c r="J24" s="133"/>
    </row>
    <row r="25" spans="2:10" x14ac:dyDescent="0.3">
      <c r="B25" s="131"/>
      <c r="C25" s="132"/>
      <c r="D25" s="132"/>
      <c r="H25" s="132"/>
      <c r="I25" s="132"/>
      <c r="J25" s="133"/>
    </row>
    <row r="26" spans="2:10" x14ac:dyDescent="0.3">
      <c r="B26" s="131"/>
      <c r="C26" s="132"/>
      <c r="D26" s="171" t="s">
        <v>165</v>
      </c>
      <c r="E26" s="172"/>
      <c r="F26" s="172"/>
      <c r="G26" s="172"/>
      <c r="H26" s="172"/>
      <c r="I26" s="132"/>
      <c r="J26" s="133"/>
    </row>
    <row r="27" spans="2:10" x14ac:dyDescent="0.3">
      <c r="B27" s="131"/>
      <c r="C27" s="132"/>
      <c r="D27" s="126"/>
      <c r="E27" s="126"/>
      <c r="F27" s="126"/>
      <c r="G27" s="126"/>
      <c r="H27" s="126"/>
      <c r="I27" s="132"/>
      <c r="J27" s="133"/>
    </row>
    <row r="28" spans="2:10" x14ac:dyDescent="0.3">
      <c r="B28" s="131"/>
      <c r="C28" s="132"/>
      <c r="D28" s="171" t="s">
        <v>166</v>
      </c>
      <c r="E28" s="172" t="s">
        <v>164</v>
      </c>
      <c r="F28" s="172"/>
      <c r="G28" s="172"/>
      <c r="H28" s="172"/>
      <c r="I28" s="132"/>
      <c r="J28" s="133"/>
    </row>
    <row r="29" spans="2:10" x14ac:dyDescent="0.3">
      <c r="B29" s="131"/>
      <c r="C29" s="132"/>
      <c r="D29" s="126"/>
      <c r="E29" s="126"/>
      <c r="F29" s="126"/>
      <c r="G29" s="126"/>
      <c r="H29" s="126"/>
      <c r="I29" s="132"/>
      <c r="J29" s="133"/>
    </row>
    <row r="30" spans="2:10" x14ac:dyDescent="0.3">
      <c r="B30" s="131"/>
      <c r="C30" s="132"/>
      <c r="D30" s="171" t="s">
        <v>167</v>
      </c>
      <c r="E30" s="172" t="s">
        <v>164</v>
      </c>
      <c r="F30" s="172"/>
      <c r="G30" s="172"/>
      <c r="H30" s="172"/>
      <c r="I30" s="132"/>
      <c r="J30" s="133"/>
    </row>
    <row r="31" spans="2:10" x14ac:dyDescent="0.3">
      <c r="B31" s="131"/>
      <c r="C31" s="132"/>
      <c r="D31" s="126"/>
      <c r="E31" s="126"/>
      <c r="F31" s="126"/>
      <c r="G31" s="126"/>
      <c r="H31" s="126"/>
      <c r="I31" s="132"/>
      <c r="J31" s="133"/>
    </row>
    <row r="32" spans="2:10" x14ac:dyDescent="0.3">
      <c r="B32" s="131"/>
      <c r="C32" s="132"/>
      <c r="D32" s="171" t="s">
        <v>168</v>
      </c>
      <c r="E32" s="172" t="s">
        <v>164</v>
      </c>
      <c r="F32" s="172"/>
      <c r="G32" s="172"/>
      <c r="H32" s="172"/>
      <c r="I32" s="132"/>
      <c r="J32" s="133"/>
    </row>
    <row r="33" spans="2:10" x14ac:dyDescent="0.3">
      <c r="B33" s="131"/>
      <c r="C33" s="132"/>
      <c r="I33" s="132"/>
      <c r="J33" s="133"/>
    </row>
    <row r="34" spans="2:10" x14ac:dyDescent="0.3">
      <c r="B34" s="131"/>
      <c r="C34" s="132"/>
      <c r="D34" s="171" t="s">
        <v>169</v>
      </c>
      <c r="E34" s="172" t="s">
        <v>164</v>
      </c>
      <c r="F34" s="172"/>
      <c r="G34" s="172"/>
      <c r="H34" s="172"/>
      <c r="I34" s="132"/>
      <c r="J34" s="133"/>
    </row>
    <row r="35" spans="2:10" x14ac:dyDescent="0.3">
      <c r="B35" s="131"/>
      <c r="C35" s="132"/>
      <c r="D35" s="132"/>
      <c r="E35" s="132"/>
      <c r="F35" s="132"/>
      <c r="G35" s="132"/>
      <c r="H35" s="132"/>
      <c r="I35" s="132"/>
      <c r="J35" s="133"/>
    </row>
    <row r="36" spans="2:10" x14ac:dyDescent="0.3">
      <c r="B36" s="131"/>
      <c r="C36" s="132"/>
      <c r="D36" s="173" t="s">
        <v>170</v>
      </c>
      <c r="E36" s="174"/>
      <c r="F36" s="174"/>
      <c r="G36" s="174"/>
      <c r="H36" s="174"/>
      <c r="I36" s="132"/>
      <c r="J36" s="133"/>
    </row>
    <row r="37" spans="2:10" x14ac:dyDescent="0.3">
      <c r="B37" s="131"/>
      <c r="C37" s="132"/>
      <c r="D37" s="132"/>
      <c r="E37" s="132"/>
      <c r="F37" s="139"/>
      <c r="G37" s="132"/>
      <c r="H37" s="132"/>
      <c r="I37" s="132"/>
      <c r="J37" s="133"/>
    </row>
    <row r="38" spans="2:10" x14ac:dyDescent="0.3">
      <c r="B38" s="131"/>
      <c r="C38" s="132"/>
      <c r="D38" s="173" t="s">
        <v>171</v>
      </c>
      <c r="E38" s="174"/>
      <c r="F38" s="174"/>
      <c r="G38" s="174"/>
      <c r="H38" s="174"/>
      <c r="I38" s="132"/>
      <c r="J38" s="133"/>
    </row>
    <row r="39" spans="2:10" x14ac:dyDescent="0.3">
      <c r="B39" s="131"/>
      <c r="C39" s="132"/>
      <c r="I39" s="132"/>
      <c r="J39" s="133"/>
    </row>
    <row r="40" spans="2:10" x14ac:dyDescent="0.3">
      <c r="B40" s="131"/>
      <c r="C40" s="132"/>
      <c r="D40" s="173" t="s">
        <v>172</v>
      </c>
      <c r="E40" s="174" t="s">
        <v>164</v>
      </c>
      <c r="F40" s="174"/>
      <c r="G40" s="174"/>
      <c r="H40" s="174"/>
      <c r="I40" s="132"/>
      <c r="J40" s="133"/>
    </row>
    <row r="41" spans="2:10" x14ac:dyDescent="0.3">
      <c r="B41" s="131"/>
      <c r="C41" s="132"/>
      <c r="D41" s="132"/>
      <c r="E41" s="126"/>
      <c r="F41" s="126"/>
      <c r="G41" s="126"/>
      <c r="H41" s="126"/>
      <c r="I41" s="132"/>
      <c r="J41" s="133"/>
    </row>
    <row r="42" spans="2:10" x14ac:dyDescent="0.3">
      <c r="B42" s="131"/>
      <c r="C42" s="132"/>
      <c r="D42" s="173" t="s">
        <v>173</v>
      </c>
      <c r="E42" s="174"/>
      <c r="F42" s="174"/>
      <c r="G42" s="174"/>
      <c r="H42" s="174"/>
      <c r="I42" s="132"/>
      <c r="J42" s="133"/>
    </row>
    <row r="43" spans="2:10" ht="15" thickBot="1" x14ac:dyDescent="0.35">
      <c r="B43" s="140"/>
      <c r="C43" s="141"/>
      <c r="D43" s="141"/>
      <c r="E43" s="141"/>
      <c r="F43" s="141"/>
      <c r="G43" s="141"/>
      <c r="H43" s="141"/>
      <c r="I43" s="141"/>
      <c r="J43" s="142"/>
    </row>
  </sheetData>
  <mergeCells count="11">
    <mergeCell ref="D32:H32"/>
    <mergeCell ref="D6:H6"/>
    <mergeCell ref="D24:H24"/>
    <mergeCell ref="D26:H26"/>
    <mergeCell ref="D28:H28"/>
    <mergeCell ref="D30:H30"/>
    <mergeCell ref="D34:H34"/>
    <mergeCell ref="D36:H36"/>
    <mergeCell ref="D38:H38"/>
    <mergeCell ref="D40:H40"/>
    <mergeCell ref="D42:H42"/>
  </mergeCells>
  <hyperlinks>
    <hyperlink ref="D24:H24" location="'A. HTT General'!A1" display="Tab A: HTT General" xr:uid="{AC92435F-CCDD-40AB-A9BC-B80F1B456C46}"/>
    <hyperlink ref="D26:H26" location="'B1. HTT Mortgage Assets'!A1" display="Worksheet B1: HTT Mortgage Assets" xr:uid="{DA5BAFAC-3910-4D68-86AB-D3883A3BC833}"/>
    <hyperlink ref="D28:H28" location="'B2. HTT Public Sector Assets'!A1" display="Worksheet C: HTT Public Sector Assets" xr:uid="{535A5873-FCEE-43BB-B9F1-54EBA6CC6B0D}"/>
    <hyperlink ref="D32:H32" location="'C. HTT Harmonised Glossary'!A1" display="Worksheet C: HTT Harmonised Glossary" xr:uid="{826106EE-5CCE-4AEC-A8FD-D024F627498E}"/>
    <hyperlink ref="D30:H30" location="'B3. HTT Shipping Assets'!A1" display="Worksheet B3: HTT Shipping Assets" xr:uid="{61C05002-5A8D-411B-9113-B07793BFFEF0}"/>
    <hyperlink ref="D34:H34" location="Disclaimer!A1" display="Disclaimer" xr:uid="{24838A98-6B04-4DEA-B6AA-B56C3347DAF8}"/>
    <hyperlink ref="D40:H40" location="'F1. Sustainable M data'!A1" display="Worksheet F1: Sustainable M data" xr:uid="{B488D3BE-8EC8-4F36-9FF7-FA30DE61EFF6}"/>
    <hyperlink ref="D42:H42" location="'G1. Crisis M Payment Holidays'!A1" display="Worksheet G1. Crisis M Payment Holidays" xr:uid="{4A1B1CF7-7FDD-4A63-928A-52149E61EF12}"/>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9B1CC-C3BB-4CA5-8D0D-FA1D8C6213FB}">
  <sheetPr>
    <tabColor theme="9" tint="-0.249977111117893"/>
  </sheetPr>
  <dimension ref="A1:N413"/>
  <sheetViews>
    <sheetView zoomScaleNormal="100" workbookViewId="0">
      <selection activeCell="C16" sqref="C16"/>
    </sheetView>
  </sheetViews>
  <sheetFormatPr defaultColWidth="8.88671875" defaultRowHeight="14.4" outlineLevelRow="1" x14ac:dyDescent="0.3"/>
  <cols>
    <col min="1" max="1" width="13.33203125" style="30" customWidth="1"/>
    <col min="2" max="2" width="60.6640625" style="30" customWidth="1"/>
    <col min="3" max="3" width="40.5546875" style="30" customWidth="1"/>
    <col min="4" max="4" width="49.6640625" style="30" customWidth="1"/>
    <col min="5" max="5" width="6.6640625" style="30" customWidth="1"/>
    <col min="6" max="6" width="41.6640625" style="30" customWidth="1"/>
    <col min="7" max="7" width="41.6640625" style="27" customWidth="1"/>
    <col min="8" max="8" width="7.33203125" style="30" customWidth="1"/>
    <col min="9" max="10" width="38.109375" style="30" customWidth="1"/>
    <col min="11" max="11" width="47.6640625" style="30" customWidth="1"/>
    <col min="12" max="12" width="7.33203125" style="30" customWidth="1"/>
    <col min="13" max="13" width="25.6640625" style="30" customWidth="1"/>
    <col min="14" max="14" width="25.6640625" style="27" customWidth="1"/>
    <col min="15" max="16384" width="8.88671875" style="28"/>
  </cols>
  <sheetData>
    <row r="1" spans="1:14" ht="31.2" x14ac:dyDescent="0.3">
      <c r="A1" s="1" t="s">
        <v>1036</v>
      </c>
      <c r="B1" s="1"/>
      <c r="C1" s="27"/>
      <c r="D1" s="27"/>
      <c r="E1" s="27"/>
      <c r="F1" s="25" t="s">
        <v>1369</v>
      </c>
      <c r="H1" s="27"/>
      <c r="I1" s="1"/>
      <c r="J1" s="27"/>
      <c r="K1" s="27"/>
      <c r="L1" s="27"/>
      <c r="M1" s="27"/>
    </row>
    <row r="2" spans="1:14" ht="15" thickBot="1" x14ac:dyDescent="0.35">
      <c r="A2" s="27"/>
      <c r="B2" s="29"/>
      <c r="C2" s="29"/>
      <c r="D2" s="27"/>
      <c r="E2" s="27"/>
      <c r="F2" s="27"/>
      <c r="H2" s="27"/>
      <c r="L2" s="27"/>
      <c r="M2" s="27"/>
    </row>
    <row r="3" spans="1:14" ht="18.600000000000001" thickBot="1" x14ac:dyDescent="0.35">
      <c r="A3" s="31"/>
      <c r="B3" s="32" t="s">
        <v>174</v>
      </c>
      <c r="C3" s="33" t="s">
        <v>248</v>
      </c>
      <c r="D3" s="31"/>
      <c r="E3" s="31"/>
      <c r="F3" s="27"/>
      <c r="G3" s="31"/>
      <c r="H3" s="27"/>
      <c r="L3" s="27"/>
      <c r="M3" s="27"/>
    </row>
    <row r="4" spans="1:14" ht="15" thickBot="1" x14ac:dyDescent="0.35">
      <c r="H4" s="27"/>
      <c r="L4" s="27"/>
      <c r="M4" s="27"/>
    </row>
    <row r="5" spans="1:14" ht="18" x14ac:dyDescent="0.3">
      <c r="A5" s="34"/>
      <c r="B5" s="35" t="s">
        <v>175</v>
      </c>
      <c r="C5" s="34"/>
      <c r="E5" s="36"/>
      <c r="F5" s="36"/>
      <c r="H5" s="27"/>
      <c r="L5" s="27"/>
      <c r="M5" s="27"/>
    </row>
    <row r="6" spans="1:14" x14ac:dyDescent="0.3">
      <c r="B6" s="15" t="s">
        <v>176</v>
      </c>
      <c r="C6" s="36"/>
      <c r="D6" s="36"/>
      <c r="H6" s="27"/>
      <c r="L6" s="27"/>
      <c r="M6" s="27"/>
    </row>
    <row r="7" spans="1:14" x14ac:dyDescent="0.3">
      <c r="B7" s="16" t="s">
        <v>177</v>
      </c>
      <c r="C7" s="36"/>
      <c r="D7" s="36"/>
      <c r="H7" s="27"/>
      <c r="L7" s="27"/>
      <c r="M7" s="27"/>
    </row>
    <row r="8" spans="1:14" x14ac:dyDescent="0.3">
      <c r="B8" s="16" t="s">
        <v>178</v>
      </c>
      <c r="C8" s="36"/>
      <c r="D8" s="36"/>
      <c r="F8" s="30" t="s">
        <v>179</v>
      </c>
      <c r="H8" s="27"/>
      <c r="L8" s="27"/>
      <c r="M8" s="27"/>
    </row>
    <row r="9" spans="1:14" x14ac:dyDescent="0.3">
      <c r="B9" s="15" t="s">
        <v>180</v>
      </c>
      <c r="H9" s="27"/>
      <c r="L9" s="27"/>
      <c r="M9" s="27"/>
    </row>
    <row r="10" spans="1:14" x14ac:dyDescent="0.3">
      <c r="B10" s="15" t="s">
        <v>181</v>
      </c>
      <c r="H10" s="27"/>
      <c r="L10" s="27"/>
      <c r="M10" s="27"/>
    </row>
    <row r="11" spans="1:14" ht="15" thickBot="1" x14ac:dyDescent="0.35">
      <c r="B11" s="17" t="s">
        <v>182</v>
      </c>
      <c r="H11" s="27"/>
      <c r="L11" s="27"/>
      <c r="M11" s="27"/>
    </row>
    <row r="12" spans="1:14" x14ac:dyDescent="0.3">
      <c r="B12" s="18"/>
      <c r="H12" s="27"/>
      <c r="L12" s="27"/>
      <c r="M12" s="27"/>
    </row>
    <row r="13" spans="1:14" ht="36" x14ac:dyDescent="0.3">
      <c r="A13" s="37" t="s">
        <v>320</v>
      </c>
      <c r="B13" s="37" t="s">
        <v>176</v>
      </c>
      <c r="C13" s="38"/>
      <c r="D13" s="38"/>
      <c r="E13" s="38"/>
      <c r="F13" s="38"/>
      <c r="G13" s="39"/>
      <c r="H13" s="27"/>
      <c r="L13" s="27"/>
      <c r="M13" s="27"/>
    </row>
    <row r="14" spans="1:14" s="149" customFormat="1" x14ac:dyDescent="0.3">
      <c r="A14" s="148" t="s">
        <v>1365</v>
      </c>
      <c r="B14" s="169" t="s">
        <v>183</v>
      </c>
      <c r="C14" s="148" t="s">
        <v>373</v>
      </c>
      <c r="D14" s="148"/>
      <c r="E14" s="160"/>
      <c r="F14" s="160"/>
      <c r="G14" s="146"/>
      <c r="H14" s="146"/>
      <c r="I14" s="148"/>
      <c r="J14" s="148"/>
      <c r="K14" s="148"/>
      <c r="L14" s="146"/>
      <c r="M14" s="146"/>
      <c r="N14" s="146"/>
    </row>
    <row r="15" spans="1:14" s="149" customFormat="1" x14ac:dyDescent="0.3">
      <c r="A15" s="148" t="s">
        <v>1037</v>
      </c>
      <c r="B15" s="169" t="s">
        <v>184</v>
      </c>
      <c r="C15" s="148" t="s">
        <v>1439</v>
      </c>
      <c r="D15" s="148"/>
      <c r="E15" s="160"/>
      <c r="F15" s="160"/>
      <c r="G15" s="146"/>
      <c r="H15" s="146"/>
      <c r="I15" s="148"/>
      <c r="J15" s="148"/>
      <c r="K15" s="148"/>
      <c r="L15" s="146"/>
      <c r="M15" s="146"/>
      <c r="N15" s="146"/>
    </row>
    <row r="16" spans="1:14" s="149" customFormat="1" x14ac:dyDescent="0.3">
      <c r="A16" s="148" t="s">
        <v>1366</v>
      </c>
      <c r="B16" s="169" t="s">
        <v>1370</v>
      </c>
      <c r="C16" s="148" t="s">
        <v>1440</v>
      </c>
      <c r="D16" s="148"/>
      <c r="E16" s="160"/>
      <c r="F16" s="160"/>
      <c r="G16" s="146"/>
      <c r="H16" s="146"/>
      <c r="I16" s="148"/>
      <c r="J16" s="148"/>
      <c r="K16" s="148"/>
      <c r="L16" s="146"/>
      <c r="M16" s="146"/>
      <c r="N16" s="146"/>
    </row>
    <row r="17" spans="1:14" s="149" customFormat="1" ht="28.8" x14ac:dyDescent="0.3">
      <c r="A17" s="148" t="s">
        <v>1038</v>
      </c>
      <c r="B17" s="169" t="s">
        <v>185</v>
      </c>
      <c r="C17" s="148" t="s">
        <v>1441</v>
      </c>
      <c r="D17" s="148"/>
      <c r="E17" s="160"/>
      <c r="F17" s="160"/>
      <c r="G17" s="146"/>
      <c r="H17" s="146"/>
      <c r="I17" s="148"/>
      <c r="J17" s="148"/>
      <c r="K17" s="148"/>
      <c r="L17" s="146"/>
      <c r="M17" s="146"/>
      <c r="N17" s="146"/>
    </row>
    <row r="18" spans="1:14" s="149" customFormat="1" hidden="1" outlineLevel="1" x14ac:dyDescent="0.3">
      <c r="A18" s="148" t="s">
        <v>1371</v>
      </c>
      <c r="B18" s="169" t="s">
        <v>186</v>
      </c>
      <c r="C18" s="170">
        <v>45535</v>
      </c>
      <c r="D18" s="148"/>
      <c r="E18" s="160"/>
      <c r="F18" s="160"/>
      <c r="G18" s="146"/>
      <c r="H18" s="146"/>
      <c r="I18" s="148"/>
      <c r="J18" s="148"/>
      <c r="K18" s="148"/>
      <c r="L18" s="146"/>
      <c r="M18" s="146"/>
      <c r="N18" s="146"/>
    </row>
    <row r="19" spans="1:14" s="149" customFormat="1" hidden="1" outlineLevel="1" x14ac:dyDescent="0.3">
      <c r="A19" s="148" t="s">
        <v>1039</v>
      </c>
      <c r="B19" s="147" t="s">
        <v>187</v>
      </c>
      <c r="C19" s="148"/>
      <c r="D19" s="148"/>
      <c r="E19" s="160"/>
      <c r="F19" s="160"/>
      <c r="G19" s="146"/>
      <c r="H19" s="146"/>
      <c r="I19" s="148"/>
      <c r="J19" s="148"/>
      <c r="K19" s="148"/>
      <c r="L19" s="146"/>
      <c r="M19" s="146"/>
      <c r="N19" s="146"/>
    </row>
    <row r="20" spans="1:14" s="149" customFormat="1" hidden="1" outlineLevel="1" x14ac:dyDescent="0.3">
      <c r="A20" s="148" t="s">
        <v>1372</v>
      </c>
      <c r="B20" s="147" t="s">
        <v>188</v>
      </c>
      <c r="C20" s="148"/>
      <c r="D20" s="148"/>
      <c r="E20" s="160"/>
      <c r="F20" s="160"/>
      <c r="G20" s="146"/>
      <c r="H20" s="146"/>
      <c r="I20" s="148"/>
      <c r="J20" s="148"/>
      <c r="K20" s="148"/>
      <c r="L20" s="146"/>
      <c r="M20" s="146"/>
      <c r="N20" s="146"/>
    </row>
    <row r="21" spans="1:14" s="149" customFormat="1" hidden="1" outlineLevel="1" x14ac:dyDescent="0.3">
      <c r="A21" s="148" t="s">
        <v>1040</v>
      </c>
      <c r="B21" s="147"/>
      <c r="C21" s="148"/>
      <c r="D21" s="148"/>
      <c r="E21" s="160"/>
      <c r="F21" s="160"/>
      <c r="G21" s="146"/>
      <c r="H21" s="146"/>
      <c r="I21" s="148"/>
      <c r="J21" s="148"/>
      <c r="K21" s="148"/>
      <c r="L21" s="146"/>
      <c r="M21" s="146"/>
      <c r="N21" s="146"/>
    </row>
    <row r="22" spans="1:14" s="149" customFormat="1" hidden="1" outlineLevel="1" x14ac:dyDescent="0.3">
      <c r="A22" s="148" t="s">
        <v>1041</v>
      </c>
      <c r="B22" s="147"/>
      <c r="C22" s="148"/>
      <c r="D22" s="148"/>
      <c r="E22" s="160"/>
      <c r="F22" s="160"/>
      <c r="G22" s="146"/>
      <c r="H22" s="146"/>
      <c r="I22" s="148"/>
      <c r="J22" s="148"/>
      <c r="K22" s="148"/>
      <c r="L22" s="146"/>
      <c r="M22" s="146"/>
      <c r="N22" s="146"/>
    </row>
    <row r="23" spans="1:14" s="149" customFormat="1" hidden="1" outlineLevel="1" x14ac:dyDescent="0.3">
      <c r="A23" s="148" t="s">
        <v>1373</v>
      </c>
      <c r="B23" s="147"/>
      <c r="C23" s="148"/>
      <c r="D23" s="148"/>
      <c r="E23" s="160"/>
      <c r="F23" s="160"/>
      <c r="G23" s="146"/>
      <c r="H23" s="146"/>
      <c r="I23" s="148"/>
      <c r="J23" s="148"/>
      <c r="K23" s="148"/>
      <c r="L23" s="146"/>
      <c r="M23" s="146"/>
      <c r="N23" s="146"/>
    </row>
    <row r="24" spans="1:14" s="149" customFormat="1" hidden="1" outlineLevel="1" x14ac:dyDescent="0.3">
      <c r="A24" s="148" t="s">
        <v>1374</v>
      </c>
      <c r="B24" s="147"/>
      <c r="C24" s="148"/>
      <c r="D24" s="148"/>
      <c r="E24" s="160"/>
      <c r="F24" s="160"/>
      <c r="G24" s="146"/>
      <c r="H24" s="146"/>
      <c r="I24" s="148"/>
      <c r="J24" s="148"/>
      <c r="K24" s="148"/>
      <c r="L24" s="146"/>
      <c r="M24" s="146"/>
      <c r="N24" s="146"/>
    </row>
    <row r="25" spans="1:14" s="149" customFormat="1" hidden="1" outlineLevel="1" x14ac:dyDescent="0.3">
      <c r="A25" s="148" t="s">
        <v>1375</v>
      </c>
      <c r="B25" s="147"/>
      <c r="C25" s="148"/>
      <c r="D25" s="148"/>
      <c r="E25" s="160"/>
      <c r="F25" s="160"/>
      <c r="G25" s="146"/>
      <c r="H25" s="146"/>
      <c r="I25" s="148"/>
      <c r="J25" s="148"/>
      <c r="K25" s="148"/>
      <c r="L25" s="146"/>
      <c r="M25" s="146"/>
      <c r="N25" s="146"/>
    </row>
    <row r="26" spans="1:14" ht="18" collapsed="1" x14ac:dyDescent="0.3">
      <c r="A26" s="38"/>
      <c r="B26" s="37" t="s">
        <v>177</v>
      </c>
      <c r="C26" s="38"/>
      <c r="D26" s="38"/>
      <c r="E26" s="38"/>
      <c r="F26" s="38"/>
      <c r="G26" s="39"/>
      <c r="H26" s="27"/>
      <c r="L26" s="27"/>
      <c r="M26" s="27"/>
    </row>
    <row r="27" spans="1:14" x14ac:dyDescent="0.3">
      <c r="A27" s="30" t="s">
        <v>1042</v>
      </c>
      <c r="B27" s="19" t="s">
        <v>189</v>
      </c>
      <c r="C27" s="30" t="s">
        <v>1351</v>
      </c>
      <c r="D27" s="42"/>
      <c r="E27" s="42"/>
      <c r="F27" s="42"/>
      <c r="H27" s="27"/>
      <c r="L27" s="27"/>
      <c r="M27" s="27"/>
    </row>
    <row r="28" spans="1:14" x14ac:dyDescent="0.3">
      <c r="A28" s="30" t="s">
        <v>1043</v>
      </c>
      <c r="B28" s="20" t="s">
        <v>190</v>
      </c>
      <c r="C28" s="30" t="s">
        <v>1351</v>
      </c>
      <c r="D28" s="42"/>
      <c r="E28" s="42"/>
      <c r="F28" s="42"/>
      <c r="H28" s="27"/>
      <c r="L28" s="27"/>
    </row>
    <row r="29" spans="1:14" x14ac:dyDescent="0.3">
      <c r="A29" s="30" t="s">
        <v>1367</v>
      </c>
      <c r="B29" s="19" t="s">
        <v>191</v>
      </c>
      <c r="C29" s="30" t="s">
        <v>1351</v>
      </c>
      <c r="E29" s="42"/>
      <c r="F29" s="42"/>
      <c r="H29" s="27"/>
      <c r="L29" s="27"/>
    </row>
    <row r="30" spans="1:14" hidden="1" outlineLevel="1" x14ac:dyDescent="0.3">
      <c r="A30" s="30" t="s">
        <v>1044</v>
      </c>
      <c r="B30" s="19" t="s">
        <v>192</v>
      </c>
      <c r="C30" s="30" t="s">
        <v>1411</v>
      </c>
      <c r="E30" s="42"/>
      <c r="F30" s="42"/>
      <c r="H30" s="27"/>
      <c r="L30" s="27"/>
    </row>
    <row r="31" spans="1:14" hidden="1" outlineLevel="1" x14ac:dyDescent="0.3">
      <c r="A31" s="30" t="s">
        <v>1045</v>
      </c>
      <c r="B31" s="19"/>
      <c r="E31" s="42"/>
      <c r="F31" s="42"/>
      <c r="H31" s="27"/>
      <c r="L31" s="27"/>
      <c r="M31" s="27"/>
    </row>
    <row r="32" spans="1:14" hidden="1" outlineLevel="1" x14ac:dyDescent="0.3">
      <c r="A32" s="30" t="s">
        <v>1046</v>
      </c>
      <c r="B32" s="19"/>
      <c r="E32" s="42"/>
      <c r="F32" s="42"/>
      <c r="H32" s="27"/>
      <c r="L32" s="27"/>
      <c r="M32" s="27"/>
    </row>
    <row r="33" spans="1:14" hidden="1" outlineLevel="1" x14ac:dyDescent="0.3">
      <c r="A33" s="30" t="s">
        <v>1047</v>
      </c>
      <c r="B33" s="19"/>
      <c r="E33" s="42"/>
      <c r="F33" s="42"/>
      <c r="H33" s="27"/>
      <c r="L33" s="27"/>
      <c r="M33" s="27"/>
    </row>
    <row r="34" spans="1:14" hidden="1" outlineLevel="1" x14ac:dyDescent="0.3">
      <c r="A34" s="30" t="s">
        <v>1048</v>
      </c>
      <c r="B34" s="19"/>
      <c r="E34" s="42"/>
      <c r="F34" s="42"/>
      <c r="H34" s="27"/>
      <c r="L34" s="27"/>
      <c r="M34" s="27"/>
    </row>
    <row r="35" spans="1:14" hidden="1" outlineLevel="1" x14ac:dyDescent="0.3">
      <c r="A35" s="30" t="s">
        <v>1049</v>
      </c>
      <c r="B35" s="44"/>
      <c r="E35" s="42"/>
      <c r="F35" s="42"/>
      <c r="H35" s="27"/>
      <c r="L35" s="27"/>
      <c r="M35" s="27"/>
    </row>
    <row r="36" spans="1:14" ht="18" collapsed="1" x14ac:dyDescent="0.3">
      <c r="A36" s="37"/>
      <c r="B36" s="37" t="s">
        <v>178</v>
      </c>
      <c r="C36" s="37"/>
      <c r="D36" s="38"/>
      <c r="E36" s="38"/>
      <c r="F36" s="38"/>
      <c r="G36" s="39"/>
      <c r="H36" s="27"/>
      <c r="L36" s="27"/>
      <c r="M36" s="27"/>
    </row>
    <row r="37" spans="1:14" ht="15" customHeight="1" x14ac:dyDescent="0.3">
      <c r="A37" s="45"/>
      <c r="B37" s="46" t="s">
        <v>193</v>
      </c>
      <c r="C37" s="45" t="s">
        <v>194</v>
      </c>
      <c r="D37" s="47"/>
      <c r="E37" s="47"/>
      <c r="F37" s="47"/>
      <c r="G37" s="48"/>
      <c r="H37" s="27"/>
      <c r="L37" s="27"/>
      <c r="M37" s="27"/>
    </row>
    <row r="38" spans="1:14" x14ac:dyDescent="0.3">
      <c r="A38" s="30" t="s">
        <v>1050</v>
      </c>
      <c r="B38" s="42" t="s">
        <v>195</v>
      </c>
      <c r="C38" s="103">
        <v>14938.8488496099</v>
      </c>
      <c r="F38" s="42"/>
      <c r="H38" s="27"/>
      <c r="L38" s="27"/>
      <c r="M38" s="27"/>
    </row>
    <row r="39" spans="1:14" x14ac:dyDescent="0.3">
      <c r="A39" s="30" t="s">
        <v>1051</v>
      </c>
      <c r="B39" s="42" t="s">
        <v>196</v>
      </c>
      <c r="C39" s="103">
        <v>11500</v>
      </c>
      <c r="F39" s="42"/>
      <c r="H39" s="27"/>
      <c r="L39" s="27"/>
      <c r="M39" s="27"/>
      <c r="N39" s="28"/>
    </row>
    <row r="40" spans="1:14" hidden="1" outlineLevel="1" x14ac:dyDescent="0.3">
      <c r="A40" s="30" t="s">
        <v>1052</v>
      </c>
      <c r="B40" s="49" t="s">
        <v>197</v>
      </c>
      <c r="C40" s="103">
        <v>14514.9117615135</v>
      </c>
      <c r="F40" s="42"/>
      <c r="H40" s="27"/>
      <c r="L40" s="27"/>
      <c r="M40" s="27"/>
      <c r="N40" s="28"/>
    </row>
    <row r="41" spans="1:14" hidden="1" outlineLevel="1" x14ac:dyDescent="0.3">
      <c r="A41" s="30" t="s">
        <v>1053</v>
      </c>
      <c r="B41" s="49" t="s">
        <v>198</v>
      </c>
      <c r="C41" s="103">
        <v>10714.235619999999</v>
      </c>
      <c r="F41" s="42"/>
      <c r="H41" s="27"/>
      <c r="L41" s="27"/>
      <c r="M41" s="27"/>
      <c r="N41" s="28"/>
    </row>
    <row r="42" spans="1:14" hidden="1" outlineLevel="1" x14ac:dyDescent="0.3">
      <c r="A42" s="30" t="s">
        <v>1054</v>
      </c>
      <c r="B42" s="49"/>
      <c r="C42" s="50"/>
      <c r="F42" s="42"/>
      <c r="H42" s="27"/>
      <c r="L42" s="27"/>
      <c r="M42" s="27"/>
      <c r="N42" s="28"/>
    </row>
    <row r="43" spans="1:14" hidden="1" outlineLevel="1" x14ac:dyDescent="0.3">
      <c r="A43" s="28" t="s">
        <v>1055</v>
      </c>
      <c r="B43" s="42"/>
      <c r="F43" s="42"/>
      <c r="H43" s="27"/>
      <c r="L43" s="27"/>
      <c r="M43" s="27"/>
      <c r="N43" s="28"/>
    </row>
    <row r="44" spans="1:14" ht="15" customHeight="1" collapsed="1" x14ac:dyDescent="0.3">
      <c r="A44" s="45"/>
      <c r="B44" s="45" t="s">
        <v>199</v>
      </c>
      <c r="C44" s="45" t="s">
        <v>200</v>
      </c>
      <c r="D44" s="45" t="s">
        <v>201</v>
      </c>
      <c r="E44" s="45"/>
      <c r="F44" s="45" t="s">
        <v>202</v>
      </c>
      <c r="G44" s="45" t="s">
        <v>203</v>
      </c>
      <c r="I44" s="27"/>
      <c r="J44" s="27"/>
      <c r="K44" s="28"/>
      <c r="L44" s="28"/>
      <c r="M44" s="28"/>
      <c r="N44" s="28"/>
    </row>
    <row r="45" spans="1:14" s="149" customFormat="1" x14ac:dyDescent="0.3">
      <c r="A45" s="148" t="s">
        <v>1056</v>
      </c>
      <c r="B45" s="158" t="s">
        <v>204</v>
      </c>
      <c r="C45" s="163">
        <v>0.05</v>
      </c>
      <c r="D45" s="51">
        <f>IF(OR(C38="[For completion]",C39="[For completion]"),"Please complete G.3.1.1 and G.3.1.2",(C38/C39-1-MAX(C45,F45)))</f>
        <v>0.24903033474868691</v>
      </c>
      <c r="E45" s="51"/>
      <c r="F45" s="51">
        <v>0.05</v>
      </c>
      <c r="G45" s="148" t="s">
        <v>843</v>
      </c>
      <c r="H45" s="146"/>
      <c r="I45" s="148"/>
      <c r="J45" s="148"/>
      <c r="K45" s="148"/>
      <c r="L45" s="146"/>
      <c r="M45" s="146"/>
    </row>
    <row r="46" spans="1:14" s="149" customFormat="1" hidden="1" outlineLevel="1" x14ac:dyDescent="0.3">
      <c r="A46" s="148"/>
      <c r="B46" s="148"/>
      <c r="C46" s="51"/>
      <c r="D46" s="51"/>
      <c r="E46" s="51"/>
      <c r="F46" s="51"/>
      <c r="G46" s="52"/>
      <c r="H46" s="146"/>
      <c r="I46" s="148"/>
      <c r="J46" s="148"/>
      <c r="K46" s="148"/>
      <c r="L46" s="146"/>
      <c r="M46" s="146"/>
    </row>
    <row r="47" spans="1:14" s="149" customFormat="1" hidden="1" outlineLevel="1" x14ac:dyDescent="0.3">
      <c r="A47" s="165" t="s">
        <v>1377</v>
      </c>
      <c r="B47" s="165" t="s">
        <v>1378</v>
      </c>
      <c r="C47" s="166">
        <f>IF(OR(C38="[For completion]",C39="[For completion]"),"", C38-C39)</f>
        <v>3438.8488496098998</v>
      </c>
      <c r="D47" s="51"/>
      <c r="E47" s="51"/>
      <c r="F47" s="51"/>
      <c r="G47" s="52"/>
      <c r="H47" s="146"/>
      <c r="I47" s="148"/>
      <c r="J47" s="148"/>
      <c r="K47" s="148"/>
      <c r="L47" s="146"/>
      <c r="M47" s="146"/>
    </row>
    <row r="48" spans="1:14" s="149" customFormat="1" hidden="1" outlineLevel="1" x14ac:dyDescent="0.3">
      <c r="A48" s="148" t="s">
        <v>1057</v>
      </c>
      <c r="B48" s="148"/>
      <c r="C48" s="52"/>
      <c r="D48" s="52"/>
      <c r="E48" s="52"/>
      <c r="F48" s="52"/>
      <c r="G48" s="52"/>
      <c r="H48" s="146"/>
      <c r="I48" s="148"/>
      <c r="J48" s="148"/>
      <c r="K48" s="148"/>
      <c r="L48" s="146"/>
      <c r="M48" s="146"/>
    </row>
    <row r="49" spans="1:14" s="149" customFormat="1" hidden="1" outlineLevel="1" x14ac:dyDescent="0.3">
      <c r="A49" s="148" t="s">
        <v>1058</v>
      </c>
      <c r="B49" s="147" t="s">
        <v>205</v>
      </c>
      <c r="C49" s="148"/>
      <c r="D49" s="163">
        <v>0</v>
      </c>
      <c r="E49" s="52"/>
      <c r="F49" s="52"/>
      <c r="G49" s="52"/>
      <c r="H49" s="146"/>
      <c r="I49" s="148"/>
      <c r="J49" s="148"/>
      <c r="K49" s="148"/>
      <c r="L49" s="146"/>
      <c r="M49" s="146"/>
    </row>
    <row r="50" spans="1:14" s="149" customFormat="1" hidden="1" outlineLevel="1" x14ac:dyDescent="0.3">
      <c r="A50" s="148" t="s">
        <v>1059</v>
      </c>
      <c r="B50" s="147" t="s">
        <v>206</v>
      </c>
      <c r="C50" s="148"/>
      <c r="D50" s="163">
        <v>0</v>
      </c>
      <c r="E50" s="52"/>
      <c r="F50" s="52"/>
      <c r="G50" s="52"/>
      <c r="H50" s="146"/>
      <c r="I50" s="148"/>
      <c r="J50" s="148"/>
      <c r="K50" s="148"/>
      <c r="L50" s="146"/>
      <c r="M50" s="146"/>
    </row>
    <row r="51" spans="1:14" s="149" customFormat="1" hidden="1" outlineLevel="1" x14ac:dyDescent="0.3">
      <c r="A51" s="148" t="s">
        <v>1060</v>
      </c>
      <c r="B51" s="147"/>
      <c r="C51" s="52"/>
      <c r="D51" s="52"/>
      <c r="E51" s="52"/>
      <c r="F51" s="52"/>
      <c r="G51" s="52"/>
      <c r="H51" s="146"/>
      <c r="I51" s="148"/>
      <c r="J51" s="148"/>
      <c r="K51" s="148"/>
      <c r="L51" s="146"/>
      <c r="M51" s="146"/>
    </row>
    <row r="52" spans="1:14" ht="15" customHeight="1" collapsed="1" x14ac:dyDescent="0.3">
      <c r="A52" s="45"/>
      <c r="B52" s="46" t="s">
        <v>207</v>
      </c>
      <c r="C52" s="45" t="s">
        <v>194</v>
      </c>
      <c r="D52" s="45"/>
      <c r="E52" s="47"/>
      <c r="F52" s="48" t="s">
        <v>208</v>
      </c>
      <c r="G52" s="48"/>
      <c r="H52" s="27"/>
      <c r="L52" s="27"/>
      <c r="M52" s="27"/>
      <c r="N52" s="28"/>
    </row>
    <row r="53" spans="1:14" x14ac:dyDescent="0.3">
      <c r="A53" s="30" t="s">
        <v>1061</v>
      </c>
      <c r="B53" s="42" t="s">
        <v>209</v>
      </c>
      <c r="C53" s="103">
        <v>14938.84884961</v>
      </c>
      <c r="E53" s="53"/>
      <c r="F53" s="54">
        <f>IF($C$58=0,"",IF(C53="[for completion]","",C53/$C$58))</f>
        <v>0.95454078738394843</v>
      </c>
      <c r="G53" s="55"/>
      <c r="H53" s="27"/>
      <c r="L53" s="27"/>
      <c r="M53" s="27"/>
      <c r="N53" s="28"/>
    </row>
    <row r="54" spans="1:14" x14ac:dyDescent="0.3">
      <c r="A54" s="30" t="s">
        <v>1062</v>
      </c>
      <c r="B54" s="42" t="s">
        <v>210</v>
      </c>
      <c r="C54" s="103" t="s">
        <v>1442</v>
      </c>
      <c r="E54" s="53"/>
      <c r="F54" s="51" t="s">
        <v>1442</v>
      </c>
      <c r="G54" s="55"/>
      <c r="H54" s="27"/>
      <c r="L54" s="27"/>
      <c r="M54" s="27"/>
      <c r="N54" s="28"/>
    </row>
    <row r="55" spans="1:14" x14ac:dyDescent="0.3">
      <c r="A55" s="30" t="s">
        <v>1063</v>
      </c>
      <c r="B55" s="42" t="s">
        <v>211</v>
      </c>
      <c r="C55" s="103" t="s">
        <v>1442</v>
      </c>
      <c r="E55" s="53"/>
      <c r="F55" s="51" t="s">
        <v>1442</v>
      </c>
      <c r="G55" s="55"/>
      <c r="H55" s="27"/>
      <c r="L55" s="27"/>
      <c r="M55" s="27"/>
      <c r="N55" s="28"/>
    </row>
    <row r="56" spans="1:14" x14ac:dyDescent="0.3">
      <c r="A56" s="30" t="s">
        <v>1064</v>
      </c>
      <c r="B56" s="42" t="s">
        <v>212</v>
      </c>
      <c r="C56" s="103">
        <v>91.5</v>
      </c>
      <c r="E56" s="53"/>
      <c r="F56" s="51">
        <v>5.8465336201531503E-3</v>
      </c>
      <c r="G56" s="55"/>
      <c r="H56" s="27"/>
      <c r="L56" s="27"/>
      <c r="M56" s="27"/>
      <c r="N56" s="28"/>
    </row>
    <row r="57" spans="1:14" x14ac:dyDescent="0.3">
      <c r="A57" s="30" t="s">
        <v>1065</v>
      </c>
      <c r="B57" s="30" t="s">
        <v>213</v>
      </c>
      <c r="C57" s="103">
        <v>619.95027543000003</v>
      </c>
      <c r="E57" s="53"/>
      <c r="F57" s="51">
        <v>3.96126789958983E-2</v>
      </c>
      <c r="G57" s="55"/>
      <c r="H57" s="27"/>
      <c r="L57" s="27"/>
      <c r="M57" s="27"/>
      <c r="N57" s="28"/>
    </row>
    <row r="58" spans="1:14" x14ac:dyDescent="0.3">
      <c r="A58" s="30" t="s">
        <v>1066</v>
      </c>
      <c r="B58" s="56" t="s">
        <v>214</v>
      </c>
      <c r="C58" s="57">
        <f>SUM(C53:C57)</f>
        <v>15650.299125039999</v>
      </c>
      <c r="D58" s="53"/>
      <c r="E58" s="53"/>
      <c r="F58" s="58">
        <f>SUM(F53:F57)</f>
        <v>0.99999999999999989</v>
      </c>
      <c r="G58" s="55"/>
      <c r="H58" s="27"/>
      <c r="L58" s="27"/>
      <c r="M58" s="27"/>
      <c r="N58" s="28"/>
    </row>
    <row r="59" spans="1:14" hidden="1" outlineLevel="1" x14ac:dyDescent="0.3">
      <c r="A59" s="30" t="s">
        <v>1067</v>
      </c>
      <c r="B59" s="59"/>
      <c r="C59" s="50"/>
      <c r="E59" s="53"/>
      <c r="F59" s="54"/>
      <c r="G59" s="55"/>
      <c r="H59" s="27"/>
      <c r="L59" s="27"/>
      <c r="M59" s="27"/>
      <c r="N59" s="28"/>
    </row>
    <row r="60" spans="1:14" hidden="1" outlineLevel="1" x14ac:dyDescent="0.3">
      <c r="A60" s="30" t="s">
        <v>1068</v>
      </c>
      <c r="B60" s="59"/>
      <c r="C60" s="50"/>
      <c r="E60" s="53"/>
      <c r="F60" s="54"/>
      <c r="G60" s="55"/>
      <c r="H60" s="27"/>
      <c r="L60" s="27"/>
      <c r="M60" s="27"/>
      <c r="N60" s="28"/>
    </row>
    <row r="61" spans="1:14" hidden="1" outlineLevel="1" x14ac:dyDescent="0.3">
      <c r="A61" s="30" t="s">
        <v>1069</v>
      </c>
      <c r="B61" s="59"/>
      <c r="C61" s="50"/>
      <c r="E61" s="53"/>
      <c r="F61" s="54"/>
      <c r="G61" s="55"/>
      <c r="H61" s="27"/>
      <c r="L61" s="27"/>
      <c r="M61" s="27"/>
      <c r="N61" s="28"/>
    </row>
    <row r="62" spans="1:14" hidden="1" outlineLevel="1" x14ac:dyDescent="0.3">
      <c r="A62" s="30" t="s">
        <v>1070</v>
      </c>
      <c r="B62" s="59"/>
      <c r="C62" s="50"/>
      <c r="E62" s="53"/>
      <c r="F62" s="54"/>
      <c r="G62" s="55"/>
      <c r="H62" s="27"/>
      <c r="L62" s="27"/>
      <c r="M62" s="27"/>
      <c r="N62" s="28"/>
    </row>
    <row r="63" spans="1:14" hidden="1" outlineLevel="1" x14ac:dyDescent="0.3">
      <c r="A63" s="30" t="s">
        <v>1071</v>
      </c>
      <c r="B63" s="59"/>
      <c r="C63" s="50"/>
      <c r="E63" s="53"/>
      <c r="F63" s="54"/>
      <c r="G63" s="55"/>
      <c r="H63" s="27"/>
      <c r="L63" s="27"/>
      <c r="M63" s="27"/>
      <c r="N63" s="28"/>
    </row>
    <row r="64" spans="1:14" hidden="1" outlineLevel="1" x14ac:dyDescent="0.3">
      <c r="A64" s="30" t="s">
        <v>1072</v>
      </c>
      <c r="B64" s="59"/>
      <c r="C64" s="60"/>
      <c r="D64" s="28"/>
      <c r="E64" s="28"/>
      <c r="F64" s="54"/>
      <c r="G64" s="61"/>
      <c r="H64" s="27"/>
      <c r="L64" s="27"/>
      <c r="M64" s="27"/>
      <c r="N64" s="28"/>
    </row>
    <row r="65" spans="1:14" ht="15" customHeight="1" collapsed="1" x14ac:dyDescent="0.3">
      <c r="A65" s="45"/>
      <c r="B65" s="46" t="s">
        <v>216</v>
      </c>
      <c r="C65" s="62" t="s">
        <v>217</v>
      </c>
      <c r="D65" s="62" t="s">
        <v>218</v>
      </c>
      <c r="E65" s="47"/>
      <c r="F65" s="48" t="s">
        <v>219</v>
      </c>
      <c r="G65" s="63" t="s">
        <v>220</v>
      </c>
      <c r="H65" s="27"/>
      <c r="L65" s="27"/>
      <c r="M65" s="27"/>
      <c r="N65" s="28"/>
    </row>
    <row r="66" spans="1:14" x14ac:dyDescent="0.3">
      <c r="A66" s="30" t="s">
        <v>1073</v>
      </c>
      <c r="B66" s="42" t="s">
        <v>221</v>
      </c>
      <c r="C66" s="103">
        <v>7.5272994128162303</v>
      </c>
      <c r="D66" s="50" t="s">
        <v>843</v>
      </c>
      <c r="E66" s="40"/>
      <c r="F66" s="65"/>
      <c r="G66" s="66"/>
      <c r="H66" s="27"/>
      <c r="L66" s="27"/>
      <c r="M66" s="27"/>
      <c r="N66" s="28"/>
    </row>
    <row r="67" spans="1:14" x14ac:dyDescent="0.3">
      <c r="B67" s="42"/>
      <c r="E67" s="40"/>
      <c r="F67" s="65"/>
      <c r="G67" s="66"/>
      <c r="H67" s="27"/>
      <c r="L67" s="27"/>
      <c r="M67" s="27"/>
      <c r="N67" s="28"/>
    </row>
    <row r="68" spans="1:14" x14ac:dyDescent="0.3">
      <c r="B68" s="42" t="s">
        <v>222</v>
      </c>
      <c r="C68" s="40"/>
      <c r="D68" s="40"/>
      <c r="E68" s="40"/>
      <c r="F68" s="66"/>
      <c r="G68" s="66"/>
      <c r="H68" s="27"/>
      <c r="L68" s="27"/>
      <c r="M68" s="27"/>
      <c r="N68" s="28"/>
    </row>
    <row r="69" spans="1:14" x14ac:dyDescent="0.3">
      <c r="B69" s="42" t="s">
        <v>223</v>
      </c>
      <c r="E69" s="40"/>
      <c r="F69" s="66"/>
      <c r="G69" s="66"/>
      <c r="H69" s="27"/>
      <c r="L69" s="27"/>
      <c r="M69" s="27"/>
      <c r="N69" s="28"/>
    </row>
    <row r="70" spans="1:14" x14ac:dyDescent="0.3">
      <c r="A70" s="30" t="s">
        <v>1074</v>
      </c>
      <c r="B70" s="67" t="s">
        <v>224</v>
      </c>
      <c r="C70" s="103">
        <v>380.14966711999898</v>
      </c>
      <c r="D70" s="50" t="s">
        <v>843</v>
      </c>
      <c r="E70" s="67"/>
      <c r="F70" s="54">
        <f t="shared" ref="F70:F76" si="0">IF($C$77=0,"",IF(C70="[for completion]","",C70/$C$77))</f>
        <v>2.5447052242577831E-2</v>
      </c>
      <c r="G70" s="54" t="str">
        <f>IF($D$77=0,"",IF(D70="[Mark as ND1 if not relevant]","",D70/$D$77))</f>
        <v/>
      </c>
      <c r="H70" s="27"/>
      <c r="L70" s="27"/>
      <c r="M70" s="27"/>
      <c r="N70" s="28"/>
    </row>
    <row r="71" spans="1:14" x14ac:dyDescent="0.3">
      <c r="A71" s="30" t="s">
        <v>1075</v>
      </c>
      <c r="B71" s="67" t="s">
        <v>225</v>
      </c>
      <c r="C71" s="103">
        <v>466.196074159999</v>
      </c>
      <c r="D71" s="50" t="s">
        <v>843</v>
      </c>
      <c r="E71" s="67"/>
      <c r="F71" s="54">
        <f t="shared" si="0"/>
        <v>3.1206961048552962E-2</v>
      </c>
      <c r="G71" s="54" t="str">
        <f t="shared" ref="G71:G76" si="1">IF($D$77=0,"",IF(D71="[Mark as ND1 if not relevant]","",D71/$D$77))</f>
        <v/>
      </c>
      <c r="H71" s="27"/>
      <c r="L71" s="27"/>
      <c r="M71" s="27"/>
      <c r="N71" s="28"/>
    </row>
    <row r="72" spans="1:14" x14ac:dyDescent="0.3">
      <c r="A72" s="30" t="s">
        <v>1076</v>
      </c>
      <c r="B72" s="67" t="s">
        <v>226</v>
      </c>
      <c r="C72" s="103">
        <v>771.75507964000303</v>
      </c>
      <c r="D72" s="50" t="s">
        <v>843</v>
      </c>
      <c r="E72" s="67"/>
      <c r="F72" s="54">
        <f t="shared" si="0"/>
        <v>5.1660947065553291E-2</v>
      </c>
      <c r="G72" s="54" t="str">
        <f t="shared" si="1"/>
        <v/>
      </c>
      <c r="H72" s="27"/>
      <c r="L72" s="27"/>
      <c r="M72" s="27"/>
      <c r="N72" s="28"/>
    </row>
    <row r="73" spans="1:14" x14ac:dyDescent="0.3">
      <c r="A73" s="30" t="s">
        <v>1077</v>
      </c>
      <c r="B73" s="67" t="s">
        <v>227</v>
      </c>
      <c r="C73" s="103">
        <v>748.94732890999796</v>
      </c>
      <c r="D73" s="50" t="s">
        <v>843</v>
      </c>
      <c r="E73" s="67"/>
      <c r="F73" s="54">
        <f t="shared" si="0"/>
        <v>5.0134206219614515E-2</v>
      </c>
      <c r="G73" s="54" t="str">
        <f t="shared" si="1"/>
        <v/>
      </c>
      <c r="H73" s="27"/>
      <c r="L73" s="27"/>
      <c r="M73" s="27"/>
      <c r="N73" s="28"/>
    </row>
    <row r="74" spans="1:14" x14ac:dyDescent="0.3">
      <c r="A74" s="30" t="s">
        <v>1078</v>
      </c>
      <c r="B74" s="67" t="s">
        <v>228</v>
      </c>
      <c r="C74" s="103">
        <v>973.37467434000303</v>
      </c>
      <c r="D74" s="50" t="s">
        <v>843</v>
      </c>
      <c r="E74" s="67"/>
      <c r="F74" s="54">
        <f t="shared" si="0"/>
        <v>6.5157274441893523E-2</v>
      </c>
      <c r="G74" s="54" t="str">
        <f t="shared" si="1"/>
        <v/>
      </c>
      <c r="H74" s="27"/>
      <c r="L74" s="27"/>
      <c r="M74" s="27"/>
      <c r="N74" s="28"/>
    </row>
    <row r="75" spans="1:14" x14ac:dyDescent="0.3">
      <c r="A75" s="30" t="s">
        <v>1079</v>
      </c>
      <c r="B75" s="67" t="s">
        <v>229</v>
      </c>
      <c r="C75" s="103">
        <v>7493.1870345399702</v>
      </c>
      <c r="D75" s="50" t="s">
        <v>843</v>
      </c>
      <c r="E75" s="67"/>
      <c r="F75" s="54">
        <f t="shared" si="0"/>
        <v>0.50159065868958164</v>
      </c>
      <c r="G75" s="54" t="str">
        <f t="shared" si="1"/>
        <v/>
      </c>
      <c r="H75" s="27"/>
      <c r="L75" s="27"/>
      <c r="M75" s="27"/>
      <c r="N75" s="28"/>
    </row>
    <row r="76" spans="1:14" x14ac:dyDescent="0.3">
      <c r="A76" s="30" t="s">
        <v>1080</v>
      </c>
      <c r="B76" s="67" t="s">
        <v>230</v>
      </c>
      <c r="C76" s="103">
        <v>4105.2389909000103</v>
      </c>
      <c r="D76" s="50" t="s">
        <v>843</v>
      </c>
      <c r="E76" s="67"/>
      <c r="F76" s="54">
        <f t="shared" si="0"/>
        <v>0.2748029002922262</v>
      </c>
      <c r="G76" s="54" t="str">
        <f t="shared" si="1"/>
        <v/>
      </c>
      <c r="H76" s="27"/>
      <c r="L76" s="27"/>
      <c r="M76" s="27"/>
      <c r="N76" s="28"/>
    </row>
    <row r="77" spans="1:14" x14ac:dyDescent="0.3">
      <c r="A77" s="30" t="s">
        <v>1081</v>
      </c>
      <c r="B77" s="68" t="s">
        <v>214</v>
      </c>
      <c r="C77" s="57">
        <f>SUM(C70:C76)</f>
        <v>14938.848849609984</v>
      </c>
      <c r="D77" s="57">
        <f>SUM(D70:D76)</f>
        <v>0</v>
      </c>
      <c r="E77" s="42"/>
      <c r="F77" s="58">
        <f>SUM(F70:F76)</f>
        <v>0.99999999999999989</v>
      </c>
      <c r="G77" s="58">
        <f>SUM(G70:G76)</f>
        <v>0</v>
      </c>
      <c r="H77" s="27"/>
      <c r="L77" s="27"/>
      <c r="M77" s="27"/>
      <c r="N77" s="28"/>
    </row>
    <row r="78" spans="1:14" hidden="1" outlineLevel="1" x14ac:dyDescent="0.3">
      <c r="A78" s="30" t="s">
        <v>1082</v>
      </c>
      <c r="B78" s="69" t="s">
        <v>231</v>
      </c>
      <c r="C78" s="103">
        <v>26.422781929999999</v>
      </c>
      <c r="D78" s="57"/>
      <c r="E78" s="42"/>
      <c r="F78" s="54">
        <f>IF($C$77=0,"",IF(C78="[for completion]","",C78/$C$77))</f>
        <v>1.7687294513787006E-3</v>
      </c>
      <c r="G78" s="54" t="str">
        <f t="shared" ref="G78:G87" si="2">IF($D$77=0,"",IF(D78="[for completion]","",D78/$D$77))</f>
        <v/>
      </c>
      <c r="H78" s="27"/>
      <c r="L78" s="27"/>
      <c r="M78" s="27"/>
      <c r="N78" s="28"/>
    </row>
    <row r="79" spans="1:14" hidden="1" outlineLevel="1" x14ac:dyDescent="0.3">
      <c r="A79" s="30" t="s">
        <v>1083</v>
      </c>
      <c r="B79" s="69" t="s">
        <v>232</v>
      </c>
      <c r="C79" s="103">
        <v>160.20145266</v>
      </c>
      <c r="D79" s="57"/>
      <c r="E79" s="42"/>
      <c r="F79" s="54">
        <f t="shared" ref="F79:F87" si="3">IF($C$77=0,"",IF(C79="[for completion]","",C79/$C$77))</f>
        <v>1.0723815085938329E-2</v>
      </c>
      <c r="G79" s="54" t="str">
        <f t="shared" si="2"/>
        <v/>
      </c>
      <c r="H79" s="27"/>
      <c r="L79" s="27"/>
      <c r="M79" s="27"/>
      <c r="N79" s="28"/>
    </row>
    <row r="80" spans="1:14" hidden="1" outlineLevel="1" x14ac:dyDescent="0.3">
      <c r="A80" s="30" t="s">
        <v>1084</v>
      </c>
      <c r="B80" s="69" t="s">
        <v>233</v>
      </c>
      <c r="C80" s="103">
        <v>193.52543252999999</v>
      </c>
      <c r="D80" s="57"/>
      <c r="E80" s="42"/>
      <c r="F80" s="54">
        <f t="shared" si="3"/>
        <v>1.2954507705260868E-2</v>
      </c>
      <c r="G80" s="54" t="str">
        <f t="shared" si="2"/>
        <v/>
      </c>
      <c r="H80" s="27"/>
      <c r="L80" s="27"/>
      <c r="M80" s="27"/>
      <c r="N80" s="28"/>
    </row>
    <row r="81" spans="1:14" hidden="1" outlineLevel="1" x14ac:dyDescent="0.3">
      <c r="A81" s="30" t="s">
        <v>1085</v>
      </c>
      <c r="B81" s="69" t="s">
        <v>234</v>
      </c>
      <c r="C81" s="103">
        <v>225.75713472000001</v>
      </c>
      <c r="D81" s="57"/>
      <c r="E81" s="42"/>
      <c r="F81" s="54">
        <f t="shared" si="3"/>
        <v>1.5112083735012419E-2</v>
      </c>
      <c r="G81" s="54" t="str">
        <f t="shared" si="2"/>
        <v/>
      </c>
      <c r="H81" s="27"/>
      <c r="L81" s="27"/>
      <c r="M81" s="27"/>
      <c r="N81" s="28"/>
    </row>
    <row r="82" spans="1:14" hidden="1" outlineLevel="1" x14ac:dyDescent="0.3">
      <c r="A82" s="30" t="s">
        <v>1086</v>
      </c>
      <c r="B82" s="69" t="s">
        <v>235</v>
      </c>
      <c r="C82" s="103">
        <v>240.43893944000001</v>
      </c>
      <c r="D82" s="57"/>
      <c r="E82" s="42"/>
      <c r="F82" s="54">
        <f t="shared" si="3"/>
        <v>1.6094877313540614E-2</v>
      </c>
      <c r="G82" s="54" t="str">
        <f t="shared" si="2"/>
        <v/>
      </c>
      <c r="H82" s="27"/>
      <c r="L82" s="27"/>
      <c r="M82" s="27"/>
      <c r="N82" s="28"/>
    </row>
    <row r="83" spans="1:14" hidden="1" outlineLevel="1" x14ac:dyDescent="0.3">
      <c r="A83" s="30" t="s">
        <v>1087</v>
      </c>
      <c r="B83" s="69"/>
      <c r="C83" s="53"/>
      <c r="D83" s="53"/>
      <c r="E83" s="42"/>
      <c r="F83" s="55"/>
      <c r="G83" s="55"/>
      <c r="H83" s="27"/>
      <c r="L83" s="27"/>
      <c r="M83" s="27"/>
      <c r="N83" s="28"/>
    </row>
    <row r="84" spans="1:14" hidden="1" outlineLevel="1" x14ac:dyDescent="0.3">
      <c r="A84" s="30" t="s">
        <v>1088</v>
      </c>
      <c r="B84" s="69"/>
      <c r="C84" s="53"/>
      <c r="D84" s="53"/>
      <c r="E84" s="42"/>
      <c r="F84" s="55"/>
      <c r="G84" s="55"/>
      <c r="H84" s="27"/>
      <c r="L84" s="27"/>
      <c r="M84" s="27"/>
      <c r="N84" s="28"/>
    </row>
    <row r="85" spans="1:14" hidden="1" outlineLevel="1" x14ac:dyDescent="0.3">
      <c r="A85" s="30" t="s">
        <v>1089</v>
      </c>
      <c r="B85" s="69"/>
      <c r="C85" s="53"/>
      <c r="D85" s="53"/>
      <c r="E85" s="42"/>
      <c r="F85" s="55"/>
      <c r="G85" s="55"/>
      <c r="H85" s="27"/>
      <c r="L85" s="27"/>
      <c r="M85" s="27"/>
      <c r="N85" s="28"/>
    </row>
    <row r="86" spans="1:14" hidden="1" outlineLevel="1" x14ac:dyDescent="0.3">
      <c r="A86" s="30" t="s">
        <v>1090</v>
      </c>
      <c r="B86" s="68"/>
      <c r="C86" s="53"/>
      <c r="D86" s="53"/>
      <c r="E86" s="42"/>
      <c r="F86" s="55">
        <f t="shared" si="3"/>
        <v>0</v>
      </c>
      <c r="G86" s="55" t="str">
        <f t="shared" si="2"/>
        <v/>
      </c>
      <c r="H86" s="27"/>
      <c r="L86" s="27"/>
      <c r="M86" s="27"/>
      <c r="N86" s="28"/>
    </row>
    <row r="87" spans="1:14" hidden="1" outlineLevel="1" x14ac:dyDescent="0.3">
      <c r="A87" s="30" t="s">
        <v>1091</v>
      </c>
      <c r="B87" s="69"/>
      <c r="C87" s="53"/>
      <c r="D87" s="53"/>
      <c r="E87" s="42"/>
      <c r="F87" s="55">
        <f t="shared" si="3"/>
        <v>0</v>
      </c>
      <c r="G87" s="55" t="str">
        <f t="shared" si="2"/>
        <v/>
      </c>
      <c r="H87" s="27"/>
      <c r="L87" s="27"/>
      <c r="M87" s="27"/>
      <c r="N87" s="28"/>
    </row>
    <row r="88" spans="1:14" ht="15" customHeight="1" collapsed="1" x14ac:dyDescent="0.3">
      <c r="A88" s="45"/>
      <c r="B88" s="46" t="s">
        <v>236</v>
      </c>
      <c r="C88" s="62" t="s">
        <v>237</v>
      </c>
      <c r="D88" s="62" t="s">
        <v>238</v>
      </c>
      <c r="E88" s="47"/>
      <c r="F88" s="48" t="s">
        <v>239</v>
      </c>
      <c r="G88" s="45" t="s">
        <v>240</v>
      </c>
      <c r="H88" s="27"/>
      <c r="L88" s="27"/>
      <c r="M88" s="27"/>
      <c r="N88" s="28"/>
    </row>
    <row r="89" spans="1:14" x14ac:dyDescent="0.3">
      <c r="A89" s="30" t="s">
        <v>1092</v>
      </c>
      <c r="B89" s="42" t="s">
        <v>241</v>
      </c>
      <c r="C89" s="103">
        <v>3.5614055985705799</v>
      </c>
      <c r="D89" s="50">
        <v>4.5614055985705804</v>
      </c>
      <c r="E89" s="40"/>
      <c r="F89" s="70"/>
      <c r="G89" s="71"/>
      <c r="H89" s="27"/>
      <c r="L89" s="27"/>
      <c r="M89" s="27"/>
      <c r="N89" s="28"/>
    </row>
    <row r="90" spans="1:14" x14ac:dyDescent="0.3">
      <c r="B90" s="42"/>
      <c r="C90" s="64"/>
      <c r="D90" s="64"/>
      <c r="E90" s="40"/>
      <c r="F90" s="70"/>
      <c r="G90" s="71"/>
      <c r="H90" s="27"/>
      <c r="L90" s="27"/>
      <c r="M90" s="27"/>
      <c r="N90" s="28"/>
    </row>
    <row r="91" spans="1:14" x14ac:dyDescent="0.3">
      <c r="B91" s="42" t="s">
        <v>242</v>
      </c>
      <c r="C91" s="72"/>
      <c r="D91" s="72"/>
      <c r="E91" s="40"/>
      <c r="F91" s="71"/>
      <c r="G91" s="71"/>
      <c r="H91" s="27"/>
      <c r="L91" s="27"/>
      <c r="M91" s="27"/>
      <c r="N91" s="28"/>
    </row>
    <row r="92" spans="1:14" x14ac:dyDescent="0.3">
      <c r="A92" s="30" t="s">
        <v>1093</v>
      </c>
      <c r="B92" s="42" t="s">
        <v>223</v>
      </c>
      <c r="C92" s="64"/>
      <c r="D92" s="64"/>
      <c r="E92" s="40"/>
      <c r="F92" s="71"/>
      <c r="G92" s="71"/>
      <c r="H92" s="27"/>
      <c r="L92" s="27"/>
      <c r="M92" s="27"/>
      <c r="N92" s="28"/>
    </row>
    <row r="93" spans="1:14" x14ac:dyDescent="0.3">
      <c r="A93" s="30" t="s">
        <v>1094</v>
      </c>
      <c r="B93" s="67" t="s">
        <v>224</v>
      </c>
      <c r="C93" s="103">
        <v>0</v>
      </c>
      <c r="D93" s="50">
        <v>0</v>
      </c>
      <c r="E93" s="67"/>
      <c r="F93" s="54">
        <f>IF($C$100=0,"",IF(C93="[for completion]","",IF(C93="","",C93/$C$100)))</f>
        <v>0</v>
      </c>
      <c r="G93" s="54">
        <f>IF($D$100=0,"",IF(D93="[Mark as ND1 if not relevant]","",IF(D93="","",D93/$D$100)))</f>
        <v>0</v>
      </c>
      <c r="H93" s="27"/>
      <c r="L93" s="27"/>
      <c r="M93" s="27"/>
      <c r="N93" s="28"/>
    </row>
    <row r="94" spans="1:14" x14ac:dyDescent="0.3">
      <c r="A94" s="30" t="s">
        <v>1095</v>
      </c>
      <c r="B94" s="67" t="s">
        <v>225</v>
      </c>
      <c r="C94" s="103">
        <v>2500</v>
      </c>
      <c r="D94" s="50">
        <v>0</v>
      </c>
      <c r="E94" s="67"/>
      <c r="F94" s="54">
        <f t="shared" ref="F94:F99" si="4">IF($C$100=0,"",IF(C94="[for completion]","",IF(C94="","",C94/$C$100)))</f>
        <v>0.21739130434782608</v>
      </c>
      <c r="G94" s="54">
        <f t="shared" ref="G94:G99" si="5">IF($D$100=0,"",IF(D94="[Mark as ND1 if not relevant]","",IF(D94="","",D94/$D$100)))</f>
        <v>0</v>
      </c>
      <c r="H94" s="27"/>
      <c r="L94" s="27"/>
      <c r="M94" s="27"/>
      <c r="N94" s="28"/>
    </row>
    <row r="95" spans="1:14" x14ac:dyDescent="0.3">
      <c r="A95" s="30" t="s">
        <v>1096</v>
      </c>
      <c r="B95" s="67" t="s">
        <v>226</v>
      </c>
      <c r="C95" s="103">
        <v>2500</v>
      </c>
      <c r="D95" s="50">
        <v>2500</v>
      </c>
      <c r="E95" s="67"/>
      <c r="F95" s="54">
        <f t="shared" si="4"/>
        <v>0.21739130434782608</v>
      </c>
      <c r="G95" s="54">
        <f t="shared" si="5"/>
        <v>0.21739130434782608</v>
      </c>
      <c r="H95" s="27"/>
      <c r="L95" s="27"/>
      <c r="M95" s="27"/>
      <c r="N95" s="28"/>
    </row>
    <row r="96" spans="1:14" x14ac:dyDescent="0.3">
      <c r="A96" s="30" t="s">
        <v>1097</v>
      </c>
      <c r="B96" s="67" t="s">
        <v>227</v>
      </c>
      <c r="C96" s="103">
        <v>1500</v>
      </c>
      <c r="D96" s="50">
        <v>2500</v>
      </c>
      <c r="E96" s="67"/>
      <c r="F96" s="54">
        <f t="shared" si="4"/>
        <v>0.13043478260869565</v>
      </c>
      <c r="G96" s="54">
        <f t="shared" si="5"/>
        <v>0.21739130434782608</v>
      </c>
      <c r="H96" s="27"/>
      <c r="L96" s="27"/>
      <c r="M96" s="27"/>
      <c r="N96" s="28"/>
    </row>
    <row r="97" spans="1:14" x14ac:dyDescent="0.3">
      <c r="A97" s="30" t="s">
        <v>1098</v>
      </c>
      <c r="B97" s="67" t="s">
        <v>228</v>
      </c>
      <c r="C97" s="103">
        <v>2500</v>
      </c>
      <c r="D97" s="50">
        <v>1500</v>
      </c>
      <c r="E97" s="67"/>
      <c r="F97" s="54">
        <f t="shared" si="4"/>
        <v>0.21739130434782608</v>
      </c>
      <c r="G97" s="54">
        <f t="shared" si="5"/>
        <v>0.13043478260869565</v>
      </c>
      <c r="H97" s="27"/>
      <c r="L97" s="27"/>
      <c r="M97" s="27"/>
    </row>
    <row r="98" spans="1:14" x14ac:dyDescent="0.3">
      <c r="A98" s="30" t="s">
        <v>1099</v>
      </c>
      <c r="B98" s="67" t="s">
        <v>229</v>
      </c>
      <c r="C98" s="103">
        <v>2500</v>
      </c>
      <c r="D98" s="50">
        <v>5000</v>
      </c>
      <c r="E98" s="67"/>
      <c r="F98" s="54">
        <f t="shared" si="4"/>
        <v>0.21739130434782608</v>
      </c>
      <c r="G98" s="54">
        <f t="shared" si="5"/>
        <v>0.43478260869565216</v>
      </c>
      <c r="H98" s="27"/>
      <c r="L98" s="27"/>
      <c r="M98" s="27"/>
    </row>
    <row r="99" spans="1:14" x14ac:dyDescent="0.3">
      <c r="A99" s="30" t="s">
        <v>1100</v>
      </c>
      <c r="B99" s="67" t="s">
        <v>230</v>
      </c>
      <c r="C99" s="103">
        <v>0</v>
      </c>
      <c r="D99" s="50">
        <v>0</v>
      </c>
      <c r="E99" s="67"/>
      <c r="F99" s="54">
        <f t="shared" si="4"/>
        <v>0</v>
      </c>
      <c r="G99" s="54">
        <f t="shared" si="5"/>
        <v>0</v>
      </c>
      <c r="H99" s="27"/>
      <c r="L99" s="27"/>
      <c r="M99" s="27"/>
    </row>
    <row r="100" spans="1:14" x14ac:dyDescent="0.3">
      <c r="A100" s="30" t="s">
        <v>1101</v>
      </c>
      <c r="B100" s="68" t="s">
        <v>214</v>
      </c>
      <c r="C100" s="57">
        <f>SUM(C93:C99)</f>
        <v>11500</v>
      </c>
      <c r="D100" s="57">
        <f>SUM(D93:D99)</f>
        <v>11500</v>
      </c>
      <c r="E100" s="42"/>
      <c r="F100" s="58">
        <f>SUM(F93:F99)</f>
        <v>0.99999999999999989</v>
      </c>
      <c r="G100" s="58">
        <f>SUM(G93:G99)</f>
        <v>1</v>
      </c>
      <c r="H100" s="27"/>
      <c r="L100" s="27"/>
      <c r="M100" s="27"/>
    </row>
    <row r="101" spans="1:14" hidden="1" outlineLevel="1" x14ac:dyDescent="0.3">
      <c r="A101" s="30" t="s">
        <v>1102</v>
      </c>
      <c r="B101" s="69" t="s">
        <v>231</v>
      </c>
      <c r="C101" s="103">
        <v>0</v>
      </c>
      <c r="D101" s="57"/>
      <c r="E101" s="42"/>
      <c r="F101" s="54">
        <f>IF($C$100=0,"",IF(C101="[for completion]","",C101/$C$100))</f>
        <v>0</v>
      </c>
      <c r="G101" s="54">
        <f>IF($D$100=0,"",IF(D101="[for completion]","",D101/$D$100))</f>
        <v>0</v>
      </c>
      <c r="H101" s="27"/>
      <c r="L101" s="27"/>
      <c r="M101" s="27"/>
    </row>
    <row r="102" spans="1:14" hidden="1" outlineLevel="1" x14ac:dyDescent="0.3">
      <c r="A102" s="30" t="s">
        <v>1103</v>
      </c>
      <c r="B102" s="69" t="s">
        <v>232</v>
      </c>
      <c r="C102" s="103">
        <v>0</v>
      </c>
      <c r="D102" s="57"/>
      <c r="E102" s="42"/>
      <c r="F102" s="54">
        <f>IF($C$100=0,"",IF(C102="[for completion]","",C102/$C$100))</f>
        <v>0</v>
      </c>
      <c r="G102" s="54">
        <f>IF($D$100=0,"",IF(D102="[for completion]","",D102/$D$100))</f>
        <v>0</v>
      </c>
      <c r="H102" s="27"/>
      <c r="L102" s="27"/>
      <c r="M102" s="27"/>
    </row>
    <row r="103" spans="1:14" hidden="1" outlineLevel="1" x14ac:dyDescent="0.3">
      <c r="A103" s="30" t="s">
        <v>1104</v>
      </c>
      <c r="B103" s="69" t="s">
        <v>233</v>
      </c>
      <c r="C103" s="103">
        <v>0</v>
      </c>
      <c r="D103" s="57"/>
      <c r="E103" s="42"/>
      <c r="F103" s="54">
        <f>IF($C$100=0,"",IF(C103="[for completion]","",C103/$C$100))</f>
        <v>0</v>
      </c>
      <c r="G103" s="54">
        <f>IF($D$100=0,"",IF(D103="[for completion]","",D103/$D$100))</f>
        <v>0</v>
      </c>
      <c r="H103" s="27"/>
      <c r="L103" s="27"/>
      <c r="M103" s="27"/>
    </row>
    <row r="104" spans="1:14" hidden="1" outlineLevel="1" x14ac:dyDescent="0.3">
      <c r="A104" s="30" t="s">
        <v>1105</v>
      </c>
      <c r="B104" s="69" t="s">
        <v>234</v>
      </c>
      <c r="C104" s="103">
        <v>2500</v>
      </c>
      <c r="D104" s="57"/>
      <c r="E104" s="42"/>
      <c r="F104" s="54">
        <f>IF($C$100=0,"",IF(C104="[for completion]","",C104/$C$100))</f>
        <v>0.21739130434782608</v>
      </c>
      <c r="G104" s="54">
        <f>IF($D$100=0,"",IF(D104="[for completion]","",D104/$D$100))</f>
        <v>0</v>
      </c>
      <c r="H104" s="27"/>
      <c r="L104" s="27"/>
      <c r="M104" s="27"/>
    </row>
    <row r="105" spans="1:14" hidden="1" outlineLevel="1" x14ac:dyDescent="0.3">
      <c r="A105" s="30" t="s">
        <v>1106</v>
      </c>
      <c r="B105" s="69" t="s">
        <v>235</v>
      </c>
      <c r="C105" s="103">
        <v>0</v>
      </c>
      <c r="D105" s="57"/>
      <c r="E105" s="42"/>
      <c r="F105" s="54">
        <f>IF($C$100=0,"",IF(C105="[for completion]","",C105/$C$100))</f>
        <v>0</v>
      </c>
      <c r="G105" s="54">
        <f>IF($D$100=0,"",IF(D105="[for completion]","",D105/$D$100))</f>
        <v>0</v>
      </c>
      <c r="H105" s="27"/>
      <c r="L105" s="27"/>
      <c r="M105" s="27"/>
    </row>
    <row r="106" spans="1:14" hidden="1" outlineLevel="1" x14ac:dyDescent="0.3">
      <c r="A106" s="30" t="s">
        <v>1107</v>
      </c>
      <c r="B106" s="69"/>
      <c r="C106" s="53"/>
      <c r="D106" s="53"/>
      <c r="E106" s="42"/>
      <c r="F106" s="55"/>
      <c r="G106" s="55"/>
      <c r="H106" s="27"/>
      <c r="L106" s="27"/>
      <c r="M106" s="27"/>
    </row>
    <row r="107" spans="1:14" hidden="1" outlineLevel="1" x14ac:dyDescent="0.3">
      <c r="A107" s="30" t="s">
        <v>1108</v>
      </c>
      <c r="B107" s="69"/>
      <c r="C107" s="53"/>
      <c r="D107" s="53"/>
      <c r="E107" s="42"/>
      <c r="F107" s="55"/>
      <c r="G107" s="55"/>
      <c r="H107" s="27"/>
      <c r="L107" s="27"/>
      <c r="M107" s="27"/>
    </row>
    <row r="108" spans="1:14" hidden="1" outlineLevel="1" x14ac:dyDescent="0.3">
      <c r="A108" s="30" t="s">
        <v>1109</v>
      </c>
      <c r="B108" s="68"/>
      <c r="C108" s="53"/>
      <c r="D108" s="53"/>
      <c r="E108" s="42"/>
      <c r="F108" s="55"/>
      <c r="G108" s="55"/>
      <c r="H108" s="27"/>
      <c r="L108" s="27"/>
      <c r="M108" s="27"/>
    </row>
    <row r="109" spans="1:14" hidden="1" outlineLevel="1" x14ac:dyDescent="0.3">
      <c r="A109" s="30" t="s">
        <v>1110</v>
      </c>
      <c r="B109" s="69"/>
      <c r="C109" s="53"/>
      <c r="D109" s="53"/>
      <c r="E109" s="42"/>
      <c r="F109" s="55"/>
      <c r="G109" s="55"/>
      <c r="H109" s="27"/>
      <c r="L109" s="27"/>
      <c r="M109" s="27"/>
    </row>
    <row r="110" spans="1:14" hidden="1" outlineLevel="1" x14ac:dyDescent="0.3">
      <c r="A110" s="30" t="s">
        <v>1111</v>
      </c>
      <c r="B110" s="69"/>
      <c r="C110" s="53"/>
      <c r="D110" s="53"/>
      <c r="E110" s="42"/>
      <c r="F110" s="55"/>
      <c r="G110" s="55"/>
      <c r="H110" s="27"/>
      <c r="L110" s="27"/>
      <c r="M110" s="27"/>
    </row>
    <row r="111" spans="1:14" ht="15" customHeight="1" collapsed="1" x14ac:dyDescent="0.3">
      <c r="A111" s="45"/>
      <c r="B111" s="73" t="s">
        <v>243</v>
      </c>
      <c r="C111" s="48" t="s">
        <v>244</v>
      </c>
      <c r="D111" s="48" t="s">
        <v>245</v>
      </c>
      <c r="E111" s="47"/>
      <c r="F111" s="48" t="s">
        <v>246</v>
      </c>
      <c r="G111" s="48" t="s">
        <v>247</v>
      </c>
      <c r="H111" s="27"/>
      <c r="L111" s="27"/>
      <c r="M111" s="27"/>
    </row>
    <row r="112" spans="1:14" s="74" customFormat="1" x14ac:dyDescent="0.3">
      <c r="A112" s="30" t="s">
        <v>1112</v>
      </c>
      <c r="B112" s="42" t="s">
        <v>248</v>
      </c>
      <c r="C112" s="103">
        <v>14938.8488496099</v>
      </c>
      <c r="D112" s="50">
        <v>0</v>
      </c>
      <c r="E112" s="55"/>
      <c r="F112" s="54">
        <f t="shared" ref="F112" si="6">IF($C$130=0,"",IF(C112="[for completion]","",IF(C112="","",C112/$C$130)))</f>
        <v>1</v>
      </c>
      <c r="G112" s="54" t="str">
        <f t="shared" ref="G112:G129" si="7">IF($D$130=0,"",IF(D112="[for completion]","",IF(D112="","",D112/$D$130)))</f>
        <v/>
      </c>
      <c r="I112" s="30"/>
      <c r="J112" s="30"/>
      <c r="K112" s="30"/>
      <c r="L112" s="27"/>
      <c r="M112" s="27"/>
      <c r="N112" s="27"/>
    </row>
    <row r="113" spans="1:14" s="74" customFormat="1" x14ac:dyDescent="0.3">
      <c r="A113" s="30" t="s">
        <v>1113</v>
      </c>
      <c r="B113" s="42" t="s">
        <v>1379</v>
      </c>
      <c r="C113" s="103"/>
      <c r="D113" s="50"/>
      <c r="E113" s="55"/>
      <c r="F113" s="54"/>
      <c r="G113" s="54" t="str">
        <f t="shared" si="7"/>
        <v/>
      </c>
      <c r="I113" s="30"/>
      <c r="J113" s="30"/>
      <c r="K113" s="30"/>
      <c r="L113" s="42"/>
      <c r="M113" s="27"/>
      <c r="N113" s="27"/>
    </row>
    <row r="114" spans="1:14" s="74" customFormat="1" x14ac:dyDescent="0.3">
      <c r="A114" s="30" t="s">
        <v>1114</v>
      </c>
      <c r="B114" s="42" t="s">
        <v>1380</v>
      </c>
      <c r="C114" s="103"/>
      <c r="D114" s="50"/>
      <c r="E114" s="55"/>
      <c r="F114" s="54"/>
      <c r="G114" s="54" t="str">
        <f t="shared" si="7"/>
        <v/>
      </c>
      <c r="I114" s="30"/>
      <c r="J114" s="30"/>
      <c r="K114" s="30"/>
      <c r="L114" s="42"/>
      <c r="M114" s="27"/>
      <c r="N114" s="27"/>
    </row>
    <row r="115" spans="1:14" s="74" customFormat="1" x14ac:dyDescent="0.3">
      <c r="A115" s="30" t="s">
        <v>1115</v>
      </c>
      <c r="B115" s="42" t="s">
        <v>1381</v>
      </c>
      <c r="C115" s="103"/>
      <c r="D115" s="50"/>
      <c r="E115" s="55"/>
      <c r="F115" s="54"/>
      <c r="G115" s="54" t="str">
        <f t="shared" si="7"/>
        <v/>
      </c>
      <c r="I115" s="30"/>
      <c r="J115" s="30"/>
      <c r="K115" s="30"/>
      <c r="L115" s="42"/>
      <c r="M115" s="27"/>
      <c r="N115" s="27"/>
    </row>
    <row r="116" spans="1:14" s="74" customFormat="1" x14ac:dyDescent="0.3">
      <c r="A116" s="30" t="s">
        <v>1116</v>
      </c>
      <c r="B116" s="42" t="s">
        <v>1382</v>
      </c>
      <c r="C116" s="103"/>
      <c r="D116" s="50"/>
      <c r="E116" s="55"/>
      <c r="F116" s="54"/>
      <c r="G116" s="54" t="str">
        <f t="shared" si="7"/>
        <v/>
      </c>
      <c r="I116" s="30"/>
      <c r="J116" s="30"/>
      <c r="K116" s="30"/>
      <c r="L116" s="42"/>
      <c r="M116" s="27"/>
      <c r="N116" s="27"/>
    </row>
    <row r="117" spans="1:14" s="74" customFormat="1" x14ac:dyDescent="0.3">
      <c r="A117" s="30" t="s">
        <v>1117</v>
      </c>
      <c r="B117" s="42" t="s">
        <v>1383</v>
      </c>
      <c r="C117" s="103"/>
      <c r="D117" s="50"/>
      <c r="E117" s="42"/>
      <c r="F117" s="54"/>
      <c r="G117" s="54" t="str">
        <f t="shared" si="7"/>
        <v/>
      </c>
      <c r="I117" s="30"/>
      <c r="J117" s="30"/>
      <c r="K117" s="30"/>
      <c r="L117" s="42"/>
      <c r="M117" s="27"/>
      <c r="N117" s="27"/>
    </row>
    <row r="118" spans="1:14" x14ac:dyDescent="0.3">
      <c r="A118" s="30" t="s">
        <v>1118</v>
      </c>
      <c r="B118" s="42" t="s">
        <v>1384</v>
      </c>
      <c r="C118" s="103"/>
      <c r="D118" s="50"/>
      <c r="E118" s="42"/>
      <c r="F118" s="54"/>
      <c r="G118" s="54" t="str">
        <f t="shared" si="7"/>
        <v/>
      </c>
      <c r="L118" s="42"/>
      <c r="M118" s="27"/>
    </row>
    <row r="119" spans="1:14" x14ac:dyDescent="0.3">
      <c r="A119" s="30" t="s">
        <v>1119</v>
      </c>
      <c r="B119" s="42" t="s">
        <v>1385</v>
      </c>
      <c r="C119" s="103"/>
      <c r="D119" s="50"/>
      <c r="E119" s="42"/>
      <c r="F119" s="54"/>
      <c r="G119" s="54" t="str">
        <f t="shared" si="7"/>
        <v/>
      </c>
      <c r="L119" s="42"/>
      <c r="M119" s="27"/>
    </row>
    <row r="120" spans="1:14" x14ac:dyDescent="0.3">
      <c r="A120" s="30" t="s">
        <v>1120</v>
      </c>
      <c r="B120" s="42" t="s">
        <v>1386</v>
      </c>
      <c r="C120" s="103"/>
      <c r="D120" s="50"/>
      <c r="E120" s="42"/>
      <c r="F120" s="54"/>
      <c r="G120" s="54" t="str">
        <f t="shared" si="7"/>
        <v/>
      </c>
      <c r="L120" s="42"/>
      <c r="M120" s="27"/>
    </row>
    <row r="121" spans="1:14" x14ac:dyDescent="0.3">
      <c r="A121" s="30" t="s">
        <v>1121</v>
      </c>
      <c r="B121" s="30" t="s">
        <v>1387</v>
      </c>
      <c r="C121" s="103"/>
      <c r="D121" s="50"/>
      <c r="F121" s="54"/>
      <c r="G121" s="54" t="str">
        <f t="shared" si="7"/>
        <v/>
      </c>
      <c r="L121" s="42"/>
      <c r="M121" s="27"/>
    </row>
    <row r="122" spans="1:14" x14ac:dyDescent="0.3">
      <c r="A122" s="30" t="s">
        <v>1122</v>
      </c>
      <c r="B122" s="42" t="s">
        <v>1388</v>
      </c>
      <c r="C122" s="103"/>
      <c r="D122" s="50"/>
      <c r="E122" s="42"/>
      <c r="F122" s="54"/>
      <c r="G122" s="54" t="str">
        <f t="shared" si="7"/>
        <v/>
      </c>
      <c r="L122" s="42"/>
      <c r="M122" s="27"/>
    </row>
    <row r="123" spans="1:14" x14ac:dyDescent="0.3">
      <c r="A123" s="30" t="s">
        <v>1123</v>
      </c>
      <c r="B123" s="42" t="s">
        <v>1389</v>
      </c>
      <c r="C123" s="103"/>
      <c r="D123" s="50"/>
      <c r="E123" s="42"/>
      <c r="F123" s="54"/>
      <c r="G123" s="54" t="str">
        <f t="shared" si="7"/>
        <v/>
      </c>
      <c r="L123" s="42"/>
      <c r="M123" s="27"/>
    </row>
    <row r="124" spans="1:14" x14ac:dyDescent="0.3">
      <c r="A124" s="30" t="s">
        <v>1124</v>
      </c>
      <c r="B124" s="42" t="s">
        <v>1390</v>
      </c>
      <c r="C124" s="103"/>
      <c r="D124" s="50"/>
      <c r="E124" s="42"/>
      <c r="F124" s="54"/>
      <c r="G124" s="54" t="str">
        <f t="shared" si="7"/>
        <v/>
      </c>
      <c r="L124" s="67"/>
      <c r="M124" s="27"/>
    </row>
    <row r="125" spans="1:14" x14ac:dyDescent="0.3">
      <c r="A125" s="30" t="s">
        <v>1125</v>
      </c>
      <c r="B125" s="67" t="s">
        <v>1391</v>
      </c>
      <c r="C125" s="103"/>
      <c r="D125" s="50"/>
      <c r="E125" s="42"/>
      <c r="F125" s="54"/>
      <c r="G125" s="54" t="str">
        <f t="shared" si="7"/>
        <v/>
      </c>
      <c r="L125" s="42"/>
      <c r="M125" s="27"/>
    </row>
    <row r="126" spans="1:14" x14ac:dyDescent="0.3">
      <c r="A126" s="30" t="s">
        <v>1126</v>
      </c>
      <c r="B126" s="42" t="s">
        <v>1392</v>
      </c>
      <c r="C126" s="103"/>
      <c r="D126" s="50"/>
      <c r="E126" s="42"/>
      <c r="F126" s="54"/>
      <c r="G126" s="54" t="str">
        <f t="shared" si="7"/>
        <v/>
      </c>
      <c r="H126" s="28"/>
      <c r="L126" s="42"/>
      <c r="M126" s="27"/>
    </row>
    <row r="127" spans="1:14" x14ac:dyDescent="0.3">
      <c r="A127" s="30" t="s">
        <v>1127</v>
      </c>
      <c r="B127" s="42" t="s">
        <v>1393</v>
      </c>
      <c r="C127" s="103"/>
      <c r="D127" s="50"/>
      <c r="E127" s="42"/>
      <c r="F127" s="54"/>
      <c r="G127" s="54" t="str">
        <f t="shared" si="7"/>
        <v/>
      </c>
      <c r="H127" s="27"/>
      <c r="L127" s="42"/>
      <c r="M127" s="27"/>
    </row>
    <row r="128" spans="1:14" x14ac:dyDescent="0.3">
      <c r="A128" s="30" t="s">
        <v>1128</v>
      </c>
      <c r="B128" s="42" t="s">
        <v>1394</v>
      </c>
      <c r="C128" s="103"/>
      <c r="D128" s="50"/>
      <c r="E128" s="42"/>
      <c r="F128" s="54"/>
      <c r="G128" s="54" t="str">
        <f t="shared" si="7"/>
        <v/>
      </c>
      <c r="H128" s="27"/>
      <c r="L128" s="27"/>
      <c r="M128" s="27"/>
    </row>
    <row r="129" spans="1:14" x14ac:dyDescent="0.3">
      <c r="A129" s="30" t="s">
        <v>1129</v>
      </c>
      <c r="B129" s="42" t="s">
        <v>213</v>
      </c>
      <c r="C129" s="103"/>
      <c r="D129" s="50"/>
      <c r="E129" s="42"/>
      <c r="F129" s="54"/>
      <c r="G129" s="54" t="str">
        <f t="shared" si="7"/>
        <v/>
      </c>
      <c r="H129" s="27"/>
      <c r="L129" s="27"/>
      <c r="M129" s="27"/>
    </row>
    <row r="130" spans="1:14" hidden="1" outlineLevel="1" x14ac:dyDescent="0.3">
      <c r="A130" s="30" t="s">
        <v>1130</v>
      </c>
      <c r="B130" s="68" t="s">
        <v>214</v>
      </c>
      <c r="C130" s="50">
        <f>SUM(C112:C129)</f>
        <v>14938.8488496099</v>
      </c>
      <c r="D130" s="50">
        <f>SUM(D112:D129)</f>
        <v>0</v>
      </c>
      <c r="E130" s="42"/>
      <c r="F130" s="51">
        <f>SUM(F112:F129)</f>
        <v>1</v>
      </c>
      <c r="G130" s="51">
        <f>SUM(G112:G129)</f>
        <v>0</v>
      </c>
      <c r="H130" s="27"/>
      <c r="L130" s="27"/>
      <c r="M130" s="27"/>
    </row>
    <row r="131" spans="1:14" hidden="1" outlineLevel="1" x14ac:dyDescent="0.3">
      <c r="A131" s="30" t="s">
        <v>1131</v>
      </c>
      <c r="B131" s="59"/>
      <c r="C131" s="50"/>
      <c r="D131" s="50"/>
      <c r="E131" s="42"/>
      <c r="F131" s="54"/>
      <c r="G131" s="54" t="str">
        <f t="shared" ref="G131:G136" si="8">IF($D$130=0,"",IF(D131="[for completion]","",D131/$D$130))</f>
        <v/>
      </c>
      <c r="H131" s="27"/>
      <c r="L131" s="27"/>
      <c r="M131" s="27"/>
    </row>
    <row r="132" spans="1:14" hidden="1" outlineLevel="1" x14ac:dyDescent="0.3">
      <c r="A132" s="30" t="s">
        <v>1132</v>
      </c>
      <c r="B132" s="59"/>
      <c r="C132" s="50"/>
      <c r="D132" s="50"/>
      <c r="E132" s="42"/>
      <c r="F132" s="54"/>
      <c r="G132" s="54" t="str">
        <f t="shared" si="8"/>
        <v/>
      </c>
      <c r="H132" s="27"/>
      <c r="L132" s="27"/>
      <c r="M132" s="27"/>
    </row>
    <row r="133" spans="1:14" hidden="1" outlineLevel="1" x14ac:dyDescent="0.3">
      <c r="A133" s="30" t="s">
        <v>1133</v>
      </c>
      <c r="B133" s="59"/>
      <c r="C133" s="50"/>
      <c r="D133" s="50"/>
      <c r="E133" s="42"/>
      <c r="F133" s="54"/>
      <c r="G133" s="54" t="str">
        <f t="shared" si="8"/>
        <v/>
      </c>
      <c r="H133" s="27"/>
      <c r="L133" s="27"/>
      <c r="M133" s="27"/>
    </row>
    <row r="134" spans="1:14" hidden="1" outlineLevel="1" x14ac:dyDescent="0.3">
      <c r="A134" s="30" t="s">
        <v>1134</v>
      </c>
      <c r="B134" s="59"/>
      <c r="C134" s="50"/>
      <c r="D134" s="50"/>
      <c r="E134" s="42"/>
      <c r="F134" s="54"/>
      <c r="G134" s="54" t="str">
        <f t="shared" si="8"/>
        <v/>
      </c>
      <c r="H134" s="27"/>
      <c r="L134" s="27"/>
      <c r="M134" s="27"/>
    </row>
    <row r="135" spans="1:14" hidden="1" outlineLevel="1" x14ac:dyDescent="0.3">
      <c r="A135" s="30" t="s">
        <v>1135</v>
      </c>
      <c r="B135" s="59"/>
      <c r="C135" s="50"/>
      <c r="D135" s="50"/>
      <c r="E135" s="42"/>
      <c r="F135" s="54"/>
      <c r="G135" s="54" t="str">
        <f t="shared" si="8"/>
        <v/>
      </c>
      <c r="H135" s="27"/>
      <c r="L135" s="27"/>
      <c r="M135" s="27"/>
    </row>
    <row r="136" spans="1:14" hidden="1" outlineLevel="1" x14ac:dyDescent="0.3">
      <c r="A136" s="30" t="s">
        <v>1136</v>
      </c>
      <c r="B136" s="59"/>
      <c r="C136" s="50"/>
      <c r="D136" s="50"/>
      <c r="E136" s="42"/>
      <c r="F136" s="54"/>
      <c r="G136" s="54" t="str">
        <f t="shared" si="8"/>
        <v/>
      </c>
      <c r="H136" s="27"/>
      <c r="L136" s="27"/>
      <c r="M136" s="27"/>
    </row>
    <row r="137" spans="1:14" ht="15" customHeight="1" collapsed="1" x14ac:dyDescent="0.3">
      <c r="A137" s="45"/>
      <c r="B137" s="46" t="s">
        <v>249</v>
      </c>
      <c r="C137" s="48" t="s">
        <v>244</v>
      </c>
      <c r="D137" s="48" t="s">
        <v>245</v>
      </c>
      <c r="E137" s="47"/>
      <c r="F137" s="48" t="s">
        <v>246</v>
      </c>
      <c r="G137" s="48" t="s">
        <v>247</v>
      </c>
      <c r="H137" s="27"/>
      <c r="L137" s="27"/>
      <c r="M137" s="27"/>
    </row>
    <row r="138" spans="1:14" s="74" customFormat="1" x14ac:dyDescent="0.3">
      <c r="A138" s="30" t="s">
        <v>1137</v>
      </c>
      <c r="B138" s="42" t="s">
        <v>248</v>
      </c>
      <c r="C138" s="103">
        <v>11500</v>
      </c>
      <c r="D138" s="50">
        <v>0</v>
      </c>
      <c r="E138" s="55"/>
      <c r="F138" s="54">
        <f t="shared" ref="F138" si="9">IF($C$156=0,"",IF(C138="[for completion]","",IF(C138="","",C138/$C$156)))</f>
        <v>1</v>
      </c>
      <c r="G138" s="54" t="str">
        <f t="shared" ref="G138:G155" si="10">IF($D$156=0,"",IF(D138="[for completion]","",IF(D138="","",D138/$D$156)))</f>
        <v/>
      </c>
      <c r="H138" s="27"/>
      <c r="I138" s="30"/>
      <c r="J138" s="30"/>
      <c r="K138" s="30"/>
      <c r="L138" s="27"/>
      <c r="M138" s="27"/>
      <c r="N138" s="27"/>
    </row>
    <row r="139" spans="1:14" s="74" customFormat="1" x14ac:dyDescent="0.3">
      <c r="A139" s="30" t="s">
        <v>1138</v>
      </c>
      <c r="B139" s="42" t="s">
        <v>1379</v>
      </c>
      <c r="C139" s="103"/>
      <c r="D139" s="50"/>
      <c r="E139" s="55"/>
      <c r="F139" s="54"/>
      <c r="G139" s="54" t="str">
        <f t="shared" si="10"/>
        <v/>
      </c>
      <c r="H139" s="27"/>
      <c r="I139" s="30"/>
      <c r="J139" s="30"/>
      <c r="K139" s="30"/>
      <c r="L139" s="27"/>
      <c r="M139" s="27"/>
      <c r="N139" s="27"/>
    </row>
    <row r="140" spans="1:14" s="74" customFormat="1" x14ac:dyDescent="0.3">
      <c r="A140" s="30" t="s">
        <v>1139</v>
      </c>
      <c r="B140" s="42" t="s">
        <v>1380</v>
      </c>
      <c r="C140" s="103"/>
      <c r="D140" s="50"/>
      <c r="E140" s="55"/>
      <c r="F140" s="54"/>
      <c r="G140" s="54" t="str">
        <f t="shared" si="10"/>
        <v/>
      </c>
      <c r="H140" s="27"/>
      <c r="I140" s="30"/>
      <c r="J140" s="30"/>
      <c r="K140" s="30"/>
      <c r="L140" s="27"/>
      <c r="M140" s="27"/>
      <c r="N140" s="27"/>
    </row>
    <row r="141" spans="1:14" s="74" customFormat="1" x14ac:dyDescent="0.3">
      <c r="A141" s="30" t="s">
        <v>1140</v>
      </c>
      <c r="B141" s="42" t="s">
        <v>1381</v>
      </c>
      <c r="C141" s="103"/>
      <c r="D141" s="50"/>
      <c r="E141" s="55"/>
      <c r="F141" s="54"/>
      <c r="G141" s="54" t="str">
        <f t="shared" si="10"/>
        <v/>
      </c>
      <c r="H141" s="27"/>
      <c r="I141" s="30"/>
      <c r="J141" s="30"/>
      <c r="K141" s="30"/>
      <c r="L141" s="27"/>
      <c r="M141" s="27"/>
      <c r="N141" s="27"/>
    </row>
    <row r="142" spans="1:14" s="74" customFormat="1" x14ac:dyDescent="0.3">
      <c r="A142" s="30" t="s">
        <v>1141</v>
      </c>
      <c r="B142" s="42" t="s">
        <v>1382</v>
      </c>
      <c r="C142" s="103"/>
      <c r="D142" s="50"/>
      <c r="E142" s="55"/>
      <c r="F142" s="54"/>
      <c r="G142" s="54" t="str">
        <f t="shared" si="10"/>
        <v/>
      </c>
      <c r="H142" s="27"/>
      <c r="I142" s="30"/>
      <c r="J142" s="30"/>
      <c r="K142" s="30"/>
      <c r="L142" s="27"/>
      <c r="M142" s="27"/>
      <c r="N142" s="27"/>
    </row>
    <row r="143" spans="1:14" s="74" customFormat="1" x14ac:dyDescent="0.3">
      <c r="A143" s="30" t="s">
        <v>1142</v>
      </c>
      <c r="B143" s="42" t="s">
        <v>1383</v>
      </c>
      <c r="C143" s="103"/>
      <c r="D143" s="50"/>
      <c r="E143" s="42"/>
      <c r="F143" s="54"/>
      <c r="G143" s="54" t="str">
        <f t="shared" si="10"/>
        <v/>
      </c>
      <c r="H143" s="27"/>
      <c r="I143" s="30"/>
      <c r="J143" s="30"/>
      <c r="K143" s="30"/>
      <c r="L143" s="27"/>
      <c r="M143" s="27"/>
      <c r="N143" s="27"/>
    </row>
    <row r="144" spans="1:14" x14ac:dyDescent="0.3">
      <c r="A144" s="30" t="s">
        <v>1143</v>
      </c>
      <c r="B144" s="42" t="s">
        <v>1384</v>
      </c>
      <c r="C144" s="103"/>
      <c r="D144" s="50"/>
      <c r="E144" s="42"/>
      <c r="F144" s="54"/>
      <c r="G144" s="54" t="str">
        <f t="shared" si="10"/>
        <v/>
      </c>
      <c r="H144" s="27"/>
      <c r="L144" s="27"/>
      <c r="M144" s="27"/>
    </row>
    <row r="145" spans="1:14" x14ac:dyDescent="0.3">
      <c r="A145" s="30" t="s">
        <v>1144</v>
      </c>
      <c r="B145" s="42" t="s">
        <v>1385</v>
      </c>
      <c r="C145" s="103"/>
      <c r="D145" s="50"/>
      <c r="E145" s="42"/>
      <c r="F145" s="54"/>
      <c r="G145" s="54" t="str">
        <f t="shared" si="10"/>
        <v/>
      </c>
      <c r="H145" s="27"/>
      <c r="L145" s="27"/>
      <c r="M145" s="27"/>
      <c r="N145" s="28"/>
    </row>
    <row r="146" spans="1:14" x14ac:dyDescent="0.3">
      <c r="A146" s="30" t="s">
        <v>1145</v>
      </c>
      <c r="B146" s="42" t="s">
        <v>1386</v>
      </c>
      <c r="C146" s="103"/>
      <c r="D146" s="50"/>
      <c r="E146" s="42"/>
      <c r="F146" s="54"/>
      <c r="G146" s="54" t="str">
        <f t="shared" si="10"/>
        <v/>
      </c>
      <c r="H146" s="27"/>
      <c r="L146" s="27"/>
      <c r="M146" s="27"/>
      <c r="N146" s="28"/>
    </row>
    <row r="147" spans="1:14" x14ac:dyDescent="0.3">
      <c r="A147" s="30" t="s">
        <v>1146</v>
      </c>
      <c r="B147" s="30" t="s">
        <v>1387</v>
      </c>
      <c r="C147" s="103"/>
      <c r="D147" s="50"/>
      <c r="F147" s="54"/>
      <c r="G147" s="54" t="str">
        <f t="shared" si="10"/>
        <v/>
      </c>
      <c r="H147" s="27"/>
      <c r="L147" s="27"/>
      <c r="M147" s="27"/>
      <c r="N147" s="28"/>
    </row>
    <row r="148" spans="1:14" x14ac:dyDescent="0.3">
      <c r="A148" s="30" t="s">
        <v>1147</v>
      </c>
      <c r="B148" s="42" t="s">
        <v>1388</v>
      </c>
      <c r="C148" s="103"/>
      <c r="D148" s="50"/>
      <c r="E148" s="42"/>
      <c r="F148" s="54"/>
      <c r="G148" s="54" t="str">
        <f t="shared" si="10"/>
        <v/>
      </c>
      <c r="H148" s="27"/>
      <c r="L148" s="27"/>
      <c r="M148" s="27"/>
      <c r="N148" s="28"/>
    </row>
    <row r="149" spans="1:14" x14ac:dyDescent="0.3">
      <c r="A149" s="30" t="s">
        <v>1148</v>
      </c>
      <c r="B149" s="42" t="s">
        <v>1389</v>
      </c>
      <c r="C149" s="103"/>
      <c r="D149" s="50"/>
      <c r="E149" s="42"/>
      <c r="F149" s="54"/>
      <c r="G149" s="54" t="str">
        <f t="shared" si="10"/>
        <v/>
      </c>
      <c r="H149" s="27"/>
      <c r="L149" s="27"/>
      <c r="M149" s="27"/>
      <c r="N149" s="28"/>
    </row>
    <row r="150" spans="1:14" x14ac:dyDescent="0.3">
      <c r="A150" s="30" t="s">
        <v>1149</v>
      </c>
      <c r="B150" s="42" t="s">
        <v>1390</v>
      </c>
      <c r="C150" s="103"/>
      <c r="D150" s="50"/>
      <c r="E150" s="42"/>
      <c r="F150" s="54"/>
      <c r="G150" s="54" t="str">
        <f t="shared" si="10"/>
        <v/>
      </c>
      <c r="H150" s="27"/>
      <c r="L150" s="27"/>
      <c r="M150" s="27"/>
      <c r="N150" s="28"/>
    </row>
    <row r="151" spans="1:14" x14ac:dyDescent="0.3">
      <c r="A151" s="30" t="s">
        <v>1150</v>
      </c>
      <c r="B151" s="67" t="s">
        <v>1391</v>
      </c>
      <c r="C151" s="103"/>
      <c r="D151" s="50"/>
      <c r="E151" s="42"/>
      <c r="F151" s="54"/>
      <c r="G151" s="54" t="str">
        <f t="shared" si="10"/>
        <v/>
      </c>
      <c r="H151" s="27"/>
      <c r="L151" s="27"/>
      <c r="M151" s="27"/>
      <c r="N151" s="28"/>
    </row>
    <row r="152" spans="1:14" x14ac:dyDescent="0.3">
      <c r="A152" s="30" t="s">
        <v>1151</v>
      </c>
      <c r="B152" s="42" t="s">
        <v>1392</v>
      </c>
      <c r="C152" s="103"/>
      <c r="D152" s="50"/>
      <c r="E152" s="42"/>
      <c r="F152" s="54"/>
      <c r="G152" s="54" t="str">
        <f t="shared" si="10"/>
        <v/>
      </c>
      <c r="H152" s="27"/>
      <c r="L152" s="27"/>
      <c r="M152" s="27"/>
      <c r="N152" s="28"/>
    </row>
    <row r="153" spans="1:14" x14ac:dyDescent="0.3">
      <c r="A153" s="30" t="s">
        <v>1152</v>
      </c>
      <c r="B153" s="42" t="s">
        <v>1393</v>
      </c>
      <c r="C153" s="103"/>
      <c r="D153" s="50"/>
      <c r="E153" s="42"/>
      <c r="F153" s="54"/>
      <c r="G153" s="54" t="str">
        <f t="shared" si="10"/>
        <v/>
      </c>
      <c r="H153" s="27"/>
      <c r="L153" s="27"/>
      <c r="M153" s="27"/>
      <c r="N153" s="28"/>
    </row>
    <row r="154" spans="1:14" x14ac:dyDescent="0.3">
      <c r="A154" s="30" t="s">
        <v>1153</v>
      </c>
      <c r="B154" s="42" t="s">
        <v>1394</v>
      </c>
      <c r="C154" s="103"/>
      <c r="D154" s="50"/>
      <c r="E154" s="42"/>
      <c r="F154" s="54"/>
      <c r="G154" s="54" t="str">
        <f t="shared" si="10"/>
        <v/>
      </c>
      <c r="H154" s="27"/>
      <c r="L154" s="27"/>
      <c r="M154" s="27"/>
      <c r="N154" s="28"/>
    </row>
    <row r="155" spans="1:14" x14ac:dyDescent="0.3">
      <c r="A155" s="30" t="s">
        <v>1154</v>
      </c>
      <c r="B155" s="42" t="s">
        <v>213</v>
      </c>
      <c r="C155" s="103"/>
      <c r="D155" s="50"/>
      <c r="E155" s="42"/>
      <c r="F155" s="54"/>
      <c r="G155" s="54" t="str">
        <f t="shared" si="10"/>
        <v/>
      </c>
      <c r="H155" s="27"/>
      <c r="L155" s="27"/>
      <c r="M155" s="27"/>
      <c r="N155" s="28"/>
    </row>
    <row r="156" spans="1:14" hidden="1" outlineLevel="1" x14ac:dyDescent="0.3">
      <c r="A156" s="30" t="s">
        <v>1155</v>
      </c>
      <c r="B156" s="68" t="s">
        <v>214</v>
      </c>
      <c r="C156" s="50">
        <f>SUM(C138:C155)</f>
        <v>11500</v>
      </c>
      <c r="D156" s="50">
        <f>SUM(D138:D155)</f>
        <v>0</v>
      </c>
      <c r="E156" s="42"/>
      <c r="F156" s="51">
        <f>SUM(F138:F155)</f>
        <v>1</v>
      </c>
      <c r="G156" s="51">
        <f>SUM(G138:G155)</f>
        <v>0</v>
      </c>
      <c r="H156" s="27"/>
      <c r="L156" s="27"/>
      <c r="M156" s="27"/>
      <c r="N156" s="28"/>
    </row>
    <row r="157" spans="1:14" hidden="1" outlineLevel="1" x14ac:dyDescent="0.3">
      <c r="A157" s="30" t="s">
        <v>1156</v>
      </c>
      <c r="B157" s="59" t="s">
        <v>215</v>
      </c>
      <c r="C157" s="50"/>
      <c r="D157" s="50"/>
      <c r="E157" s="42"/>
      <c r="F157" s="54" t="str">
        <f t="shared" ref="F157:F162" si="11">IF($C$156=0,"",IF(C157="[for completion]","",IF(C157="","",C157/$C$156)))</f>
        <v/>
      </c>
      <c r="G157" s="54" t="str">
        <f t="shared" ref="G157:G162" si="12">IF($D$156=0,"",IF(D157="[for completion]","",IF(D157="","",D157/$D$156)))</f>
        <v/>
      </c>
      <c r="H157" s="27"/>
      <c r="L157" s="27"/>
      <c r="M157" s="27"/>
      <c r="N157" s="28"/>
    </row>
    <row r="158" spans="1:14" hidden="1" outlineLevel="1" x14ac:dyDescent="0.3">
      <c r="A158" s="30" t="s">
        <v>1157</v>
      </c>
      <c r="B158" s="59" t="s">
        <v>215</v>
      </c>
      <c r="C158" s="50"/>
      <c r="D158" s="50"/>
      <c r="E158" s="42"/>
      <c r="F158" s="54" t="str">
        <f t="shared" si="11"/>
        <v/>
      </c>
      <c r="G158" s="54" t="str">
        <f t="shared" si="12"/>
        <v/>
      </c>
      <c r="H158" s="27"/>
      <c r="L158" s="27"/>
      <c r="M158" s="27"/>
      <c r="N158" s="28"/>
    </row>
    <row r="159" spans="1:14" hidden="1" outlineLevel="1" x14ac:dyDescent="0.3">
      <c r="A159" s="30" t="s">
        <v>1158</v>
      </c>
      <c r="B159" s="59" t="s">
        <v>215</v>
      </c>
      <c r="C159" s="50"/>
      <c r="D159" s="50"/>
      <c r="E159" s="42"/>
      <c r="F159" s="54" t="str">
        <f t="shared" si="11"/>
        <v/>
      </c>
      <c r="G159" s="54" t="str">
        <f t="shared" si="12"/>
        <v/>
      </c>
      <c r="H159" s="27"/>
      <c r="L159" s="27"/>
      <c r="M159" s="27"/>
      <c r="N159" s="28"/>
    </row>
    <row r="160" spans="1:14" hidden="1" outlineLevel="1" x14ac:dyDescent="0.3">
      <c r="A160" s="30" t="s">
        <v>1159</v>
      </c>
      <c r="B160" s="59" t="s">
        <v>215</v>
      </c>
      <c r="C160" s="50"/>
      <c r="D160" s="50"/>
      <c r="E160" s="42"/>
      <c r="F160" s="54" t="str">
        <f t="shared" si="11"/>
        <v/>
      </c>
      <c r="G160" s="54" t="str">
        <f t="shared" si="12"/>
        <v/>
      </c>
      <c r="H160" s="27"/>
      <c r="L160" s="27"/>
      <c r="M160" s="27"/>
      <c r="N160" s="28"/>
    </row>
    <row r="161" spans="1:14" hidden="1" outlineLevel="1" x14ac:dyDescent="0.3">
      <c r="A161" s="30" t="s">
        <v>1160</v>
      </c>
      <c r="B161" s="59" t="s">
        <v>215</v>
      </c>
      <c r="C161" s="50"/>
      <c r="D161" s="50"/>
      <c r="E161" s="42"/>
      <c r="F161" s="54" t="str">
        <f t="shared" si="11"/>
        <v/>
      </c>
      <c r="G161" s="54" t="str">
        <f t="shared" si="12"/>
        <v/>
      </c>
      <c r="H161" s="27"/>
      <c r="L161" s="27"/>
      <c r="M161" s="27"/>
      <c r="N161" s="28"/>
    </row>
    <row r="162" spans="1:14" hidden="1" outlineLevel="1" x14ac:dyDescent="0.3">
      <c r="A162" s="30" t="s">
        <v>1161</v>
      </c>
      <c r="B162" s="59" t="s">
        <v>215</v>
      </c>
      <c r="C162" s="50"/>
      <c r="D162" s="50"/>
      <c r="E162" s="42"/>
      <c r="F162" s="54" t="str">
        <f t="shared" si="11"/>
        <v/>
      </c>
      <c r="G162" s="54" t="str">
        <f t="shared" si="12"/>
        <v/>
      </c>
      <c r="H162" s="27"/>
      <c r="L162" s="27"/>
      <c r="M162" s="27"/>
      <c r="N162" s="28"/>
    </row>
    <row r="163" spans="1:14" ht="15" customHeight="1" collapsed="1" x14ac:dyDescent="0.3">
      <c r="A163" s="45"/>
      <c r="B163" s="46" t="s">
        <v>250</v>
      </c>
      <c r="C163" s="62" t="s">
        <v>244</v>
      </c>
      <c r="D163" s="62" t="s">
        <v>245</v>
      </c>
      <c r="E163" s="47"/>
      <c r="F163" s="62" t="s">
        <v>246</v>
      </c>
      <c r="G163" s="62" t="s">
        <v>247</v>
      </c>
      <c r="H163" s="27"/>
      <c r="L163" s="27"/>
      <c r="M163" s="27"/>
      <c r="N163" s="28"/>
    </row>
    <row r="164" spans="1:14" x14ac:dyDescent="0.3">
      <c r="A164" s="30" t="s">
        <v>1162</v>
      </c>
      <c r="B164" s="27" t="s">
        <v>251</v>
      </c>
      <c r="C164" s="103">
        <v>11500</v>
      </c>
      <c r="D164" s="50">
        <v>0</v>
      </c>
      <c r="E164" s="75"/>
      <c r="F164" s="54">
        <f>IF($C$167=0,"",IF(C164="[for completion]","",IF(C164="","",C164/$C$167)))</f>
        <v>1</v>
      </c>
      <c r="G164" s="54" t="str">
        <f>IF($D$167=0,"",IF(D164="[for completion]","",IF(D164="","",D164/$D$167)))</f>
        <v/>
      </c>
      <c r="H164" s="27"/>
      <c r="L164" s="27"/>
      <c r="M164" s="27"/>
      <c r="N164" s="28"/>
    </row>
    <row r="165" spans="1:14" x14ac:dyDescent="0.3">
      <c r="A165" s="30" t="s">
        <v>1163</v>
      </c>
      <c r="B165" s="27" t="s">
        <v>252</v>
      </c>
      <c r="C165" s="103">
        <v>0</v>
      </c>
      <c r="D165" s="50">
        <v>0</v>
      </c>
      <c r="E165" s="75"/>
      <c r="F165" s="54">
        <f>IF($C$167=0,"",IF(C165="[for completion]","",IF(C165="","",C165/$C$167)))</f>
        <v>0</v>
      </c>
      <c r="G165" s="54" t="str">
        <f>IF($D$167=0,"",IF(D165="[for completion]","",IF(D165="","",D165/$D$167)))</f>
        <v/>
      </c>
      <c r="H165" s="27"/>
      <c r="L165" s="27"/>
      <c r="M165" s="27"/>
      <c r="N165" s="28"/>
    </row>
    <row r="166" spans="1:14" x14ac:dyDescent="0.3">
      <c r="A166" s="30" t="s">
        <v>1164</v>
      </c>
      <c r="B166" s="27" t="s">
        <v>213</v>
      </c>
      <c r="C166" s="103">
        <v>0</v>
      </c>
      <c r="D166" s="50">
        <v>0</v>
      </c>
      <c r="E166" s="75"/>
      <c r="F166" s="54">
        <f>IF($C$167=0,"",IF(C166="[for completion]","",IF(C166="","",C166/$C$167)))</f>
        <v>0</v>
      </c>
      <c r="G166" s="54" t="str">
        <f>IF($D$167=0,"",IF(D166="[for completion]","",IF(D166="","",D166/$D$167)))</f>
        <v/>
      </c>
      <c r="H166" s="27"/>
      <c r="L166" s="27"/>
      <c r="M166" s="27"/>
      <c r="N166" s="28"/>
    </row>
    <row r="167" spans="1:14" x14ac:dyDescent="0.3">
      <c r="A167" s="30" t="s">
        <v>1165</v>
      </c>
      <c r="B167" s="76" t="s">
        <v>214</v>
      </c>
      <c r="C167" s="77">
        <f>SUM(C164:C166)</f>
        <v>11500</v>
      </c>
      <c r="D167" s="77">
        <f>SUM(D164:D166)</f>
        <v>0</v>
      </c>
      <c r="E167" s="75"/>
      <c r="F167" s="78">
        <f>SUM(F164:F166)</f>
        <v>1</v>
      </c>
      <c r="G167" s="78">
        <f>SUM(G164:G166)</f>
        <v>0</v>
      </c>
      <c r="H167" s="27"/>
      <c r="L167" s="27"/>
      <c r="M167" s="27"/>
      <c r="N167" s="28"/>
    </row>
    <row r="168" spans="1:14" hidden="1" outlineLevel="1" x14ac:dyDescent="0.3">
      <c r="A168" s="30" t="s">
        <v>1166</v>
      </c>
      <c r="B168" s="76"/>
      <c r="C168" s="77"/>
      <c r="D168" s="77"/>
      <c r="E168" s="75"/>
      <c r="F168" s="75"/>
      <c r="G168" s="67"/>
      <c r="H168" s="27"/>
      <c r="L168" s="27"/>
      <c r="M168" s="27"/>
      <c r="N168" s="28"/>
    </row>
    <row r="169" spans="1:14" hidden="1" outlineLevel="1" x14ac:dyDescent="0.3">
      <c r="A169" s="30" t="s">
        <v>1167</v>
      </c>
      <c r="B169" s="76"/>
      <c r="C169" s="77"/>
      <c r="D169" s="77"/>
      <c r="E169" s="75"/>
      <c r="F169" s="75"/>
      <c r="G169" s="67"/>
      <c r="H169" s="27"/>
      <c r="L169" s="27"/>
      <c r="M169" s="27"/>
      <c r="N169" s="28"/>
    </row>
    <row r="170" spans="1:14" hidden="1" outlineLevel="1" x14ac:dyDescent="0.3">
      <c r="A170" s="30" t="s">
        <v>1168</v>
      </c>
      <c r="B170" s="76"/>
      <c r="C170" s="77"/>
      <c r="D170" s="77"/>
      <c r="E170" s="75"/>
      <c r="F170" s="75"/>
      <c r="G170" s="67"/>
      <c r="H170" s="27"/>
      <c r="L170" s="27"/>
      <c r="M170" s="27"/>
      <c r="N170" s="28"/>
    </row>
    <row r="171" spans="1:14" hidden="1" outlineLevel="1" x14ac:dyDescent="0.3">
      <c r="A171" s="30" t="s">
        <v>1169</v>
      </c>
      <c r="B171" s="76"/>
      <c r="C171" s="77"/>
      <c r="D171" s="77"/>
      <c r="E171" s="75"/>
      <c r="F171" s="75"/>
      <c r="G171" s="67"/>
      <c r="H171" s="27"/>
      <c r="L171" s="27"/>
      <c r="M171" s="27"/>
      <c r="N171" s="28"/>
    </row>
    <row r="172" spans="1:14" hidden="1" outlineLevel="1" x14ac:dyDescent="0.3">
      <c r="A172" s="30" t="s">
        <v>1170</v>
      </c>
      <c r="B172" s="76"/>
      <c r="C172" s="77"/>
      <c r="D172" s="77"/>
      <c r="E172" s="75"/>
      <c r="F172" s="75"/>
      <c r="G172" s="67"/>
      <c r="H172" s="27"/>
      <c r="L172" s="27"/>
      <c r="M172" s="27"/>
      <c r="N172" s="28"/>
    </row>
    <row r="173" spans="1:14" ht="15" customHeight="1" collapsed="1" x14ac:dyDescent="0.3">
      <c r="A173" s="45"/>
      <c r="B173" s="46" t="s">
        <v>253</v>
      </c>
      <c r="C173" s="45" t="s">
        <v>194</v>
      </c>
      <c r="D173" s="45"/>
      <c r="E173" s="47"/>
      <c r="F173" s="48" t="s">
        <v>254</v>
      </c>
      <c r="G173" s="48"/>
      <c r="H173" s="27"/>
      <c r="L173" s="27"/>
      <c r="M173" s="27"/>
      <c r="N173" s="28"/>
    </row>
    <row r="174" spans="1:14" ht="15" customHeight="1" x14ac:dyDescent="0.3">
      <c r="A174" s="30" t="s">
        <v>1171</v>
      </c>
      <c r="B174" s="42" t="s">
        <v>255</v>
      </c>
      <c r="C174" s="103">
        <v>0</v>
      </c>
      <c r="D174" s="40"/>
      <c r="E174" s="36"/>
      <c r="F174" s="54">
        <f>IF($C$179=0,"",IF(C174="[for completion]","",C174/$C$179))</f>
        <v>0</v>
      </c>
      <c r="G174" s="55"/>
      <c r="H174" s="27"/>
      <c r="L174" s="27"/>
      <c r="M174" s="27"/>
      <c r="N174" s="28"/>
    </row>
    <row r="175" spans="1:14" ht="30.75" customHeight="1" x14ac:dyDescent="0.3">
      <c r="A175" s="30" t="s">
        <v>1172</v>
      </c>
      <c r="B175" s="42" t="s">
        <v>256</v>
      </c>
      <c r="C175" s="103">
        <v>91.5</v>
      </c>
      <c r="E175" s="61"/>
      <c r="F175" s="54">
        <f>IF($C$179=0,"",IF(C175="[for completion]","",C175/$C$179))</f>
        <v>0.12861053422840754</v>
      </c>
      <c r="G175" s="55"/>
      <c r="H175" s="27"/>
      <c r="L175" s="27"/>
      <c r="M175" s="27"/>
      <c r="N175" s="28"/>
    </row>
    <row r="176" spans="1:14" x14ac:dyDescent="0.3">
      <c r="A176" s="30" t="s">
        <v>1173</v>
      </c>
      <c r="B176" s="42" t="s">
        <v>257</v>
      </c>
      <c r="C176" s="103">
        <v>0</v>
      </c>
      <c r="E176" s="61"/>
      <c r="F176" s="54">
        <f>IF($C$179=0,"",IF(C176="[for completion]","",C176/$C$179))</f>
        <v>0</v>
      </c>
      <c r="G176" s="55"/>
      <c r="H176" s="27"/>
      <c r="L176" s="27"/>
      <c r="M176" s="27"/>
      <c r="N176" s="28"/>
    </row>
    <row r="177" spans="1:14" x14ac:dyDescent="0.3">
      <c r="A177" s="30" t="s">
        <v>1174</v>
      </c>
      <c r="B177" s="42" t="s">
        <v>258</v>
      </c>
      <c r="C177" s="103">
        <v>619.95027543000003</v>
      </c>
      <c r="E177" s="61"/>
      <c r="F177" s="54">
        <f>IF($C$179=0,"",IF(C177="[for completion]","",C177/$C$179))</f>
        <v>0.87138946577159249</v>
      </c>
      <c r="G177" s="55"/>
      <c r="H177" s="27"/>
      <c r="L177" s="27"/>
      <c r="M177" s="27"/>
      <c r="N177" s="28"/>
    </row>
    <row r="178" spans="1:14" x14ac:dyDescent="0.3">
      <c r="A178" s="30" t="s">
        <v>1175</v>
      </c>
      <c r="B178" s="42" t="s">
        <v>213</v>
      </c>
      <c r="C178" s="103">
        <v>0</v>
      </c>
      <c r="E178" s="61"/>
      <c r="F178" s="54">
        <f t="shared" ref="F178:F187" si="13">IF($C$179=0,"",IF(C178="[for completion]","",C178/$C$179))</f>
        <v>0</v>
      </c>
      <c r="G178" s="55"/>
      <c r="H178" s="27"/>
      <c r="L178" s="27"/>
      <c r="M178" s="27"/>
      <c r="N178" s="28"/>
    </row>
    <row r="179" spans="1:14" x14ac:dyDescent="0.3">
      <c r="A179" s="30" t="s">
        <v>1176</v>
      </c>
      <c r="B179" s="68" t="s">
        <v>214</v>
      </c>
      <c r="C179" s="57">
        <f>SUM(C174:C178)</f>
        <v>711.45027543000003</v>
      </c>
      <c r="E179" s="61"/>
      <c r="F179" s="58">
        <f>SUM(F174:F178)</f>
        <v>1</v>
      </c>
      <c r="G179" s="55"/>
      <c r="H179" s="27"/>
      <c r="L179" s="27"/>
      <c r="M179" s="27"/>
      <c r="N179" s="28"/>
    </row>
    <row r="180" spans="1:14" hidden="1" outlineLevel="1" x14ac:dyDescent="0.3">
      <c r="A180" s="30" t="s">
        <v>1177</v>
      </c>
      <c r="B180" s="79" t="s">
        <v>259</v>
      </c>
      <c r="C180" s="50"/>
      <c r="E180" s="61"/>
      <c r="F180" s="54">
        <f t="shared" si="13"/>
        <v>0</v>
      </c>
      <c r="G180" s="55"/>
      <c r="H180" s="27"/>
      <c r="L180" s="27"/>
      <c r="M180" s="27"/>
      <c r="N180" s="28"/>
    </row>
    <row r="181" spans="1:14" s="79" customFormat="1" ht="28.8" hidden="1" outlineLevel="1" x14ac:dyDescent="0.3">
      <c r="A181" s="30" t="s">
        <v>1178</v>
      </c>
      <c r="B181" s="79" t="s">
        <v>260</v>
      </c>
      <c r="C181" s="80"/>
      <c r="F181" s="54">
        <f t="shared" si="13"/>
        <v>0</v>
      </c>
    </row>
    <row r="182" spans="1:14" ht="28.8" hidden="1" outlineLevel="1" x14ac:dyDescent="0.3">
      <c r="A182" s="30" t="s">
        <v>1179</v>
      </c>
      <c r="B182" s="79" t="s">
        <v>261</v>
      </c>
      <c r="C182" s="50"/>
      <c r="E182" s="61"/>
      <c r="F182" s="54">
        <f t="shared" si="13"/>
        <v>0</v>
      </c>
      <c r="G182" s="55"/>
      <c r="H182" s="27"/>
      <c r="L182" s="27"/>
      <c r="M182" s="27"/>
      <c r="N182" s="28"/>
    </row>
    <row r="183" spans="1:14" hidden="1" outlineLevel="1" x14ac:dyDescent="0.3">
      <c r="A183" s="30" t="s">
        <v>1180</v>
      </c>
      <c r="B183" s="79" t="s">
        <v>262</v>
      </c>
      <c r="C183" s="50"/>
      <c r="E183" s="61"/>
      <c r="F183" s="54">
        <f t="shared" si="13"/>
        <v>0</v>
      </c>
      <c r="G183" s="55"/>
      <c r="H183" s="27"/>
      <c r="L183" s="27"/>
      <c r="M183" s="27"/>
      <c r="N183" s="28"/>
    </row>
    <row r="184" spans="1:14" s="79" customFormat="1" hidden="1" outlineLevel="1" x14ac:dyDescent="0.3">
      <c r="A184" s="30" t="s">
        <v>1181</v>
      </c>
      <c r="B184" s="79" t="s">
        <v>263</v>
      </c>
      <c r="C184" s="80"/>
      <c r="F184" s="54">
        <f t="shared" si="13"/>
        <v>0</v>
      </c>
    </row>
    <row r="185" spans="1:14" hidden="1" outlineLevel="1" x14ac:dyDescent="0.3">
      <c r="A185" s="30" t="s">
        <v>1182</v>
      </c>
      <c r="B185" s="79" t="s">
        <v>264</v>
      </c>
      <c r="C185" s="50"/>
      <c r="E185" s="61"/>
      <c r="F185" s="54">
        <f t="shared" si="13"/>
        <v>0</v>
      </c>
      <c r="G185" s="55"/>
      <c r="H185" s="27"/>
      <c r="L185" s="27"/>
      <c r="M185" s="27"/>
      <c r="N185" s="28"/>
    </row>
    <row r="186" spans="1:14" hidden="1" outlineLevel="1" x14ac:dyDescent="0.3">
      <c r="A186" s="30" t="s">
        <v>1183</v>
      </c>
      <c r="B186" s="79" t="s">
        <v>265</v>
      </c>
      <c r="C186" s="50"/>
      <c r="E186" s="61"/>
      <c r="F186" s="54">
        <f t="shared" si="13"/>
        <v>0</v>
      </c>
      <c r="G186" s="55"/>
      <c r="H186" s="27"/>
      <c r="L186" s="27"/>
      <c r="M186" s="27"/>
      <c r="N186" s="28"/>
    </row>
    <row r="187" spans="1:14" hidden="1" outlineLevel="1" x14ac:dyDescent="0.3">
      <c r="A187" s="30" t="s">
        <v>1184</v>
      </c>
      <c r="B187" s="79" t="s">
        <v>266</v>
      </c>
      <c r="C187" s="50"/>
      <c r="E187" s="61"/>
      <c r="F187" s="54">
        <f t="shared" si="13"/>
        <v>0</v>
      </c>
      <c r="G187" s="55"/>
      <c r="H187" s="27"/>
      <c r="L187" s="27"/>
      <c r="M187" s="27"/>
      <c r="N187" s="28"/>
    </row>
    <row r="188" spans="1:14" hidden="1" outlineLevel="1" x14ac:dyDescent="0.3">
      <c r="A188" s="30" t="s">
        <v>1185</v>
      </c>
      <c r="B188" s="79"/>
      <c r="E188" s="61"/>
      <c r="F188" s="55"/>
      <c r="G188" s="55"/>
      <c r="H188" s="27"/>
      <c r="L188" s="27"/>
      <c r="M188" s="27"/>
      <c r="N188" s="28"/>
    </row>
    <row r="189" spans="1:14" hidden="1" outlineLevel="1" x14ac:dyDescent="0.3">
      <c r="A189" s="30" t="s">
        <v>1186</v>
      </c>
      <c r="B189" s="79"/>
      <c r="E189" s="61"/>
      <c r="F189" s="55"/>
      <c r="G189" s="55"/>
      <c r="H189" s="27"/>
      <c r="L189" s="27"/>
      <c r="M189" s="27"/>
      <c r="N189" s="28"/>
    </row>
    <row r="190" spans="1:14" hidden="1" outlineLevel="1" x14ac:dyDescent="0.3">
      <c r="A190" s="30" t="s">
        <v>1187</v>
      </c>
      <c r="B190" s="79"/>
      <c r="E190" s="61"/>
      <c r="F190" s="55"/>
      <c r="G190" s="55"/>
      <c r="H190" s="27"/>
      <c r="L190" s="27"/>
      <c r="M190" s="27"/>
      <c r="N190" s="28"/>
    </row>
    <row r="191" spans="1:14" hidden="1" outlineLevel="1" x14ac:dyDescent="0.3">
      <c r="A191" s="30" t="s">
        <v>1188</v>
      </c>
      <c r="B191" s="59"/>
      <c r="E191" s="61"/>
      <c r="F191" s="55"/>
      <c r="G191" s="55"/>
      <c r="H191" s="27"/>
      <c r="L191" s="27"/>
      <c r="M191" s="27"/>
      <c r="N191" s="28"/>
    </row>
    <row r="192" spans="1:14" ht="15" customHeight="1" collapsed="1" x14ac:dyDescent="0.3">
      <c r="A192" s="45"/>
      <c r="B192" s="46" t="s">
        <v>267</v>
      </c>
      <c r="C192" s="45" t="s">
        <v>194</v>
      </c>
      <c r="D192" s="45"/>
      <c r="E192" s="47"/>
      <c r="F192" s="48" t="s">
        <v>254</v>
      </c>
      <c r="G192" s="48"/>
      <c r="H192" s="27"/>
      <c r="L192" s="27"/>
      <c r="M192" s="27"/>
      <c r="N192" s="28"/>
    </row>
    <row r="193" spans="1:14" x14ac:dyDescent="0.3">
      <c r="A193" s="30" t="s">
        <v>1189</v>
      </c>
      <c r="B193" s="42" t="s">
        <v>268</v>
      </c>
      <c r="C193" s="103">
        <v>91.5</v>
      </c>
      <c r="E193" s="53"/>
      <c r="F193" s="54">
        <f t="shared" ref="F193:F206" si="14">IF($C$208=0,"",IF(C193="[for completion]","",C193/$C$208))</f>
        <v>1</v>
      </c>
      <c r="G193" s="55"/>
      <c r="H193" s="27"/>
      <c r="L193" s="27"/>
      <c r="M193" s="27"/>
      <c r="N193" s="28"/>
    </row>
    <row r="194" spans="1:14" x14ac:dyDescent="0.3">
      <c r="A194" s="30" t="s">
        <v>1190</v>
      </c>
      <c r="B194" s="42" t="s">
        <v>269</v>
      </c>
      <c r="C194" s="103">
        <v>0</v>
      </c>
      <c r="E194" s="61"/>
      <c r="F194" s="54">
        <f t="shared" si="14"/>
        <v>0</v>
      </c>
      <c r="G194" s="61"/>
      <c r="H194" s="27"/>
      <c r="L194" s="27"/>
      <c r="M194" s="27"/>
      <c r="N194" s="28"/>
    </row>
    <row r="195" spans="1:14" x14ac:dyDescent="0.3">
      <c r="A195" s="30" t="s">
        <v>1191</v>
      </c>
      <c r="B195" s="42" t="s">
        <v>270</v>
      </c>
      <c r="C195" s="103">
        <v>0</v>
      </c>
      <c r="E195" s="61"/>
      <c r="F195" s="54">
        <f t="shared" si="14"/>
        <v>0</v>
      </c>
      <c r="G195" s="61"/>
      <c r="H195" s="27"/>
      <c r="L195" s="27"/>
      <c r="M195" s="27"/>
      <c r="N195" s="28"/>
    </row>
    <row r="196" spans="1:14" x14ac:dyDescent="0.3">
      <c r="A196" s="30" t="s">
        <v>1192</v>
      </c>
      <c r="B196" s="42" t="s">
        <v>271</v>
      </c>
      <c r="C196" s="103">
        <v>0</v>
      </c>
      <c r="E196" s="61"/>
      <c r="F196" s="54">
        <f t="shared" si="14"/>
        <v>0</v>
      </c>
      <c r="G196" s="61"/>
      <c r="H196" s="27"/>
      <c r="L196" s="27"/>
      <c r="M196" s="27"/>
      <c r="N196" s="28"/>
    </row>
    <row r="197" spans="1:14" x14ac:dyDescent="0.3">
      <c r="A197" s="30" t="s">
        <v>1193</v>
      </c>
      <c r="B197" s="42" t="s">
        <v>272</v>
      </c>
      <c r="C197" s="103">
        <v>0</v>
      </c>
      <c r="E197" s="61"/>
      <c r="F197" s="54">
        <f t="shared" si="14"/>
        <v>0</v>
      </c>
      <c r="G197" s="61"/>
      <c r="H197" s="27"/>
      <c r="L197" s="27"/>
      <c r="M197" s="27"/>
      <c r="N197" s="28"/>
    </row>
    <row r="198" spans="1:14" x14ac:dyDescent="0.3">
      <c r="A198" s="30" t="s">
        <v>1194</v>
      </c>
      <c r="B198" s="42" t="s">
        <v>273</v>
      </c>
      <c r="C198" s="103">
        <v>0</v>
      </c>
      <c r="E198" s="61"/>
      <c r="F198" s="54">
        <f t="shared" si="14"/>
        <v>0</v>
      </c>
      <c r="G198" s="61"/>
      <c r="H198" s="27"/>
      <c r="L198" s="27"/>
      <c r="M198" s="27"/>
      <c r="N198" s="28"/>
    </row>
    <row r="199" spans="1:14" x14ac:dyDescent="0.3">
      <c r="A199" s="30" t="s">
        <v>1195</v>
      </c>
      <c r="B199" s="42" t="s">
        <v>274</v>
      </c>
      <c r="C199" s="103">
        <v>0</v>
      </c>
      <c r="E199" s="61"/>
      <c r="F199" s="54">
        <f t="shared" si="14"/>
        <v>0</v>
      </c>
      <c r="G199" s="61"/>
      <c r="H199" s="27"/>
      <c r="L199" s="27"/>
      <c r="M199" s="27"/>
      <c r="N199" s="28"/>
    </row>
    <row r="200" spans="1:14" x14ac:dyDescent="0.3">
      <c r="A200" s="30" t="s">
        <v>1196</v>
      </c>
      <c r="B200" s="42" t="s">
        <v>275</v>
      </c>
      <c r="C200" s="103">
        <v>0</v>
      </c>
      <c r="E200" s="61"/>
      <c r="F200" s="54">
        <f t="shared" si="14"/>
        <v>0</v>
      </c>
      <c r="G200" s="61"/>
      <c r="H200" s="27"/>
      <c r="L200" s="27"/>
      <c r="M200" s="27"/>
      <c r="N200" s="28"/>
    </row>
    <row r="201" spans="1:14" x14ac:dyDescent="0.3">
      <c r="A201" s="30" t="s">
        <v>1197</v>
      </c>
      <c r="B201" s="42" t="s">
        <v>276</v>
      </c>
      <c r="C201" s="103">
        <v>0</v>
      </c>
      <c r="E201" s="61"/>
      <c r="F201" s="54">
        <f t="shared" si="14"/>
        <v>0</v>
      </c>
      <c r="G201" s="61"/>
      <c r="H201" s="27"/>
      <c r="L201" s="27"/>
      <c r="M201" s="27"/>
      <c r="N201" s="28"/>
    </row>
    <row r="202" spans="1:14" x14ac:dyDescent="0.3">
      <c r="A202" s="30" t="s">
        <v>1198</v>
      </c>
      <c r="B202" s="42" t="s">
        <v>277</v>
      </c>
      <c r="C202" s="103">
        <v>0</v>
      </c>
      <c r="E202" s="61"/>
      <c r="F202" s="54">
        <f t="shared" si="14"/>
        <v>0</v>
      </c>
      <c r="G202" s="61"/>
      <c r="H202" s="27"/>
      <c r="L202" s="27"/>
      <c r="M202" s="27"/>
      <c r="N202" s="28"/>
    </row>
    <row r="203" spans="1:14" x14ac:dyDescent="0.3">
      <c r="A203" s="30" t="s">
        <v>1199</v>
      </c>
      <c r="B203" s="42" t="s">
        <v>278</v>
      </c>
      <c r="C203" s="103">
        <v>0</v>
      </c>
      <c r="E203" s="61"/>
      <c r="F203" s="54">
        <f t="shared" si="14"/>
        <v>0</v>
      </c>
      <c r="G203" s="61"/>
      <c r="H203" s="27"/>
      <c r="L203" s="27"/>
      <c r="M203" s="27"/>
      <c r="N203" s="28"/>
    </row>
    <row r="204" spans="1:14" x14ac:dyDescent="0.3">
      <c r="A204" s="30" t="s">
        <v>1200</v>
      </c>
      <c r="B204" s="42" t="s">
        <v>279</v>
      </c>
      <c r="C204" s="103">
        <v>0</v>
      </c>
      <c r="E204" s="61"/>
      <c r="F204" s="54">
        <f t="shared" si="14"/>
        <v>0</v>
      </c>
      <c r="G204" s="61"/>
      <c r="H204" s="27"/>
      <c r="L204" s="27"/>
      <c r="M204" s="27"/>
      <c r="N204" s="28"/>
    </row>
    <row r="205" spans="1:14" x14ac:dyDescent="0.3">
      <c r="A205" s="30" t="s">
        <v>1201</v>
      </c>
      <c r="B205" s="42" t="s">
        <v>280</v>
      </c>
      <c r="C205" s="103">
        <v>0</v>
      </c>
      <c r="E205" s="61"/>
      <c r="F205" s="54">
        <f t="shared" si="14"/>
        <v>0</v>
      </c>
      <c r="G205" s="61"/>
      <c r="H205" s="27"/>
      <c r="L205" s="27"/>
      <c r="M205" s="27"/>
      <c r="N205" s="28"/>
    </row>
    <row r="206" spans="1:14" x14ac:dyDescent="0.3">
      <c r="A206" s="30" t="s">
        <v>1202</v>
      </c>
      <c r="B206" s="42" t="s">
        <v>213</v>
      </c>
      <c r="C206" s="103">
        <v>0</v>
      </c>
      <c r="E206" s="61"/>
      <c r="F206" s="54">
        <f t="shared" si="14"/>
        <v>0</v>
      </c>
      <c r="G206" s="61"/>
      <c r="H206" s="27"/>
      <c r="L206" s="27"/>
      <c r="M206" s="27"/>
      <c r="N206" s="28"/>
    </row>
    <row r="207" spans="1:14" x14ac:dyDescent="0.3">
      <c r="A207" s="30" t="s">
        <v>1203</v>
      </c>
      <c r="B207" s="56" t="s">
        <v>281</v>
      </c>
      <c r="C207" s="103">
        <v>91.5</v>
      </c>
      <c r="E207" s="61"/>
      <c r="F207" s="54"/>
      <c r="G207" s="61"/>
      <c r="H207" s="27"/>
      <c r="L207" s="27"/>
      <c r="M207" s="27"/>
      <c r="N207" s="28"/>
    </row>
    <row r="208" spans="1:14" x14ac:dyDescent="0.3">
      <c r="A208" s="30" t="s">
        <v>1204</v>
      </c>
      <c r="B208" s="68" t="s">
        <v>214</v>
      </c>
      <c r="C208" s="57">
        <f>SUM(C193:C206)</f>
        <v>91.5</v>
      </c>
      <c r="D208" s="42"/>
      <c r="E208" s="61"/>
      <c r="F208" s="58">
        <f>SUM(F193:F206)</f>
        <v>1</v>
      </c>
      <c r="G208" s="61"/>
      <c r="H208" s="27"/>
      <c r="L208" s="27"/>
      <c r="M208" s="27"/>
      <c r="N208" s="28"/>
    </row>
    <row r="209" spans="1:14" hidden="1" outlineLevel="1" x14ac:dyDescent="0.3">
      <c r="A209" s="30" t="s">
        <v>1205</v>
      </c>
      <c r="B209" s="59" t="s">
        <v>215</v>
      </c>
      <c r="C209" s="50"/>
      <c r="E209" s="61"/>
      <c r="F209" s="54">
        <f>IF($C$208=0,"",IF(C209="[for completion]","",C209/$C$208))</f>
        <v>0</v>
      </c>
      <c r="G209" s="61"/>
      <c r="H209" s="27"/>
      <c r="L209" s="27"/>
      <c r="M209" s="27"/>
      <c r="N209" s="28"/>
    </row>
    <row r="210" spans="1:14" hidden="1" outlineLevel="1" x14ac:dyDescent="0.3">
      <c r="A210" s="30" t="s">
        <v>1206</v>
      </c>
      <c r="B210" s="59" t="s">
        <v>215</v>
      </c>
      <c r="C210" s="50"/>
      <c r="E210" s="61"/>
      <c r="F210" s="54">
        <f t="shared" ref="F210:F215" si="15">IF($C$208=0,"",IF(C210="[for completion]","",C210/$C$208))</f>
        <v>0</v>
      </c>
      <c r="G210" s="61"/>
      <c r="H210" s="27"/>
      <c r="L210" s="27"/>
      <c r="M210" s="27"/>
      <c r="N210" s="28"/>
    </row>
    <row r="211" spans="1:14" hidden="1" outlineLevel="1" x14ac:dyDescent="0.3">
      <c r="A211" s="30" t="s">
        <v>1207</v>
      </c>
      <c r="B211" s="59" t="s">
        <v>215</v>
      </c>
      <c r="C211" s="50"/>
      <c r="E211" s="61"/>
      <c r="F211" s="54">
        <f t="shared" si="15"/>
        <v>0</v>
      </c>
      <c r="G211" s="61"/>
      <c r="H211" s="27"/>
      <c r="L211" s="27"/>
      <c r="M211" s="27"/>
      <c r="N211" s="28"/>
    </row>
    <row r="212" spans="1:14" hidden="1" outlineLevel="1" x14ac:dyDescent="0.3">
      <c r="A212" s="30" t="s">
        <v>1208</v>
      </c>
      <c r="B212" s="59" t="s">
        <v>215</v>
      </c>
      <c r="C212" s="50"/>
      <c r="E212" s="61"/>
      <c r="F212" s="54">
        <f t="shared" si="15"/>
        <v>0</v>
      </c>
      <c r="G212" s="61"/>
      <c r="H212" s="27"/>
      <c r="L212" s="27"/>
      <c r="M212" s="27"/>
      <c r="N212" s="28"/>
    </row>
    <row r="213" spans="1:14" hidden="1" outlineLevel="1" x14ac:dyDescent="0.3">
      <c r="A213" s="30" t="s">
        <v>1209</v>
      </c>
      <c r="B213" s="59" t="s">
        <v>215</v>
      </c>
      <c r="C213" s="50"/>
      <c r="E213" s="61"/>
      <c r="F213" s="54">
        <f t="shared" si="15"/>
        <v>0</v>
      </c>
      <c r="G213" s="61"/>
      <c r="H213" s="27"/>
      <c r="L213" s="27"/>
      <c r="M213" s="27"/>
      <c r="N213" s="28"/>
    </row>
    <row r="214" spans="1:14" hidden="1" outlineLevel="1" x14ac:dyDescent="0.3">
      <c r="A214" s="30" t="s">
        <v>1210</v>
      </c>
      <c r="B214" s="59" t="s">
        <v>215</v>
      </c>
      <c r="C214" s="50"/>
      <c r="E214" s="61"/>
      <c r="F214" s="54">
        <f t="shared" si="15"/>
        <v>0</v>
      </c>
      <c r="G214" s="61"/>
      <c r="H214" s="27"/>
      <c r="L214" s="27"/>
      <c r="M214" s="27"/>
      <c r="N214" s="28"/>
    </row>
    <row r="215" spans="1:14" hidden="1" outlineLevel="1" x14ac:dyDescent="0.3">
      <c r="A215" s="30" t="s">
        <v>1211</v>
      </c>
      <c r="B215" s="59" t="s">
        <v>215</v>
      </c>
      <c r="C215" s="50"/>
      <c r="E215" s="61"/>
      <c r="F215" s="54">
        <f t="shared" si="15"/>
        <v>0</v>
      </c>
      <c r="G215" s="61"/>
      <c r="H215" s="27"/>
      <c r="L215" s="27"/>
      <c r="M215" s="27"/>
      <c r="N215" s="28"/>
    </row>
    <row r="216" spans="1:14" ht="15" customHeight="1" collapsed="1" x14ac:dyDescent="0.3">
      <c r="A216" s="45"/>
      <c r="B216" s="46" t="s">
        <v>282</v>
      </c>
      <c r="C216" s="45" t="s">
        <v>194</v>
      </c>
      <c r="D216" s="45"/>
      <c r="E216" s="47"/>
      <c r="F216" s="48" t="s">
        <v>208</v>
      </c>
      <c r="G216" s="48" t="s">
        <v>283</v>
      </c>
      <c r="H216" s="27"/>
      <c r="L216" s="27"/>
      <c r="M216" s="27"/>
      <c r="N216" s="28"/>
    </row>
    <row r="217" spans="1:14" x14ac:dyDescent="0.3">
      <c r="A217" s="30" t="s">
        <v>1212</v>
      </c>
      <c r="B217" s="67" t="s">
        <v>284</v>
      </c>
      <c r="C217" s="103">
        <v>91.5</v>
      </c>
      <c r="E217" s="75"/>
      <c r="F217" s="54">
        <f>IF($C$38=0,"",IF(C217="[for completion]","",IF(C217="","",C217/$C$38)))</f>
        <v>6.1249699304902839E-3</v>
      </c>
      <c r="G217" s="54">
        <f>IF($C$39=0,"",IF(C217="[for completion]","",IF(C217="","",C217/$C$39)))</f>
        <v>7.9565217391304351E-3</v>
      </c>
      <c r="H217" s="27"/>
      <c r="L217" s="27"/>
      <c r="M217" s="27"/>
      <c r="N217" s="28"/>
    </row>
    <row r="218" spans="1:14" x14ac:dyDescent="0.3">
      <c r="A218" s="30" t="s">
        <v>1213</v>
      </c>
      <c r="B218" s="67" t="s">
        <v>285</v>
      </c>
      <c r="C218" s="103">
        <v>0</v>
      </c>
      <c r="E218" s="75"/>
      <c r="F218" s="54">
        <f>IF($C$38=0,"",IF(C218="[for completion]","",IF(C218="","",C218/$C$38)))</f>
        <v>0</v>
      </c>
      <c r="G218" s="54">
        <f>IF($C$39=0,"",IF(C218="[for completion]","",IF(C218="","",C218/$C$39)))</f>
        <v>0</v>
      </c>
      <c r="H218" s="27"/>
      <c r="L218" s="27"/>
      <c r="M218" s="27"/>
      <c r="N218" s="28"/>
    </row>
    <row r="219" spans="1:14" x14ac:dyDescent="0.3">
      <c r="A219" s="30" t="s">
        <v>1214</v>
      </c>
      <c r="B219" s="67" t="s">
        <v>213</v>
      </c>
      <c r="C219" s="103">
        <v>0</v>
      </c>
      <c r="E219" s="75"/>
      <c r="F219" s="54">
        <f>IF($C$38=0,"",IF(C219="[for completion]","",IF(C219="","",C219/$C$38)))</f>
        <v>0</v>
      </c>
      <c r="G219" s="54">
        <f>IF($C$39=0,"",IF(C219="[for completion]","",IF(C219="","",C219/$C$39)))</f>
        <v>0</v>
      </c>
      <c r="H219" s="27"/>
      <c r="L219" s="27"/>
      <c r="M219" s="27"/>
      <c r="N219" s="28"/>
    </row>
    <row r="220" spans="1:14" x14ac:dyDescent="0.3">
      <c r="A220" s="30" t="s">
        <v>1215</v>
      </c>
      <c r="B220" s="68" t="s">
        <v>214</v>
      </c>
      <c r="C220" s="50">
        <f>SUM(C217:C219)</f>
        <v>91.5</v>
      </c>
      <c r="E220" s="75"/>
      <c r="F220" s="51">
        <f>SUM(F217:F219)</f>
        <v>6.1249699304902839E-3</v>
      </c>
      <c r="G220" s="51">
        <f>SUM(G217:G219)</f>
        <v>7.9565217391304351E-3</v>
      </c>
      <c r="H220" s="27"/>
      <c r="L220" s="27"/>
      <c r="M220" s="27"/>
      <c r="N220" s="28"/>
    </row>
    <row r="221" spans="1:14" hidden="1" outlineLevel="1" x14ac:dyDescent="0.3">
      <c r="A221" s="30" t="s">
        <v>1216</v>
      </c>
      <c r="B221" s="59" t="s">
        <v>215</v>
      </c>
      <c r="C221" s="50"/>
      <c r="E221" s="75"/>
      <c r="F221" s="54" t="str">
        <f t="shared" ref="F221:F227" si="16">IF($C$38=0,"",IF(C221="[for completion]","",IF(C221="","",C221/$C$38)))</f>
        <v/>
      </c>
      <c r="G221" s="54" t="str">
        <f t="shared" ref="G221:G227" si="17">IF($C$39=0,"",IF(C221="[for completion]","",IF(C221="","",C221/$C$39)))</f>
        <v/>
      </c>
      <c r="H221" s="27"/>
      <c r="L221" s="27"/>
      <c r="M221" s="27"/>
      <c r="N221" s="28"/>
    </row>
    <row r="222" spans="1:14" hidden="1" outlineLevel="1" x14ac:dyDescent="0.3">
      <c r="A222" s="30" t="s">
        <v>1217</v>
      </c>
      <c r="B222" s="59" t="s">
        <v>215</v>
      </c>
      <c r="C222" s="50"/>
      <c r="E222" s="75"/>
      <c r="F222" s="54" t="str">
        <f t="shared" si="16"/>
        <v/>
      </c>
      <c r="G222" s="54" t="str">
        <f t="shared" si="17"/>
        <v/>
      </c>
      <c r="H222" s="27"/>
      <c r="L222" s="27"/>
      <c r="M222" s="27"/>
      <c r="N222" s="28"/>
    </row>
    <row r="223" spans="1:14" hidden="1" outlineLevel="1" x14ac:dyDescent="0.3">
      <c r="A223" s="30" t="s">
        <v>1218</v>
      </c>
      <c r="B223" s="59" t="s">
        <v>215</v>
      </c>
      <c r="C223" s="50"/>
      <c r="E223" s="75"/>
      <c r="F223" s="54" t="str">
        <f t="shared" si="16"/>
        <v/>
      </c>
      <c r="G223" s="54" t="str">
        <f t="shared" si="17"/>
        <v/>
      </c>
      <c r="H223" s="27"/>
      <c r="L223" s="27"/>
      <c r="M223" s="27"/>
      <c r="N223" s="28"/>
    </row>
    <row r="224" spans="1:14" hidden="1" outlineLevel="1" x14ac:dyDescent="0.3">
      <c r="A224" s="30" t="s">
        <v>1219</v>
      </c>
      <c r="B224" s="59" t="s">
        <v>215</v>
      </c>
      <c r="C224" s="50"/>
      <c r="E224" s="75"/>
      <c r="F224" s="54" t="str">
        <f t="shared" si="16"/>
        <v/>
      </c>
      <c r="G224" s="54" t="str">
        <f t="shared" si="17"/>
        <v/>
      </c>
      <c r="H224" s="27"/>
      <c r="L224" s="27"/>
      <c r="M224" s="27"/>
      <c r="N224" s="28"/>
    </row>
    <row r="225" spans="1:13" hidden="1" outlineLevel="1" x14ac:dyDescent="0.3">
      <c r="A225" s="30" t="s">
        <v>1220</v>
      </c>
      <c r="B225" s="59" t="s">
        <v>215</v>
      </c>
      <c r="C225" s="50"/>
      <c r="E225" s="75"/>
      <c r="F225" s="54" t="str">
        <f t="shared" si="16"/>
        <v/>
      </c>
      <c r="G225" s="54" t="str">
        <f t="shared" si="17"/>
        <v/>
      </c>
      <c r="H225" s="27"/>
      <c r="L225" s="27"/>
      <c r="M225" s="27"/>
    </row>
    <row r="226" spans="1:13" hidden="1" outlineLevel="1" x14ac:dyDescent="0.3">
      <c r="A226" s="30" t="s">
        <v>1221</v>
      </c>
      <c r="B226" s="59" t="s">
        <v>215</v>
      </c>
      <c r="C226" s="50"/>
      <c r="E226" s="42"/>
      <c r="F226" s="54" t="str">
        <f t="shared" si="16"/>
        <v/>
      </c>
      <c r="G226" s="54" t="str">
        <f t="shared" si="17"/>
        <v/>
      </c>
      <c r="H226" s="27"/>
      <c r="L226" s="27"/>
      <c r="M226" s="27"/>
    </row>
    <row r="227" spans="1:13" hidden="1" outlineLevel="1" x14ac:dyDescent="0.3">
      <c r="A227" s="30" t="s">
        <v>1222</v>
      </c>
      <c r="B227" s="59" t="s">
        <v>215</v>
      </c>
      <c r="C227" s="50"/>
      <c r="E227" s="75"/>
      <c r="F227" s="54" t="str">
        <f t="shared" si="16"/>
        <v/>
      </c>
      <c r="G227" s="54" t="str">
        <f t="shared" si="17"/>
        <v/>
      </c>
      <c r="H227" s="27"/>
      <c r="L227" s="27"/>
      <c r="M227" s="27"/>
    </row>
    <row r="228" spans="1:13" ht="15" customHeight="1" collapsed="1" x14ac:dyDescent="0.3">
      <c r="A228" s="45"/>
      <c r="B228" s="46" t="s">
        <v>286</v>
      </c>
      <c r="C228" s="45"/>
      <c r="D228" s="45"/>
      <c r="E228" s="47"/>
      <c r="F228" s="48"/>
      <c r="G228" s="48"/>
      <c r="H228" s="27"/>
      <c r="L228" s="27"/>
      <c r="M228" s="27"/>
    </row>
    <row r="229" spans="1:13" ht="28.8" x14ac:dyDescent="0.3">
      <c r="A229" s="30" t="s">
        <v>1223</v>
      </c>
      <c r="B229" s="42" t="s">
        <v>287</v>
      </c>
      <c r="C229" s="50" t="s">
        <v>1412</v>
      </c>
      <c r="H229" s="27"/>
      <c r="L229" s="27"/>
      <c r="M229" s="27"/>
    </row>
    <row r="230" spans="1:13" ht="15" customHeight="1" x14ac:dyDescent="0.3">
      <c r="A230" s="45"/>
      <c r="B230" s="46" t="s">
        <v>288</v>
      </c>
      <c r="C230" s="45"/>
      <c r="D230" s="45"/>
      <c r="E230" s="47"/>
      <c r="F230" s="48"/>
      <c r="G230" s="48"/>
      <c r="H230" s="27"/>
      <c r="L230" s="27"/>
      <c r="M230" s="27"/>
    </row>
    <row r="231" spans="1:13" x14ac:dyDescent="0.3">
      <c r="A231" s="30" t="s">
        <v>1224</v>
      </c>
      <c r="B231" s="30" t="s">
        <v>289</v>
      </c>
      <c r="C231" s="103">
        <v>0</v>
      </c>
      <c r="E231" s="42"/>
      <c r="H231" s="27"/>
      <c r="L231" s="27"/>
      <c r="M231" s="27"/>
    </row>
    <row r="232" spans="1:13" x14ac:dyDescent="0.3">
      <c r="A232" s="30" t="s">
        <v>1225</v>
      </c>
      <c r="B232" s="81" t="s">
        <v>290</v>
      </c>
      <c r="C232" s="103">
        <v>0</v>
      </c>
      <c r="E232" s="42"/>
      <c r="H232" s="27"/>
      <c r="L232" s="27"/>
      <c r="M232" s="27"/>
    </row>
    <row r="233" spans="1:13" x14ac:dyDescent="0.3">
      <c r="A233" s="30" t="s">
        <v>1226</v>
      </c>
      <c r="B233" s="81" t="s">
        <v>291</v>
      </c>
      <c r="C233" s="103">
        <v>0</v>
      </c>
      <c r="E233" s="42"/>
      <c r="H233" s="27"/>
      <c r="L233" s="27"/>
      <c r="M233" s="27"/>
    </row>
    <row r="234" spans="1:13" hidden="1" outlineLevel="1" x14ac:dyDescent="0.3">
      <c r="A234" s="30" t="s">
        <v>1227</v>
      </c>
      <c r="B234" s="41" t="s">
        <v>292</v>
      </c>
      <c r="C234" s="57"/>
      <c r="D234" s="42"/>
      <c r="E234" s="42"/>
      <c r="H234" s="27"/>
      <c r="L234" s="27"/>
      <c r="M234" s="27"/>
    </row>
    <row r="235" spans="1:13" hidden="1" outlineLevel="1" x14ac:dyDescent="0.3">
      <c r="A235" s="30" t="s">
        <v>1228</v>
      </c>
      <c r="B235" s="41" t="s">
        <v>293</v>
      </c>
      <c r="C235" s="57"/>
      <c r="D235" s="42"/>
      <c r="E235" s="42"/>
      <c r="H235" s="27"/>
      <c r="L235" s="27"/>
      <c r="M235" s="27"/>
    </row>
    <row r="236" spans="1:13" hidden="1" outlineLevel="1" x14ac:dyDescent="0.3">
      <c r="A236" s="30" t="s">
        <v>1229</v>
      </c>
      <c r="B236" s="41" t="s">
        <v>294</v>
      </c>
      <c r="C236" s="42"/>
      <c r="D236" s="42"/>
      <c r="E236" s="42"/>
      <c r="H236" s="27"/>
      <c r="L236" s="27"/>
      <c r="M236" s="27"/>
    </row>
    <row r="237" spans="1:13" ht="19.5" hidden="1" customHeight="1" outlineLevel="1" x14ac:dyDescent="0.3">
      <c r="A237" s="30" t="s">
        <v>1230</v>
      </c>
      <c r="C237" s="42"/>
      <c r="D237" s="42"/>
      <c r="E237" s="42"/>
      <c r="H237" s="27"/>
      <c r="L237" s="27"/>
      <c r="M237" s="27"/>
    </row>
    <row r="238" spans="1:13" ht="19.5" hidden="1" customHeight="1" outlineLevel="1" x14ac:dyDescent="0.3">
      <c r="A238" s="30" t="s">
        <v>1231</v>
      </c>
      <c r="C238" s="42"/>
      <c r="D238" s="42"/>
      <c r="E238" s="42"/>
      <c r="H238" s="27"/>
      <c r="L238" s="27"/>
      <c r="M238" s="27"/>
    </row>
    <row r="239" spans="1:13" ht="15" customHeight="1" collapsed="1" x14ac:dyDescent="0.3">
      <c r="A239" s="45"/>
      <c r="B239" s="46" t="s">
        <v>1395</v>
      </c>
      <c r="C239" s="45"/>
      <c r="D239" s="45"/>
      <c r="E239" s="47"/>
      <c r="F239" s="48"/>
      <c r="G239" s="48"/>
      <c r="H239" s="27"/>
      <c r="L239" s="27"/>
      <c r="M239" s="27"/>
    </row>
    <row r="240" spans="1:13" ht="28.8" x14ac:dyDescent="0.3">
      <c r="A240" s="30" t="s">
        <v>1232</v>
      </c>
      <c r="B240" s="30" t="s">
        <v>1396</v>
      </c>
      <c r="C240" s="103"/>
      <c r="E240" s="42"/>
      <c r="H240" s="27"/>
      <c r="L240" s="27"/>
      <c r="M240" s="27"/>
    </row>
    <row r="241" spans="1:13" x14ac:dyDescent="0.3">
      <c r="A241" s="30" t="s">
        <v>1233</v>
      </c>
      <c r="B241" s="30" t="s">
        <v>1397</v>
      </c>
      <c r="C241" s="103"/>
      <c r="E241" s="42"/>
      <c r="H241" s="27"/>
      <c r="L241" s="27"/>
      <c r="M241" s="27"/>
    </row>
    <row r="242" spans="1:13" x14ac:dyDescent="0.3">
      <c r="A242" s="30" t="s">
        <v>1234</v>
      </c>
      <c r="B242" s="30" t="s">
        <v>1398</v>
      </c>
      <c r="C242" s="103"/>
      <c r="E242" s="42"/>
      <c r="H242" s="27"/>
      <c r="L242" s="27"/>
      <c r="M242" s="27"/>
    </row>
    <row r="243" spans="1:13" ht="28.8" x14ac:dyDescent="0.3">
      <c r="A243" s="30" t="s">
        <v>1235</v>
      </c>
      <c r="B243" s="30" t="s">
        <v>1399</v>
      </c>
      <c r="C243" s="103"/>
      <c r="E243" s="42"/>
      <c r="H243" s="27"/>
      <c r="L243" s="27"/>
      <c r="M243" s="27"/>
    </row>
    <row r="244" spans="1:13" x14ac:dyDescent="0.3">
      <c r="A244" s="30" t="s">
        <v>1400</v>
      </c>
      <c r="B244" s="30" t="s">
        <v>1401</v>
      </c>
      <c r="C244" s="103"/>
      <c r="E244" s="42"/>
      <c r="H244" s="27"/>
      <c r="L244" s="27"/>
      <c r="M244" s="27"/>
    </row>
    <row r="245" spans="1:13" x14ac:dyDescent="0.3">
      <c r="A245" s="30" t="s">
        <v>1402</v>
      </c>
      <c r="B245" s="30" t="s">
        <v>1403</v>
      </c>
      <c r="C245" s="103"/>
      <c r="E245" s="42"/>
      <c r="H245" s="27"/>
      <c r="L245" s="27"/>
      <c r="M245" s="27"/>
    </row>
    <row r="246" spans="1:13" x14ac:dyDescent="0.3">
      <c r="A246" s="30" t="s">
        <v>1404</v>
      </c>
      <c r="B246" s="30" t="s">
        <v>1405</v>
      </c>
      <c r="C246" s="103"/>
      <c r="E246" s="42"/>
      <c r="H246" s="27"/>
      <c r="L246" s="27"/>
      <c r="M246" s="27"/>
    </row>
    <row r="247" spans="1:13" x14ac:dyDescent="0.3">
      <c r="A247" s="30" t="s">
        <v>1236</v>
      </c>
      <c r="C247" s="103"/>
      <c r="E247" s="42"/>
      <c r="H247" s="27"/>
      <c r="L247" s="27"/>
      <c r="M247" s="27"/>
    </row>
    <row r="248" spans="1:13" x14ac:dyDescent="0.3">
      <c r="A248" s="30" t="s">
        <v>1237</v>
      </c>
      <c r="C248" s="103"/>
      <c r="E248" s="42"/>
      <c r="H248" s="27"/>
      <c r="L248" s="27"/>
      <c r="M248" s="27"/>
    </row>
    <row r="249" spans="1:13" x14ac:dyDescent="0.3">
      <c r="A249" s="30" t="s">
        <v>1238</v>
      </c>
      <c r="C249" s="103"/>
      <c r="E249" s="42"/>
      <c r="H249" s="27"/>
      <c r="L249" s="27"/>
      <c r="M249" s="27"/>
    </row>
    <row r="250" spans="1:13" x14ac:dyDescent="0.3">
      <c r="A250" s="30" t="s">
        <v>1239</v>
      </c>
      <c r="C250" s="103"/>
      <c r="E250" s="42"/>
      <c r="H250" s="27"/>
      <c r="L250" s="27"/>
      <c r="M250" s="27"/>
    </row>
    <row r="251" spans="1:13" x14ac:dyDescent="0.3">
      <c r="A251" s="30" t="s">
        <v>1240</v>
      </c>
      <c r="C251" s="103"/>
      <c r="E251" s="42"/>
      <c r="H251" s="27"/>
      <c r="L251" s="27"/>
      <c r="M251" s="27"/>
    </row>
    <row r="252" spans="1:13" x14ac:dyDescent="0.3">
      <c r="A252" s="30" t="s">
        <v>1241</v>
      </c>
      <c r="C252" s="103"/>
      <c r="E252" s="42"/>
      <c r="H252" s="27"/>
      <c r="L252" s="27"/>
      <c r="M252" s="27"/>
    </row>
    <row r="253" spans="1:13" x14ac:dyDescent="0.3">
      <c r="A253" s="30" t="s">
        <v>1242</v>
      </c>
      <c r="C253" s="103"/>
      <c r="E253" s="42"/>
      <c r="H253" s="27"/>
      <c r="L253" s="27"/>
      <c r="M253" s="27"/>
    </row>
    <row r="254" spans="1:13" x14ac:dyDescent="0.3">
      <c r="A254" s="30" t="s">
        <v>1243</v>
      </c>
      <c r="C254" s="103"/>
      <c r="E254" s="42"/>
      <c r="H254" s="27"/>
      <c r="L254" s="27"/>
      <c r="M254" s="27"/>
    </row>
    <row r="255" spans="1:13" x14ac:dyDescent="0.3">
      <c r="A255" s="30" t="s">
        <v>1244</v>
      </c>
      <c r="C255" s="103"/>
      <c r="E255" s="42"/>
      <c r="H255" s="27"/>
      <c r="L255" s="27"/>
      <c r="M255" s="27"/>
    </row>
    <row r="256" spans="1:13" x14ac:dyDescent="0.3">
      <c r="A256" s="30" t="s">
        <v>1245</v>
      </c>
      <c r="C256" s="103"/>
      <c r="E256" s="42"/>
      <c r="H256" s="27"/>
      <c r="L256" s="27"/>
      <c r="M256" s="27"/>
    </row>
    <row r="257" spans="1:13" x14ac:dyDescent="0.3">
      <c r="A257" s="30" t="s">
        <v>1246</v>
      </c>
      <c r="C257" s="103"/>
      <c r="E257" s="42"/>
      <c r="H257" s="27"/>
      <c r="L257" s="27"/>
      <c r="M257" s="27"/>
    </row>
    <row r="258" spans="1:13" x14ac:dyDescent="0.3">
      <c r="A258" s="30" t="s">
        <v>1247</v>
      </c>
      <c r="C258" s="103"/>
      <c r="E258" s="42"/>
      <c r="H258" s="27"/>
      <c r="L258" s="27"/>
      <c r="M258" s="27"/>
    </row>
    <row r="259" spans="1:13" x14ac:dyDescent="0.3">
      <c r="A259" s="30" t="s">
        <v>1248</v>
      </c>
      <c r="C259" s="103"/>
      <c r="E259" s="42"/>
      <c r="H259" s="27"/>
      <c r="L259" s="27"/>
      <c r="M259" s="27"/>
    </row>
    <row r="260" spans="1:13" x14ac:dyDescent="0.3">
      <c r="A260" s="30" t="s">
        <v>1249</v>
      </c>
      <c r="C260" s="103"/>
      <c r="E260" s="42"/>
      <c r="H260" s="27"/>
      <c r="L260" s="27"/>
      <c r="M260" s="27"/>
    </row>
    <row r="261" spans="1:13" x14ac:dyDescent="0.3">
      <c r="A261" s="30" t="s">
        <v>1250</v>
      </c>
      <c r="C261" s="103"/>
      <c r="E261" s="42"/>
      <c r="H261" s="27"/>
      <c r="L261" s="27"/>
      <c r="M261" s="27"/>
    </row>
    <row r="262" spans="1:13" x14ac:dyDescent="0.3">
      <c r="A262" s="30" t="s">
        <v>1251</v>
      </c>
      <c r="C262" s="103"/>
      <c r="E262" s="42"/>
      <c r="H262" s="27"/>
      <c r="L262" s="27"/>
      <c r="M262" s="27"/>
    </row>
    <row r="263" spans="1:13" x14ac:dyDescent="0.3">
      <c r="A263" s="30" t="s">
        <v>1252</v>
      </c>
      <c r="C263" s="103"/>
      <c r="E263" s="42"/>
      <c r="H263" s="27"/>
      <c r="L263" s="27"/>
      <c r="M263" s="27"/>
    </row>
    <row r="264" spans="1:13" x14ac:dyDescent="0.3">
      <c r="A264" s="30" t="s">
        <v>1253</v>
      </c>
      <c r="C264" s="103"/>
      <c r="E264" s="42"/>
      <c r="H264" s="27"/>
      <c r="L264" s="27"/>
      <c r="M264" s="27"/>
    </row>
    <row r="265" spans="1:13" x14ac:dyDescent="0.3">
      <c r="A265" s="30" t="s">
        <v>1254</v>
      </c>
      <c r="C265" s="103"/>
      <c r="E265" s="42"/>
      <c r="H265" s="27"/>
      <c r="L265" s="27"/>
      <c r="M265" s="27"/>
    </row>
    <row r="266" spans="1:13" x14ac:dyDescent="0.3">
      <c r="A266" s="30" t="s">
        <v>1255</v>
      </c>
      <c r="C266" s="103"/>
      <c r="E266" s="42"/>
      <c r="H266" s="27"/>
      <c r="L266" s="27"/>
      <c r="M266" s="27"/>
    </row>
    <row r="267" spans="1:13" x14ac:dyDescent="0.3">
      <c r="A267" s="30" t="s">
        <v>1256</v>
      </c>
      <c r="C267" s="103"/>
      <c r="E267" s="42"/>
      <c r="H267" s="27"/>
      <c r="L267" s="27"/>
      <c r="M267" s="27"/>
    </row>
    <row r="268" spans="1:13" x14ac:dyDescent="0.3">
      <c r="A268" s="30" t="s">
        <v>1257</v>
      </c>
      <c r="C268" s="103"/>
      <c r="E268" s="42"/>
      <c r="H268" s="27"/>
      <c r="L268" s="27"/>
      <c r="M268" s="27"/>
    </row>
    <row r="269" spans="1:13" x14ac:dyDescent="0.3">
      <c r="A269" s="30" t="s">
        <v>1258</v>
      </c>
      <c r="C269" s="103"/>
      <c r="E269" s="42"/>
      <c r="H269" s="27"/>
      <c r="L269" s="27"/>
      <c r="M269" s="27"/>
    </row>
    <row r="270" spans="1:13" x14ac:dyDescent="0.3">
      <c r="A270" s="30" t="s">
        <v>1259</v>
      </c>
      <c r="C270" s="103"/>
      <c r="E270" s="42"/>
      <c r="H270" s="27"/>
      <c r="L270" s="27"/>
      <c r="M270" s="27"/>
    </row>
    <row r="271" spans="1:13" x14ac:dyDescent="0.3">
      <c r="A271" s="30" t="s">
        <v>1260</v>
      </c>
      <c r="C271" s="103"/>
      <c r="E271" s="42"/>
      <c r="H271" s="27"/>
      <c r="L271" s="27"/>
      <c r="M271" s="27"/>
    </row>
    <row r="272" spans="1:13" x14ac:dyDescent="0.3">
      <c r="A272" s="30" t="s">
        <v>1261</v>
      </c>
      <c r="C272" s="103"/>
      <c r="E272" s="42"/>
      <c r="H272" s="27"/>
      <c r="L272" s="27"/>
      <c r="M272" s="27"/>
    </row>
    <row r="273" spans="1:14" x14ac:dyDescent="0.3">
      <c r="A273" s="30" t="s">
        <v>1262</v>
      </c>
      <c r="C273" s="103"/>
      <c r="E273" s="42"/>
      <c r="H273" s="27"/>
      <c r="L273" s="27"/>
      <c r="M273" s="27"/>
    </row>
    <row r="274" spans="1:14" x14ac:dyDescent="0.3">
      <c r="A274" s="30" t="s">
        <v>1263</v>
      </c>
      <c r="C274" s="103"/>
      <c r="E274" s="42"/>
      <c r="H274" s="27"/>
      <c r="L274" s="27"/>
      <c r="M274" s="27"/>
    </row>
    <row r="275" spans="1:14" x14ac:dyDescent="0.3">
      <c r="A275" s="30" t="s">
        <v>1264</v>
      </c>
      <c r="C275" s="103"/>
      <c r="E275" s="42"/>
      <c r="H275" s="27"/>
      <c r="L275" s="27"/>
      <c r="M275" s="27"/>
    </row>
    <row r="276" spans="1:14" x14ac:dyDescent="0.3">
      <c r="A276" s="30" t="s">
        <v>1265</v>
      </c>
      <c r="C276" s="103"/>
      <c r="E276" s="42"/>
      <c r="H276" s="27"/>
      <c r="L276" s="27"/>
      <c r="M276" s="27"/>
    </row>
    <row r="277" spans="1:14" x14ac:dyDescent="0.3">
      <c r="A277" s="30" t="s">
        <v>1266</v>
      </c>
      <c r="C277" s="103"/>
      <c r="E277" s="42"/>
      <c r="H277" s="27"/>
      <c r="L277" s="27"/>
      <c r="M277" s="27"/>
    </row>
    <row r="278" spans="1:14" x14ac:dyDescent="0.3">
      <c r="A278" s="30" t="s">
        <v>1267</v>
      </c>
      <c r="C278" s="103"/>
      <c r="E278" s="42"/>
      <c r="H278" s="27"/>
      <c r="L278" s="27"/>
      <c r="M278" s="27"/>
    </row>
    <row r="279" spans="1:14" x14ac:dyDescent="0.3">
      <c r="A279" s="30" t="s">
        <v>1268</v>
      </c>
      <c r="C279" s="103"/>
      <c r="E279" s="42"/>
      <c r="H279" s="27"/>
      <c r="L279" s="27"/>
      <c r="M279" s="27"/>
    </row>
    <row r="280" spans="1:14" x14ac:dyDescent="0.3">
      <c r="A280" s="30" t="s">
        <v>1269</v>
      </c>
      <c r="C280" s="103"/>
      <c r="E280" s="42"/>
      <c r="H280" s="27"/>
      <c r="L280" s="27"/>
      <c r="M280" s="27"/>
    </row>
    <row r="281" spans="1:14" x14ac:dyDescent="0.3">
      <c r="A281" s="30" t="s">
        <v>1270</v>
      </c>
      <c r="C281" s="103"/>
      <c r="E281" s="42"/>
      <c r="H281" s="27"/>
      <c r="L281" s="27"/>
      <c r="M281" s="27"/>
    </row>
    <row r="282" spans="1:14" x14ac:dyDescent="0.3">
      <c r="A282" s="30" t="s">
        <v>1271</v>
      </c>
      <c r="C282" s="103"/>
      <c r="E282" s="42"/>
      <c r="H282" s="27"/>
      <c r="L282" s="27"/>
      <c r="M282" s="27"/>
    </row>
    <row r="283" spans="1:14" x14ac:dyDescent="0.3">
      <c r="A283" s="30" t="s">
        <v>1272</v>
      </c>
      <c r="C283" s="103"/>
      <c r="E283" s="42"/>
      <c r="H283" s="27"/>
      <c r="L283" s="27"/>
      <c r="M283" s="27"/>
    </row>
    <row r="284" spans="1:14" x14ac:dyDescent="0.3">
      <c r="A284" s="30" t="s">
        <v>1273</v>
      </c>
      <c r="C284" s="103"/>
      <c r="E284" s="42"/>
      <c r="H284" s="27"/>
      <c r="L284" s="27"/>
      <c r="M284" s="27"/>
    </row>
    <row r="285" spans="1:14" ht="37.5" customHeight="1" x14ac:dyDescent="0.3">
      <c r="A285" s="37"/>
      <c r="B285" s="37" t="s">
        <v>295</v>
      </c>
      <c r="C285" s="37" t="s">
        <v>296</v>
      </c>
      <c r="D285" s="37" t="s">
        <v>296</v>
      </c>
      <c r="E285" s="37"/>
      <c r="F285" s="38"/>
      <c r="G285" s="39"/>
      <c r="H285" s="27"/>
      <c r="I285" s="34"/>
      <c r="J285" s="34"/>
      <c r="K285" s="34"/>
      <c r="L285" s="34"/>
      <c r="M285" s="36"/>
    </row>
    <row r="286" spans="1:14" ht="18" x14ac:dyDescent="0.3">
      <c r="A286" s="82" t="s">
        <v>1274</v>
      </c>
      <c r="B286" s="83"/>
      <c r="C286" s="83"/>
      <c r="D286" s="83"/>
      <c r="E286" s="83"/>
      <c r="F286" s="84"/>
      <c r="G286" s="83"/>
      <c r="H286" s="27"/>
      <c r="I286" s="34"/>
      <c r="J286" s="34"/>
      <c r="K286" s="34"/>
      <c r="L286" s="34"/>
      <c r="M286" s="36"/>
    </row>
    <row r="287" spans="1:14" ht="18" x14ac:dyDescent="0.3">
      <c r="A287" s="82" t="s">
        <v>1275</v>
      </c>
      <c r="B287" s="83"/>
      <c r="C287" s="83"/>
      <c r="D287" s="83"/>
      <c r="E287" s="83"/>
      <c r="F287" s="84"/>
      <c r="G287" s="83"/>
      <c r="H287" s="27"/>
      <c r="I287" s="34"/>
      <c r="J287" s="34"/>
      <c r="K287" s="34"/>
      <c r="L287" s="34"/>
      <c r="M287" s="36"/>
    </row>
    <row r="288" spans="1:14" s="149" customFormat="1" ht="16.5" customHeight="1" x14ac:dyDescent="0.3">
      <c r="A288" s="143" t="s">
        <v>1276</v>
      </c>
      <c r="B288" s="144" t="s">
        <v>1422</v>
      </c>
      <c r="C288" s="145">
        <f>ROW(B38)</f>
        <v>38</v>
      </c>
      <c r="D288" s="52"/>
      <c r="E288" s="52"/>
      <c r="F288" s="52"/>
      <c r="G288" s="52"/>
      <c r="H288" s="146"/>
      <c r="I288" s="147"/>
      <c r="J288" s="21"/>
      <c r="K288" s="148"/>
      <c r="L288" s="52"/>
      <c r="M288" s="52"/>
      <c r="N288" s="52"/>
    </row>
    <row r="289" spans="1:14" s="149" customFormat="1" ht="16.5" customHeight="1" x14ac:dyDescent="0.3">
      <c r="A289" s="143" t="s">
        <v>1277</v>
      </c>
      <c r="B289" s="144" t="s">
        <v>1417</v>
      </c>
      <c r="C289" s="145">
        <f>ROW(B39)</f>
        <v>39</v>
      </c>
      <c r="D289" s="150"/>
      <c r="E289" s="123"/>
      <c r="F289" s="123"/>
      <c r="G289" s="150"/>
      <c r="H289" s="146"/>
      <c r="I289" s="147"/>
      <c r="J289" s="21"/>
      <c r="K289" s="148"/>
      <c r="L289" s="52"/>
      <c r="M289" s="52"/>
      <c r="N289" s="146"/>
    </row>
    <row r="290" spans="1:14" s="149" customFormat="1" ht="16.5" customHeight="1" x14ac:dyDescent="0.3">
      <c r="A290" s="143" t="s">
        <v>1278</v>
      </c>
      <c r="B290" s="144" t="s">
        <v>1418</v>
      </c>
      <c r="C290" s="151" t="s">
        <v>1421</v>
      </c>
      <c r="D290" s="150"/>
      <c r="E290" s="150"/>
      <c r="F290" s="150"/>
      <c r="G290" s="150"/>
      <c r="H290" s="146"/>
      <c r="I290" s="147"/>
      <c r="J290" s="21"/>
      <c r="K290" s="21"/>
      <c r="L290" s="152"/>
      <c r="M290" s="52"/>
      <c r="N290" s="152"/>
    </row>
    <row r="291" spans="1:14" s="149" customFormat="1" ht="16.5" customHeight="1" x14ac:dyDescent="0.3">
      <c r="A291" s="143" t="s">
        <v>1279</v>
      </c>
      <c r="B291" s="144" t="s">
        <v>1423</v>
      </c>
      <c r="C291" s="145" t="str">
        <f ca="1">IF(ISREF(INDIRECT("'B1. HTT Mortgage Assets'!A1")),ROW('B1. HTT Mortgage Assets'!B43)&amp;" for Mortgage Assets","")</f>
        <v>43 for Mortgage Assets</v>
      </c>
      <c r="D291" s="124"/>
      <c r="E291" s="150"/>
      <c r="F291" s="123"/>
      <c r="G291" s="150"/>
      <c r="H291" s="146"/>
      <c r="I291" s="147"/>
      <c r="J291" s="21"/>
      <c r="K291" s="148"/>
      <c r="L291" s="148"/>
      <c r="M291" s="148"/>
      <c r="N291" s="146"/>
    </row>
    <row r="292" spans="1:14" s="149" customFormat="1" ht="16.5" customHeight="1" x14ac:dyDescent="0.3">
      <c r="A292" s="143" t="s">
        <v>1280</v>
      </c>
      <c r="B292" s="144" t="s">
        <v>1424</v>
      </c>
      <c r="C292" s="145">
        <f>ROW(B52)</f>
        <v>52</v>
      </c>
      <c r="D292" s="150"/>
      <c r="E292" s="150"/>
      <c r="F292" s="150"/>
      <c r="G292" s="150"/>
      <c r="H292" s="146"/>
      <c r="I292" s="147"/>
      <c r="J292" s="153"/>
      <c r="K292" s="21"/>
      <c r="L292" s="152"/>
      <c r="M292" s="148"/>
      <c r="N292" s="152"/>
    </row>
    <row r="293" spans="1:14" s="149" customFormat="1" ht="16.5" customHeight="1" x14ac:dyDescent="0.3">
      <c r="A293" s="143" t="s">
        <v>1281</v>
      </c>
      <c r="B293" s="144" t="s">
        <v>1425</v>
      </c>
      <c r="C293" s="154" t="str">
        <f ca="1">IF(ISREF(INDIRECT("'B1. HTT Mortgage Assets'!A1")),ROW('B1. HTT Mortgage Assets'!B186)&amp;" for Residential Mortgage Assets","")</f>
        <v>186 for Residential Mortgage Assets</v>
      </c>
      <c r="D293" s="124"/>
      <c r="E293" s="150"/>
      <c r="F293" s="124"/>
      <c r="G293" s="124"/>
      <c r="H293" s="146"/>
      <c r="I293" s="147"/>
      <c r="J293" s="148"/>
      <c r="K293" s="148"/>
      <c r="L293" s="148"/>
      <c r="M293" s="152"/>
      <c r="N293" s="146"/>
    </row>
    <row r="294" spans="1:14" s="149" customFormat="1" ht="16.5" customHeight="1" x14ac:dyDescent="0.3">
      <c r="A294" s="143" t="s">
        <v>1282</v>
      </c>
      <c r="B294" s="144" t="s">
        <v>1429</v>
      </c>
      <c r="C294" s="154" t="s">
        <v>297</v>
      </c>
      <c r="D294" s="150"/>
      <c r="E294" s="150"/>
      <c r="F294" s="150"/>
      <c r="G294" s="150"/>
      <c r="H294" s="146"/>
      <c r="I294" s="147"/>
      <c r="J294" s="21"/>
      <c r="K294" s="148"/>
      <c r="L294" s="148"/>
      <c r="M294" s="152"/>
      <c r="N294" s="146"/>
    </row>
    <row r="295" spans="1:14" s="149" customFormat="1" ht="16.5" customHeight="1" x14ac:dyDescent="0.3">
      <c r="A295" s="143" t="s">
        <v>1283</v>
      </c>
      <c r="B295" s="144" t="s">
        <v>1426</v>
      </c>
      <c r="C295" s="145" t="str">
        <f ca="1">IF(ISREF(INDIRECT("'B1. HTT Mortgage Assets'!A1")),ROW('B1. HTT Mortgage Assets'!B149)&amp;" for Mortgage Assets","")</f>
        <v>149 for Mortgage Assets</v>
      </c>
      <c r="D295" s="124"/>
      <c r="E295" s="150"/>
      <c r="F295" s="124"/>
      <c r="G295" s="150"/>
      <c r="H295" s="146"/>
      <c r="I295" s="147"/>
      <c r="J295" s="21"/>
      <c r="K295" s="148"/>
      <c r="L295" s="152"/>
      <c r="M295" s="152"/>
      <c r="N295" s="146"/>
    </row>
    <row r="296" spans="1:14" s="149" customFormat="1" ht="16.5" customHeight="1" x14ac:dyDescent="0.3">
      <c r="A296" s="143" t="s">
        <v>1284</v>
      </c>
      <c r="B296" s="144" t="s">
        <v>1419</v>
      </c>
      <c r="C296" s="145">
        <f>ROW(B111)</f>
        <v>111</v>
      </c>
      <c r="D296" s="150"/>
      <c r="E296" s="150"/>
      <c r="F296" s="150"/>
      <c r="G296" s="150"/>
      <c r="H296" s="146"/>
      <c r="I296" s="147"/>
      <c r="J296" s="21"/>
      <c r="K296" s="148"/>
      <c r="L296" s="152"/>
      <c r="M296" s="152"/>
      <c r="N296" s="146"/>
    </row>
    <row r="297" spans="1:14" s="149" customFormat="1" ht="16.5" customHeight="1" x14ac:dyDescent="0.3">
      <c r="A297" s="143" t="s">
        <v>1285</v>
      </c>
      <c r="B297" s="144" t="s">
        <v>1427</v>
      </c>
      <c r="C297" s="145">
        <f>ROW(B163)</f>
        <v>163</v>
      </c>
      <c r="D297" s="150"/>
      <c r="E297" s="150"/>
      <c r="F297" s="150"/>
      <c r="G297" s="150"/>
      <c r="H297" s="146"/>
      <c r="I297" s="148"/>
      <c r="J297" s="21"/>
      <c r="K297" s="148"/>
      <c r="L297" s="152"/>
      <c r="M297" s="148"/>
      <c r="N297" s="146"/>
    </row>
    <row r="298" spans="1:14" s="149" customFormat="1" ht="16.5" customHeight="1" x14ac:dyDescent="0.3">
      <c r="A298" s="143" t="s">
        <v>1286</v>
      </c>
      <c r="B298" s="144" t="s">
        <v>1430</v>
      </c>
      <c r="C298" s="145">
        <f>ROW(B137)</f>
        <v>137</v>
      </c>
      <c r="D298" s="150"/>
      <c r="E298" s="150"/>
      <c r="F298" s="150"/>
      <c r="G298" s="150"/>
      <c r="H298" s="146"/>
      <c r="I298" s="147"/>
      <c r="J298" s="21"/>
      <c r="K298" s="148"/>
      <c r="L298" s="152"/>
      <c r="M298" s="148"/>
      <c r="N298" s="146"/>
    </row>
    <row r="299" spans="1:14" s="149" customFormat="1" ht="16.5" customHeight="1" x14ac:dyDescent="0.3">
      <c r="A299" s="143" t="s">
        <v>1287</v>
      </c>
      <c r="B299" s="144" t="s">
        <v>1428</v>
      </c>
      <c r="C299" s="155"/>
      <c r="D299" s="150"/>
      <c r="E299" s="150"/>
      <c r="F299" s="150"/>
      <c r="G299" s="150"/>
      <c r="H299" s="146"/>
      <c r="I299" s="147"/>
      <c r="J299" s="148"/>
      <c r="K299" s="148"/>
      <c r="L299" s="152"/>
      <c r="M299" s="148"/>
      <c r="N299" s="146"/>
    </row>
    <row r="300" spans="1:14" s="149" customFormat="1" ht="16.5" customHeight="1" x14ac:dyDescent="0.3">
      <c r="A300" s="143" t="s">
        <v>1288</v>
      </c>
      <c r="B300" s="144" t="s">
        <v>1431</v>
      </c>
      <c r="C300" s="145" t="s">
        <v>298</v>
      </c>
      <c r="D300" s="124"/>
      <c r="E300" s="150"/>
      <c r="F300" s="125"/>
      <c r="G300" s="150"/>
      <c r="H300" s="146"/>
      <c r="I300" s="147"/>
      <c r="J300" s="148"/>
      <c r="K300" s="21"/>
      <c r="L300" s="152"/>
      <c r="M300" s="148"/>
      <c r="N300" s="146"/>
    </row>
    <row r="301" spans="1:14" s="149" customFormat="1" ht="16.5" hidden="1" customHeight="1" outlineLevel="1" x14ac:dyDescent="0.3">
      <c r="A301" s="143" t="s">
        <v>1289</v>
      </c>
      <c r="B301" s="144" t="s">
        <v>1432</v>
      </c>
      <c r="C301" s="145" t="s">
        <v>299</v>
      </c>
      <c r="D301" s="150"/>
      <c r="E301" s="150"/>
      <c r="F301" s="150"/>
      <c r="G301" s="150"/>
      <c r="H301" s="146"/>
      <c r="I301" s="147"/>
      <c r="J301" s="148"/>
      <c r="K301" s="21"/>
      <c r="L301" s="152"/>
      <c r="M301" s="148"/>
      <c r="N301" s="146"/>
    </row>
    <row r="302" spans="1:14" s="149" customFormat="1" ht="16.5" hidden="1" customHeight="1" outlineLevel="1" x14ac:dyDescent="0.3">
      <c r="A302" s="143" t="s">
        <v>1290</v>
      </c>
      <c r="B302" s="144" t="s">
        <v>1433</v>
      </c>
      <c r="C302" s="145" t="str">
        <f>ROW('C. HTT Harmonised Glossary'!B18)&amp;" for Harmonised Glossary"</f>
        <v>18 for Harmonised Glossary</v>
      </c>
      <c r="D302" s="150"/>
      <c r="E302" s="150"/>
      <c r="F302" s="150"/>
      <c r="G302" s="150"/>
      <c r="H302" s="146"/>
      <c r="I302" s="147"/>
      <c r="J302" s="148"/>
      <c r="K302" s="21"/>
      <c r="L302" s="152"/>
      <c r="M302" s="148"/>
      <c r="N302" s="146"/>
    </row>
    <row r="303" spans="1:14" s="149" customFormat="1" ht="16.5" hidden="1" customHeight="1" outlineLevel="1" x14ac:dyDescent="0.3">
      <c r="A303" s="143" t="s">
        <v>1291</v>
      </c>
      <c r="B303" s="144" t="s">
        <v>1434</v>
      </c>
      <c r="C303" s="145">
        <f>ROW(B65)</f>
        <v>65</v>
      </c>
      <c r="D303" s="150"/>
      <c r="E303" s="150"/>
      <c r="F303" s="150"/>
      <c r="G303" s="150"/>
      <c r="H303" s="146"/>
      <c r="I303" s="147"/>
      <c r="J303" s="21"/>
      <c r="K303" s="21"/>
      <c r="L303" s="152"/>
      <c r="M303" s="148"/>
      <c r="N303" s="146"/>
    </row>
    <row r="304" spans="1:14" s="149" customFormat="1" ht="16.5" hidden="1" customHeight="1" outlineLevel="1" x14ac:dyDescent="0.3">
      <c r="A304" s="143" t="s">
        <v>1292</v>
      </c>
      <c r="B304" s="144" t="s">
        <v>1435</v>
      </c>
      <c r="C304" s="145">
        <f>ROW(B88)</f>
        <v>88</v>
      </c>
      <c r="D304" s="150"/>
      <c r="E304" s="150"/>
      <c r="F304" s="150"/>
      <c r="G304" s="150"/>
      <c r="H304" s="146"/>
      <c r="I304" s="147"/>
      <c r="J304" s="21"/>
      <c r="K304" s="21"/>
      <c r="L304" s="152"/>
      <c r="M304" s="148"/>
      <c r="N304" s="146"/>
    </row>
    <row r="305" spans="1:14" s="149" customFormat="1" ht="16.5" hidden="1" customHeight="1" outlineLevel="1" x14ac:dyDescent="0.3">
      <c r="A305" s="143" t="s">
        <v>1293</v>
      </c>
      <c r="B305" s="144" t="s">
        <v>1437</v>
      </c>
      <c r="C305" s="145" t="s">
        <v>300</v>
      </c>
      <c r="D305" s="150"/>
      <c r="E305" s="150"/>
      <c r="F305" s="150"/>
      <c r="G305" s="150"/>
      <c r="H305" s="146"/>
      <c r="I305" s="147"/>
      <c r="J305" s="21"/>
      <c r="K305" s="21"/>
      <c r="L305" s="152"/>
      <c r="M305" s="148"/>
    </row>
    <row r="306" spans="1:14" s="149" customFormat="1" ht="16.5" hidden="1" customHeight="1" outlineLevel="1" x14ac:dyDescent="0.3">
      <c r="A306" s="143" t="s">
        <v>1294</v>
      </c>
      <c r="B306" s="144" t="s">
        <v>1436</v>
      </c>
      <c r="C306" s="145">
        <v>44</v>
      </c>
      <c r="D306" s="150"/>
      <c r="E306" s="150"/>
      <c r="F306" s="150"/>
      <c r="G306" s="150"/>
      <c r="H306" s="146"/>
      <c r="I306" s="147"/>
      <c r="J306" s="21"/>
      <c r="K306" s="21"/>
      <c r="L306" s="152"/>
      <c r="M306" s="148"/>
    </row>
    <row r="307" spans="1:14" s="149" customFormat="1" ht="16.5" hidden="1" customHeight="1" outlineLevel="1" x14ac:dyDescent="0.3">
      <c r="A307" s="143" t="s">
        <v>1295</v>
      </c>
      <c r="B307" s="144" t="s">
        <v>1438</v>
      </c>
      <c r="C307" s="145" t="str">
        <f ca="1">IF(ISREF(INDIRECT("'B1. HTT Mortgage Assets'!A1")),ROW('B1. HTT Mortgage Assets'!B179)&amp; " for Mortgage Assets","")</f>
        <v>179 for Mortgage Assets</v>
      </c>
      <c r="D307" s="124"/>
      <c r="E307" s="150"/>
      <c r="F307" s="124"/>
      <c r="G307" s="150"/>
      <c r="H307" s="146"/>
      <c r="I307" s="147"/>
      <c r="J307" s="21"/>
      <c r="K307" s="21"/>
      <c r="L307" s="152"/>
      <c r="M307" s="148"/>
    </row>
    <row r="308" spans="1:14" s="149" customFormat="1" ht="16.5" hidden="1" customHeight="1" outlineLevel="1" x14ac:dyDescent="0.3">
      <c r="A308" s="156" t="s">
        <v>1296</v>
      </c>
      <c r="B308" s="157"/>
      <c r="C308" s="143"/>
      <c r="D308" s="150"/>
      <c r="E308" s="150"/>
      <c r="F308" s="150"/>
      <c r="G308" s="150"/>
      <c r="H308" s="146"/>
      <c r="I308" s="147"/>
      <c r="J308" s="21"/>
      <c r="K308" s="21"/>
      <c r="L308" s="152"/>
      <c r="M308" s="148"/>
    </row>
    <row r="309" spans="1:14" s="149" customFormat="1" ht="16.5" hidden="1" customHeight="1" outlineLevel="1" x14ac:dyDescent="0.3">
      <c r="A309" s="143" t="s">
        <v>1297</v>
      </c>
      <c r="B309" s="143"/>
      <c r="C309" s="143"/>
      <c r="D309" s="150"/>
      <c r="E309" s="150"/>
      <c r="F309" s="150"/>
      <c r="G309" s="150"/>
      <c r="H309" s="146"/>
      <c r="I309" s="147"/>
      <c r="J309" s="21"/>
      <c r="K309" s="21"/>
      <c r="L309" s="152"/>
      <c r="M309" s="148"/>
    </row>
    <row r="310" spans="1:14" s="149" customFormat="1" ht="16.5" hidden="1" customHeight="1" outlineLevel="1" x14ac:dyDescent="0.3">
      <c r="A310" s="143" t="s">
        <v>1298</v>
      </c>
      <c r="B310" s="143"/>
      <c r="C310" s="143"/>
      <c r="D310" s="148"/>
      <c r="E310" s="148"/>
      <c r="F310" s="148"/>
      <c r="G310" s="146"/>
      <c r="H310" s="146"/>
      <c r="I310" s="148"/>
      <c r="J310" s="148"/>
      <c r="K310" s="148"/>
      <c r="L310" s="148"/>
      <c r="M310" s="148"/>
    </row>
    <row r="311" spans="1:14" ht="16.5" customHeight="1" collapsed="1" x14ac:dyDescent="0.3">
      <c r="A311" s="38"/>
      <c r="B311" s="37" t="s">
        <v>181</v>
      </c>
      <c r="C311" s="38"/>
      <c r="D311" s="38"/>
      <c r="E311" s="38"/>
      <c r="F311" s="38"/>
      <c r="G311" s="39"/>
      <c r="H311" s="27"/>
      <c r="I311" s="34"/>
      <c r="J311" s="36"/>
      <c r="K311" s="36"/>
      <c r="L311" s="36"/>
      <c r="M311" s="36"/>
      <c r="N311" s="28"/>
    </row>
    <row r="312" spans="1:14" ht="16.5" customHeight="1" x14ac:dyDescent="0.3">
      <c r="A312" s="30" t="s">
        <v>1299</v>
      </c>
      <c r="B312" s="49" t="s">
        <v>301</v>
      </c>
      <c r="C312" s="103">
        <v>619.95027543000003</v>
      </c>
      <c r="H312" s="27"/>
      <c r="I312" s="49"/>
      <c r="J312" s="21"/>
      <c r="N312" s="28"/>
    </row>
    <row r="313" spans="1:14" ht="16.5" hidden="1" customHeight="1" outlineLevel="1" x14ac:dyDescent="0.3">
      <c r="A313" s="30" t="s">
        <v>1300</v>
      </c>
      <c r="B313" s="49" t="s">
        <v>302</v>
      </c>
      <c r="C313" s="103">
        <v>0</v>
      </c>
      <c r="H313" s="27"/>
      <c r="I313" s="49"/>
      <c r="J313" s="21"/>
      <c r="N313" s="28"/>
    </row>
    <row r="314" spans="1:14" ht="16.5" hidden="1" customHeight="1" outlineLevel="1" x14ac:dyDescent="0.3">
      <c r="A314" s="30" t="s">
        <v>1301</v>
      </c>
      <c r="B314" s="49" t="s">
        <v>303</v>
      </c>
      <c r="C314" s="103">
        <v>0</v>
      </c>
      <c r="H314" s="27"/>
      <c r="I314" s="49"/>
      <c r="J314" s="21"/>
      <c r="N314" s="28"/>
    </row>
    <row r="315" spans="1:14" ht="16.5" hidden="1" customHeight="1" outlineLevel="1" x14ac:dyDescent="0.3">
      <c r="A315" s="30" t="s">
        <v>1302</v>
      </c>
      <c r="B315" s="49"/>
      <c r="C315" s="21"/>
      <c r="H315" s="27"/>
      <c r="I315" s="49"/>
      <c r="J315" s="21"/>
      <c r="N315" s="28"/>
    </row>
    <row r="316" spans="1:14" ht="16.5" hidden="1" customHeight="1" outlineLevel="1" x14ac:dyDescent="0.3">
      <c r="A316" s="30" t="s">
        <v>1303</v>
      </c>
      <c r="B316" s="49"/>
      <c r="C316" s="21"/>
      <c r="H316" s="27"/>
      <c r="I316" s="49"/>
      <c r="J316" s="21"/>
      <c r="N316" s="28"/>
    </row>
    <row r="317" spans="1:14" ht="16.5" hidden="1" customHeight="1" outlineLevel="1" x14ac:dyDescent="0.3">
      <c r="A317" s="30" t="s">
        <v>1304</v>
      </c>
      <c r="B317" s="49"/>
      <c r="C317" s="21"/>
      <c r="H317" s="27"/>
      <c r="I317" s="49"/>
      <c r="J317" s="21"/>
      <c r="N317" s="28"/>
    </row>
    <row r="318" spans="1:14" ht="16.5" hidden="1" customHeight="1" outlineLevel="1" x14ac:dyDescent="0.3">
      <c r="A318" s="30" t="s">
        <v>1305</v>
      </c>
      <c r="B318" s="49"/>
      <c r="C318" s="21"/>
      <c r="H318" s="27"/>
      <c r="I318" s="49"/>
      <c r="J318" s="21"/>
      <c r="N318" s="28"/>
    </row>
    <row r="319" spans="1:14" ht="16.5" customHeight="1" collapsed="1" x14ac:dyDescent="0.3">
      <c r="A319" s="38"/>
      <c r="B319" s="37" t="s">
        <v>182</v>
      </c>
      <c r="C319" s="38"/>
      <c r="D319" s="38"/>
      <c r="E319" s="38"/>
      <c r="F319" s="38"/>
      <c r="G319" s="39"/>
      <c r="H319" s="27"/>
      <c r="I319" s="34"/>
      <c r="J319" s="36"/>
      <c r="K319" s="36"/>
      <c r="L319" s="36"/>
      <c r="M319" s="36"/>
      <c r="N319" s="28"/>
    </row>
    <row r="320" spans="1:14" ht="16.5" hidden="1" customHeight="1" outlineLevel="1" x14ac:dyDescent="0.3">
      <c r="A320" s="45"/>
      <c r="B320" s="46" t="s">
        <v>304</v>
      </c>
      <c r="C320" s="45"/>
      <c r="D320" s="45"/>
      <c r="E320" s="47"/>
      <c r="F320" s="48"/>
      <c r="G320" s="48"/>
      <c r="H320" s="27"/>
      <c r="L320" s="27"/>
      <c r="M320" s="27"/>
      <c r="N320" s="28"/>
    </row>
    <row r="321" spans="1:14" ht="16.5" hidden="1" customHeight="1" outlineLevel="1" x14ac:dyDescent="0.3">
      <c r="A321" s="30" t="s">
        <v>1306</v>
      </c>
      <c r="B321" s="41" t="s">
        <v>305</v>
      </c>
      <c r="C321" s="41"/>
      <c r="H321" s="27"/>
      <c r="I321" s="28"/>
      <c r="J321" s="28"/>
      <c r="K321" s="28"/>
      <c r="L321" s="28"/>
      <c r="M321" s="28"/>
      <c r="N321" s="28"/>
    </row>
    <row r="322" spans="1:14" ht="16.5" hidden="1" customHeight="1" outlineLevel="1" x14ac:dyDescent="0.3">
      <c r="A322" s="30" t="s">
        <v>1307</v>
      </c>
      <c r="B322" s="41" t="s">
        <v>306</v>
      </c>
      <c r="C322" s="41"/>
      <c r="H322" s="27"/>
      <c r="I322" s="28"/>
      <c r="J322" s="28"/>
      <c r="K322" s="28"/>
      <c r="L322" s="28"/>
      <c r="M322" s="28"/>
      <c r="N322" s="28"/>
    </row>
    <row r="323" spans="1:14" ht="16.5" hidden="1" customHeight="1" outlineLevel="1" x14ac:dyDescent="0.3">
      <c r="A323" s="30" t="s">
        <v>1308</v>
      </c>
      <c r="B323" s="41" t="s">
        <v>307</v>
      </c>
      <c r="C323" s="41"/>
      <c r="H323" s="27"/>
      <c r="I323" s="28"/>
      <c r="J323" s="28"/>
      <c r="K323" s="28"/>
      <c r="L323" s="28"/>
      <c r="M323" s="28"/>
      <c r="N323" s="28"/>
    </row>
    <row r="324" spans="1:14" ht="16.5" hidden="1" customHeight="1" outlineLevel="1" x14ac:dyDescent="0.3">
      <c r="A324" s="30" t="s">
        <v>1309</v>
      </c>
      <c r="B324" s="41" t="s">
        <v>308</v>
      </c>
      <c r="H324" s="27"/>
      <c r="I324" s="28"/>
      <c r="J324" s="28"/>
      <c r="K324" s="28"/>
      <c r="L324" s="28"/>
      <c r="M324" s="28"/>
      <c r="N324" s="28"/>
    </row>
    <row r="325" spans="1:14" ht="16.5" hidden="1" customHeight="1" outlineLevel="1" x14ac:dyDescent="0.3">
      <c r="A325" s="30" t="s">
        <v>1310</v>
      </c>
      <c r="B325" s="41" t="s">
        <v>309</v>
      </c>
      <c r="H325" s="27"/>
      <c r="I325" s="28"/>
      <c r="J325" s="28"/>
      <c r="K325" s="28"/>
      <c r="L325" s="28"/>
      <c r="M325" s="28"/>
      <c r="N325" s="28"/>
    </row>
    <row r="326" spans="1:14" ht="16.5" hidden="1" customHeight="1" outlineLevel="1" x14ac:dyDescent="0.3">
      <c r="A326" s="30" t="s">
        <v>1311</v>
      </c>
      <c r="B326" s="41" t="s">
        <v>310</v>
      </c>
      <c r="H326" s="27"/>
      <c r="I326" s="28"/>
      <c r="J326" s="28"/>
      <c r="K326" s="28"/>
      <c r="L326" s="28"/>
      <c r="M326" s="28"/>
      <c r="N326" s="28"/>
    </row>
    <row r="327" spans="1:14" ht="16.5" hidden="1" customHeight="1" outlineLevel="1" x14ac:dyDescent="0.3">
      <c r="A327" s="30" t="s">
        <v>1312</v>
      </c>
      <c r="B327" s="41" t="s">
        <v>311</v>
      </c>
      <c r="H327" s="27"/>
      <c r="I327" s="28"/>
      <c r="J327" s="28"/>
      <c r="K327" s="28"/>
      <c r="L327" s="28"/>
      <c r="M327" s="28"/>
      <c r="N327" s="28"/>
    </row>
    <row r="328" spans="1:14" ht="16.5" hidden="1" customHeight="1" outlineLevel="1" x14ac:dyDescent="0.3">
      <c r="A328" s="30" t="s">
        <v>1313</v>
      </c>
      <c r="B328" s="41" t="s">
        <v>312</v>
      </c>
      <c r="H328" s="27"/>
      <c r="I328" s="28"/>
      <c r="J328" s="28"/>
      <c r="K328" s="28"/>
      <c r="L328" s="28"/>
      <c r="M328" s="28"/>
      <c r="N328" s="28"/>
    </row>
    <row r="329" spans="1:14" ht="16.5" hidden="1" customHeight="1" outlineLevel="1" x14ac:dyDescent="0.3">
      <c r="A329" s="30" t="s">
        <v>1314</v>
      </c>
      <c r="B329" s="41" t="s">
        <v>313</v>
      </c>
      <c r="H329" s="27"/>
      <c r="I329" s="28"/>
      <c r="J329" s="28"/>
      <c r="K329" s="28"/>
      <c r="L329" s="28"/>
      <c r="M329" s="28"/>
      <c r="N329" s="28"/>
    </row>
    <row r="330" spans="1:14" ht="16.5" hidden="1" customHeight="1" outlineLevel="1" x14ac:dyDescent="0.3">
      <c r="A330" s="30" t="s">
        <v>1315</v>
      </c>
      <c r="B330" s="59" t="s">
        <v>314</v>
      </c>
      <c r="H330" s="27"/>
      <c r="I330" s="28"/>
      <c r="J330" s="28"/>
      <c r="K330" s="28"/>
      <c r="L330" s="28"/>
      <c r="M330" s="28"/>
      <c r="N330" s="28"/>
    </row>
    <row r="331" spans="1:14" ht="16.5" hidden="1" customHeight="1" outlineLevel="1" x14ac:dyDescent="0.3">
      <c r="A331" s="30" t="s">
        <v>1316</v>
      </c>
      <c r="B331" s="59" t="s">
        <v>314</v>
      </c>
      <c r="H331" s="27"/>
      <c r="I331" s="28"/>
      <c r="J331" s="28"/>
      <c r="K331" s="28"/>
      <c r="L331" s="28"/>
      <c r="M331" s="28"/>
      <c r="N331" s="28"/>
    </row>
    <row r="332" spans="1:14" ht="16.5" hidden="1" customHeight="1" outlineLevel="1" x14ac:dyDescent="0.3">
      <c r="A332" s="30" t="s">
        <v>1317</v>
      </c>
      <c r="B332" s="59" t="s">
        <v>314</v>
      </c>
      <c r="H332" s="27"/>
      <c r="I332" s="28"/>
      <c r="J332" s="28"/>
      <c r="K332" s="28"/>
      <c r="L332" s="28"/>
      <c r="M332" s="28"/>
      <c r="N332" s="28"/>
    </row>
    <row r="333" spans="1:14" ht="16.5" hidden="1" customHeight="1" outlineLevel="1" x14ac:dyDescent="0.3">
      <c r="A333" s="30" t="s">
        <v>1318</v>
      </c>
      <c r="B333" s="59" t="s">
        <v>314</v>
      </c>
      <c r="H333" s="27"/>
      <c r="I333" s="28"/>
      <c r="J333" s="28"/>
      <c r="K333" s="28"/>
      <c r="L333" s="28"/>
      <c r="M333" s="28"/>
      <c r="N333" s="28"/>
    </row>
    <row r="334" spans="1:14" ht="16.5" hidden="1" customHeight="1" outlineLevel="1" x14ac:dyDescent="0.3">
      <c r="A334" s="30" t="s">
        <v>1319</v>
      </c>
      <c r="B334" s="59" t="s">
        <v>314</v>
      </c>
      <c r="H334" s="27"/>
      <c r="I334" s="28"/>
      <c r="J334" s="28"/>
      <c r="K334" s="28"/>
      <c r="L334" s="28"/>
      <c r="M334" s="28"/>
      <c r="N334" s="28"/>
    </row>
    <row r="335" spans="1:14" ht="16.5" hidden="1" customHeight="1" outlineLevel="1" x14ac:dyDescent="0.3">
      <c r="A335" s="30" t="s">
        <v>1320</v>
      </c>
      <c r="B335" s="59" t="s">
        <v>314</v>
      </c>
      <c r="H335" s="27"/>
      <c r="I335" s="28"/>
      <c r="J335" s="28"/>
      <c r="K335" s="28"/>
      <c r="L335" s="28"/>
      <c r="M335" s="28"/>
      <c r="N335" s="28"/>
    </row>
    <row r="336" spans="1:14" ht="16.5" hidden="1" customHeight="1" outlineLevel="1" x14ac:dyDescent="0.3">
      <c r="A336" s="30" t="s">
        <v>1321</v>
      </c>
      <c r="B336" s="59" t="s">
        <v>314</v>
      </c>
      <c r="H336" s="27"/>
      <c r="I336" s="28"/>
      <c r="J336" s="28"/>
      <c r="K336" s="28"/>
      <c r="L336" s="28"/>
      <c r="M336" s="28"/>
      <c r="N336" s="28"/>
    </row>
    <row r="337" spans="1:14" ht="16.5" hidden="1" customHeight="1" outlineLevel="1" x14ac:dyDescent="0.3">
      <c r="A337" s="30" t="s">
        <v>1322</v>
      </c>
      <c r="B337" s="59" t="s">
        <v>314</v>
      </c>
      <c r="H337" s="27"/>
      <c r="I337" s="28"/>
      <c r="J337" s="28"/>
      <c r="K337" s="28"/>
      <c r="L337" s="28"/>
      <c r="M337" s="28"/>
      <c r="N337" s="28"/>
    </row>
    <row r="338" spans="1:14" ht="16.5" hidden="1" customHeight="1" outlineLevel="1" x14ac:dyDescent="0.3">
      <c r="A338" s="30" t="s">
        <v>1323</v>
      </c>
      <c r="B338" s="59" t="s">
        <v>314</v>
      </c>
      <c r="H338" s="27"/>
      <c r="I338" s="28"/>
      <c r="J338" s="28"/>
      <c r="K338" s="28"/>
      <c r="L338" s="28"/>
      <c r="M338" s="28"/>
      <c r="N338" s="28"/>
    </row>
    <row r="339" spans="1:14" ht="16.5" hidden="1" customHeight="1" outlineLevel="1" x14ac:dyDescent="0.3">
      <c r="A339" s="30" t="s">
        <v>1324</v>
      </c>
      <c r="B339" s="59" t="s">
        <v>314</v>
      </c>
      <c r="H339" s="27"/>
      <c r="I339" s="28"/>
      <c r="J339" s="28"/>
      <c r="K339" s="28"/>
      <c r="L339" s="28"/>
      <c r="M339" s="28"/>
      <c r="N339" s="28"/>
    </row>
    <row r="340" spans="1:14" ht="16.5" hidden="1" customHeight="1" outlineLevel="1" x14ac:dyDescent="0.3">
      <c r="A340" s="30" t="s">
        <v>1325</v>
      </c>
      <c r="B340" s="59" t="s">
        <v>314</v>
      </c>
      <c r="H340" s="27"/>
      <c r="I340" s="28"/>
      <c r="J340" s="28"/>
      <c r="K340" s="28"/>
      <c r="L340" s="28"/>
      <c r="M340" s="28"/>
      <c r="N340" s="28"/>
    </row>
    <row r="341" spans="1:14" ht="16.5" hidden="1" customHeight="1" outlineLevel="1" x14ac:dyDescent="0.3">
      <c r="A341" s="30" t="s">
        <v>1326</v>
      </c>
      <c r="B341" s="59" t="s">
        <v>314</v>
      </c>
      <c r="H341" s="27"/>
      <c r="I341" s="28"/>
      <c r="J341" s="28"/>
      <c r="K341" s="28"/>
      <c r="L341" s="28"/>
      <c r="M341" s="28"/>
      <c r="N341" s="28"/>
    </row>
    <row r="342" spans="1:14" ht="16.5" hidden="1" customHeight="1" outlineLevel="1" x14ac:dyDescent="0.3">
      <c r="A342" s="30" t="s">
        <v>1327</v>
      </c>
      <c r="B342" s="59" t="s">
        <v>314</v>
      </c>
      <c r="H342" s="27"/>
      <c r="I342" s="28"/>
      <c r="J342" s="28"/>
      <c r="K342" s="28"/>
      <c r="L342" s="28"/>
      <c r="M342" s="28"/>
      <c r="N342" s="28"/>
    </row>
    <row r="343" spans="1:14" ht="16.5" hidden="1" customHeight="1" outlineLevel="1" x14ac:dyDescent="0.3">
      <c r="A343" s="30" t="s">
        <v>1328</v>
      </c>
      <c r="B343" s="59" t="s">
        <v>314</v>
      </c>
      <c r="H343" s="27"/>
      <c r="I343" s="28"/>
      <c r="J343" s="28"/>
      <c r="K343" s="28"/>
      <c r="L343" s="28"/>
      <c r="M343" s="28"/>
      <c r="N343" s="28"/>
    </row>
    <row r="344" spans="1:14" ht="16.5" hidden="1" customHeight="1" outlineLevel="1" x14ac:dyDescent="0.3">
      <c r="A344" s="30" t="s">
        <v>1329</v>
      </c>
      <c r="B344" s="59" t="s">
        <v>314</v>
      </c>
      <c r="H344" s="27"/>
      <c r="I344" s="28"/>
      <c r="J344" s="28"/>
      <c r="K344" s="28"/>
      <c r="L344" s="28"/>
      <c r="M344" s="28"/>
      <c r="N344" s="28"/>
    </row>
    <row r="345" spans="1:14" ht="16.5" hidden="1" customHeight="1" outlineLevel="1" x14ac:dyDescent="0.3">
      <c r="A345" s="30" t="s">
        <v>1330</v>
      </c>
      <c r="B345" s="59" t="s">
        <v>314</v>
      </c>
      <c r="H345" s="27"/>
      <c r="I345" s="28"/>
      <c r="J345" s="28"/>
      <c r="K345" s="28"/>
      <c r="L345" s="28"/>
      <c r="M345" s="28"/>
      <c r="N345" s="28"/>
    </row>
    <row r="346" spans="1:14" ht="16.5" hidden="1" customHeight="1" outlineLevel="1" x14ac:dyDescent="0.3">
      <c r="A346" s="30" t="s">
        <v>1331</v>
      </c>
      <c r="B346" s="59" t="s">
        <v>314</v>
      </c>
      <c r="H346" s="27"/>
      <c r="I346" s="28"/>
      <c r="J346" s="28"/>
      <c r="K346" s="28"/>
      <c r="L346" s="28"/>
      <c r="M346" s="28"/>
      <c r="N346" s="28"/>
    </row>
    <row r="347" spans="1:14" ht="16.5" hidden="1" customHeight="1" outlineLevel="1" x14ac:dyDescent="0.3">
      <c r="A347" s="30" t="s">
        <v>1332</v>
      </c>
      <c r="B347" s="59" t="s">
        <v>314</v>
      </c>
      <c r="H347" s="27"/>
      <c r="I347" s="28"/>
      <c r="J347" s="28"/>
      <c r="K347" s="28"/>
      <c r="L347" s="28"/>
      <c r="M347" s="28"/>
      <c r="N347" s="28"/>
    </row>
    <row r="348" spans="1:14" ht="16.5" hidden="1" customHeight="1" outlineLevel="1" x14ac:dyDescent="0.3">
      <c r="A348" s="30" t="s">
        <v>1333</v>
      </c>
      <c r="B348" s="59" t="s">
        <v>314</v>
      </c>
      <c r="H348" s="27"/>
      <c r="I348" s="28"/>
      <c r="J348" s="28"/>
      <c r="K348" s="28"/>
      <c r="L348" s="28"/>
      <c r="M348" s="28"/>
      <c r="N348" s="28"/>
    </row>
    <row r="349" spans="1:14" ht="16.5" hidden="1" customHeight="1" outlineLevel="1" x14ac:dyDescent="0.3">
      <c r="A349" s="30" t="s">
        <v>1334</v>
      </c>
      <c r="B349" s="59" t="s">
        <v>314</v>
      </c>
      <c r="H349" s="27"/>
      <c r="I349" s="28"/>
      <c r="J349" s="28"/>
      <c r="K349" s="28"/>
      <c r="L349" s="28"/>
      <c r="M349" s="28"/>
      <c r="N349" s="28"/>
    </row>
    <row r="350" spans="1:14" ht="16.5" hidden="1" customHeight="1" outlineLevel="1" x14ac:dyDescent="0.3">
      <c r="A350" s="30" t="s">
        <v>1335</v>
      </c>
      <c r="B350" s="59" t="s">
        <v>314</v>
      </c>
      <c r="H350" s="27"/>
      <c r="I350" s="28"/>
      <c r="J350" s="28"/>
      <c r="K350" s="28"/>
      <c r="L350" s="28"/>
      <c r="M350" s="28"/>
      <c r="N350" s="28"/>
    </row>
    <row r="351" spans="1:14" ht="16.5" hidden="1" customHeight="1" outlineLevel="1" x14ac:dyDescent="0.3">
      <c r="A351" s="30" t="s">
        <v>1336</v>
      </c>
      <c r="B351" s="59" t="s">
        <v>314</v>
      </c>
      <c r="H351" s="27"/>
      <c r="I351" s="28"/>
      <c r="J351" s="28"/>
      <c r="K351" s="28"/>
      <c r="L351" s="28"/>
      <c r="M351" s="28"/>
      <c r="N351" s="28"/>
    </row>
    <row r="352" spans="1:14" ht="16.5" hidden="1" customHeight="1" outlineLevel="1" x14ac:dyDescent="0.3">
      <c r="A352" s="30" t="s">
        <v>1337</v>
      </c>
      <c r="B352" s="59" t="s">
        <v>314</v>
      </c>
      <c r="H352" s="27"/>
      <c r="I352" s="28"/>
      <c r="J352" s="28"/>
      <c r="K352" s="28"/>
      <c r="L352" s="28"/>
      <c r="M352" s="28"/>
      <c r="N352" s="28"/>
    </row>
    <row r="353" spans="1:14" ht="16.5" hidden="1" customHeight="1" outlineLevel="1" x14ac:dyDescent="0.3">
      <c r="A353" s="30" t="s">
        <v>1338</v>
      </c>
      <c r="B353" s="59" t="s">
        <v>314</v>
      </c>
      <c r="H353" s="27"/>
      <c r="I353" s="28"/>
      <c r="J353" s="28"/>
      <c r="K353" s="28"/>
      <c r="L353" s="28"/>
      <c r="M353" s="28"/>
      <c r="N353" s="28"/>
    </row>
    <row r="354" spans="1:14" ht="16.5" hidden="1" customHeight="1" outlineLevel="1" x14ac:dyDescent="0.3">
      <c r="A354" s="30" t="s">
        <v>1339</v>
      </c>
      <c r="B354" s="59" t="s">
        <v>314</v>
      </c>
      <c r="H354" s="27"/>
      <c r="I354" s="28"/>
      <c r="J354" s="28"/>
      <c r="K354" s="28"/>
      <c r="L354" s="28"/>
      <c r="M354" s="28"/>
      <c r="N354" s="28"/>
    </row>
    <row r="355" spans="1:14" ht="16.5" hidden="1" customHeight="1" outlineLevel="1" x14ac:dyDescent="0.3">
      <c r="A355" s="30" t="s">
        <v>1340</v>
      </c>
      <c r="B355" s="59" t="s">
        <v>314</v>
      </c>
      <c r="H355" s="27"/>
      <c r="I355" s="28"/>
      <c r="J355" s="28"/>
      <c r="K355" s="28"/>
      <c r="L355" s="28"/>
      <c r="M355" s="28"/>
      <c r="N355" s="28"/>
    </row>
    <row r="356" spans="1:14" ht="16.5" hidden="1" customHeight="1" outlineLevel="1" x14ac:dyDescent="0.3">
      <c r="A356" s="30" t="s">
        <v>1341</v>
      </c>
      <c r="B356" s="59" t="s">
        <v>314</v>
      </c>
      <c r="H356" s="27"/>
      <c r="I356" s="28"/>
      <c r="J356" s="28"/>
      <c r="K356" s="28"/>
      <c r="L356" s="28"/>
      <c r="M356" s="28"/>
      <c r="N356" s="28"/>
    </row>
    <row r="357" spans="1:14" ht="16.5" hidden="1" customHeight="1" outlineLevel="1" x14ac:dyDescent="0.3">
      <c r="A357" s="30" t="s">
        <v>1342</v>
      </c>
      <c r="B357" s="59" t="s">
        <v>314</v>
      </c>
      <c r="H357" s="27"/>
      <c r="I357" s="28"/>
      <c r="J357" s="28"/>
      <c r="K357" s="28"/>
      <c r="L357" s="28"/>
      <c r="M357" s="28"/>
      <c r="N357" s="28"/>
    </row>
    <row r="358" spans="1:14" ht="16.5" hidden="1" customHeight="1" outlineLevel="1" x14ac:dyDescent="0.3">
      <c r="A358" s="30" t="s">
        <v>1343</v>
      </c>
      <c r="B358" s="59" t="s">
        <v>314</v>
      </c>
      <c r="H358" s="27"/>
      <c r="I358" s="28"/>
      <c r="J358" s="28"/>
      <c r="K358" s="28"/>
      <c r="L358" s="28"/>
      <c r="M358" s="28"/>
      <c r="N358" s="28"/>
    </row>
    <row r="359" spans="1:14" ht="16.5" hidden="1" customHeight="1" outlineLevel="1" x14ac:dyDescent="0.3">
      <c r="A359" s="30" t="s">
        <v>1344</v>
      </c>
      <c r="B359" s="59" t="s">
        <v>314</v>
      </c>
      <c r="H359" s="27"/>
      <c r="I359" s="28"/>
      <c r="J359" s="28"/>
      <c r="K359" s="28"/>
      <c r="L359" s="28"/>
      <c r="M359" s="28"/>
      <c r="N359" s="28"/>
    </row>
    <row r="360" spans="1:14" ht="16.5" hidden="1" customHeight="1" outlineLevel="1" x14ac:dyDescent="0.3">
      <c r="A360" s="30" t="s">
        <v>1345</v>
      </c>
      <c r="B360" s="59" t="s">
        <v>314</v>
      </c>
      <c r="H360" s="27"/>
      <c r="I360" s="28"/>
      <c r="J360" s="28"/>
      <c r="K360" s="28"/>
      <c r="L360" s="28"/>
      <c r="M360" s="28"/>
      <c r="N360" s="28"/>
    </row>
    <row r="361" spans="1:14" ht="16.5" hidden="1" customHeight="1" outlineLevel="1" x14ac:dyDescent="0.3">
      <c r="A361" s="30" t="s">
        <v>1346</v>
      </c>
      <c r="B361" s="59" t="s">
        <v>314</v>
      </c>
      <c r="H361" s="27"/>
      <c r="I361" s="28"/>
      <c r="J361" s="28"/>
      <c r="K361" s="28"/>
      <c r="L361" s="28"/>
      <c r="M361" s="28"/>
      <c r="N361" s="28"/>
    </row>
    <row r="362" spans="1:14" ht="16.5" hidden="1" customHeight="1" outlineLevel="1" x14ac:dyDescent="0.3">
      <c r="A362" s="30" t="s">
        <v>1347</v>
      </c>
      <c r="B362" s="59" t="s">
        <v>314</v>
      </c>
      <c r="H362" s="27"/>
      <c r="I362" s="28"/>
      <c r="J362" s="28"/>
      <c r="K362" s="28"/>
      <c r="L362" s="28"/>
      <c r="M362" s="28"/>
      <c r="N362" s="28"/>
    </row>
    <row r="363" spans="1:14" ht="16.5" hidden="1" customHeight="1" outlineLevel="1" x14ac:dyDescent="0.3">
      <c r="A363" s="30" t="s">
        <v>1348</v>
      </c>
      <c r="B363" s="59" t="s">
        <v>314</v>
      </c>
      <c r="H363" s="27"/>
      <c r="I363" s="28"/>
      <c r="J363" s="28"/>
      <c r="K363" s="28"/>
      <c r="L363" s="28"/>
      <c r="M363" s="28"/>
      <c r="N363" s="28"/>
    </row>
    <row r="364" spans="1:14" ht="16.5" hidden="1" customHeight="1" outlineLevel="1" x14ac:dyDescent="0.3">
      <c r="A364" s="30" t="s">
        <v>1349</v>
      </c>
      <c r="B364" s="59" t="s">
        <v>314</v>
      </c>
      <c r="H364" s="27"/>
      <c r="I364" s="28"/>
      <c r="J364" s="28"/>
      <c r="K364" s="28"/>
      <c r="L364" s="28"/>
      <c r="M364" s="28"/>
      <c r="N364" s="28"/>
    </row>
    <row r="365" spans="1:14" ht="16.5" hidden="1" customHeight="1" outlineLevel="1" x14ac:dyDescent="0.3">
      <c r="A365" s="30" t="s">
        <v>1350</v>
      </c>
      <c r="B365" s="59" t="s">
        <v>314</v>
      </c>
      <c r="H365" s="27"/>
      <c r="I365" s="28"/>
      <c r="J365" s="28"/>
      <c r="K365" s="28"/>
      <c r="L365" s="28"/>
      <c r="M365" s="28"/>
      <c r="N365" s="28"/>
    </row>
    <row r="366" spans="1:14" ht="16.5" customHeight="1" collapsed="1" x14ac:dyDescent="0.3">
      <c r="H366" s="27"/>
      <c r="I366" s="28"/>
      <c r="J366" s="28"/>
      <c r="K366" s="28"/>
      <c r="L366" s="28"/>
      <c r="M366" s="28"/>
      <c r="N366" s="28"/>
    </row>
    <row r="367" spans="1:14" ht="16.5" customHeight="1" x14ac:dyDescent="0.3">
      <c r="H367" s="27"/>
      <c r="I367" s="28"/>
      <c r="J367" s="28"/>
      <c r="K367" s="28"/>
      <c r="L367" s="28"/>
      <c r="M367" s="28"/>
      <c r="N367" s="28"/>
    </row>
    <row r="368" spans="1:14" ht="16.5" customHeight="1" x14ac:dyDescent="0.3">
      <c r="H368" s="27"/>
      <c r="I368" s="28"/>
      <c r="J368" s="28"/>
      <c r="K368" s="28"/>
      <c r="L368" s="28"/>
      <c r="M368" s="28"/>
      <c r="N368" s="28"/>
    </row>
    <row r="369" spans="8:8" s="28" customFormat="1" ht="16.5" customHeight="1" x14ac:dyDescent="0.3">
      <c r="H369" s="27"/>
    </row>
    <row r="370" spans="8:8" s="28" customFormat="1" ht="16.5" customHeight="1" x14ac:dyDescent="0.3">
      <c r="H370" s="27"/>
    </row>
    <row r="371" spans="8:8" s="28" customFormat="1" ht="16.5" customHeight="1" x14ac:dyDescent="0.3">
      <c r="H371" s="27"/>
    </row>
    <row r="372" spans="8:8" s="28" customFormat="1" ht="16.5" customHeight="1" x14ac:dyDescent="0.3">
      <c r="H372" s="27"/>
    </row>
    <row r="373" spans="8:8" s="28" customFormat="1" ht="16.5" customHeight="1" x14ac:dyDescent="0.3">
      <c r="H373" s="27"/>
    </row>
    <row r="374" spans="8:8" s="28" customFormat="1" ht="16.5" customHeight="1" x14ac:dyDescent="0.3">
      <c r="H374" s="27"/>
    </row>
    <row r="375" spans="8:8" s="28" customFormat="1" ht="16.5" customHeight="1" x14ac:dyDescent="0.3">
      <c r="H375" s="27"/>
    </row>
    <row r="376" spans="8:8" s="28" customFormat="1" ht="16.5" customHeight="1" x14ac:dyDescent="0.3">
      <c r="H376" s="27"/>
    </row>
    <row r="377" spans="8:8" s="28" customFormat="1" ht="16.5" customHeight="1" x14ac:dyDescent="0.3">
      <c r="H377" s="27"/>
    </row>
    <row r="378" spans="8:8" s="28" customFormat="1" ht="16.5" customHeight="1" x14ac:dyDescent="0.3">
      <c r="H378" s="27"/>
    </row>
    <row r="379" spans="8:8" s="28" customFormat="1" ht="16.5" customHeight="1" x14ac:dyDescent="0.3">
      <c r="H379" s="27"/>
    </row>
    <row r="380" spans="8:8" s="28" customFormat="1" ht="16.5" customHeight="1" x14ac:dyDescent="0.3">
      <c r="H380" s="27"/>
    </row>
    <row r="381" spans="8:8" s="28" customFormat="1" ht="16.5" customHeight="1" x14ac:dyDescent="0.3">
      <c r="H381" s="27"/>
    </row>
    <row r="382" spans="8:8" s="28" customFormat="1" ht="16.5" customHeight="1" x14ac:dyDescent="0.3">
      <c r="H382" s="27"/>
    </row>
    <row r="383" spans="8:8" s="28" customFormat="1" ht="16.5" customHeight="1" x14ac:dyDescent="0.3">
      <c r="H383" s="27"/>
    </row>
    <row r="384" spans="8:8" s="28" customFormat="1" ht="16.5" customHeight="1" x14ac:dyDescent="0.3">
      <c r="H384" s="27"/>
    </row>
    <row r="385" spans="8:8" s="28" customFormat="1" ht="16.5" customHeight="1" x14ac:dyDescent="0.3">
      <c r="H385" s="27"/>
    </row>
    <row r="386" spans="8:8" s="28" customFormat="1" ht="16.5" customHeight="1" x14ac:dyDescent="0.3">
      <c r="H386" s="27"/>
    </row>
    <row r="387" spans="8:8" s="28" customFormat="1" ht="16.5" customHeight="1" x14ac:dyDescent="0.3">
      <c r="H387" s="27"/>
    </row>
    <row r="388" spans="8:8" s="28" customFormat="1" ht="16.5" customHeight="1" x14ac:dyDescent="0.3">
      <c r="H388" s="27"/>
    </row>
    <row r="389" spans="8:8" s="28" customFormat="1" ht="16.5" customHeight="1" x14ac:dyDescent="0.3">
      <c r="H389" s="27"/>
    </row>
    <row r="390" spans="8:8" s="28" customFormat="1" ht="16.5" customHeight="1" x14ac:dyDescent="0.3">
      <c r="H390" s="27"/>
    </row>
    <row r="391" spans="8:8" s="28" customFormat="1" x14ac:dyDescent="0.3">
      <c r="H391" s="27"/>
    </row>
    <row r="392" spans="8:8" s="28" customFormat="1" x14ac:dyDescent="0.3">
      <c r="H392" s="27"/>
    </row>
    <row r="393" spans="8:8" s="28" customFormat="1" x14ac:dyDescent="0.3">
      <c r="H393" s="27"/>
    </row>
    <row r="394" spans="8:8" s="28" customFormat="1" x14ac:dyDescent="0.3">
      <c r="H394" s="27"/>
    </row>
    <row r="395" spans="8:8" s="28" customFormat="1" x14ac:dyDescent="0.3">
      <c r="H395" s="27"/>
    </row>
    <row r="396" spans="8:8" s="28" customFormat="1" x14ac:dyDescent="0.3">
      <c r="H396" s="27"/>
    </row>
    <row r="397" spans="8:8" s="28" customFormat="1" x14ac:dyDescent="0.3">
      <c r="H397" s="27"/>
    </row>
    <row r="398" spans="8:8" s="28" customFormat="1" x14ac:dyDescent="0.3">
      <c r="H398" s="27"/>
    </row>
    <row r="399" spans="8:8" s="28" customFormat="1" x14ac:dyDescent="0.3">
      <c r="H399" s="27"/>
    </row>
    <row r="400" spans="8:8" s="28" customFormat="1" x14ac:dyDescent="0.3">
      <c r="H400" s="27"/>
    </row>
    <row r="401" spans="8:8" s="28" customFormat="1" x14ac:dyDescent="0.3">
      <c r="H401" s="27"/>
    </row>
    <row r="402" spans="8:8" s="28" customFormat="1" x14ac:dyDescent="0.3">
      <c r="H402" s="27"/>
    </row>
    <row r="403" spans="8:8" s="28" customFormat="1" x14ac:dyDescent="0.3">
      <c r="H403" s="27"/>
    </row>
    <row r="404" spans="8:8" s="28" customFormat="1" x14ac:dyDescent="0.3">
      <c r="H404" s="27"/>
    </row>
    <row r="405" spans="8:8" s="28" customFormat="1" x14ac:dyDescent="0.3">
      <c r="H405" s="27"/>
    </row>
    <row r="406" spans="8:8" s="28" customFormat="1" x14ac:dyDescent="0.3">
      <c r="H406" s="27"/>
    </row>
    <row r="407" spans="8:8" s="28" customFormat="1" x14ac:dyDescent="0.3">
      <c r="H407" s="27"/>
    </row>
    <row r="408" spans="8:8" s="28" customFormat="1" x14ac:dyDescent="0.3">
      <c r="H408" s="27"/>
    </row>
    <row r="409" spans="8:8" s="28" customFormat="1" x14ac:dyDescent="0.3">
      <c r="H409" s="27"/>
    </row>
    <row r="410" spans="8:8" s="28" customFormat="1" x14ac:dyDescent="0.3">
      <c r="H410" s="27"/>
    </row>
    <row r="411" spans="8:8" s="28" customFormat="1" x14ac:dyDescent="0.3">
      <c r="H411" s="27"/>
    </row>
    <row r="412" spans="8:8" s="28" customFormat="1" x14ac:dyDescent="0.3">
      <c r="H412" s="27"/>
    </row>
    <row r="413" spans="8:8" s="28" customFormat="1" x14ac:dyDescent="0.3">
      <c r="H413" s="27"/>
    </row>
  </sheetData>
  <protectedRanges>
    <protectedRange sqref="B315:D318 F313:G318 D313:D314" name="Range12"/>
    <protectedRange sqref="B209:C215 F209:G215 B221:C227 B234:C238 B243:B284 C246:C284 C240:C244" name="Range10"/>
    <protectedRange sqref="B168:D172 F168:G172" name="Range8"/>
    <protectedRange sqref="B106:D110 F101:G110 F157:G162 F131:G136 B131:D136 B101:B105 D101:D105" name="Range6"/>
    <protectedRange sqref="B19:B25" name="Basic Facts 2"/>
    <protectedRange sqref="C14:C25" name="Basic facts"/>
    <protectedRange sqref="B31:C35 C27:C30 C45 C53:C57 C66 C70:C76 C78:C82 C89 C93:C99 C101:C105 C112:C129 C138:C155 C164:C166 C174:C178 C193:C207 C217:C219 C231:C233 C312:C314 D49:D50 C38:C41" name="Regulatory Sumary"/>
    <protectedRange sqref="C3 B19:B20 C51 F45:G51 B59:D64 F59:G64 F66:G76 F78:G87 B40:B43 B31:C35 B21:C25 B49:B51 C27:C30 C53:D57 B78:D87 C101:C105 C174:C178 C193:C207 C217:C219 C231:C233 C312:C314 F53:G57 C66:D66 C70:D76 C89:D89 C93:D99 C112:D129 C138:D155 C164:D166 C45:C48 D46:D51 C38:C43 C14:C20" name="HTT General"/>
    <protectedRange sqref="B157:D162" name="Range7"/>
    <protectedRange sqref="B180:D191 F180:G191" name="Range9"/>
    <protectedRange sqref="B321:G365" name="Range11"/>
    <protectedRange sqref="F45:G45 B49:B51 F54:F57 E46:G51 C46:D48 C51:D51" name="Range13"/>
  </protectedRanges>
  <dataValidations disablePrompts="1" count="1">
    <dataValidation type="list" allowBlank="1" showInputMessage="1" showErrorMessage="1" sqref="C299" xr:uid="{E2F7940D-45D1-4D74-840C-54F15BDBF21A}">
      <formula1>J299:J302</formula1>
    </dataValidation>
  </dataValidations>
  <hyperlinks>
    <hyperlink ref="B6" location="'A. HTT General'!B13" display="1. Basic Facts" xr:uid="{7482EEFA-88B1-4190-AE04-A63D4CE6AD1C}"/>
    <hyperlink ref="B7" location="'A. HTT General'!B26" display="2. Regulatory Summary" xr:uid="{88CB257B-2BCB-4086-A3B8-BEB17B80381D}"/>
    <hyperlink ref="B8" location="'A. HTT General'!B36" display="3. General Cover Pool / Covered Bond Information" xr:uid="{4C51D18E-76B2-452B-AF5F-C784AC0996CD}"/>
    <hyperlink ref="B9" location="'A. HTT General'!B285" display="4. References to Capital Requirements Regulation (CRR) 129(7)" xr:uid="{B71700B0-0A23-4EC5-83C5-B7BE09BE18AA}"/>
    <hyperlink ref="B11" location="'A. HTT General'!B319" display="6. Other relevant information" xr:uid="{AB6F8003-3AD5-44F8-B4F4-945C77FB3C84}"/>
    <hyperlink ref="C289" location="'A. HTT General'!A39" display="'A. HTT General'!A39" xr:uid="{07599721-41FD-4ABC-8F0E-FB68763146AC}"/>
    <hyperlink ref="C291" location="'B1. HTT Mortgage Assets'!B43" display="'B1. HTT Mortgage Assets'!B43" xr:uid="{B84F493F-C149-426A-B628-D51E0B58CFCE}"/>
    <hyperlink ref="C292" location="'A. HTT General'!A52" display="'A. HTT General'!A52" xr:uid="{C5BD94D4-6843-4496-A4FC-02B8CCA9C8B3}"/>
    <hyperlink ref="C297" location="'A. HTT General'!B163" display="'A. HTT General'!B163" xr:uid="{9F0AA4A1-6081-447D-B4E6-0DC7FE4BB04C}"/>
    <hyperlink ref="C298" location="'A. HTT General'!B137" display="'A. HTT General'!B137" xr:uid="{120B927C-5A2E-4AED-9856-7FB46BDF178A}"/>
    <hyperlink ref="C302" location="'C. HTT Harmonised Glossary'!B18" display="'C. HTT Harmonised Glossary'!B18" xr:uid="{BD230997-6B5F-4C7C-9683-25EEA6B5D3FB}"/>
    <hyperlink ref="C303" location="'A. HTT General'!B65" display="'A. HTT General'!B65" xr:uid="{67E3E67E-B968-4132-9473-DD8406695A8E}"/>
    <hyperlink ref="C304" location="'A. HTT General'!B88" display="'A. HTT General'!B88" xr:uid="{F046ABD5-80ED-41C1-B394-B7233E499E17}"/>
    <hyperlink ref="C307" location="'B1. HTT Mortgage Assets'!B179" display="'B1. HTT Mortgage Assets'!B179" xr:uid="{149052B3-6831-4207-A054-7D28BD1AE151}"/>
    <hyperlink ref="B27" r:id="rId1" display="Basel Compliance (Y/N)" xr:uid="{25956FF0-2BE8-4496-A13F-BED7BB0E4CDE}"/>
    <hyperlink ref="B29" r:id="rId2" xr:uid="{2E4F3677-5333-4964-B68C-F0FFBD135E7E}"/>
    <hyperlink ref="B30" r:id="rId3" xr:uid="{D2CC6EBF-F3DF-447A-9213-1E909FD80EEF}"/>
    <hyperlink ref="B10" location="'A. HTT General'!B311" display="5. References to Capital Requirements Regulation (CRR) 129(1)" xr:uid="{2D9A5ED4-76D2-48C8-BF46-94145ACEA9A9}"/>
    <hyperlink ref="C293" location="'B1. HTT Mortgage Assets'!B186" display="'B1. HTT Mortgage Assets'!B186" xr:uid="{AC7BBF77-55AF-40FA-A555-6E0F7510BBE9}"/>
    <hyperlink ref="C288" location="'A. HTT General'!A38" display="'A. HTT General'!A38" xr:uid="{1608BBFB-A512-4DED-8725-5902EE202AD0}"/>
    <hyperlink ref="C296" location="'A. HTT General'!B111" display="'A. HTT General'!B111" xr:uid="{B9A1C495-16DC-40AA-886D-24A4FFF6999A}"/>
    <hyperlink ref="C295" location="'B1. HTT Mortgage Assets'!B149" display="'B1. HTT Mortgage Assets'!B149" xr:uid="{236DF8C2-30FB-4762-AF94-9B019908BA72}"/>
    <hyperlink ref="C294" location="'C. HTT Harmonised Glossary'!B20" display="link to Glossary HG.1.15" xr:uid="{A039A3C4-C441-4F71-96E4-5F80461231A8}"/>
    <hyperlink ref="C306" location="'A. HTT General'!B44" display="'A. HTT General'!B44" xr:uid="{02C861D4-F6FD-47D7-A15B-B042959E7BC6}"/>
    <hyperlink ref="C300" location="'B1. HTT Mortgage Assets'!B215" display="215 LTV residential mortgage" xr:uid="{9F571166-94CE-409E-85A6-C078AB335FEF}"/>
    <hyperlink ref="C301" location="'A. HTT General'!B230" display="230 Derivatives and Swaps" xr:uid="{274220E7-F001-4195-8BBE-B1614C8F7213}"/>
    <hyperlink ref="B28" r:id="rId4" display="CBD Compliance (Y/N)" xr:uid="{CE502908-CC87-4BD8-B65B-D56E3D57FA2F}"/>
    <hyperlink ref="C305" location="'C. HTT Harmonised Glossary'!B12" display="link to Glossary HG 1.7" xr:uid="{8E4E438A-3FE3-4E4D-ACD7-58B1A2C670F3}"/>
    <hyperlink ref="B44" location="'C. HTT Harmonised Glossary'!B6" display="2. Over-collateralisation (OC) " xr:uid="{3B7E2231-7779-4ED5-BEBB-D7B9EB731B27}"/>
  </hyperlinks>
  <pageMargins left="0.7" right="0.7" top="0.75" bottom="0.75" header="0.3" footer="0.3"/>
  <pageSetup scale="34" orientation="portrait" r:id="rId5"/>
  <headerFooter>
    <oddFooter>&amp;R&amp;1#&amp;"Calibri"&amp;10&amp;K0078D7Classification : Internal</oddFooter>
  </headerFooter>
  <rowBreaks count="1" manualBreakCount="1">
    <brk id="238" max="16383" man="1"/>
  </rowBreaks>
  <colBreaks count="1" manualBreakCount="1">
    <brk id="7" max="1048575" man="1"/>
  </colBreaks>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18F4B-C962-44D5-9BD8-BE711827D81C}">
  <sheetPr>
    <tabColor theme="9" tint="-0.249977111117893"/>
  </sheetPr>
  <dimension ref="A1:N423"/>
  <sheetViews>
    <sheetView topLeftCell="A162" zoomScale="85" zoomScaleNormal="85" workbookViewId="0">
      <selection activeCell="C202" sqref="C202"/>
    </sheetView>
  </sheetViews>
  <sheetFormatPr defaultColWidth="8.88671875" defaultRowHeight="14.4" outlineLevelRow="1" x14ac:dyDescent="0.3"/>
  <cols>
    <col min="1" max="1" width="13.88671875" style="30" customWidth="1"/>
    <col min="2" max="2" width="62.88671875" style="30" customWidth="1"/>
    <col min="3" max="3" width="41" style="30" customWidth="1"/>
    <col min="4" max="4" width="40.88671875" style="30" customWidth="1"/>
    <col min="5" max="5" width="6.6640625" style="30" customWidth="1"/>
    <col min="6" max="6" width="41.5546875" style="30" customWidth="1"/>
    <col min="7" max="7" width="41.5546875" style="27" customWidth="1"/>
    <col min="8" max="16384" width="8.88671875" style="28"/>
  </cols>
  <sheetData>
    <row r="1" spans="1:7" ht="31.2" x14ac:dyDescent="0.3">
      <c r="A1" s="1" t="s">
        <v>315</v>
      </c>
      <c r="B1" s="1"/>
      <c r="C1" s="27"/>
      <c r="D1" s="27"/>
      <c r="E1" s="27"/>
      <c r="F1" s="25" t="s">
        <v>1369</v>
      </c>
    </row>
    <row r="2" spans="1:7" ht="15" thickBot="1" x14ac:dyDescent="0.35">
      <c r="A2" s="27"/>
      <c r="B2" s="27"/>
      <c r="C2" s="27"/>
      <c r="D2" s="27"/>
      <c r="E2" s="27"/>
      <c r="F2" s="27"/>
    </row>
    <row r="3" spans="1:7" ht="18.600000000000001" thickBot="1" x14ac:dyDescent="0.35">
      <c r="A3" s="31"/>
      <c r="B3" s="32" t="s">
        <v>174</v>
      </c>
      <c r="C3" s="85" t="s">
        <v>248</v>
      </c>
      <c r="D3" s="31"/>
      <c r="E3" s="31"/>
      <c r="F3" s="27"/>
      <c r="G3" s="31"/>
    </row>
    <row r="4" spans="1:7" ht="15" thickBot="1" x14ac:dyDescent="0.35"/>
    <row r="5" spans="1:7" ht="18" x14ac:dyDescent="0.3">
      <c r="A5" s="34"/>
      <c r="B5" s="35" t="s">
        <v>316</v>
      </c>
      <c r="C5" s="34"/>
      <c r="E5" s="36"/>
      <c r="F5" s="36"/>
    </row>
    <row r="6" spans="1:7" x14ac:dyDescent="0.3">
      <c r="B6" s="22" t="s">
        <v>317</v>
      </c>
    </row>
    <row r="7" spans="1:7" x14ac:dyDescent="0.3">
      <c r="B7" s="86" t="s">
        <v>318</v>
      </c>
    </row>
    <row r="8" spans="1:7" ht="15" thickBot="1" x14ac:dyDescent="0.35">
      <c r="B8" s="87" t="s">
        <v>319</v>
      </c>
    </row>
    <row r="9" spans="1:7" x14ac:dyDescent="0.3">
      <c r="B9" s="23"/>
    </row>
    <row r="10" spans="1:7" ht="36" x14ac:dyDescent="0.3">
      <c r="A10" s="37" t="s">
        <v>320</v>
      </c>
      <c r="B10" s="37" t="s">
        <v>317</v>
      </c>
      <c r="C10" s="38"/>
      <c r="D10" s="38"/>
      <c r="E10" s="38"/>
      <c r="F10" s="38"/>
      <c r="G10" s="39"/>
    </row>
    <row r="11" spans="1:7" ht="15" customHeight="1" x14ac:dyDescent="0.3">
      <c r="A11" s="45"/>
      <c r="B11" s="46" t="s">
        <v>321</v>
      </c>
      <c r="C11" s="45" t="s">
        <v>194</v>
      </c>
      <c r="D11" s="45"/>
      <c r="E11" s="45"/>
      <c r="F11" s="48" t="s">
        <v>322</v>
      </c>
      <c r="G11" s="48"/>
    </row>
    <row r="12" spans="1:7" x14ac:dyDescent="0.3">
      <c r="A12" s="30" t="s">
        <v>323</v>
      </c>
      <c r="B12" s="30" t="s">
        <v>324</v>
      </c>
      <c r="C12" s="50">
        <v>14938.8488496099</v>
      </c>
      <c r="F12" s="54">
        <f>IF($C$15=0,"",IF(C12="[for completion]","",C12/$C$15))</f>
        <v>1</v>
      </c>
    </row>
    <row r="13" spans="1:7" x14ac:dyDescent="0.3">
      <c r="A13" s="30" t="s">
        <v>325</v>
      </c>
      <c r="B13" s="30" t="s">
        <v>326</v>
      </c>
      <c r="C13" s="50">
        <v>0</v>
      </c>
      <c r="F13" s="54">
        <f>IF($C$15=0,"",IF(C13="[for completion]","",C13/$C$15))</f>
        <v>0</v>
      </c>
    </row>
    <row r="14" spans="1:7" x14ac:dyDescent="0.3">
      <c r="A14" s="30" t="s">
        <v>327</v>
      </c>
      <c r="B14" s="30" t="s">
        <v>213</v>
      </c>
      <c r="C14" s="50">
        <v>0</v>
      </c>
      <c r="F14" s="54">
        <f>IF($C$15=0,"",IF(C14="[for completion]","",C14/$C$15))</f>
        <v>0</v>
      </c>
    </row>
    <row r="15" spans="1:7" x14ac:dyDescent="0.3">
      <c r="A15" s="30" t="s">
        <v>328</v>
      </c>
      <c r="B15" s="88" t="s">
        <v>214</v>
      </c>
      <c r="C15" s="50">
        <f>SUM(C12:C14)</f>
        <v>14938.8488496099</v>
      </c>
      <c r="F15" s="89">
        <f>SUM(F12:F14)</f>
        <v>1</v>
      </c>
    </row>
    <row r="16" spans="1:7" outlineLevel="1" x14ac:dyDescent="0.3">
      <c r="A16" s="30" t="s">
        <v>329</v>
      </c>
      <c r="B16" s="59" t="s">
        <v>330</v>
      </c>
      <c r="C16" s="50"/>
      <c r="F16" s="54">
        <f t="shared" ref="F16:F26" si="0">IF($C$15=0,"",IF(C16="[for completion]","",C16/$C$15))</f>
        <v>0</v>
      </c>
    </row>
    <row r="17" spans="1:7" outlineLevel="1" x14ac:dyDescent="0.3">
      <c r="A17" s="30" t="s">
        <v>331</v>
      </c>
      <c r="B17" s="59" t="s">
        <v>332</v>
      </c>
      <c r="C17" s="50"/>
      <c r="F17" s="54">
        <f t="shared" si="0"/>
        <v>0</v>
      </c>
    </row>
    <row r="18" spans="1:7" outlineLevel="1" x14ac:dyDescent="0.3">
      <c r="A18" s="30" t="s">
        <v>333</v>
      </c>
      <c r="B18" s="59"/>
      <c r="C18" s="50"/>
      <c r="F18" s="54">
        <f t="shared" si="0"/>
        <v>0</v>
      </c>
    </row>
    <row r="19" spans="1:7" outlineLevel="1" x14ac:dyDescent="0.3">
      <c r="A19" s="30" t="s">
        <v>334</v>
      </c>
      <c r="B19" s="59"/>
      <c r="C19" s="50"/>
      <c r="F19" s="54">
        <f t="shared" si="0"/>
        <v>0</v>
      </c>
    </row>
    <row r="20" spans="1:7" outlineLevel="1" x14ac:dyDescent="0.3">
      <c r="A20" s="30" t="s">
        <v>335</v>
      </c>
      <c r="B20" s="59"/>
      <c r="C20" s="50"/>
      <c r="F20" s="54">
        <f t="shared" si="0"/>
        <v>0</v>
      </c>
    </row>
    <row r="21" spans="1:7" outlineLevel="1" x14ac:dyDescent="0.3">
      <c r="A21" s="30" t="s">
        <v>336</v>
      </c>
      <c r="B21" s="59"/>
      <c r="C21" s="50"/>
      <c r="F21" s="54">
        <f t="shared" si="0"/>
        <v>0</v>
      </c>
    </row>
    <row r="22" spans="1:7" outlineLevel="1" x14ac:dyDescent="0.3">
      <c r="A22" s="30" t="s">
        <v>337</v>
      </c>
      <c r="B22" s="59"/>
      <c r="C22" s="50"/>
      <c r="F22" s="54">
        <f t="shared" si="0"/>
        <v>0</v>
      </c>
    </row>
    <row r="23" spans="1:7" outlineLevel="1" x14ac:dyDescent="0.3">
      <c r="A23" s="30" t="s">
        <v>338</v>
      </c>
      <c r="B23" s="59"/>
      <c r="C23" s="50"/>
      <c r="F23" s="54">
        <f t="shared" si="0"/>
        <v>0</v>
      </c>
    </row>
    <row r="24" spans="1:7" outlineLevel="1" x14ac:dyDescent="0.3">
      <c r="A24" s="30" t="s">
        <v>339</v>
      </c>
      <c r="B24" s="59"/>
      <c r="C24" s="50"/>
      <c r="F24" s="54">
        <f t="shared" si="0"/>
        <v>0</v>
      </c>
    </row>
    <row r="25" spans="1:7" outlineLevel="1" x14ac:dyDescent="0.3">
      <c r="A25" s="30" t="s">
        <v>340</v>
      </c>
      <c r="B25" s="59"/>
      <c r="C25" s="50"/>
      <c r="F25" s="54">
        <f t="shared" si="0"/>
        <v>0</v>
      </c>
    </row>
    <row r="26" spans="1:7" outlineLevel="1" x14ac:dyDescent="0.3">
      <c r="A26" s="30" t="s">
        <v>341</v>
      </c>
      <c r="B26" s="59"/>
      <c r="C26" s="60"/>
      <c r="D26" s="28"/>
      <c r="E26" s="28"/>
      <c r="F26" s="54">
        <f t="shared" si="0"/>
        <v>0</v>
      </c>
    </row>
    <row r="27" spans="1:7" ht="15" customHeight="1" x14ac:dyDescent="0.3">
      <c r="A27" s="45"/>
      <c r="B27" s="46" t="s">
        <v>342</v>
      </c>
      <c r="C27" s="45" t="s">
        <v>343</v>
      </c>
      <c r="D27" s="45" t="s">
        <v>344</v>
      </c>
      <c r="E27" s="47"/>
      <c r="F27" s="45" t="s">
        <v>345</v>
      </c>
      <c r="G27" s="48"/>
    </row>
    <row r="28" spans="1:7" x14ac:dyDescent="0.3">
      <c r="A28" s="30" t="s">
        <v>346</v>
      </c>
      <c r="B28" s="30" t="s">
        <v>347</v>
      </c>
      <c r="C28" s="50">
        <v>229885</v>
      </c>
      <c r="D28" s="90"/>
      <c r="F28" s="90">
        <f>IF(AND(C28="[For completion]",D28="[For completion]"),"[For completion]",SUM(C28:D28))</f>
        <v>229885</v>
      </c>
    </row>
    <row r="29" spans="1:7" outlineLevel="1" x14ac:dyDescent="0.3">
      <c r="A29" s="30" t="s">
        <v>348</v>
      </c>
      <c r="B29" s="41" t="s">
        <v>349</v>
      </c>
      <c r="C29" s="50">
        <v>106252</v>
      </c>
      <c r="D29" s="90"/>
      <c r="F29" s="90">
        <f>IF(AND(C29="[For completion]",D29="[For completion]"),"[For completion]",SUM(C29:D29))</f>
        <v>106252</v>
      </c>
    </row>
    <row r="30" spans="1:7" outlineLevel="1" x14ac:dyDescent="0.3">
      <c r="A30" s="30" t="s">
        <v>350</v>
      </c>
      <c r="B30" s="41" t="s">
        <v>351</v>
      </c>
      <c r="C30" s="90"/>
      <c r="D30" s="90"/>
      <c r="F30" s="90"/>
    </row>
    <row r="31" spans="1:7" outlineLevel="1" x14ac:dyDescent="0.3">
      <c r="A31" s="30" t="s">
        <v>352</v>
      </c>
      <c r="B31" s="41"/>
    </row>
    <row r="32" spans="1:7" outlineLevel="1" x14ac:dyDescent="0.3">
      <c r="A32" s="30" t="s">
        <v>353</v>
      </c>
      <c r="B32" s="41"/>
    </row>
    <row r="33" spans="1:7" outlineLevel="1" x14ac:dyDescent="0.3">
      <c r="A33" s="30" t="s">
        <v>354</v>
      </c>
      <c r="B33" s="41"/>
    </row>
    <row r="34" spans="1:7" outlineLevel="1" x14ac:dyDescent="0.3">
      <c r="A34" s="30" t="s">
        <v>355</v>
      </c>
      <c r="B34" s="41"/>
    </row>
    <row r="35" spans="1:7" ht="15" customHeight="1" x14ac:dyDescent="0.3">
      <c r="A35" s="45"/>
      <c r="B35" s="46" t="s">
        <v>356</v>
      </c>
      <c r="C35" s="45" t="s">
        <v>357</v>
      </c>
      <c r="D35" s="45" t="s">
        <v>358</v>
      </c>
      <c r="E35" s="47"/>
      <c r="F35" s="48" t="s">
        <v>322</v>
      </c>
      <c r="G35" s="48"/>
    </row>
    <row r="36" spans="1:7" x14ac:dyDescent="0.3">
      <c r="A36" s="30" t="s">
        <v>359</v>
      </c>
      <c r="B36" s="30" t="s">
        <v>360</v>
      </c>
      <c r="C36" s="24">
        <v>4.64540327696078E-3</v>
      </c>
      <c r="D36" s="89"/>
      <c r="E36" s="91"/>
      <c r="F36" s="24">
        <v>4.64540327696078E-3</v>
      </c>
    </row>
    <row r="37" spans="1:7" outlineLevel="1" x14ac:dyDescent="0.3">
      <c r="A37" s="30" t="s">
        <v>361</v>
      </c>
      <c r="C37" s="89"/>
      <c r="D37" s="89"/>
      <c r="E37" s="91"/>
      <c r="F37" s="89"/>
    </row>
    <row r="38" spans="1:7" outlineLevel="1" x14ac:dyDescent="0.3">
      <c r="A38" s="30" t="s">
        <v>362</v>
      </c>
      <c r="C38" s="89"/>
      <c r="D38" s="89"/>
      <c r="E38" s="91"/>
      <c r="F38" s="89"/>
    </row>
    <row r="39" spans="1:7" outlineLevel="1" x14ac:dyDescent="0.3">
      <c r="A39" s="30" t="s">
        <v>363</v>
      </c>
      <c r="C39" s="89"/>
      <c r="D39" s="89"/>
      <c r="E39" s="91"/>
      <c r="F39" s="89"/>
    </row>
    <row r="40" spans="1:7" outlineLevel="1" x14ac:dyDescent="0.3">
      <c r="A40" s="30" t="s">
        <v>364</v>
      </c>
      <c r="C40" s="89"/>
      <c r="D40" s="89"/>
      <c r="E40" s="91"/>
      <c r="F40" s="89"/>
    </row>
    <row r="41" spans="1:7" outlineLevel="1" x14ac:dyDescent="0.3">
      <c r="A41" s="30" t="s">
        <v>365</v>
      </c>
      <c r="C41" s="89"/>
      <c r="D41" s="89"/>
      <c r="E41" s="91"/>
      <c r="F41" s="89"/>
    </row>
    <row r="42" spans="1:7" outlineLevel="1" x14ac:dyDescent="0.3">
      <c r="A42" s="30" t="s">
        <v>366</v>
      </c>
      <c r="C42" s="89"/>
      <c r="D42" s="89"/>
      <c r="E42" s="91"/>
      <c r="F42" s="89"/>
    </row>
    <row r="43" spans="1:7" ht="15" customHeight="1" x14ac:dyDescent="0.3">
      <c r="A43" s="45"/>
      <c r="B43" s="46" t="s">
        <v>367</v>
      </c>
      <c r="C43" s="45" t="s">
        <v>357</v>
      </c>
      <c r="D43" s="45" t="s">
        <v>358</v>
      </c>
      <c r="E43" s="47"/>
      <c r="F43" s="48" t="s">
        <v>322</v>
      </c>
      <c r="G43" s="48"/>
    </row>
    <row r="44" spans="1:7" x14ac:dyDescent="0.3">
      <c r="A44" s="30" t="s">
        <v>368</v>
      </c>
      <c r="B44" s="92" t="s">
        <v>369</v>
      </c>
      <c r="C44" s="93">
        <f>SUM(C45:C71)</f>
        <v>1</v>
      </c>
      <c r="D44" s="93">
        <f>SUM(D45:D71)</f>
        <v>0</v>
      </c>
      <c r="E44" s="89"/>
      <c r="F44" s="93">
        <f>SUM(F45:F71)</f>
        <v>1</v>
      </c>
      <c r="G44" s="30"/>
    </row>
    <row r="45" spans="1:7" x14ac:dyDescent="0.3">
      <c r="A45" s="30" t="s">
        <v>370</v>
      </c>
      <c r="B45" s="30" t="s">
        <v>371</v>
      </c>
      <c r="C45" s="50"/>
      <c r="D45" s="89"/>
      <c r="E45" s="89"/>
      <c r="F45" s="50"/>
      <c r="G45" s="30"/>
    </row>
    <row r="46" spans="1:7" x14ac:dyDescent="0.3">
      <c r="A46" s="30" t="s">
        <v>372</v>
      </c>
      <c r="B46" s="30" t="s">
        <v>373</v>
      </c>
      <c r="C46" s="104">
        <v>1</v>
      </c>
      <c r="D46" s="89"/>
      <c r="E46" s="89"/>
      <c r="F46" s="104">
        <v>1</v>
      </c>
      <c r="G46" s="30"/>
    </row>
    <row r="47" spans="1:7" x14ac:dyDescent="0.3">
      <c r="A47" s="30" t="s">
        <v>374</v>
      </c>
      <c r="B47" s="30" t="s">
        <v>375</v>
      </c>
      <c r="C47" s="50"/>
      <c r="D47" s="89"/>
      <c r="E47" s="89"/>
      <c r="F47" s="50"/>
      <c r="G47" s="30"/>
    </row>
    <row r="48" spans="1:7" x14ac:dyDescent="0.3">
      <c r="A48" s="30" t="s">
        <v>376</v>
      </c>
      <c r="B48" s="30" t="s">
        <v>377</v>
      </c>
      <c r="C48" s="50"/>
      <c r="D48" s="89"/>
      <c r="E48" s="89"/>
      <c r="F48" s="50"/>
      <c r="G48" s="30"/>
    </row>
    <row r="49" spans="1:7" x14ac:dyDescent="0.3">
      <c r="A49" s="30" t="s">
        <v>378</v>
      </c>
      <c r="B49" s="30" t="s">
        <v>379</v>
      </c>
      <c r="C49" s="50"/>
      <c r="D49" s="89"/>
      <c r="E49" s="89"/>
      <c r="F49" s="50"/>
      <c r="G49" s="30"/>
    </row>
    <row r="50" spans="1:7" x14ac:dyDescent="0.3">
      <c r="A50" s="30" t="s">
        <v>380</v>
      </c>
      <c r="B50" s="30" t="s">
        <v>381</v>
      </c>
      <c r="C50" s="50"/>
      <c r="D50" s="89"/>
      <c r="E50" s="89"/>
      <c r="F50" s="50"/>
      <c r="G50" s="30"/>
    </row>
    <row r="51" spans="1:7" x14ac:dyDescent="0.3">
      <c r="A51" s="30" t="s">
        <v>382</v>
      </c>
      <c r="B51" s="30" t="s">
        <v>383</v>
      </c>
      <c r="C51" s="50"/>
      <c r="D51" s="89"/>
      <c r="E51" s="89"/>
      <c r="F51" s="50"/>
      <c r="G51" s="30"/>
    </row>
    <row r="52" spans="1:7" x14ac:dyDescent="0.3">
      <c r="A52" s="30" t="s">
        <v>384</v>
      </c>
      <c r="B52" s="30" t="s">
        <v>385</v>
      </c>
      <c r="C52" s="50"/>
      <c r="D52" s="89"/>
      <c r="E52" s="89"/>
      <c r="F52" s="50"/>
      <c r="G52" s="30"/>
    </row>
    <row r="53" spans="1:7" x14ac:dyDescent="0.3">
      <c r="A53" s="30" t="s">
        <v>386</v>
      </c>
      <c r="B53" s="30" t="s">
        <v>387</v>
      </c>
      <c r="C53" s="50"/>
      <c r="D53" s="89"/>
      <c r="E53" s="89"/>
      <c r="F53" s="50"/>
      <c r="G53" s="30"/>
    </row>
    <row r="54" spans="1:7" x14ac:dyDescent="0.3">
      <c r="A54" s="30" t="s">
        <v>388</v>
      </c>
      <c r="B54" s="30" t="s">
        <v>389</v>
      </c>
      <c r="C54" s="50"/>
      <c r="D54" s="89"/>
      <c r="E54" s="89"/>
      <c r="F54" s="50"/>
      <c r="G54" s="30"/>
    </row>
    <row r="55" spans="1:7" x14ac:dyDescent="0.3">
      <c r="A55" s="30" t="s">
        <v>390</v>
      </c>
      <c r="B55" s="30" t="s">
        <v>391</v>
      </c>
      <c r="C55" s="50"/>
      <c r="D55" s="89"/>
      <c r="E55" s="89"/>
      <c r="F55" s="50"/>
      <c r="G55" s="30"/>
    </row>
    <row r="56" spans="1:7" x14ac:dyDescent="0.3">
      <c r="A56" s="30" t="s">
        <v>392</v>
      </c>
      <c r="B56" s="30" t="s">
        <v>393</v>
      </c>
      <c r="C56" s="50"/>
      <c r="D56" s="89"/>
      <c r="E56" s="89"/>
      <c r="F56" s="50"/>
      <c r="G56" s="30"/>
    </row>
    <row r="57" spans="1:7" x14ac:dyDescent="0.3">
      <c r="A57" s="30" t="s">
        <v>394</v>
      </c>
      <c r="B57" s="30" t="s">
        <v>395</v>
      </c>
      <c r="C57" s="50"/>
      <c r="D57" s="89"/>
      <c r="E57" s="89"/>
      <c r="F57" s="50"/>
      <c r="G57" s="30"/>
    </row>
    <row r="58" spans="1:7" x14ac:dyDescent="0.3">
      <c r="A58" s="30" t="s">
        <v>396</v>
      </c>
      <c r="B58" s="30" t="s">
        <v>397</v>
      </c>
      <c r="C58" s="50"/>
      <c r="D58" s="89"/>
      <c r="E58" s="89"/>
      <c r="F58" s="50"/>
      <c r="G58" s="30"/>
    </row>
    <row r="59" spans="1:7" x14ac:dyDescent="0.3">
      <c r="A59" s="30" t="s">
        <v>398</v>
      </c>
      <c r="B59" s="30" t="s">
        <v>399</v>
      </c>
      <c r="C59" s="50"/>
      <c r="D59" s="89"/>
      <c r="E59" s="89"/>
      <c r="F59" s="50"/>
      <c r="G59" s="30"/>
    </row>
    <row r="60" spans="1:7" x14ac:dyDescent="0.3">
      <c r="A60" s="30" t="s">
        <v>400</v>
      </c>
      <c r="B60" s="30" t="s">
        <v>401</v>
      </c>
      <c r="C60" s="50"/>
      <c r="D60" s="89"/>
      <c r="E60" s="89"/>
      <c r="F60" s="50"/>
      <c r="G60" s="30"/>
    </row>
    <row r="61" spans="1:7" x14ac:dyDescent="0.3">
      <c r="A61" s="30" t="s">
        <v>402</v>
      </c>
      <c r="B61" s="30" t="s">
        <v>403</v>
      </c>
      <c r="C61" s="50"/>
      <c r="D61" s="89"/>
      <c r="E61" s="89"/>
      <c r="F61" s="50"/>
      <c r="G61" s="30"/>
    </row>
    <row r="62" spans="1:7" x14ac:dyDescent="0.3">
      <c r="A62" s="30" t="s">
        <v>404</v>
      </c>
      <c r="B62" s="30" t="s">
        <v>405</v>
      </c>
      <c r="C62" s="50"/>
      <c r="D62" s="89"/>
      <c r="E62" s="89"/>
      <c r="F62" s="50"/>
      <c r="G62" s="30"/>
    </row>
    <row r="63" spans="1:7" x14ac:dyDescent="0.3">
      <c r="A63" s="30" t="s">
        <v>406</v>
      </c>
      <c r="B63" s="30" t="s">
        <v>407</v>
      </c>
      <c r="C63" s="50"/>
      <c r="D63" s="89"/>
      <c r="E63" s="89"/>
      <c r="F63" s="50"/>
      <c r="G63" s="30"/>
    </row>
    <row r="64" spans="1:7" x14ac:dyDescent="0.3">
      <c r="A64" s="30" t="s">
        <v>408</v>
      </c>
      <c r="B64" s="30" t="s">
        <v>409</v>
      </c>
      <c r="C64" s="50"/>
      <c r="D64" s="89"/>
      <c r="E64" s="89"/>
      <c r="F64" s="50"/>
      <c r="G64" s="30"/>
    </row>
    <row r="65" spans="1:7" x14ac:dyDescent="0.3">
      <c r="A65" s="30" t="s">
        <v>410</v>
      </c>
      <c r="B65" s="30" t="s">
        <v>411</v>
      </c>
      <c r="C65" s="50"/>
      <c r="D65" s="89"/>
      <c r="E65" s="89"/>
      <c r="F65" s="50"/>
      <c r="G65" s="30"/>
    </row>
    <row r="66" spans="1:7" x14ac:dyDescent="0.3">
      <c r="A66" s="30" t="s">
        <v>412</v>
      </c>
      <c r="B66" s="30" t="s">
        <v>413</v>
      </c>
      <c r="C66" s="50"/>
      <c r="D66" s="89"/>
      <c r="E66" s="89"/>
      <c r="F66" s="50"/>
      <c r="G66" s="30"/>
    </row>
    <row r="67" spans="1:7" x14ac:dyDescent="0.3">
      <c r="A67" s="30" t="s">
        <v>414</v>
      </c>
      <c r="B67" s="30" t="s">
        <v>415</v>
      </c>
      <c r="C67" s="50"/>
      <c r="D67" s="89"/>
      <c r="E67" s="89"/>
      <c r="F67" s="50"/>
      <c r="G67" s="30"/>
    </row>
    <row r="68" spans="1:7" x14ac:dyDescent="0.3">
      <c r="A68" s="30" t="s">
        <v>416</v>
      </c>
      <c r="B68" s="30" t="s">
        <v>417</v>
      </c>
      <c r="C68" s="50"/>
      <c r="D68" s="89"/>
      <c r="E68" s="89"/>
      <c r="F68" s="50"/>
      <c r="G68" s="30"/>
    </row>
    <row r="69" spans="1:7" x14ac:dyDescent="0.3">
      <c r="A69" s="30" t="s">
        <v>418</v>
      </c>
      <c r="B69" s="30" t="s">
        <v>419</v>
      </c>
      <c r="C69" s="50"/>
      <c r="D69" s="89"/>
      <c r="E69" s="89"/>
      <c r="F69" s="50"/>
      <c r="G69" s="30"/>
    </row>
    <row r="70" spans="1:7" x14ac:dyDescent="0.3">
      <c r="A70" s="30" t="s">
        <v>420</v>
      </c>
      <c r="B70" s="30" t="s">
        <v>421</v>
      </c>
      <c r="C70" s="50"/>
      <c r="D70" s="89"/>
      <c r="E70" s="89"/>
      <c r="F70" s="50"/>
      <c r="G70" s="30"/>
    </row>
    <row r="71" spans="1:7" x14ac:dyDescent="0.3">
      <c r="A71" s="30" t="s">
        <v>422</v>
      </c>
      <c r="B71" s="30" t="s">
        <v>423</v>
      </c>
      <c r="C71" s="50"/>
      <c r="D71" s="89"/>
      <c r="E71" s="89"/>
      <c r="F71" s="50"/>
      <c r="G71" s="30"/>
    </row>
    <row r="72" spans="1:7" x14ac:dyDescent="0.3">
      <c r="A72" s="30" t="s">
        <v>424</v>
      </c>
      <c r="B72" s="92" t="s">
        <v>271</v>
      </c>
      <c r="C72" s="93">
        <f>SUM(C73:C75)</f>
        <v>0</v>
      </c>
      <c r="D72" s="93">
        <f>SUM(D73:D75)</f>
        <v>0</v>
      </c>
      <c r="E72" s="89"/>
      <c r="F72" s="93">
        <f>SUM(F73:F75)</f>
        <v>0</v>
      </c>
      <c r="G72" s="30"/>
    </row>
    <row r="73" spans="1:7" x14ac:dyDescent="0.3">
      <c r="A73" s="30" t="s">
        <v>425</v>
      </c>
      <c r="B73" s="30" t="s">
        <v>426</v>
      </c>
      <c r="C73" s="50"/>
      <c r="D73" s="89"/>
      <c r="E73" s="89"/>
      <c r="F73" s="50"/>
      <c r="G73" s="30"/>
    </row>
    <row r="74" spans="1:7" x14ac:dyDescent="0.3">
      <c r="A74" s="30" t="s">
        <v>427</v>
      </c>
      <c r="B74" s="30" t="s">
        <v>428</v>
      </c>
      <c r="C74" s="50"/>
      <c r="D74" s="89"/>
      <c r="E74" s="89"/>
      <c r="F74" s="50"/>
      <c r="G74" s="30"/>
    </row>
    <row r="75" spans="1:7" x14ac:dyDescent="0.3">
      <c r="A75" s="30" t="s">
        <v>429</v>
      </c>
      <c r="B75" s="30" t="s">
        <v>430</v>
      </c>
      <c r="C75" s="50"/>
      <c r="D75" s="89"/>
      <c r="E75" s="89"/>
      <c r="F75" s="50"/>
      <c r="G75" s="30"/>
    </row>
    <row r="76" spans="1:7" x14ac:dyDescent="0.3">
      <c r="A76" s="30" t="s">
        <v>431</v>
      </c>
      <c r="B76" s="92" t="s">
        <v>213</v>
      </c>
      <c r="C76" s="93">
        <f>SUM(C77:C87)</f>
        <v>0</v>
      </c>
      <c r="D76" s="93">
        <f>SUM(D77:D87)</f>
        <v>0</v>
      </c>
      <c r="E76" s="89"/>
      <c r="F76" s="93">
        <f>SUM(F77:F87)</f>
        <v>0</v>
      </c>
      <c r="G76" s="30"/>
    </row>
    <row r="77" spans="1:7" x14ac:dyDescent="0.3">
      <c r="A77" s="30" t="s">
        <v>432</v>
      </c>
      <c r="B77" s="42" t="s">
        <v>272</v>
      </c>
      <c r="C77" s="50"/>
      <c r="D77" s="89"/>
      <c r="E77" s="89"/>
      <c r="F77" s="50"/>
      <c r="G77" s="30"/>
    </row>
    <row r="78" spans="1:7" x14ac:dyDescent="0.3">
      <c r="A78" s="30" t="s">
        <v>433</v>
      </c>
      <c r="B78" s="30" t="s">
        <v>434</v>
      </c>
      <c r="C78" s="50"/>
      <c r="D78" s="89"/>
      <c r="E78" s="89"/>
      <c r="F78" s="50"/>
      <c r="G78" s="30"/>
    </row>
    <row r="79" spans="1:7" x14ac:dyDescent="0.3">
      <c r="A79" s="30" t="s">
        <v>435</v>
      </c>
      <c r="B79" s="42" t="s">
        <v>273</v>
      </c>
      <c r="C79" s="50"/>
      <c r="D79" s="89"/>
      <c r="E79" s="89"/>
      <c r="F79" s="50"/>
      <c r="G79" s="30"/>
    </row>
    <row r="80" spans="1:7" x14ac:dyDescent="0.3">
      <c r="A80" s="30" t="s">
        <v>436</v>
      </c>
      <c r="B80" s="42" t="s">
        <v>274</v>
      </c>
      <c r="C80" s="50"/>
      <c r="D80" s="89"/>
      <c r="E80" s="89"/>
      <c r="F80" s="50"/>
      <c r="G80" s="30"/>
    </row>
    <row r="81" spans="1:7" x14ac:dyDescent="0.3">
      <c r="A81" s="30" t="s">
        <v>437</v>
      </c>
      <c r="B81" s="42" t="s">
        <v>275</v>
      </c>
      <c r="C81" s="50"/>
      <c r="D81" s="89"/>
      <c r="E81" s="89"/>
      <c r="F81" s="50"/>
      <c r="G81" s="30"/>
    </row>
    <row r="82" spans="1:7" x14ac:dyDescent="0.3">
      <c r="A82" s="30" t="s">
        <v>438</v>
      </c>
      <c r="B82" s="42" t="s">
        <v>276</v>
      </c>
      <c r="C82" s="50"/>
      <c r="D82" s="89"/>
      <c r="E82" s="89"/>
      <c r="F82" s="50"/>
      <c r="G82" s="30"/>
    </row>
    <row r="83" spans="1:7" x14ac:dyDescent="0.3">
      <c r="A83" s="30" t="s">
        <v>439</v>
      </c>
      <c r="B83" s="42" t="s">
        <v>277</v>
      </c>
      <c r="C83" s="50"/>
      <c r="D83" s="89"/>
      <c r="E83" s="89"/>
      <c r="F83" s="50"/>
      <c r="G83" s="30"/>
    </row>
    <row r="84" spans="1:7" x14ac:dyDescent="0.3">
      <c r="A84" s="30" t="s">
        <v>440</v>
      </c>
      <c r="B84" s="42" t="s">
        <v>278</v>
      </c>
      <c r="C84" s="50"/>
      <c r="D84" s="89"/>
      <c r="E84" s="89"/>
      <c r="F84" s="50"/>
      <c r="G84" s="30"/>
    </row>
    <row r="85" spans="1:7" x14ac:dyDescent="0.3">
      <c r="A85" s="30" t="s">
        <v>441</v>
      </c>
      <c r="B85" s="42" t="s">
        <v>279</v>
      </c>
      <c r="C85" s="50"/>
      <c r="D85" s="89"/>
      <c r="E85" s="89"/>
      <c r="F85" s="50"/>
      <c r="G85" s="30"/>
    </row>
    <row r="86" spans="1:7" x14ac:dyDescent="0.3">
      <c r="A86" s="30" t="s">
        <v>442</v>
      </c>
      <c r="B86" s="42" t="s">
        <v>280</v>
      </c>
      <c r="C86" s="50"/>
      <c r="D86" s="89"/>
      <c r="E86" s="89"/>
      <c r="F86" s="50"/>
      <c r="G86" s="30"/>
    </row>
    <row r="87" spans="1:7" x14ac:dyDescent="0.3">
      <c r="A87" s="30" t="s">
        <v>443</v>
      </c>
      <c r="B87" s="42" t="s">
        <v>213</v>
      </c>
      <c r="C87" s="50"/>
      <c r="D87" s="89"/>
      <c r="E87" s="89"/>
      <c r="F87" s="50"/>
      <c r="G87" s="30"/>
    </row>
    <row r="88" spans="1:7" outlineLevel="1" x14ac:dyDescent="0.3">
      <c r="A88" s="30" t="s">
        <v>444</v>
      </c>
      <c r="B88" s="59" t="s">
        <v>215</v>
      </c>
      <c r="C88" s="89"/>
      <c r="D88" s="89"/>
      <c r="E88" s="89"/>
      <c r="F88" s="89"/>
      <c r="G88" s="30"/>
    </row>
    <row r="89" spans="1:7" outlineLevel="1" x14ac:dyDescent="0.3">
      <c r="A89" s="30" t="s">
        <v>445</v>
      </c>
      <c r="B89" s="59" t="s">
        <v>215</v>
      </c>
      <c r="C89" s="89"/>
      <c r="D89" s="89"/>
      <c r="E89" s="89"/>
      <c r="F89" s="89"/>
      <c r="G89" s="30"/>
    </row>
    <row r="90" spans="1:7" outlineLevel="1" x14ac:dyDescent="0.3">
      <c r="A90" s="30" t="s">
        <v>446</v>
      </c>
      <c r="B90" s="59" t="s">
        <v>215</v>
      </c>
      <c r="C90" s="89"/>
      <c r="D90" s="89"/>
      <c r="E90" s="89"/>
      <c r="F90" s="89"/>
      <c r="G90" s="30"/>
    </row>
    <row r="91" spans="1:7" outlineLevel="1" x14ac:dyDescent="0.3">
      <c r="A91" s="30" t="s">
        <v>447</v>
      </c>
      <c r="B91" s="59" t="s">
        <v>215</v>
      </c>
      <c r="C91" s="89"/>
      <c r="D91" s="89"/>
      <c r="E91" s="89"/>
      <c r="F91" s="89"/>
      <c r="G91" s="30"/>
    </row>
    <row r="92" spans="1:7" outlineLevel="1" x14ac:dyDescent="0.3">
      <c r="A92" s="30" t="s">
        <v>448</v>
      </c>
      <c r="B92" s="59" t="s">
        <v>215</v>
      </c>
      <c r="C92" s="89"/>
      <c r="D92" s="89"/>
      <c r="E92" s="89"/>
      <c r="F92" s="89"/>
      <c r="G92" s="30"/>
    </row>
    <row r="93" spans="1:7" outlineLevel="1" x14ac:dyDescent="0.3">
      <c r="A93" s="30" t="s">
        <v>449</v>
      </c>
      <c r="B93" s="59" t="s">
        <v>215</v>
      </c>
      <c r="C93" s="89"/>
      <c r="D93" s="89"/>
      <c r="E93" s="89"/>
      <c r="F93" s="89"/>
      <c r="G93" s="30"/>
    </row>
    <row r="94" spans="1:7" outlineLevel="1" x14ac:dyDescent="0.3">
      <c r="A94" s="30" t="s">
        <v>450</v>
      </c>
      <c r="B94" s="59" t="s">
        <v>215</v>
      </c>
      <c r="C94" s="89"/>
      <c r="D94" s="89"/>
      <c r="E94" s="89"/>
      <c r="F94" s="89"/>
      <c r="G94" s="30"/>
    </row>
    <row r="95" spans="1:7" outlineLevel="1" x14ac:dyDescent="0.3">
      <c r="A95" s="30" t="s">
        <v>451</v>
      </c>
      <c r="B95" s="59" t="s">
        <v>215</v>
      </c>
      <c r="C95" s="89"/>
      <c r="D95" s="89"/>
      <c r="E95" s="89"/>
      <c r="F95" s="89"/>
      <c r="G95" s="30"/>
    </row>
    <row r="96" spans="1:7" outlineLevel="1" x14ac:dyDescent="0.3">
      <c r="A96" s="30" t="s">
        <v>452</v>
      </c>
      <c r="B96" s="59" t="s">
        <v>215</v>
      </c>
      <c r="C96" s="89"/>
      <c r="D96" s="89"/>
      <c r="E96" s="89"/>
      <c r="F96" s="89"/>
      <c r="G96" s="30"/>
    </row>
    <row r="97" spans="1:7" outlineLevel="1" x14ac:dyDescent="0.3">
      <c r="A97" s="30" t="s">
        <v>453</v>
      </c>
      <c r="B97" s="59" t="s">
        <v>215</v>
      </c>
      <c r="C97" s="89"/>
      <c r="D97" s="89"/>
      <c r="E97" s="89"/>
      <c r="F97" s="89"/>
      <c r="G97" s="30"/>
    </row>
    <row r="98" spans="1:7" ht="15" customHeight="1" x14ac:dyDescent="0.3">
      <c r="A98" s="45"/>
      <c r="B98" s="73" t="s">
        <v>454</v>
      </c>
      <c r="C98" s="45" t="s">
        <v>357</v>
      </c>
      <c r="D98" s="45" t="s">
        <v>358</v>
      </c>
      <c r="E98" s="47"/>
      <c r="F98" s="48" t="s">
        <v>322</v>
      </c>
      <c r="G98" s="48"/>
    </row>
    <row r="99" spans="1:7" x14ac:dyDescent="0.3">
      <c r="A99" s="30" t="s">
        <v>455</v>
      </c>
      <c r="B99" s="24" t="s">
        <v>1443</v>
      </c>
      <c r="C99" s="24">
        <v>0.15665209571760899</v>
      </c>
      <c r="D99" s="89"/>
      <c r="E99" s="89"/>
      <c r="F99" s="24">
        <v>0.15665209571760899</v>
      </c>
      <c r="G99" s="30"/>
    </row>
    <row r="100" spans="1:7" x14ac:dyDescent="0.3">
      <c r="A100" s="30" t="s">
        <v>456</v>
      </c>
      <c r="B100" s="24" t="s">
        <v>1444</v>
      </c>
      <c r="C100" s="24">
        <v>0.14729241595663201</v>
      </c>
      <c r="D100" s="89"/>
      <c r="E100" s="89"/>
      <c r="F100" s="24">
        <v>0.14729241595663201</v>
      </c>
      <c r="G100" s="30"/>
    </row>
    <row r="101" spans="1:7" x14ac:dyDescent="0.3">
      <c r="A101" s="30" t="s">
        <v>457</v>
      </c>
      <c r="B101" s="24" t="s">
        <v>1445</v>
      </c>
      <c r="C101" s="24">
        <v>0.15135734791165201</v>
      </c>
      <c r="D101" s="89"/>
      <c r="E101" s="89"/>
      <c r="F101" s="24">
        <v>0.15135734791165201</v>
      </c>
      <c r="G101" s="30"/>
    </row>
    <row r="102" spans="1:7" x14ac:dyDescent="0.3">
      <c r="A102" s="30" t="s">
        <v>458</v>
      </c>
      <c r="B102" s="24" t="s">
        <v>1446</v>
      </c>
      <c r="C102" s="24">
        <v>8.2638783153779205E-2</v>
      </c>
      <c r="D102" s="89"/>
      <c r="E102" s="89"/>
      <c r="F102" s="24">
        <v>8.2638783153779205E-2</v>
      </c>
      <c r="G102" s="30"/>
    </row>
    <row r="103" spans="1:7" x14ac:dyDescent="0.3">
      <c r="A103" s="30" t="s">
        <v>459</v>
      </c>
      <c r="B103" s="24" t="s">
        <v>1447</v>
      </c>
      <c r="C103" s="24">
        <v>0.106666204426561</v>
      </c>
      <c r="D103" s="89"/>
      <c r="E103" s="89"/>
      <c r="F103" s="24">
        <v>0.106666204426561</v>
      </c>
      <c r="G103" s="30"/>
    </row>
    <row r="104" spans="1:7" x14ac:dyDescent="0.3">
      <c r="A104" s="30" t="s">
        <v>460</v>
      </c>
      <c r="B104" s="24" t="s">
        <v>1448</v>
      </c>
      <c r="C104" s="24">
        <v>8.0657262527389903E-2</v>
      </c>
      <c r="D104" s="89"/>
      <c r="E104" s="89"/>
      <c r="F104" s="24">
        <v>8.0657262527389903E-2</v>
      </c>
      <c r="G104" s="30"/>
    </row>
    <row r="105" spans="1:7" x14ac:dyDescent="0.3">
      <c r="A105" s="30" t="s">
        <v>461</v>
      </c>
      <c r="B105" s="24" t="s">
        <v>1449</v>
      </c>
      <c r="C105" s="24">
        <v>7.55625589892404E-2</v>
      </c>
      <c r="D105" s="89"/>
      <c r="E105" s="89"/>
      <c r="F105" s="24">
        <v>7.55625589892404E-2</v>
      </c>
      <c r="G105" s="30"/>
    </row>
    <row r="106" spans="1:7" x14ac:dyDescent="0.3">
      <c r="A106" s="30" t="s">
        <v>462</v>
      </c>
      <c r="B106" s="24" t="s">
        <v>1450</v>
      </c>
      <c r="C106" s="24">
        <v>6.9774104029923803E-2</v>
      </c>
      <c r="D106" s="89"/>
      <c r="E106" s="89"/>
      <c r="F106" s="24">
        <v>6.9774104029923803E-2</v>
      </c>
      <c r="G106" s="30"/>
    </row>
    <row r="107" spans="1:7" x14ac:dyDescent="0.3">
      <c r="A107" s="30" t="s">
        <v>463</v>
      </c>
      <c r="B107" s="24" t="s">
        <v>1451</v>
      </c>
      <c r="C107" s="24">
        <v>5.2251284572062497E-2</v>
      </c>
      <c r="D107" s="89"/>
      <c r="E107" s="89"/>
      <c r="F107" s="24">
        <v>5.2251284572062497E-2</v>
      </c>
      <c r="G107" s="30"/>
    </row>
    <row r="108" spans="1:7" x14ac:dyDescent="0.3">
      <c r="A108" s="30" t="s">
        <v>464</v>
      </c>
      <c r="B108" s="24" t="s">
        <v>1452</v>
      </c>
      <c r="C108" s="24">
        <v>4.4587943907564903E-2</v>
      </c>
      <c r="D108" s="89"/>
      <c r="E108" s="89"/>
      <c r="F108" s="24">
        <v>4.4587943907564903E-2</v>
      </c>
      <c r="G108" s="30"/>
    </row>
    <row r="109" spans="1:7" x14ac:dyDescent="0.3">
      <c r="A109" s="30" t="s">
        <v>465</v>
      </c>
      <c r="B109" s="24" t="s">
        <v>407</v>
      </c>
      <c r="C109" s="24">
        <v>3.0331981336823501E-2</v>
      </c>
      <c r="D109" s="89"/>
      <c r="E109" s="89"/>
      <c r="F109" s="24">
        <v>3.0331981336823501E-2</v>
      </c>
      <c r="G109" s="30"/>
    </row>
    <row r="110" spans="1:7" x14ac:dyDescent="0.3">
      <c r="A110" s="30" t="s">
        <v>466</v>
      </c>
      <c r="B110" s="24" t="s">
        <v>213</v>
      </c>
      <c r="C110" s="24">
        <v>2.22801747076174E-3</v>
      </c>
      <c r="D110" s="89"/>
      <c r="E110" s="89"/>
      <c r="F110" s="24">
        <v>2.22801747076174E-3</v>
      </c>
      <c r="G110" s="30"/>
    </row>
    <row r="111" spans="1:7" x14ac:dyDescent="0.3">
      <c r="A111" s="30" t="s">
        <v>467</v>
      </c>
      <c r="B111" s="42"/>
      <c r="C111" s="24"/>
      <c r="D111" s="89"/>
      <c r="E111" s="89"/>
      <c r="F111" s="89"/>
      <c r="G111" s="30"/>
    </row>
    <row r="112" spans="1:7" x14ac:dyDescent="0.3">
      <c r="A112" s="30" t="s">
        <v>468</v>
      </c>
      <c r="B112" s="42"/>
      <c r="C112" s="24"/>
      <c r="D112" s="89"/>
      <c r="E112" s="89"/>
      <c r="F112" s="89"/>
      <c r="G112" s="30"/>
    </row>
    <row r="113" spans="1:7" x14ac:dyDescent="0.3">
      <c r="A113" s="30" t="s">
        <v>469</v>
      </c>
      <c r="B113" s="42"/>
      <c r="C113" s="89"/>
      <c r="D113" s="89"/>
      <c r="E113" s="89"/>
      <c r="F113" s="89"/>
      <c r="G113" s="30"/>
    </row>
    <row r="114" spans="1:7" x14ac:dyDescent="0.3">
      <c r="A114" s="30" t="s">
        <v>470</v>
      </c>
      <c r="B114" s="42"/>
      <c r="C114" s="89"/>
      <c r="D114" s="89"/>
      <c r="E114" s="89"/>
      <c r="F114" s="89"/>
      <c r="G114" s="30"/>
    </row>
    <row r="115" spans="1:7" x14ac:dyDescent="0.3">
      <c r="A115" s="30" t="s">
        <v>471</v>
      </c>
      <c r="B115" s="42"/>
      <c r="C115" s="89"/>
      <c r="D115" s="89"/>
      <c r="E115" s="89"/>
      <c r="F115" s="89"/>
      <c r="G115" s="30"/>
    </row>
    <row r="116" spans="1:7" x14ac:dyDescent="0.3">
      <c r="A116" s="30" t="s">
        <v>472</v>
      </c>
      <c r="B116" s="42"/>
      <c r="C116" s="89"/>
      <c r="D116" s="89"/>
      <c r="E116" s="89"/>
      <c r="F116" s="89"/>
      <c r="G116" s="30"/>
    </row>
    <row r="117" spans="1:7" x14ac:dyDescent="0.3">
      <c r="A117" s="30" t="s">
        <v>473</v>
      </c>
      <c r="B117" s="42"/>
      <c r="C117" s="89"/>
      <c r="D117" s="89"/>
      <c r="E117" s="89"/>
      <c r="F117" s="89"/>
      <c r="G117" s="30"/>
    </row>
    <row r="118" spans="1:7" x14ac:dyDescent="0.3">
      <c r="A118" s="30" t="s">
        <v>474</v>
      </c>
      <c r="B118" s="42"/>
      <c r="C118" s="89"/>
      <c r="D118" s="89"/>
      <c r="E118" s="89"/>
      <c r="F118" s="89"/>
      <c r="G118" s="30"/>
    </row>
    <row r="119" spans="1:7" x14ac:dyDescent="0.3">
      <c r="A119" s="30" t="s">
        <v>475</v>
      </c>
      <c r="B119" s="42"/>
      <c r="C119" s="89"/>
      <c r="D119" s="89"/>
      <c r="E119" s="89"/>
      <c r="F119" s="89"/>
      <c r="G119" s="30"/>
    </row>
    <row r="120" spans="1:7" x14ac:dyDescent="0.3">
      <c r="A120" s="30" t="s">
        <v>476</v>
      </c>
      <c r="B120" s="42"/>
      <c r="C120" s="89"/>
      <c r="D120" s="89"/>
      <c r="E120" s="89"/>
      <c r="F120" s="89"/>
      <c r="G120" s="30"/>
    </row>
    <row r="121" spans="1:7" x14ac:dyDescent="0.3">
      <c r="A121" s="30" t="s">
        <v>477</v>
      </c>
      <c r="B121" s="42"/>
      <c r="C121" s="89"/>
      <c r="D121" s="89"/>
      <c r="E121" s="89"/>
      <c r="F121" s="89"/>
      <c r="G121" s="30"/>
    </row>
    <row r="122" spans="1:7" x14ac:dyDescent="0.3">
      <c r="A122" s="30" t="s">
        <v>478</v>
      </c>
      <c r="B122" s="42"/>
      <c r="C122" s="89"/>
      <c r="D122" s="89"/>
      <c r="E122" s="89"/>
      <c r="F122" s="89"/>
      <c r="G122" s="30"/>
    </row>
    <row r="123" spans="1:7" x14ac:dyDescent="0.3">
      <c r="A123" s="30" t="s">
        <v>479</v>
      </c>
      <c r="B123" s="42"/>
      <c r="C123" s="89"/>
      <c r="D123" s="89"/>
      <c r="E123" s="89"/>
      <c r="F123" s="89"/>
      <c r="G123" s="30"/>
    </row>
    <row r="124" spans="1:7" x14ac:dyDescent="0.3">
      <c r="A124" s="30" t="s">
        <v>480</v>
      </c>
      <c r="B124" s="42"/>
      <c r="C124" s="89"/>
      <c r="D124" s="89"/>
      <c r="E124" s="89"/>
      <c r="F124" s="89"/>
      <c r="G124" s="30"/>
    </row>
    <row r="125" spans="1:7" x14ac:dyDescent="0.3">
      <c r="A125" s="30" t="s">
        <v>481</v>
      </c>
      <c r="B125" s="42"/>
      <c r="C125" s="89"/>
      <c r="D125" s="89"/>
      <c r="E125" s="89"/>
      <c r="F125" s="89"/>
      <c r="G125" s="30"/>
    </row>
    <row r="126" spans="1:7" x14ac:dyDescent="0.3">
      <c r="A126" s="30" t="s">
        <v>482</v>
      </c>
      <c r="B126" s="42"/>
      <c r="C126" s="89"/>
      <c r="D126" s="89"/>
      <c r="E126" s="89"/>
      <c r="F126" s="89"/>
      <c r="G126" s="30"/>
    </row>
    <row r="127" spans="1:7" x14ac:dyDescent="0.3">
      <c r="A127" s="30" t="s">
        <v>483</v>
      </c>
      <c r="B127" s="42"/>
      <c r="C127" s="89"/>
      <c r="D127" s="89"/>
      <c r="E127" s="89"/>
      <c r="F127" s="89"/>
      <c r="G127" s="30"/>
    </row>
    <row r="128" spans="1:7" x14ac:dyDescent="0.3">
      <c r="A128" s="30" t="s">
        <v>484</v>
      </c>
      <c r="B128" s="42"/>
      <c r="C128" s="89"/>
      <c r="D128" s="89"/>
      <c r="E128" s="89"/>
      <c r="F128" s="89"/>
      <c r="G128" s="30"/>
    </row>
    <row r="129" spans="1:7" x14ac:dyDescent="0.3">
      <c r="A129" s="30" t="s">
        <v>485</v>
      </c>
      <c r="B129" s="42"/>
      <c r="C129" s="89"/>
      <c r="D129" s="89"/>
      <c r="E129" s="89"/>
      <c r="F129" s="89"/>
      <c r="G129" s="30"/>
    </row>
    <row r="130" spans="1:7" x14ac:dyDescent="0.3">
      <c r="A130" s="30" t="s">
        <v>486</v>
      </c>
      <c r="B130" s="42"/>
      <c r="C130" s="89"/>
      <c r="D130" s="89"/>
      <c r="E130" s="89"/>
      <c r="F130" s="89"/>
      <c r="G130" s="30"/>
    </row>
    <row r="131" spans="1:7" x14ac:dyDescent="0.3">
      <c r="A131" s="30" t="s">
        <v>487</v>
      </c>
      <c r="B131" s="42"/>
      <c r="C131" s="89"/>
      <c r="D131" s="89"/>
      <c r="E131" s="89"/>
      <c r="F131" s="89"/>
      <c r="G131" s="30"/>
    </row>
    <row r="132" spans="1:7" x14ac:dyDescent="0.3">
      <c r="A132" s="30" t="s">
        <v>488</v>
      </c>
      <c r="B132" s="42"/>
      <c r="C132" s="89"/>
      <c r="D132" s="89"/>
      <c r="E132" s="89"/>
      <c r="F132" s="89"/>
      <c r="G132" s="30"/>
    </row>
    <row r="133" spans="1:7" x14ac:dyDescent="0.3">
      <c r="A133" s="30" t="s">
        <v>489</v>
      </c>
      <c r="B133" s="42"/>
      <c r="C133" s="89"/>
      <c r="D133" s="89"/>
      <c r="E133" s="89"/>
      <c r="F133" s="89"/>
      <c r="G133" s="30"/>
    </row>
    <row r="134" spans="1:7" x14ac:dyDescent="0.3">
      <c r="A134" s="30" t="s">
        <v>490</v>
      </c>
      <c r="B134" s="42"/>
      <c r="C134" s="89"/>
      <c r="D134" s="89"/>
      <c r="E134" s="89"/>
      <c r="F134" s="89"/>
      <c r="G134" s="30"/>
    </row>
    <row r="135" spans="1:7" x14ac:dyDescent="0.3">
      <c r="A135" s="30" t="s">
        <v>491</v>
      </c>
      <c r="B135" s="42"/>
      <c r="C135" s="89"/>
      <c r="D135" s="89"/>
      <c r="E135" s="89"/>
      <c r="F135" s="89"/>
      <c r="G135" s="30"/>
    </row>
    <row r="136" spans="1:7" x14ac:dyDescent="0.3">
      <c r="A136" s="30" t="s">
        <v>492</v>
      </c>
      <c r="B136" s="42"/>
      <c r="C136" s="89"/>
      <c r="D136" s="89"/>
      <c r="E136" s="89"/>
      <c r="F136" s="89"/>
      <c r="G136" s="30"/>
    </row>
    <row r="137" spans="1:7" x14ac:dyDescent="0.3">
      <c r="A137" s="30" t="s">
        <v>493</v>
      </c>
      <c r="B137" s="42"/>
      <c r="C137" s="89"/>
      <c r="D137" s="89"/>
      <c r="E137" s="89"/>
      <c r="F137" s="89"/>
      <c r="G137" s="30"/>
    </row>
    <row r="138" spans="1:7" x14ac:dyDescent="0.3">
      <c r="A138" s="30" t="s">
        <v>494</v>
      </c>
      <c r="B138" s="42"/>
      <c r="C138" s="89"/>
      <c r="D138" s="89"/>
      <c r="E138" s="89"/>
      <c r="F138" s="89"/>
      <c r="G138" s="30"/>
    </row>
    <row r="139" spans="1:7" x14ac:dyDescent="0.3">
      <c r="A139" s="30" t="s">
        <v>495</v>
      </c>
      <c r="B139" s="42"/>
      <c r="C139" s="89"/>
      <c r="D139" s="89"/>
      <c r="E139" s="89"/>
      <c r="F139" s="89"/>
      <c r="G139" s="30"/>
    </row>
    <row r="140" spans="1:7" x14ac:dyDescent="0.3">
      <c r="A140" s="30" t="s">
        <v>496</v>
      </c>
      <c r="B140" s="42"/>
      <c r="C140" s="89"/>
      <c r="D140" s="89"/>
      <c r="E140" s="89"/>
      <c r="F140" s="89"/>
      <c r="G140" s="30"/>
    </row>
    <row r="141" spans="1:7" x14ac:dyDescent="0.3">
      <c r="A141" s="30" t="s">
        <v>497</v>
      </c>
      <c r="B141" s="42"/>
      <c r="C141" s="89"/>
      <c r="D141" s="89"/>
      <c r="E141" s="89"/>
      <c r="F141" s="89"/>
      <c r="G141" s="30"/>
    </row>
    <row r="142" spans="1:7" x14ac:dyDescent="0.3">
      <c r="A142" s="30" t="s">
        <v>498</v>
      </c>
      <c r="B142" s="42"/>
      <c r="C142" s="89"/>
      <c r="D142" s="89"/>
      <c r="E142" s="89"/>
      <c r="F142" s="89"/>
      <c r="G142" s="30"/>
    </row>
    <row r="143" spans="1:7" x14ac:dyDescent="0.3">
      <c r="A143" s="30" t="s">
        <v>499</v>
      </c>
      <c r="B143" s="42"/>
      <c r="C143" s="89"/>
      <c r="D143" s="89"/>
      <c r="E143" s="89"/>
      <c r="F143" s="89"/>
      <c r="G143" s="30"/>
    </row>
    <row r="144" spans="1:7" x14ac:dyDescent="0.3">
      <c r="A144" s="30" t="s">
        <v>500</v>
      </c>
      <c r="B144" s="42"/>
      <c r="C144" s="89"/>
      <c r="D144" s="89"/>
      <c r="E144" s="89"/>
      <c r="F144" s="89"/>
      <c r="G144" s="30"/>
    </row>
    <row r="145" spans="1:7" x14ac:dyDescent="0.3">
      <c r="A145" s="30" t="s">
        <v>501</v>
      </c>
      <c r="B145" s="42"/>
      <c r="C145" s="89"/>
      <c r="D145" s="89"/>
      <c r="E145" s="89"/>
      <c r="F145" s="89"/>
      <c r="G145" s="30"/>
    </row>
    <row r="146" spans="1:7" x14ac:dyDescent="0.3">
      <c r="A146" s="30" t="s">
        <v>502</v>
      </c>
      <c r="B146" s="42"/>
      <c r="C146" s="89"/>
      <c r="D146" s="89"/>
      <c r="E146" s="89"/>
      <c r="F146" s="89"/>
      <c r="G146" s="30"/>
    </row>
    <row r="147" spans="1:7" x14ac:dyDescent="0.3">
      <c r="A147" s="30" t="s">
        <v>503</v>
      </c>
      <c r="B147" s="42"/>
      <c r="C147" s="89"/>
      <c r="D147" s="89"/>
      <c r="E147" s="89"/>
      <c r="F147" s="89"/>
      <c r="G147" s="30"/>
    </row>
    <row r="148" spans="1:7" x14ac:dyDescent="0.3">
      <c r="A148" s="30" t="s">
        <v>504</v>
      </c>
      <c r="B148" s="42"/>
      <c r="C148" s="89"/>
      <c r="D148" s="89"/>
      <c r="E148" s="89"/>
      <c r="F148" s="89"/>
      <c r="G148" s="30"/>
    </row>
    <row r="149" spans="1:7" ht="15" customHeight="1" x14ac:dyDescent="0.3">
      <c r="A149" s="45"/>
      <c r="B149" s="46" t="s">
        <v>505</v>
      </c>
      <c r="C149" s="45" t="s">
        <v>357</v>
      </c>
      <c r="D149" s="45" t="s">
        <v>358</v>
      </c>
      <c r="E149" s="47"/>
      <c r="F149" s="48" t="s">
        <v>322</v>
      </c>
      <c r="G149" s="48"/>
    </row>
    <row r="150" spans="1:7" x14ac:dyDescent="0.3">
      <c r="A150" s="30" t="s">
        <v>506</v>
      </c>
      <c r="B150" s="30" t="s">
        <v>507</v>
      </c>
      <c r="C150" s="24">
        <v>0.84983618495886404</v>
      </c>
      <c r="D150" s="89"/>
      <c r="E150" s="94"/>
      <c r="F150" s="24">
        <v>0.84983618495886404</v>
      </c>
    </row>
    <row r="151" spans="1:7" x14ac:dyDescent="0.3">
      <c r="A151" s="30" t="s">
        <v>508</v>
      </c>
      <c r="B151" s="30" t="s">
        <v>509</v>
      </c>
      <c r="C151" s="24">
        <v>0</v>
      </c>
      <c r="D151" s="89"/>
      <c r="E151" s="94"/>
      <c r="F151" s="24">
        <v>0</v>
      </c>
    </row>
    <row r="152" spans="1:7" x14ac:dyDescent="0.3">
      <c r="A152" s="30" t="s">
        <v>510</v>
      </c>
      <c r="B152" s="30" t="s">
        <v>213</v>
      </c>
      <c r="C152" s="24">
        <v>0.15016381504111401</v>
      </c>
      <c r="D152" s="89"/>
      <c r="E152" s="94"/>
      <c r="F152" s="24">
        <v>0.15016381504111401</v>
      </c>
    </row>
    <row r="153" spans="1:7" outlineLevel="1" x14ac:dyDescent="0.3">
      <c r="A153" s="30" t="s">
        <v>511</v>
      </c>
      <c r="C153" s="89"/>
      <c r="D153" s="89"/>
      <c r="E153" s="94"/>
      <c r="F153" s="89"/>
    </row>
    <row r="154" spans="1:7" outlineLevel="1" x14ac:dyDescent="0.3">
      <c r="A154" s="30" t="s">
        <v>512</v>
      </c>
      <c r="C154" s="89"/>
      <c r="D154" s="89"/>
      <c r="E154" s="94"/>
      <c r="F154" s="89"/>
    </row>
    <row r="155" spans="1:7" outlineLevel="1" x14ac:dyDescent="0.3">
      <c r="A155" s="30" t="s">
        <v>513</v>
      </c>
      <c r="C155" s="89"/>
      <c r="D155" s="89"/>
      <c r="E155" s="94"/>
      <c r="F155" s="89"/>
    </row>
    <row r="156" spans="1:7" outlineLevel="1" x14ac:dyDescent="0.3">
      <c r="A156" s="30" t="s">
        <v>514</v>
      </c>
      <c r="C156" s="89"/>
      <c r="D156" s="89"/>
      <c r="E156" s="94"/>
      <c r="F156" s="89"/>
    </row>
    <row r="157" spans="1:7" outlineLevel="1" x14ac:dyDescent="0.3">
      <c r="A157" s="30" t="s">
        <v>515</v>
      </c>
      <c r="C157" s="89"/>
      <c r="D157" s="89"/>
      <c r="E157" s="94"/>
      <c r="F157" s="89"/>
    </row>
    <row r="158" spans="1:7" outlineLevel="1" x14ac:dyDescent="0.3">
      <c r="A158" s="30" t="s">
        <v>516</v>
      </c>
      <c r="C158" s="89"/>
      <c r="D158" s="89"/>
      <c r="E158" s="94"/>
      <c r="F158" s="89"/>
    </row>
    <row r="159" spans="1:7" ht="15" customHeight="1" x14ac:dyDescent="0.3">
      <c r="A159" s="45"/>
      <c r="B159" s="46" t="s">
        <v>517</v>
      </c>
      <c r="C159" s="45" t="s">
        <v>357</v>
      </c>
      <c r="D159" s="45" t="s">
        <v>358</v>
      </c>
      <c r="E159" s="47"/>
      <c r="F159" s="48" t="s">
        <v>322</v>
      </c>
      <c r="G159" s="48"/>
    </row>
    <row r="160" spans="1:7" x14ac:dyDescent="0.3">
      <c r="A160" s="30" t="s">
        <v>518</v>
      </c>
      <c r="B160" s="30" t="s">
        <v>519</v>
      </c>
      <c r="C160" s="24">
        <v>4.3214314960878797E-2</v>
      </c>
      <c r="D160" s="89"/>
      <c r="E160" s="94"/>
      <c r="F160" s="24">
        <v>4.3214314960878797E-2</v>
      </c>
    </row>
    <row r="161" spans="1:7" x14ac:dyDescent="0.3">
      <c r="A161" s="30" t="s">
        <v>520</v>
      </c>
      <c r="B161" s="30" t="s">
        <v>521</v>
      </c>
      <c r="C161" s="24">
        <v>0.95678568503912098</v>
      </c>
      <c r="D161" s="89"/>
      <c r="E161" s="94"/>
      <c r="F161" s="24">
        <v>0.95678568503912098</v>
      </c>
    </row>
    <row r="162" spans="1:7" x14ac:dyDescent="0.3">
      <c r="A162" s="30" t="s">
        <v>522</v>
      </c>
      <c r="B162" s="30" t="s">
        <v>213</v>
      </c>
      <c r="C162" s="24">
        <v>0</v>
      </c>
      <c r="D162" s="89"/>
      <c r="E162" s="94"/>
      <c r="F162" s="24">
        <v>0</v>
      </c>
    </row>
    <row r="163" spans="1:7" outlineLevel="1" x14ac:dyDescent="0.3">
      <c r="A163" s="30" t="s">
        <v>523</v>
      </c>
      <c r="E163" s="27"/>
    </row>
    <row r="164" spans="1:7" outlineLevel="1" x14ac:dyDescent="0.3">
      <c r="A164" s="30" t="s">
        <v>524</v>
      </c>
      <c r="E164" s="27"/>
    </row>
    <row r="165" spans="1:7" outlineLevel="1" x14ac:dyDescent="0.3">
      <c r="A165" s="30" t="s">
        <v>525</v>
      </c>
      <c r="E165" s="27"/>
    </row>
    <row r="166" spans="1:7" outlineLevel="1" x14ac:dyDescent="0.3">
      <c r="A166" s="30" t="s">
        <v>526</v>
      </c>
      <c r="E166" s="27"/>
    </row>
    <row r="167" spans="1:7" outlineLevel="1" x14ac:dyDescent="0.3">
      <c r="A167" s="30" t="s">
        <v>527</v>
      </c>
      <c r="E167" s="27"/>
    </row>
    <row r="168" spans="1:7" outlineLevel="1" x14ac:dyDescent="0.3">
      <c r="A168" s="30" t="s">
        <v>528</v>
      </c>
      <c r="E168" s="27"/>
    </row>
    <row r="169" spans="1:7" ht="15" customHeight="1" x14ac:dyDescent="0.3">
      <c r="A169" s="45"/>
      <c r="B169" s="46" t="s">
        <v>529</v>
      </c>
      <c r="C169" s="45" t="s">
        <v>357</v>
      </c>
      <c r="D169" s="45" t="s">
        <v>358</v>
      </c>
      <c r="E169" s="47"/>
      <c r="F169" s="48" t="s">
        <v>322</v>
      </c>
      <c r="G169" s="48"/>
    </row>
    <row r="170" spans="1:7" x14ac:dyDescent="0.3">
      <c r="A170" s="30" t="s">
        <v>530</v>
      </c>
      <c r="B170" s="67" t="s">
        <v>531</v>
      </c>
      <c r="C170" s="24">
        <v>2.2159891183224902E-2</v>
      </c>
      <c r="D170" s="24"/>
      <c r="E170" s="94"/>
      <c r="F170" s="24">
        <v>2.2159891183224902E-2</v>
      </c>
    </row>
    <row r="171" spans="1:7" x14ac:dyDescent="0.3">
      <c r="A171" s="30" t="s">
        <v>532</v>
      </c>
      <c r="B171" s="67" t="s">
        <v>1406</v>
      </c>
      <c r="C171" s="24">
        <v>3.8802757541464498E-2</v>
      </c>
      <c r="D171" s="89"/>
      <c r="E171" s="94"/>
      <c r="F171" s="24">
        <v>3.8802757541464498E-2</v>
      </c>
    </row>
    <row r="172" spans="1:7" x14ac:dyDescent="0.3">
      <c r="A172" s="30" t="s">
        <v>533</v>
      </c>
      <c r="B172" s="67" t="s">
        <v>1407</v>
      </c>
      <c r="C172" s="24">
        <v>0.10507991093510501</v>
      </c>
      <c r="D172" s="89"/>
      <c r="E172" s="89"/>
      <c r="F172" s="24">
        <v>0.10507991093510501</v>
      </c>
    </row>
    <row r="173" spans="1:7" x14ac:dyDescent="0.3">
      <c r="A173" s="30" t="s">
        <v>534</v>
      </c>
      <c r="B173" s="67" t="s">
        <v>1408</v>
      </c>
      <c r="C173" s="24">
        <v>0.139838406087397</v>
      </c>
      <c r="D173" s="89"/>
      <c r="E173" s="89"/>
      <c r="F173" s="24">
        <v>0.139838406087397</v>
      </c>
    </row>
    <row r="174" spans="1:7" x14ac:dyDescent="0.3">
      <c r="A174" s="30" t="s">
        <v>535</v>
      </c>
      <c r="B174" s="67" t="s">
        <v>1409</v>
      </c>
      <c r="C174" s="24">
        <v>0.69411903425280996</v>
      </c>
      <c r="D174" s="89"/>
      <c r="E174" s="89"/>
      <c r="F174" s="24">
        <v>0.69411903425280996</v>
      </c>
    </row>
    <row r="175" spans="1:7" outlineLevel="1" x14ac:dyDescent="0.3">
      <c r="A175" s="30" t="s">
        <v>536</v>
      </c>
      <c r="B175" s="41"/>
      <c r="C175" s="89"/>
      <c r="D175" s="89"/>
      <c r="E175" s="89"/>
      <c r="F175" s="89"/>
    </row>
    <row r="176" spans="1:7" outlineLevel="1" x14ac:dyDescent="0.3">
      <c r="A176" s="30" t="s">
        <v>537</v>
      </c>
      <c r="B176" s="41"/>
      <c r="C176" s="89"/>
      <c r="D176" s="89"/>
      <c r="E176" s="89"/>
      <c r="F176" s="89"/>
    </row>
    <row r="177" spans="1:7" outlineLevel="1" x14ac:dyDescent="0.3">
      <c r="A177" s="30" t="s">
        <v>538</v>
      </c>
      <c r="B177" s="67"/>
      <c r="C177" s="89"/>
      <c r="D177" s="89"/>
      <c r="E177" s="89"/>
      <c r="F177" s="89"/>
    </row>
    <row r="178" spans="1:7" outlineLevel="1" x14ac:dyDescent="0.3">
      <c r="A178" s="30" t="s">
        <v>539</v>
      </c>
      <c r="B178" s="67"/>
      <c r="C178" s="89"/>
      <c r="D178" s="89"/>
      <c r="E178" s="89"/>
      <c r="F178" s="89"/>
    </row>
    <row r="179" spans="1:7" ht="15" customHeight="1" x14ac:dyDescent="0.3">
      <c r="A179" s="45"/>
      <c r="B179" s="73" t="s">
        <v>540</v>
      </c>
      <c r="C179" s="45" t="s">
        <v>357</v>
      </c>
      <c r="D179" s="45" t="s">
        <v>358</v>
      </c>
      <c r="E179" s="45"/>
      <c r="F179" s="45" t="s">
        <v>322</v>
      </c>
      <c r="G179" s="48"/>
    </row>
    <row r="180" spans="1:7" s="149" customFormat="1" x14ac:dyDescent="0.3">
      <c r="A180" s="148" t="s">
        <v>541</v>
      </c>
      <c r="B180" s="148" t="s">
        <v>542</v>
      </c>
      <c r="C180" s="163">
        <v>1.1429159081722599E-5</v>
      </c>
      <c r="D180" s="163"/>
      <c r="E180" s="94"/>
      <c r="F180" s="163">
        <v>1.1429159081722599E-5</v>
      </c>
      <c r="G180" s="146"/>
    </row>
    <row r="181" spans="1:7" s="149" customFormat="1" outlineLevel="1" x14ac:dyDescent="0.3">
      <c r="A181" s="148" t="s">
        <v>543</v>
      </c>
      <c r="B181" s="148" t="s">
        <v>544</v>
      </c>
      <c r="C181" s="163">
        <v>6.6939562081860398E-20</v>
      </c>
      <c r="D181" s="163"/>
      <c r="E181" s="94"/>
      <c r="F181" s="163">
        <v>6.6939562081860398E-20</v>
      </c>
      <c r="G181" s="89"/>
    </row>
    <row r="182" spans="1:7" s="149" customFormat="1" outlineLevel="1" x14ac:dyDescent="0.3">
      <c r="A182" s="148" t="s">
        <v>545</v>
      </c>
      <c r="B182" s="96"/>
      <c r="C182" s="89"/>
      <c r="D182" s="89"/>
      <c r="E182" s="94"/>
      <c r="F182" s="89"/>
      <c r="G182" s="146"/>
    </row>
    <row r="183" spans="1:7" s="149" customFormat="1" outlineLevel="1" x14ac:dyDescent="0.3">
      <c r="A183" s="148" t="s">
        <v>546</v>
      </c>
      <c r="B183" s="96"/>
      <c r="C183" s="148"/>
      <c r="D183" s="89"/>
      <c r="E183" s="94"/>
      <c r="F183" s="89"/>
      <c r="G183" s="146"/>
    </row>
    <row r="184" spans="1:7" s="149" customFormat="1" outlineLevel="1" x14ac:dyDescent="0.3">
      <c r="A184" s="148" t="s">
        <v>547</v>
      </c>
      <c r="B184" s="96"/>
      <c r="C184" s="89"/>
      <c r="D184" s="89"/>
      <c r="E184" s="94"/>
      <c r="F184" s="89"/>
      <c r="G184" s="146"/>
    </row>
    <row r="185" spans="1:7" ht="18" x14ac:dyDescent="0.3">
      <c r="A185" s="97"/>
      <c r="B185" s="98" t="s">
        <v>318</v>
      </c>
      <c r="C185" s="97"/>
      <c r="D185" s="97"/>
      <c r="E185" s="97"/>
      <c r="F185" s="99"/>
      <c r="G185" s="99"/>
    </row>
    <row r="186" spans="1:7" ht="15" customHeight="1" x14ac:dyDescent="0.3">
      <c r="A186" s="45"/>
      <c r="B186" s="46" t="s">
        <v>548</v>
      </c>
      <c r="C186" s="45" t="s">
        <v>549</v>
      </c>
      <c r="D186" s="45" t="s">
        <v>550</v>
      </c>
      <c r="E186" s="47"/>
      <c r="F186" s="45" t="s">
        <v>357</v>
      </c>
      <c r="G186" s="45" t="s">
        <v>551</v>
      </c>
    </row>
    <row r="187" spans="1:7" x14ac:dyDescent="0.3">
      <c r="A187" s="30" t="s">
        <v>552</v>
      </c>
      <c r="B187" s="42" t="s">
        <v>553</v>
      </c>
      <c r="C187" s="105">
        <v>64.984008741805397</v>
      </c>
      <c r="E187" s="40"/>
      <c r="F187" s="66"/>
      <c r="G187" s="66"/>
    </row>
    <row r="188" spans="1:7" x14ac:dyDescent="0.3">
      <c r="A188" s="40"/>
      <c r="B188" s="100"/>
      <c r="C188" s="40"/>
      <c r="D188" s="40"/>
      <c r="E188" s="40"/>
      <c r="F188" s="66"/>
      <c r="G188" s="66"/>
    </row>
    <row r="189" spans="1:7" x14ac:dyDescent="0.3">
      <c r="B189" s="42" t="s">
        <v>554</v>
      </c>
      <c r="C189" s="40"/>
      <c r="D189" s="40"/>
      <c r="E189" s="40"/>
      <c r="F189" s="66"/>
      <c r="G189" s="66"/>
    </row>
    <row r="190" spans="1:7" x14ac:dyDescent="0.3">
      <c r="A190" s="30" t="s">
        <v>555</v>
      </c>
      <c r="B190" s="105" t="s">
        <v>1453</v>
      </c>
      <c r="C190" s="105">
        <v>7012.5136092599296</v>
      </c>
      <c r="D190" s="105">
        <v>183355</v>
      </c>
      <c r="E190" s="40"/>
      <c r="F190" s="54">
        <f>IF($C$214=0,"",IF(C190="[for completion]","",IF(C190="","",C190/$C$214)))</f>
        <v>0.46941459009694914</v>
      </c>
      <c r="G190" s="54">
        <f>IF($D$214=0,"",IF(D190="[for completion]","",IF(D190="","",D190/$D$214)))</f>
        <v>0.79759444939861235</v>
      </c>
    </row>
    <row r="191" spans="1:7" x14ac:dyDescent="0.3">
      <c r="A191" s="30" t="s">
        <v>556</v>
      </c>
      <c r="B191" s="105" t="s">
        <v>1454</v>
      </c>
      <c r="C191" s="105">
        <v>5048.9852343500097</v>
      </c>
      <c r="D191" s="105">
        <v>36942</v>
      </c>
      <c r="E191" s="40"/>
      <c r="F191" s="54">
        <f t="shared" ref="F191:F213" si="1">IF($C$214=0,"",IF(C191="[for completion]","",IF(C191="","",C191/$C$214)))</f>
        <v>0.33797686054517123</v>
      </c>
      <c r="G191" s="54">
        <f t="shared" ref="G191:G213" si="2">IF($D$214=0,"",IF(D191="[for completion]","",IF(D191="","",D191/$D$214)))</f>
        <v>0.16069774017443506</v>
      </c>
    </row>
    <row r="192" spans="1:7" x14ac:dyDescent="0.3">
      <c r="A192" s="30" t="s">
        <v>557</v>
      </c>
      <c r="B192" s="105" t="s">
        <v>1455</v>
      </c>
      <c r="C192" s="105">
        <v>1643.1263737100001</v>
      </c>
      <c r="D192" s="105">
        <v>6834</v>
      </c>
      <c r="E192" s="40"/>
      <c r="F192" s="54">
        <f t="shared" si="1"/>
        <v>0.10999015990130344</v>
      </c>
      <c r="G192" s="54">
        <f t="shared" si="2"/>
        <v>2.9727907431976858E-2</v>
      </c>
    </row>
    <row r="193" spans="1:7" x14ac:dyDescent="0.3">
      <c r="A193" s="30" t="s">
        <v>558</v>
      </c>
      <c r="B193" s="105" t="s">
        <v>1456</v>
      </c>
      <c r="C193" s="105">
        <v>579.53125686999999</v>
      </c>
      <c r="D193" s="105">
        <v>1701</v>
      </c>
      <c r="E193" s="40"/>
      <c r="F193" s="54">
        <f t="shared" si="1"/>
        <v>3.8793568547628214E-2</v>
      </c>
      <c r="G193" s="54">
        <f t="shared" si="2"/>
        <v>7.3993518498379623E-3</v>
      </c>
    </row>
    <row r="194" spans="1:7" x14ac:dyDescent="0.3">
      <c r="A194" s="30" t="s">
        <v>559</v>
      </c>
      <c r="B194" s="105" t="s">
        <v>1457</v>
      </c>
      <c r="C194" s="105">
        <v>654.69237541999905</v>
      </c>
      <c r="D194" s="105">
        <v>1053</v>
      </c>
      <c r="E194" s="40"/>
      <c r="F194" s="54">
        <f t="shared" si="1"/>
        <v>4.382482090894798E-2</v>
      </c>
      <c r="G194" s="54">
        <f t="shared" si="2"/>
        <v>4.5805511451377859E-3</v>
      </c>
    </row>
    <row r="195" spans="1:7" x14ac:dyDescent="0.3">
      <c r="A195" s="30" t="s">
        <v>560</v>
      </c>
      <c r="B195" s="42"/>
      <c r="C195" s="105"/>
      <c r="D195" s="90"/>
      <c r="E195" s="40"/>
      <c r="F195" s="54" t="str">
        <f t="shared" si="1"/>
        <v/>
      </c>
      <c r="G195" s="54" t="str">
        <f t="shared" si="2"/>
        <v/>
      </c>
    </row>
    <row r="196" spans="1:7" x14ac:dyDescent="0.3">
      <c r="A196" s="30" t="s">
        <v>561</v>
      </c>
      <c r="B196" s="42"/>
      <c r="C196" s="105"/>
      <c r="D196" s="90"/>
      <c r="E196" s="40"/>
      <c r="F196" s="54" t="str">
        <f t="shared" si="1"/>
        <v/>
      </c>
      <c r="G196" s="54" t="str">
        <f t="shared" si="2"/>
        <v/>
      </c>
    </row>
    <row r="197" spans="1:7" x14ac:dyDescent="0.3">
      <c r="A197" s="30" t="s">
        <v>562</v>
      </c>
      <c r="B197" s="42"/>
      <c r="C197" s="105"/>
      <c r="D197" s="90"/>
      <c r="E197" s="40"/>
      <c r="F197" s="54" t="str">
        <f t="shared" si="1"/>
        <v/>
      </c>
      <c r="G197" s="54" t="str">
        <f t="shared" si="2"/>
        <v/>
      </c>
    </row>
    <row r="198" spans="1:7" x14ac:dyDescent="0.3">
      <c r="A198" s="30" t="s">
        <v>563</v>
      </c>
      <c r="B198" s="42"/>
      <c r="C198" s="50"/>
      <c r="D198" s="90"/>
      <c r="E198" s="40"/>
      <c r="F198" s="54" t="str">
        <f t="shared" si="1"/>
        <v/>
      </c>
      <c r="G198" s="54" t="str">
        <f t="shared" si="2"/>
        <v/>
      </c>
    </row>
    <row r="199" spans="1:7" x14ac:dyDescent="0.3">
      <c r="A199" s="30" t="s">
        <v>564</v>
      </c>
      <c r="B199" s="42"/>
      <c r="C199" s="50"/>
      <c r="D199" s="90"/>
      <c r="E199" s="42"/>
      <c r="F199" s="54" t="str">
        <f t="shared" si="1"/>
        <v/>
      </c>
      <c r="G199" s="54" t="str">
        <f t="shared" si="2"/>
        <v/>
      </c>
    </row>
    <row r="200" spans="1:7" x14ac:dyDescent="0.3">
      <c r="A200" s="30" t="s">
        <v>565</v>
      </c>
      <c r="B200" s="42"/>
      <c r="C200" s="50"/>
      <c r="D200" s="90"/>
      <c r="E200" s="42"/>
      <c r="F200" s="54" t="str">
        <f t="shared" si="1"/>
        <v/>
      </c>
      <c r="G200" s="54" t="str">
        <f t="shared" si="2"/>
        <v/>
      </c>
    </row>
    <row r="201" spans="1:7" x14ac:dyDescent="0.3">
      <c r="A201" s="30" t="s">
        <v>566</v>
      </c>
      <c r="B201" s="42"/>
      <c r="C201" s="50"/>
      <c r="D201" s="90"/>
      <c r="E201" s="42"/>
      <c r="F201" s="54" t="str">
        <f t="shared" si="1"/>
        <v/>
      </c>
      <c r="G201" s="54" t="str">
        <f t="shared" si="2"/>
        <v/>
      </c>
    </row>
    <row r="202" spans="1:7" x14ac:dyDescent="0.3">
      <c r="A202" s="30" t="s">
        <v>567</v>
      </c>
      <c r="B202" s="42"/>
      <c r="C202" s="50"/>
      <c r="D202" s="90"/>
      <c r="E202" s="42"/>
      <c r="F202" s="54" t="str">
        <f t="shared" si="1"/>
        <v/>
      </c>
      <c r="G202" s="54" t="str">
        <f t="shared" si="2"/>
        <v/>
      </c>
    </row>
    <row r="203" spans="1:7" x14ac:dyDescent="0.3">
      <c r="A203" s="30" t="s">
        <v>568</v>
      </c>
      <c r="B203" s="42"/>
      <c r="C203" s="50"/>
      <c r="D203" s="90"/>
      <c r="E203" s="42"/>
      <c r="F203" s="54" t="str">
        <f t="shared" si="1"/>
        <v/>
      </c>
      <c r="G203" s="54" t="str">
        <f t="shared" si="2"/>
        <v/>
      </c>
    </row>
    <row r="204" spans="1:7" x14ac:dyDescent="0.3">
      <c r="A204" s="30" t="s">
        <v>569</v>
      </c>
      <c r="B204" s="42"/>
      <c r="C204" s="50"/>
      <c r="D204" s="90"/>
      <c r="E204" s="42"/>
      <c r="F204" s="54" t="str">
        <f t="shared" si="1"/>
        <v/>
      </c>
      <c r="G204" s="54" t="str">
        <f t="shared" si="2"/>
        <v/>
      </c>
    </row>
    <row r="205" spans="1:7" x14ac:dyDescent="0.3">
      <c r="A205" s="30" t="s">
        <v>570</v>
      </c>
      <c r="B205" s="42"/>
      <c r="C205" s="50"/>
      <c r="D205" s="90"/>
      <c r="F205" s="54" t="str">
        <f t="shared" si="1"/>
        <v/>
      </c>
      <c r="G205" s="54" t="str">
        <f t="shared" si="2"/>
        <v/>
      </c>
    </row>
    <row r="206" spans="1:7" x14ac:dyDescent="0.3">
      <c r="A206" s="30" t="s">
        <v>571</v>
      </c>
      <c r="B206" s="42"/>
      <c r="C206" s="50"/>
      <c r="D206" s="90"/>
      <c r="E206" s="95"/>
      <c r="F206" s="54" t="str">
        <f t="shared" si="1"/>
        <v/>
      </c>
      <c r="G206" s="54" t="str">
        <f t="shared" si="2"/>
        <v/>
      </c>
    </row>
    <row r="207" spans="1:7" x14ac:dyDescent="0.3">
      <c r="A207" s="30" t="s">
        <v>572</v>
      </c>
      <c r="B207" s="42"/>
      <c r="C207" s="50"/>
      <c r="D207" s="90"/>
      <c r="E207" s="95"/>
      <c r="F207" s="54" t="str">
        <f t="shared" si="1"/>
        <v/>
      </c>
      <c r="G207" s="54" t="str">
        <f t="shared" si="2"/>
        <v/>
      </c>
    </row>
    <row r="208" spans="1:7" x14ac:dyDescent="0.3">
      <c r="A208" s="30" t="s">
        <v>573</v>
      </c>
      <c r="B208" s="42"/>
      <c r="C208" s="50"/>
      <c r="D208" s="90"/>
      <c r="E208" s="95"/>
      <c r="F208" s="54" t="str">
        <f t="shared" si="1"/>
        <v/>
      </c>
      <c r="G208" s="54" t="str">
        <f t="shared" si="2"/>
        <v/>
      </c>
    </row>
    <row r="209" spans="1:7" x14ac:dyDescent="0.3">
      <c r="A209" s="30" t="s">
        <v>574</v>
      </c>
      <c r="B209" s="42"/>
      <c r="C209" s="50"/>
      <c r="D209" s="90"/>
      <c r="E209" s="95"/>
      <c r="F209" s="54" t="str">
        <f t="shared" si="1"/>
        <v/>
      </c>
      <c r="G209" s="54" t="str">
        <f t="shared" si="2"/>
        <v/>
      </c>
    </row>
    <row r="210" spans="1:7" x14ac:dyDescent="0.3">
      <c r="A210" s="30" t="s">
        <v>575</v>
      </c>
      <c r="B210" s="42"/>
      <c r="C210" s="50"/>
      <c r="D210" s="90"/>
      <c r="E210" s="95"/>
      <c r="F210" s="54" t="str">
        <f t="shared" si="1"/>
        <v/>
      </c>
      <c r="G210" s="54" t="str">
        <f t="shared" si="2"/>
        <v/>
      </c>
    </row>
    <row r="211" spans="1:7" x14ac:dyDescent="0.3">
      <c r="A211" s="30" t="s">
        <v>576</v>
      </c>
      <c r="B211" s="42"/>
      <c r="C211" s="50"/>
      <c r="D211" s="90"/>
      <c r="E211" s="95"/>
      <c r="F211" s="54" t="str">
        <f t="shared" si="1"/>
        <v/>
      </c>
      <c r="G211" s="54" t="str">
        <f t="shared" si="2"/>
        <v/>
      </c>
    </row>
    <row r="212" spans="1:7" x14ac:dyDescent="0.3">
      <c r="A212" s="30" t="s">
        <v>577</v>
      </c>
      <c r="B212" s="42"/>
      <c r="C212" s="50"/>
      <c r="D212" s="90"/>
      <c r="E212" s="95"/>
      <c r="F212" s="54" t="str">
        <f t="shared" si="1"/>
        <v/>
      </c>
      <c r="G212" s="54" t="str">
        <f t="shared" si="2"/>
        <v/>
      </c>
    </row>
    <row r="213" spans="1:7" x14ac:dyDescent="0.3">
      <c r="A213" s="30" t="s">
        <v>578</v>
      </c>
      <c r="B213" s="42"/>
      <c r="C213" s="50"/>
      <c r="D213" s="90"/>
      <c r="E213" s="95"/>
      <c r="F213" s="54" t="str">
        <f t="shared" si="1"/>
        <v/>
      </c>
      <c r="G213" s="54" t="str">
        <f t="shared" si="2"/>
        <v/>
      </c>
    </row>
    <row r="214" spans="1:7" x14ac:dyDescent="0.3">
      <c r="A214" s="30" t="s">
        <v>579</v>
      </c>
      <c r="B214" s="56" t="s">
        <v>214</v>
      </c>
      <c r="C214" s="57">
        <f>SUM(C190:C213)</f>
        <v>14938.848849609938</v>
      </c>
      <c r="D214" s="53">
        <f>SUM(D190:D213)</f>
        <v>229885</v>
      </c>
      <c r="E214" s="95"/>
      <c r="F214" s="101">
        <f>SUM(F190:F213)</f>
        <v>1</v>
      </c>
      <c r="G214" s="101">
        <f>SUM(G190:G213)</f>
        <v>1</v>
      </c>
    </row>
    <row r="215" spans="1:7" ht="15" customHeight="1" x14ac:dyDescent="0.3">
      <c r="A215" s="45"/>
      <c r="B215" s="45" t="s">
        <v>580</v>
      </c>
      <c r="C215" s="45" t="s">
        <v>549</v>
      </c>
      <c r="D215" s="45" t="s">
        <v>550</v>
      </c>
      <c r="E215" s="47"/>
      <c r="F215" s="45" t="s">
        <v>357</v>
      </c>
      <c r="G215" s="45" t="s">
        <v>551</v>
      </c>
    </row>
    <row r="216" spans="1:7" x14ac:dyDescent="0.3">
      <c r="A216" s="30" t="s">
        <v>581</v>
      </c>
      <c r="B216" s="30" t="s">
        <v>582</v>
      </c>
      <c r="C216" s="24">
        <v>0.58729598224175406</v>
      </c>
      <c r="D216" s="105"/>
      <c r="F216" s="91"/>
      <c r="G216" s="91"/>
    </row>
    <row r="217" spans="1:7" x14ac:dyDescent="0.3">
      <c r="F217" s="91"/>
      <c r="G217" s="91"/>
    </row>
    <row r="218" spans="1:7" x14ac:dyDescent="0.3">
      <c r="B218" s="42" t="s">
        <v>583</v>
      </c>
      <c r="F218" s="91"/>
      <c r="G218" s="91"/>
    </row>
    <row r="219" spans="1:7" x14ac:dyDescent="0.3">
      <c r="A219" s="30" t="s">
        <v>584</v>
      </c>
      <c r="B219" s="30" t="s">
        <v>585</v>
      </c>
      <c r="C219" s="105">
        <v>4286.5182308599797</v>
      </c>
      <c r="D219" s="105">
        <v>103975</v>
      </c>
      <c r="F219" s="54">
        <f t="shared" ref="F219:F233" si="3">IF($C$227=0,"",IF(C219="[for completion]","",C219/$C$227))</f>
        <v>0.28693765322967979</v>
      </c>
      <c r="G219" s="54">
        <f t="shared" ref="G219:G233" si="4">IF($D$227=0,"",IF(D219="[for completion]","",D219/$D$227))</f>
        <v>0.45229136307284079</v>
      </c>
    </row>
    <row r="220" spans="1:7" x14ac:dyDescent="0.3">
      <c r="A220" s="30" t="s">
        <v>586</v>
      </c>
      <c r="B220" s="30" t="s">
        <v>587</v>
      </c>
      <c r="C220" s="105">
        <v>1744.62453440999</v>
      </c>
      <c r="D220" s="105">
        <v>27875</v>
      </c>
      <c r="F220" s="54">
        <f t="shared" si="3"/>
        <v>0.11678440233067505</v>
      </c>
      <c r="G220" s="54">
        <f t="shared" si="4"/>
        <v>0.12125628031407008</v>
      </c>
    </row>
    <row r="221" spans="1:7" x14ac:dyDescent="0.3">
      <c r="A221" s="30" t="s">
        <v>588</v>
      </c>
      <c r="B221" s="30" t="s">
        <v>589</v>
      </c>
      <c r="C221" s="105">
        <v>1965.6351098</v>
      </c>
      <c r="D221" s="105">
        <v>27386</v>
      </c>
      <c r="F221" s="54">
        <f t="shared" si="3"/>
        <v>0.13157875346274239</v>
      </c>
      <c r="G221" s="54">
        <f t="shared" si="4"/>
        <v>0.11912912978228245</v>
      </c>
    </row>
    <row r="222" spans="1:7" x14ac:dyDescent="0.3">
      <c r="A222" s="30" t="s">
        <v>590</v>
      </c>
      <c r="B222" s="30" t="s">
        <v>591</v>
      </c>
      <c r="C222" s="105">
        <v>2207.60658022999</v>
      </c>
      <c r="D222" s="105">
        <v>26730</v>
      </c>
      <c r="F222" s="54">
        <f t="shared" si="3"/>
        <v>0.14777621772962987</v>
      </c>
      <c r="G222" s="54">
        <f t="shared" si="4"/>
        <v>0.11627552906888226</v>
      </c>
    </row>
    <row r="223" spans="1:7" x14ac:dyDescent="0.3">
      <c r="A223" s="30" t="s">
        <v>592</v>
      </c>
      <c r="B223" s="30" t="s">
        <v>593</v>
      </c>
      <c r="C223" s="105">
        <v>2361.2371090699999</v>
      </c>
      <c r="D223" s="105">
        <v>24042</v>
      </c>
      <c r="F223" s="54">
        <f t="shared" si="3"/>
        <v>0.15806017805258482</v>
      </c>
      <c r="G223" s="54">
        <f t="shared" si="4"/>
        <v>0.10458272614568154</v>
      </c>
    </row>
    <row r="224" spans="1:7" x14ac:dyDescent="0.3">
      <c r="A224" s="30" t="s">
        <v>594</v>
      </c>
      <c r="B224" s="30" t="s">
        <v>595</v>
      </c>
      <c r="C224" s="105">
        <v>1542.65251527999</v>
      </c>
      <c r="D224" s="105">
        <v>12811</v>
      </c>
      <c r="F224" s="54">
        <f t="shared" si="3"/>
        <v>0.10326448381732363</v>
      </c>
      <c r="G224" s="54">
        <f t="shared" si="4"/>
        <v>5.5727863931965986E-2</v>
      </c>
    </row>
    <row r="225" spans="1:7" x14ac:dyDescent="0.3">
      <c r="A225" s="30" t="s">
        <v>596</v>
      </c>
      <c r="B225" s="30" t="s">
        <v>597</v>
      </c>
      <c r="C225" s="105">
        <v>312.29538588999901</v>
      </c>
      <c r="D225" s="105">
        <v>2547</v>
      </c>
      <c r="F225" s="54">
        <f t="shared" si="3"/>
        <v>2.0904916371662269E-2</v>
      </c>
      <c r="G225" s="54">
        <f t="shared" si="4"/>
        <v>1.1079452769863192E-2</v>
      </c>
    </row>
    <row r="226" spans="1:7" x14ac:dyDescent="0.3">
      <c r="A226" s="30" t="s">
        <v>598</v>
      </c>
      <c r="B226" s="30" t="s">
        <v>599</v>
      </c>
      <c r="C226" s="105">
        <v>518.27938406999897</v>
      </c>
      <c r="D226" s="105">
        <v>4519</v>
      </c>
      <c r="F226" s="54">
        <f t="shared" si="3"/>
        <v>3.4693395005702281E-2</v>
      </c>
      <c r="G226" s="54">
        <f t="shared" si="4"/>
        <v>1.9657654914413729E-2</v>
      </c>
    </row>
    <row r="227" spans="1:7" x14ac:dyDescent="0.3">
      <c r="A227" s="30" t="s">
        <v>600</v>
      </c>
      <c r="B227" s="56" t="s">
        <v>214</v>
      </c>
      <c r="C227" s="50">
        <f>SUM(C219:C226)</f>
        <v>14938.848849609945</v>
      </c>
      <c r="D227" s="90">
        <f>SUM(D219:D226)</f>
        <v>229885</v>
      </c>
      <c r="F227" s="89">
        <f>SUM(F219:F226)</f>
        <v>1.0000000000000002</v>
      </c>
      <c r="G227" s="89">
        <f>SUM(G219:G226)</f>
        <v>1</v>
      </c>
    </row>
    <row r="228" spans="1:7" outlineLevel="1" x14ac:dyDescent="0.3">
      <c r="A228" s="30" t="s">
        <v>601</v>
      </c>
      <c r="B228" s="59" t="s">
        <v>602</v>
      </c>
      <c r="C228" s="105">
        <v>106.0041255</v>
      </c>
      <c r="D228" s="105">
        <v>0</v>
      </c>
      <c r="F228" s="54">
        <f t="shared" si="3"/>
        <v>7.0958697398406153E-3</v>
      </c>
      <c r="G228" s="54">
        <f t="shared" si="4"/>
        <v>0</v>
      </c>
    </row>
    <row r="229" spans="1:7" outlineLevel="1" x14ac:dyDescent="0.3">
      <c r="A229" s="30" t="s">
        <v>603</v>
      </c>
      <c r="B229" s="59" t="s">
        <v>604</v>
      </c>
      <c r="C229" s="105">
        <v>55.722219419999902</v>
      </c>
      <c r="D229" s="105">
        <v>0</v>
      </c>
      <c r="F229" s="54">
        <f t="shared" si="3"/>
        <v>3.7300209662041541E-3</v>
      </c>
      <c r="G229" s="54">
        <f t="shared" si="4"/>
        <v>0</v>
      </c>
    </row>
    <row r="230" spans="1:7" outlineLevel="1" x14ac:dyDescent="0.3">
      <c r="A230" s="30" t="s">
        <v>605</v>
      </c>
      <c r="B230" s="59" t="s">
        <v>606</v>
      </c>
      <c r="C230" s="105">
        <v>65.822155149999901</v>
      </c>
      <c r="D230" s="105">
        <v>0</v>
      </c>
      <c r="F230" s="54">
        <f t="shared" si="3"/>
        <v>4.4061062410252934E-3</v>
      </c>
      <c r="G230" s="54">
        <f t="shared" si="4"/>
        <v>0</v>
      </c>
    </row>
    <row r="231" spans="1:7" outlineLevel="1" x14ac:dyDescent="0.3">
      <c r="A231" s="30" t="s">
        <v>607</v>
      </c>
      <c r="B231" s="59" t="s">
        <v>608</v>
      </c>
      <c r="C231" s="105">
        <v>36.096494079999999</v>
      </c>
      <c r="D231" s="105">
        <v>0</v>
      </c>
      <c r="F231" s="54">
        <f t="shared" si="3"/>
        <v>2.4162835064056813E-3</v>
      </c>
      <c r="G231" s="54">
        <f t="shared" si="4"/>
        <v>0</v>
      </c>
    </row>
    <row r="232" spans="1:7" outlineLevel="1" x14ac:dyDescent="0.3">
      <c r="A232" s="30" t="s">
        <v>609</v>
      </c>
      <c r="B232" s="59" t="s">
        <v>610</v>
      </c>
      <c r="C232" s="105">
        <v>34.134743659999998</v>
      </c>
      <c r="D232" s="105">
        <v>0</v>
      </c>
      <c r="F232" s="54">
        <f t="shared" si="3"/>
        <v>2.2849647923769748E-3</v>
      </c>
      <c r="G232" s="54">
        <f t="shared" si="4"/>
        <v>0</v>
      </c>
    </row>
    <row r="233" spans="1:7" outlineLevel="1" x14ac:dyDescent="0.3">
      <c r="A233" s="30" t="s">
        <v>611</v>
      </c>
      <c r="B233" s="59" t="s">
        <v>612</v>
      </c>
      <c r="C233" s="105">
        <v>220.49964625999999</v>
      </c>
      <c r="D233" s="105">
        <v>0</v>
      </c>
      <c r="F233" s="54">
        <f t="shared" si="3"/>
        <v>1.4760149759849619E-2</v>
      </c>
      <c r="G233" s="54">
        <f t="shared" si="4"/>
        <v>0</v>
      </c>
    </row>
    <row r="234" spans="1:7" outlineLevel="1" x14ac:dyDescent="0.3">
      <c r="A234" s="30" t="s">
        <v>613</v>
      </c>
      <c r="B234" s="59"/>
      <c r="F234" s="54"/>
      <c r="G234" s="54"/>
    </row>
    <row r="235" spans="1:7" outlineLevel="1" x14ac:dyDescent="0.3">
      <c r="A235" s="30" t="s">
        <v>614</v>
      </c>
      <c r="B235" s="59"/>
      <c r="F235" s="54"/>
      <c r="G235" s="54"/>
    </row>
    <row r="236" spans="1:7" outlineLevel="1" x14ac:dyDescent="0.3">
      <c r="A236" s="30" t="s">
        <v>615</v>
      </c>
      <c r="B236" s="59"/>
      <c r="F236" s="54"/>
      <c r="G236" s="54"/>
    </row>
    <row r="237" spans="1:7" ht="15" customHeight="1" x14ac:dyDescent="0.3">
      <c r="A237" s="45"/>
      <c r="B237" s="45" t="s">
        <v>616</v>
      </c>
      <c r="C237" s="45" t="s">
        <v>549</v>
      </c>
      <c r="D237" s="45" t="s">
        <v>550</v>
      </c>
      <c r="E237" s="47"/>
      <c r="F237" s="45" t="s">
        <v>357</v>
      </c>
      <c r="G237" s="45" t="s">
        <v>551</v>
      </c>
    </row>
    <row r="238" spans="1:7" x14ac:dyDescent="0.3">
      <c r="A238" s="30" t="s">
        <v>617</v>
      </c>
      <c r="B238" s="30" t="s">
        <v>582</v>
      </c>
      <c r="C238" s="24">
        <v>0.476516554522674</v>
      </c>
      <c r="F238" s="91"/>
      <c r="G238" s="91"/>
    </row>
    <row r="239" spans="1:7" x14ac:dyDescent="0.3">
      <c r="F239" s="91"/>
      <c r="G239" s="91"/>
    </row>
    <row r="240" spans="1:7" x14ac:dyDescent="0.3">
      <c r="B240" s="42" t="s">
        <v>583</v>
      </c>
      <c r="F240" s="91"/>
      <c r="G240" s="91"/>
    </row>
    <row r="241" spans="1:7" x14ac:dyDescent="0.3">
      <c r="A241" s="30" t="s">
        <v>618</v>
      </c>
      <c r="B241" s="30" t="s">
        <v>585</v>
      </c>
      <c r="C241" s="105">
        <v>6248.38563040997</v>
      </c>
      <c r="D241" s="90" t="s">
        <v>1376</v>
      </c>
      <c r="F241" s="54">
        <f>IF($C$249=0,"",IF(C241="[Mark as ND1 if not relevant]","",C241/$C$249))</f>
        <v>0.4182641978182346</v>
      </c>
      <c r="G241" s="54" t="str">
        <f>IF($D$249=0,"",IF(D241="[Mark as ND1 if not relevant]","",D241/$D$249))</f>
        <v/>
      </c>
    </row>
    <row r="242" spans="1:7" x14ac:dyDescent="0.3">
      <c r="A242" s="30" t="s">
        <v>619</v>
      </c>
      <c r="B242" s="30" t="s">
        <v>587</v>
      </c>
      <c r="C242" s="105">
        <v>2149.9680721499899</v>
      </c>
      <c r="D242" s="90" t="s">
        <v>1376</v>
      </c>
      <c r="F242" s="54">
        <f t="shared" ref="F242:F248" si="5">IF($C$249=0,"",IF(C242="[Mark as ND1 if not relevant]","",C242/$C$249))</f>
        <v>0.14391792123970265</v>
      </c>
      <c r="G242" s="54" t="str">
        <f t="shared" ref="G242:G248" si="6">IF($D$249=0,"",IF(D242="[Mark as ND1 if not relevant]","",D242/$D$249))</f>
        <v/>
      </c>
    </row>
    <row r="243" spans="1:7" x14ac:dyDescent="0.3">
      <c r="A243" s="30" t="s">
        <v>620</v>
      </c>
      <c r="B243" s="30" t="s">
        <v>589</v>
      </c>
      <c r="C243" s="105">
        <v>2167.31042871</v>
      </c>
      <c r="D243" s="90" t="s">
        <v>1376</v>
      </c>
      <c r="F243" s="54">
        <f t="shared" si="5"/>
        <v>0.14507881099329722</v>
      </c>
      <c r="G243" s="54" t="str">
        <f t="shared" si="6"/>
        <v/>
      </c>
    </row>
    <row r="244" spans="1:7" x14ac:dyDescent="0.3">
      <c r="A244" s="30" t="s">
        <v>621</v>
      </c>
      <c r="B244" s="30" t="s">
        <v>591</v>
      </c>
      <c r="C244" s="105">
        <v>2007.7730099100099</v>
      </c>
      <c r="D244" s="90" t="s">
        <v>1376</v>
      </c>
      <c r="F244" s="54">
        <f t="shared" si="5"/>
        <v>0.13439944604315546</v>
      </c>
      <c r="G244" s="54" t="str">
        <f t="shared" si="6"/>
        <v/>
      </c>
    </row>
    <row r="245" spans="1:7" x14ac:dyDescent="0.3">
      <c r="A245" s="30" t="s">
        <v>622</v>
      </c>
      <c r="B245" s="30" t="s">
        <v>593</v>
      </c>
      <c r="C245" s="105">
        <v>1309.13125431</v>
      </c>
      <c r="D245" s="90" t="s">
        <v>1376</v>
      </c>
      <c r="F245" s="54">
        <f t="shared" si="5"/>
        <v>8.7632672871188436E-2</v>
      </c>
      <c r="G245" s="54" t="str">
        <f t="shared" si="6"/>
        <v/>
      </c>
    </row>
    <row r="246" spans="1:7" x14ac:dyDescent="0.3">
      <c r="A246" s="30" t="s">
        <v>623</v>
      </c>
      <c r="B246" s="30" t="s">
        <v>595</v>
      </c>
      <c r="C246" s="105">
        <v>547.36008675999994</v>
      </c>
      <c r="D246" s="90" t="s">
        <v>1376</v>
      </c>
      <c r="F246" s="54">
        <f t="shared" si="5"/>
        <v>3.6640044508803683E-2</v>
      </c>
      <c r="G246" s="54" t="str">
        <f t="shared" si="6"/>
        <v/>
      </c>
    </row>
    <row r="247" spans="1:7" x14ac:dyDescent="0.3">
      <c r="A247" s="30" t="s">
        <v>624</v>
      </c>
      <c r="B247" s="30" t="s">
        <v>597</v>
      </c>
      <c r="C247" s="105">
        <v>186.49769900000001</v>
      </c>
      <c r="D247" s="90" t="s">
        <v>1376</v>
      </c>
      <c r="F247" s="54">
        <f t="shared" si="5"/>
        <v>1.2484074300334675E-2</v>
      </c>
      <c r="G247" s="54" t="str">
        <f t="shared" si="6"/>
        <v/>
      </c>
    </row>
    <row r="248" spans="1:7" x14ac:dyDescent="0.3">
      <c r="A248" s="30" t="s">
        <v>625</v>
      </c>
      <c r="B248" s="30" t="s">
        <v>599</v>
      </c>
      <c r="C248" s="105">
        <v>322.42266835999999</v>
      </c>
      <c r="D248" s="90" t="s">
        <v>1376</v>
      </c>
      <c r="F248" s="54">
        <f t="shared" si="5"/>
        <v>2.158283222528341E-2</v>
      </c>
      <c r="G248" s="54" t="str">
        <f t="shared" si="6"/>
        <v/>
      </c>
    </row>
    <row r="249" spans="1:7" x14ac:dyDescent="0.3">
      <c r="A249" s="30" t="s">
        <v>626</v>
      </c>
      <c r="B249" s="56" t="s">
        <v>214</v>
      </c>
      <c r="C249" s="50">
        <f>SUM(C241:C248)</f>
        <v>14938.848849609967</v>
      </c>
      <c r="D249" s="90">
        <f>SUM(D241:D248)</f>
        <v>0</v>
      </c>
      <c r="F249" s="89">
        <f>SUM(F241:F248)</f>
        <v>1.0000000000000002</v>
      </c>
      <c r="G249" s="89">
        <f>SUM(G241:G248)</f>
        <v>0</v>
      </c>
    </row>
    <row r="250" spans="1:7" outlineLevel="1" x14ac:dyDescent="0.3">
      <c r="A250" s="30" t="s">
        <v>627</v>
      </c>
      <c r="B250" s="59" t="s">
        <v>602</v>
      </c>
      <c r="C250" s="105">
        <v>63.083031640000002</v>
      </c>
      <c r="D250" s="90"/>
      <c r="F250" s="54">
        <f t="shared" ref="F250:F255" si="7">IF($C$249=0,"",IF(C250="[for completion]","",C250/$C$249))</f>
        <v>4.2227505127777638E-3</v>
      </c>
      <c r="G250" s="54" t="str">
        <f t="shared" ref="G250:G255" si="8">IF($D$249=0,"",IF(D250="[for completion]","",D250/$D$249))</f>
        <v/>
      </c>
    </row>
    <row r="251" spans="1:7" outlineLevel="1" x14ac:dyDescent="0.3">
      <c r="A251" s="30" t="s">
        <v>628</v>
      </c>
      <c r="B251" s="59" t="s">
        <v>604</v>
      </c>
      <c r="C251" s="105">
        <v>49.75898239</v>
      </c>
      <c r="D251" s="90"/>
      <c r="F251" s="54">
        <f t="shared" si="7"/>
        <v>3.3308444908256192E-3</v>
      </c>
      <c r="G251" s="54" t="str">
        <f t="shared" si="8"/>
        <v/>
      </c>
    </row>
    <row r="252" spans="1:7" outlineLevel="1" x14ac:dyDescent="0.3">
      <c r="A252" s="30" t="s">
        <v>629</v>
      </c>
      <c r="B252" s="59" t="s">
        <v>606</v>
      </c>
      <c r="C252" s="105">
        <v>33.50788309</v>
      </c>
      <c r="D252" s="90"/>
      <c r="F252" s="54">
        <f t="shared" si="7"/>
        <v>2.2430030203347859E-3</v>
      </c>
      <c r="G252" s="54" t="str">
        <f t="shared" si="8"/>
        <v/>
      </c>
    </row>
    <row r="253" spans="1:7" outlineLevel="1" x14ac:dyDescent="0.3">
      <c r="A253" s="30" t="s">
        <v>630</v>
      </c>
      <c r="B253" s="59" t="s">
        <v>608</v>
      </c>
      <c r="C253" s="105">
        <v>17.32123996</v>
      </c>
      <c r="D253" s="90"/>
      <c r="F253" s="54">
        <f t="shared" si="7"/>
        <v>1.1594762176372266E-3</v>
      </c>
      <c r="G253" s="54" t="str">
        <f t="shared" si="8"/>
        <v/>
      </c>
    </row>
    <row r="254" spans="1:7" outlineLevel="1" x14ac:dyDescent="0.3">
      <c r="A254" s="30" t="s">
        <v>631</v>
      </c>
      <c r="B254" s="59" t="s">
        <v>610</v>
      </c>
      <c r="C254" s="105">
        <v>10.823255639999999</v>
      </c>
      <c r="D254" s="90"/>
      <c r="F254" s="54">
        <f t="shared" si="7"/>
        <v>7.2450399284162915E-4</v>
      </c>
      <c r="G254" s="54" t="str">
        <f t="shared" si="8"/>
        <v/>
      </c>
    </row>
    <row r="255" spans="1:7" outlineLevel="1" x14ac:dyDescent="0.3">
      <c r="A255" s="30" t="s">
        <v>632</v>
      </c>
      <c r="B255" s="59" t="s">
        <v>612</v>
      </c>
      <c r="C255" s="105">
        <v>147.92827564000001</v>
      </c>
      <c r="D255" s="90"/>
      <c r="F255" s="54">
        <f t="shared" si="7"/>
        <v>9.9022539908663852E-3</v>
      </c>
      <c r="G255" s="54" t="str">
        <f t="shared" si="8"/>
        <v/>
      </c>
    </row>
    <row r="256" spans="1:7" outlineLevel="1" x14ac:dyDescent="0.3">
      <c r="A256" s="30" t="s">
        <v>633</v>
      </c>
      <c r="B256" s="59"/>
      <c r="F256" s="55"/>
      <c r="G256" s="55"/>
    </row>
    <row r="257" spans="1:14" outlineLevel="1" x14ac:dyDescent="0.3">
      <c r="A257" s="30" t="s">
        <v>634</v>
      </c>
      <c r="B257" s="59"/>
      <c r="F257" s="55"/>
      <c r="G257" s="55"/>
    </row>
    <row r="258" spans="1:14" outlineLevel="1" x14ac:dyDescent="0.3">
      <c r="A258" s="30" t="s">
        <v>635</v>
      </c>
      <c r="B258" s="59"/>
      <c r="F258" s="55"/>
      <c r="G258" s="55"/>
    </row>
    <row r="259" spans="1:14" ht="15" customHeight="1" x14ac:dyDescent="0.3">
      <c r="A259" s="45"/>
      <c r="B259" s="62" t="s">
        <v>636</v>
      </c>
      <c r="C259" s="45" t="s">
        <v>357</v>
      </c>
      <c r="D259" s="45"/>
      <c r="E259" s="47"/>
      <c r="F259" s="45"/>
      <c r="G259" s="45"/>
    </row>
    <row r="260" spans="1:14" x14ac:dyDescent="0.3">
      <c r="A260" s="30" t="s">
        <v>637</v>
      </c>
      <c r="B260" s="30" t="s">
        <v>638</v>
      </c>
      <c r="C260" s="24">
        <v>0.81573923998394204</v>
      </c>
      <c r="E260" s="95"/>
      <c r="F260" s="95"/>
      <c r="G260" s="95"/>
    </row>
    <row r="261" spans="1:14" x14ac:dyDescent="0.3">
      <c r="A261" s="30" t="s">
        <v>639</v>
      </c>
      <c r="B261" s="30" t="s">
        <v>640</v>
      </c>
      <c r="C261" s="24"/>
      <c r="E261" s="95"/>
      <c r="F261" s="95"/>
    </row>
    <row r="262" spans="1:14" x14ac:dyDescent="0.3">
      <c r="A262" s="30" t="s">
        <v>641</v>
      </c>
      <c r="B262" s="30" t="s">
        <v>642</v>
      </c>
      <c r="C262" s="24"/>
      <c r="E262" s="95"/>
      <c r="F262" s="95"/>
    </row>
    <row r="263" spans="1:14" x14ac:dyDescent="0.3">
      <c r="A263" s="30" t="s">
        <v>643</v>
      </c>
      <c r="B263" s="30" t="s">
        <v>644</v>
      </c>
      <c r="C263" s="24"/>
      <c r="E263" s="95"/>
      <c r="F263" s="95"/>
    </row>
    <row r="264" spans="1:14" x14ac:dyDescent="0.3">
      <c r="A264" s="30" t="s">
        <v>645</v>
      </c>
      <c r="B264" s="42" t="s">
        <v>646</v>
      </c>
      <c r="C264" s="24"/>
      <c r="D264" s="40"/>
      <c r="E264" s="40"/>
      <c r="F264" s="66"/>
      <c r="G264" s="66"/>
      <c r="H264" s="27"/>
      <c r="I264" s="30"/>
      <c r="J264" s="30"/>
      <c r="K264" s="30"/>
      <c r="L264" s="27"/>
      <c r="M264" s="27"/>
      <c r="N264" s="27"/>
    </row>
    <row r="265" spans="1:14" x14ac:dyDescent="0.3">
      <c r="A265" s="30" t="s">
        <v>647</v>
      </c>
      <c r="B265" s="30" t="s">
        <v>213</v>
      </c>
      <c r="C265" s="24">
        <v>0.18426076001605801</v>
      </c>
      <c r="E265" s="95"/>
      <c r="F265" s="95"/>
    </row>
    <row r="266" spans="1:14" outlineLevel="1" x14ac:dyDescent="0.3">
      <c r="A266" s="30" t="s">
        <v>648</v>
      </c>
      <c r="B266" s="59" t="s">
        <v>649</v>
      </c>
      <c r="C266" s="102"/>
      <c r="E266" s="95"/>
      <c r="F266" s="95"/>
    </row>
    <row r="267" spans="1:14" outlineLevel="1" x14ac:dyDescent="0.3">
      <c r="A267" s="30" t="s">
        <v>650</v>
      </c>
      <c r="B267" s="59" t="s">
        <v>651</v>
      </c>
      <c r="C267" s="89"/>
      <c r="E267" s="95"/>
      <c r="F267" s="95"/>
    </row>
    <row r="268" spans="1:14" outlineLevel="1" x14ac:dyDescent="0.3">
      <c r="A268" s="30" t="s">
        <v>652</v>
      </c>
      <c r="B268" s="59" t="s">
        <v>653</v>
      </c>
      <c r="C268" s="89"/>
      <c r="E268" s="95"/>
      <c r="F268" s="95"/>
    </row>
    <row r="269" spans="1:14" outlineLevel="1" x14ac:dyDescent="0.3">
      <c r="A269" s="30" t="s">
        <v>654</v>
      </c>
      <c r="B269" s="59" t="s">
        <v>655</v>
      </c>
      <c r="C269" s="89"/>
      <c r="E269" s="95"/>
      <c r="F269" s="95"/>
    </row>
    <row r="270" spans="1:14" outlineLevel="1" x14ac:dyDescent="0.3">
      <c r="A270" s="30" t="s">
        <v>656</v>
      </c>
      <c r="B270" s="59" t="s">
        <v>215</v>
      </c>
      <c r="C270" s="89"/>
      <c r="E270" s="95"/>
      <c r="F270" s="95"/>
    </row>
    <row r="271" spans="1:14" outlineLevel="1" x14ac:dyDescent="0.3">
      <c r="A271" s="30" t="s">
        <v>657</v>
      </c>
      <c r="B271" s="59" t="s">
        <v>215</v>
      </c>
      <c r="C271" s="89"/>
      <c r="E271" s="95"/>
      <c r="F271" s="95"/>
    </row>
    <row r="272" spans="1:14" outlineLevel="1" x14ac:dyDescent="0.3">
      <c r="A272" s="30" t="s">
        <v>658</v>
      </c>
      <c r="B272" s="59" t="s">
        <v>215</v>
      </c>
      <c r="C272" s="89"/>
      <c r="E272" s="95"/>
      <c r="F272" s="95"/>
    </row>
    <row r="273" spans="1:7" outlineLevel="1" x14ac:dyDescent="0.3">
      <c r="A273" s="30" t="s">
        <v>659</v>
      </c>
      <c r="B273" s="59" t="s">
        <v>215</v>
      </c>
      <c r="C273" s="89"/>
      <c r="E273" s="95"/>
      <c r="F273" s="95"/>
    </row>
    <row r="274" spans="1:7" outlineLevel="1" x14ac:dyDescent="0.3">
      <c r="A274" s="30" t="s">
        <v>660</v>
      </c>
      <c r="B274" s="59" t="s">
        <v>215</v>
      </c>
      <c r="C274" s="89"/>
      <c r="E274" s="95"/>
      <c r="F274" s="95"/>
    </row>
    <row r="275" spans="1:7" outlineLevel="1" x14ac:dyDescent="0.3">
      <c r="A275" s="30" t="s">
        <v>661</v>
      </c>
      <c r="B275" s="59" t="s">
        <v>215</v>
      </c>
      <c r="C275" s="89"/>
      <c r="E275" s="95"/>
      <c r="F275" s="95"/>
    </row>
    <row r="276" spans="1:7" ht="15" customHeight="1" x14ac:dyDescent="0.3">
      <c r="A276" s="45"/>
      <c r="B276" s="62" t="s">
        <v>662</v>
      </c>
      <c r="C276" s="45" t="s">
        <v>357</v>
      </c>
      <c r="D276" s="45"/>
      <c r="E276" s="47"/>
      <c r="F276" s="45"/>
      <c r="G276" s="48"/>
    </row>
    <row r="277" spans="1:7" x14ac:dyDescent="0.3">
      <c r="A277" s="30" t="s">
        <v>663</v>
      </c>
      <c r="B277" s="30" t="s">
        <v>664</v>
      </c>
      <c r="C277" s="24">
        <v>1</v>
      </c>
      <c r="E277" s="27"/>
      <c r="F277" s="27"/>
    </row>
    <row r="278" spans="1:7" x14ac:dyDescent="0.3">
      <c r="A278" s="30" t="s">
        <v>665</v>
      </c>
      <c r="B278" s="30" t="s">
        <v>666</v>
      </c>
      <c r="C278" s="89"/>
      <c r="E278" s="27"/>
      <c r="F278" s="27"/>
    </row>
    <row r="279" spans="1:7" x14ac:dyDescent="0.3">
      <c r="A279" s="30" t="s">
        <v>667</v>
      </c>
      <c r="B279" s="30" t="s">
        <v>213</v>
      </c>
      <c r="C279" s="89"/>
      <c r="E279" s="27"/>
      <c r="F279" s="27"/>
    </row>
    <row r="280" spans="1:7" outlineLevel="1" x14ac:dyDescent="0.3">
      <c r="A280" s="30" t="s">
        <v>668</v>
      </c>
      <c r="C280" s="89"/>
      <c r="E280" s="27"/>
      <c r="F280" s="27"/>
    </row>
    <row r="281" spans="1:7" outlineLevel="1" x14ac:dyDescent="0.3">
      <c r="A281" s="30" t="s">
        <v>669</v>
      </c>
      <c r="C281" s="89"/>
      <c r="E281" s="27"/>
      <c r="F281" s="27"/>
    </row>
    <row r="282" spans="1:7" outlineLevel="1" x14ac:dyDescent="0.3">
      <c r="A282" s="30" t="s">
        <v>670</v>
      </c>
      <c r="C282" s="89"/>
      <c r="E282" s="27"/>
      <c r="F282" s="27"/>
    </row>
    <row r="283" spans="1:7" outlineLevel="1" x14ac:dyDescent="0.3">
      <c r="A283" s="30" t="s">
        <v>671</v>
      </c>
      <c r="C283" s="89"/>
      <c r="E283" s="27"/>
      <c r="F283" s="27"/>
    </row>
    <row r="284" spans="1:7" outlineLevel="1" x14ac:dyDescent="0.3">
      <c r="A284" s="30" t="s">
        <v>672</v>
      </c>
      <c r="C284" s="89"/>
      <c r="E284" s="27"/>
      <c r="F284" s="27"/>
    </row>
    <row r="285" spans="1:7" outlineLevel="1" x14ac:dyDescent="0.3">
      <c r="A285" s="30" t="s">
        <v>673</v>
      </c>
      <c r="C285" s="89"/>
      <c r="E285" s="27"/>
      <c r="F285" s="27"/>
    </row>
    <row r="286" spans="1:7" ht="15" customHeight="1" x14ac:dyDescent="0.3">
      <c r="A286" s="45"/>
      <c r="B286" s="62" t="s">
        <v>674</v>
      </c>
      <c r="C286" s="45" t="s">
        <v>194</v>
      </c>
      <c r="D286" s="45" t="s">
        <v>675</v>
      </c>
      <c r="E286" s="47"/>
      <c r="F286" s="45" t="s">
        <v>357</v>
      </c>
      <c r="G286" s="45" t="s">
        <v>676</v>
      </c>
    </row>
    <row r="287" spans="1:7" s="153" customFormat="1" x14ac:dyDescent="0.3">
      <c r="A287" s="148" t="s">
        <v>677</v>
      </c>
      <c r="B287" s="158"/>
      <c r="C287" s="159"/>
      <c r="D287" s="148"/>
      <c r="E287" s="160"/>
      <c r="F287" s="161" t="str">
        <f>IF($C$305=0,"",IF(C287="[For completion]","",C287/$C$305))</f>
        <v/>
      </c>
      <c r="G287" s="161" t="str">
        <f>IF($D$305=0,"",IF(D287="[For completion]","",D287/$D$305))</f>
        <v/>
      </c>
    </row>
    <row r="288" spans="1:7" s="153" customFormat="1" x14ac:dyDescent="0.3">
      <c r="A288" s="148" t="s">
        <v>678</v>
      </c>
      <c r="B288" s="158"/>
      <c r="C288" s="159"/>
      <c r="D288" s="148"/>
      <c r="E288" s="160"/>
      <c r="F288" s="161" t="str">
        <f t="shared" ref="F288:F303" si="9">IF($C$305=0,"",IF(C288="[For completion]","",C288/$C$305))</f>
        <v/>
      </c>
      <c r="G288" s="161" t="str">
        <f t="shared" ref="G288:G303" si="10">IF($D$305=0,"",IF(D288="[For completion]","",D288/$D$305))</f>
        <v/>
      </c>
    </row>
    <row r="289" spans="1:7" s="153" customFormat="1" x14ac:dyDescent="0.3">
      <c r="A289" s="148" t="s">
        <v>679</v>
      </c>
      <c r="B289" s="158"/>
      <c r="C289" s="159"/>
      <c r="D289" s="148"/>
      <c r="E289" s="160"/>
      <c r="F289" s="161" t="str">
        <f t="shared" si="9"/>
        <v/>
      </c>
      <c r="G289" s="161" t="str">
        <f t="shared" si="10"/>
        <v/>
      </c>
    </row>
    <row r="290" spans="1:7" s="153" customFormat="1" x14ac:dyDescent="0.3">
      <c r="A290" s="148" t="s">
        <v>680</v>
      </c>
      <c r="B290" s="158"/>
      <c r="C290" s="159"/>
      <c r="D290" s="148"/>
      <c r="E290" s="160"/>
      <c r="F290" s="161" t="str">
        <f t="shared" si="9"/>
        <v/>
      </c>
      <c r="G290" s="161" t="str">
        <f t="shared" si="10"/>
        <v/>
      </c>
    </row>
    <row r="291" spans="1:7" s="153" customFormat="1" x14ac:dyDescent="0.3">
      <c r="A291" s="148" t="s">
        <v>681</v>
      </c>
      <c r="B291" s="158"/>
      <c r="C291" s="159"/>
      <c r="D291" s="148"/>
      <c r="E291" s="160"/>
      <c r="F291" s="161" t="str">
        <f t="shared" si="9"/>
        <v/>
      </c>
      <c r="G291" s="161" t="str">
        <f t="shared" si="10"/>
        <v/>
      </c>
    </row>
    <row r="292" spans="1:7" s="153" customFormat="1" x14ac:dyDescent="0.3">
      <c r="A292" s="148" t="s">
        <v>682</v>
      </c>
      <c r="B292" s="158"/>
      <c r="C292" s="159"/>
      <c r="D292" s="148"/>
      <c r="E292" s="160"/>
      <c r="F292" s="161" t="str">
        <f t="shared" si="9"/>
        <v/>
      </c>
      <c r="G292" s="161" t="str">
        <f t="shared" si="10"/>
        <v/>
      </c>
    </row>
    <row r="293" spans="1:7" s="153" customFormat="1" x14ac:dyDescent="0.3">
      <c r="A293" s="148" t="s">
        <v>683</v>
      </c>
      <c r="B293" s="158"/>
      <c r="C293" s="159"/>
      <c r="D293" s="148"/>
      <c r="E293" s="160"/>
      <c r="F293" s="161" t="str">
        <f t="shared" si="9"/>
        <v/>
      </c>
      <c r="G293" s="161" t="str">
        <f t="shared" si="10"/>
        <v/>
      </c>
    </row>
    <row r="294" spans="1:7" s="153" customFormat="1" x14ac:dyDescent="0.3">
      <c r="A294" s="148" t="s">
        <v>684</v>
      </c>
      <c r="B294" s="158"/>
      <c r="C294" s="159"/>
      <c r="D294" s="148"/>
      <c r="E294" s="160"/>
      <c r="F294" s="161" t="str">
        <f t="shared" si="9"/>
        <v/>
      </c>
      <c r="G294" s="161" t="str">
        <f t="shared" si="10"/>
        <v/>
      </c>
    </row>
    <row r="295" spans="1:7" s="153" customFormat="1" x14ac:dyDescent="0.3">
      <c r="A295" s="148" t="s">
        <v>685</v>
      </c>
      <c r="B295" s="158"/>
      <c r="C295" s="159"/>
      <c r="D295" s="148"/>
      <c r="E295" s="160"/>
      <c r="F295" s="161" t="str">
        <f t="shared" si="9"/>
        <v/>
      </c>
      <c r="G295" s="161" t="str">
        <f t="shared" si="10"/>
        <v/>
      </c>
    </row>
    <row r="296" spans="1:7" s="153" customFormat="1" x14ac:dyDescent="0.3">
      <c r="A296" s="148" t="s">
        <v>686</v>
      </c>
      <c r="B296" s="158"/>
      <c r="C296" s="159"/>
      <c r="D296" s="148"/>
      <c r="E296" s="160"/>
      <c r="F296" s="161" t="str">
        <f t="shared" si="9"/>
        <v/>
      </c>
      <c r="G296" s="161" t="str">
        <f t="shared" si="10"/>
        <v/>
      </c>
    </row>
    <row r="297" spans="1:7" s="153" customFormat="1" x14ac:dyDescent="0.3">
      <c r="A297" s="148" t="s">
        <v>687</v>
      </c>
      <c r="B297" s="158"/>
      <c r="C297" s="159"/>
      <c r="D297" s="148"/>
      <c r="E297" s="160"/>
      <c r="F297" s="161" t="str">
        <f t="shared" si="9"/>
        <v/>
      </c>
      <c r="G297" s="161" t="str">
        <f t="shared" si="10"/>
        <v/>
      </c>
    </row>
    <row r="298" spans="1:7" s="153" customFormat="1" x14ac:dyDescent="0.3">
      <c r="A298" s="148" t="s">
        <v>688</v>
      </c>
      <c r="B298" s="158"/>
      <c r="C298" s="159"/>
      <c r="D298" s="148"/>
      <c r="E298" s="160"/>
      <c r="F298" s="161" t="str">
        <f t="shared" si="9"/>
        <v/>
      </c>
      <c r="G298" s="161" t="str">
        <f t="shared" si="10"/>
        <v/>
      </c>
    </row>
    <row r="299" spans="1:7" s="153" customFormat="1" x14ac:dyDescent="0.3">
      <c r="A299" s="148" t="s">
        <v>689</v>
      </c>
      <c r="B299" s="158"/>
      <c r="C299" s="159"/>
      <c r="D299" s="148"/>
      <c r="E299" s="160"/>
      <c r="F299" s="161" t="str">
        <f t="shared" si="9"/>
        <v/>
      </c>
      <c r="G299" s="161" t="str">
        <f t="shared" si="10"/>
        <v/>
      </c>
    </row>
    <row r="300" spans="1:7" s="153" customFormat="1" x14ac:dyDescent="0.3">
      <c r="A300" s="148" t="s">
        <v>690</v>
      </c>
      <c r="B300" s="158"/>
      <c r="C300" s="159"/>
      <c r="D300" s="148"/>
      <c r="E300" s="160"/>
      <c r="F300" s="161" t="str">
        <f t="shared" si="9"/>
        <v/>
      </c>
      <c r="G300" s="161" t="str">
        <f t="shared" si="10"/>
        <v/>
      </c>
    </row>
    <row r="301" spans="1:7" s="153" customFormat="1" x14ac:dyDescent="0.3">
      <c r="A301" s="148" t="s">
        <v>691</v>
      </c>
      <c r="B301" s="158"/>
      <c r="C301" s="159"/>
      <c r="D301" s="148"/>
      <c r="E301" s="160"/>
      <c r="F301" s="161" t="str">
        <f t="shared" si="9"/>
        <v/>
      </c>
      <c r="G301" s="161" t="str">
        <f t="shared" si="10"/>
        <v/>
      </c>
    </row>
    <row r="302" spans="1:7" s="153" customFormat="1" x14ac:dyDescent="0.3">
      <c r="A302" s="148" t="s">
        <v>692</v>
      </c>
      <c r="B302" s="158"/>
      <c r="C302" s="159"/>
      <c r="D302" s="148"/>
      <c r="E302" s="160"/>
      <c r="F302" s="161" t="str">
        <f t="shared" si="9"/>
        <v/>
      </c>
      <c r="G302" s="161" t="str">
        <f t="shared" si="10"/>
        <v/>
      </c>
    </row>
    <row r="303" spans="1:7" s="153" customFormat="1" x14ac:dyDescent="0.3">
      <c r="A303" s="148" t="s">
        <v>693</v>
      </c>
      <c r="B303" s="158"/>
      <c r="C303" s="159"/>
      <c r="D303" s="148"/>
      <c r="E303" s="160"/>
      <c r="F303" s="161" t="str">
        <f t="shared" si="9"/>
        <v/>
      </c>
      <c r="G303" s="161" t="str">
        <f t="shared" si="10"/>
        <v/>
      </c>
    </row>
    <row r="304" spans="1:7" s="153" customFormat="1" x14ac:dyDescent="0.3">
      <c r="A304" s="148" t="s">
        <v>694</v>
      </c>
      <c r="B304" s="158" t="s">
        <v>695</v>
      </c>
      <c r="C304" s="159"/>
      <c r="D304" s="148"/>
      <c r="E304" s="160"/>
      <c r="F304" s="161"/>
      <c r="G304" s="161"/>
    </row>
    <row r="305" spans="1:7" s="153" customFormat="1" x14ac:dyDescent="0.3">
      <c r="A305" s="148" t="s">
        <v>696</v>
      </c>
      <c r="B305" s="158" t="s">
        <v>214</v>
      </c>
      <c r="C305" s="159">
        <f>SUM(C287:C304)</f>
        <v>0</v>
      </c>
      <c r="D305" s="148">
        <f>SUM(D287:D304)</f>
        <v>0</v>
      </c>
      <c r="E305" s="160"/>
      <c r="F305" s="162">
        <f>SUM(F287:F304)</f>
        <v>0</v>
      </c>
      <c r="G305" s="162">
        <f>SUM(G287:G304)</f>
        <v>0</v>
      </c>
    </row>
    <row r="306" spans="1:7" s="153" customFormat="1" x14ac:dyDescent="0.3">
      <c r="A306" s="148" t="s">
        <v>697</v>
      </c>
      <c r="B306" s="158"/>
      <c r="C306" s="148"/>
      <c r="D306" s="148"/>
      <c r="E306" s="160"/>
      <c r="F306" s="160"/>
      <c r="G306" s="160"/>
    </row>
    <row r="307" spans="1:7" s="153" customFormat="1" x14ac:dyDescent="0.3">
      <c r="A307" s="148" t="s">
        <v>698</v>
      </c>
      <c r="B307" s="158"/>
      <c r="C307" s="148"/>
      <c r="D307" s="148"/>
      <c r="E307" s="160"/>
      <c r="F307" s="160"/>
      <c r="G307" s="160"/>
    </row>
    <row r="308" spans="1:7" s="153" customFormat="1" x14ac:dyDescent="0.3">
      <c r="A308" s="148" t="s">
        <v>699</v>
      </c>
      <c r="B308" s="158"/>
      <c r="C308" s="148"/>
      <c r="D308" s="148"/>
      <c r="E308" s="160"/>
      <c r="F308" s="160"/>
      <c r="G308" s="160"/>
    </row>
    <row r="309" spans="1:7" ht="15" customHeight="1" x14ac:dyDescent="0.3">
      <c r="A309" s="45"/>
      <c r="B309" s="62" t="s">
        <v>700</v>
      </c>
      <c r="C309" s="45" t="s">
        <v>194</v>
      </c>
      <c r="D309" s="45" t="s">
        <v>675</v>
      </c>
      <c r="E309" s="47"/>
      <c r="F309" s="45" t="s">
        <v>357</v>
      </c>
      <c r="G309" s="45" t="s">
        <v>676</v>
      </c>
    </row>
    <row r="310" spans="1:7" s="153" customFormat="1" x14ac:dyDescent="0.3">
      <c r="A310" s="148" t="s">
        <v>701</v>
      </c>
      <c r="B310" s="158"/>
      <c r="C310" s="159"/>
      <c r="D310" s="148"/>
      <c r="E310" s="160"/>
      <c r="F310" s="161" t="str">
        <f>IF($C$328=0,"",IF(C310="[For completion]","",C310/$C$328))</f>
        <v/>
      </c>
      <c r="G310" s="161" t="str">
        <f>IF($D$328=0,"",IF(D310="[For completion]","",D310/$D$328))</f>
        <v/>
      </c>
    </row>
    <row r="311" spans="1:7" s="153" customFormat="1" x14ac:dyDescent="0.3">
      <c r="A311" s="148" t="s">
        <v>702</v>
      </c>
      <c r="B311" s="158"/>
      <c r="C311" s="159"/>
      <c r="D311" s="148"/>
      <c r="E311" s="160"/>
      <c r="F311" s="161" t="str">
        <f t="shared" ref="F311:F326" si="11">IF($C$328=0,"",IF(C311="[For completion]","",C311/$C$328))</f>
        <v/>
      </c>
      <c r="G311" s="161" t="str">
        <f t="shared" ref="G311:G327" si="12">IF($D$328=0,"",IF(D311="[For completion]","",D311/$D$328))</f>
        <v/>
      </c>
    </row>
    <row r="312" spans="1:7" s="153" customFormat="1" x14ac:dyDescent="0.3">
      <c r="A312" s="148" t="s">
        <v>703</v>
      </c>
      <c r="B312" s="158"/>
      <c r="C312" s="159"/>
      <c r="D312" s="148"/>
      <c r="E312" s="160"/>
      <c r="F312" s="161" t="str">
        <f t="shared" si="11"/>
        <v/>
      </c>
      <c r="G312" s="161" t="str">
        <f t="shared" si="12"/>
        <v/>
      </c>
    </row>
    <row r="313" spans="1:7" s="153" customFormat="1" x14ac:dyDescent="0.3">
      <c r="A313" s="148" t="s">
        <v>704</v>
      </c>
      <c r="B313" s="158"/>
      <c r="C313" s="159"/>
      <c r="D313" s="148"/>
      <c r="E313" s="160"/>
      <c r="F313" s="161" t="str">
        <f t="shared" si="11"/>
        <v/>
      </c>
      <c r="G313" s="161" t="str">
        <f t="shared" si="12"/>
        <v/>
      </c>
    </row>
    <row r="314" spans="1:7" s="153" customFormat="1" x14ac:dyDescent="0.3">
      <c r="A314" s="148" t="s">
        <v>705</v>
      </c>
      <c r="B314" s="158"/>
      <c r="C314" s="159"/>
      <c r="D314" s="148"/>
      <c r="E314" s="160"/>
      <c r="F314" s="161" t="str">
        <f t="shared" si="11"/>
        <v/>
      </c>
      <c r="G314" s="161" t="str">
        <f t="shared" si="12"/>
        <v/>
      </c>
    </row>
    <row r="315" spans="1:7" s="153" customFormat="1" x14ac:dyDescent="0.3">
      <c r="A315" s="148" t="s">
        <v>706</v>
      </c>
      <c r="B315" s="158"/>
      <c r="C315" s="159"/>
      <c r="D315" s="148"/>
      <c r="E315" s="160"/>
      <c r="F315" s="161" t="str">
        <f t="shared" si="11"/>
        <v/>
      </c>
      <c r="G315" s="161" t="str">
        <f t="shared" si="12"/>
        <v/>
      </c>
    </row>
    <row r="316" spans="1:7" s="153" customFormat="1" x14ac:dyDescent="0.3">
      <c r="A316" s="148" t="s">
        <v>707</v>
      </c>
      <c r="B316" s="158"/>
      <c r="C316" s="159"/>
      <c r="D316" s="148"/>
      <c r="E316" s="160"/>
      <c r="F316" s="161" t="str">
        <f t="shared" si="11"/>
        <v/>
      </c>
      <c r="G316" s="161" t="str">
        <f t="shared" si="12"/>
        <v/>
      </c>
    </row>
    <row r="317" spans="1:7" s="153" customFormat="1" x14ac:dyDescent="0.3">
      <c r="A317" s="148" t="s">
        <v>708</v>
      </c>
      <c r="B317" s="158"/>
      <c r="C317" s="159"/>
      <c r="D317" s="148"/>
      <c r="E317" s="160"/>
      <c r="F317" s="161" t="str">
        <f t="shared" si="11"/>
        <v/>
      </c>
      <c r="G317" s="161" t="str">
        <f t="shared" si="12"/>
        <v/>
      </c>
    </row>
    <row r="318" spans="1:7" s="153" customFormat="1" x14ac:dyDescent="0.3">
      <c r="A318" s="148" t="s">
        <v>709</v>
      </c>
      <c r="B318" s="158"/>
      <c r="C318" s="159"/>
      <c r="D318" s="148"/>
      <c r="E318" s="160"/>
      <c r="F318" s="161" t="str">
        <f t="shared" si="11"/>
        <v/>
      </c>
      <c r="G318" s="161" t="str">
        <f t="shared" si="12"/>
        <v/>
      </c>
    </row>
    <row r="319" spans="1:7" s="153" customFormat="1" x14ac:dyDescent="0.3">
      <c r="A319" s="148" t="s">
        <v>710</v>
      </c>
      <c r="B319" s="158"/>
      <c r="C319" s="159"/>
      <c r="D319" s="148"/>
      <c r="E319" s="160"/>
      <c r="F319" s="161" t="str">
        <f t="shared" si="11"/>
        <v/>
      </c>
      <c r="G319" s="161" t="str">
        <f t="shared" si="12"/>
        <v/>
      </c>
    </row>
    <row r="320" spans="1:7" s="153" customFormat="1" x14ac:dyDescent="0.3">
      <c r="A320" s="148" t="s">
        <v>711</v>
      </c>
      <c r="B320" s="158"/>
      <c r="C320" s="159"/>
      <c r="D320" s="148"/>
      <c r="E320" s="160"/>
      <c r="F320" s="161" t="str">
        <f t="shared" si="11"/>
        <v/>
      </c>
      <c r="G320" s="161" t="str">
        <f t="shared" si="12"/>
        <v/>
      </c>
    </row>
    <row r="321" spans="1:7" s="153" customFormat="1" x14ac:dyDescent="0.3">
      <c r="A321" s="148" t="s">
        <v>712</v>
      </c>
      <c r="B321" s="158"/>
      <c r="C321" s="159"/>
      <c r="D321" s="148"/>
      <c r="E321" s="160"/>
      <c r="F321" s="161" t="str">
        <f>IF($C$328=0,"",IF(C321="[For completion]","",C321/$C$328))</f>
        <v/>
      </c>
      <c r="G321" s="161" t="str">
        <f t="shared" si="12"/>
        <v/>
      </c>
    </row>
    <row r="322" spans="1:7" s="153" customFormat="1" x14ac:dyDescent="0.3">
      <c r="A322" s="148" t="s">
        <v>713</v>
      </c>
      <c r="B322" s="158"/>
      <c r="C322" s="159"/>
      <c r="D322" s="148"/>
      <c r="E322" s="160"/>
      <c r="F322" s="161" t="str">
        <f t="shared" si="11"/>
        <v/>
      </c>
      <c r="G322" s="161" t="str">
        <f t="shared" si="12"/>
        <v/>
      </c>
    </row>
    <row r="323" spans="1:7" s="153" customFormat="1" x14ac:dyDescent="0.3">
      <c r="A323" s="148" t="s">
        <v>714</v>
      </c>
      <c r="B323" s="158"/>
      <c r="C323" s="159"/>
      <c r="D323" s="148"/>
      <c r="E323" s="160"/>
      <c r="F323" s="161" t="str">
        <f t="shared" si="11"/>
        <v/>
      </c>
      <c r="G323" s="161" t="str">
        <f t="shared" si="12"/>
        <v/>
      </c>
    </row>
    <row r="324" spans="1:7" s="153" customFormat="1" x14ac:dyDescent="0.3">
      <c r="A324" s="148" t="s">
        <v>715</v>
      </c>
      <c r="B324" s="158"/>
      <c r="C324" s="159"/>
      <c r="D324" s="148"/>
      <c r="E324" s="160"/>
      <c r="F324" s="161" t="str">
        <f t="shared" si="11"/>
        <v/>
      </c>
      <c r="G324" s="161" t="str">
        <f t="shared" si="12"/>
        <v/>
      </c>
    </row>
    <row r="325" spans="1:7" s="153" customFormat="1" x14ac:dyDescent="0.3">
      <c r="A325" s="148" t="s">
        <v>716</v>
      </c>
      <c r="B325" s="158"/>
      <c r="C325" s="159"/>
      <c r="D325" s="148"/>
      <c r="E325" s="160"/>
      <c r="F325" s="161" t="str">
        <f t="shared" si="11"/>
        <v/>
      </c>
      <c r="G325" s="161" t="str">
        <f t="shared" si="12"/>
        <v/>
      </c>
    </row>
    <row r="326" spans="1:7" s="153" customFormat="1" x14ac:dyDescent="0.3">
      <c r="A326" s="148" t="s">
        <v>717</v>
      </c>
      <c r="B326" s="158"/>
      <c r="C326" s="159"/>
      <c r="D326" s="148"/>
      <c r="E326" s="160"/>
      <c r="F326" s="161" t="str">
        <f t="shared" si="11"/>
        <v/>
      </c>
      <c r="G326" s="161" t="str">
        <f t="shared" si="12"/>
        <v/>
      </c>
    </row>
    <row r="327" spans="1:7" s="153" customFormat="1" x14ac:dyDescent="0.3">
      <c r="A327" s="148" t="s">
        <v>718</v>
      </c>
      <c r="B327" s="158" t="s">
        <v>695</v>
      </c>
      <c r="C327" s="159"/>
      <c r="D327" s="148"/>
      <c r="E327" s="160"/>
      <c r="F327" s="161"/>
      <c r="G327" s="161" t="str">
        <f t="shared" si="12"/>
        <v/>
      </c>
    </row>
    <row r="328" spans="1:7" s="153" customFormat="1" x14ac:dyDescent="0.3">
      <c r="A328" s="148" t="s">
        <v>719</v>
      </c>
      <c r="B328" s="158" t="s">
        <v>214</v>
      </c>
      <c r="C328" s="159">
        <f>SUM(C310:C327)</f>
        <v>0</v>
      </c>
      <c r="D328" s="148">
        <f>SUM(D310:D327)</f>
        <v>0</v>
      </c>
      <c r="E328" s="160"/>
      <c r="F328" s="162">
        <f>SUM(F310:F327)</f>
        <v>0</v>
      </c>
      <c r="G328" s="162">
        <f>SUM(G310:G327)</f>
        <v>0</v>
      </c>
    </row>
    <row r="329" spans="1:7" s="153" customFormat="1" x14ac:dyDescent="0.3">
      <c r="A329" s="148" t="s">
        <v>720</v>
      </c>
      <c r="B329" s="158"/>
      <c r="C329" s="148"/>
      <c r="D329" s="148"/>
      <c r="E329" s="160"/>
      <c r="F329" s="160"/>
      <c r="G329" s="160"/>
    </row>
    <row r="330" spans="1:7" s="153" customFormat="1" x14ac:dyDescent="0.3">
      <c r="A330" s="148" t="s">
        <v>721</v>
      </c>
      <c r="B330" s="158"/>
      <c r="C330" s="148"/>
      <c r="D330" s="148"/>
      <c r="E330" s="160"/>
      <c r="F330" s="160"/>
      <c r="G330" s="160"/>
    </row>
    <row r="331" spans="1:7" s="153" customFormat="1" x14ac:dyDescent="0.3">
      <c r="A331" s="148" t="s">
        <v>722</v>
      </c>
      <c r="B331" s="158"/>
      <c r="C331" s="148"/>
      <c r="D331" s="148"/>
      <c r="E331" s="160"/>
      <c r="F331" s="160"/>
      <c r="G331" s="160"/>
    </row>
    <row r="332" spans="1:7" ht="15" customHeight="1" x14ac:dyDescent="0.3">
      <c r="A332" s="45"/>
      <c r="B332" s="62" t="s">
        <v>723</v>
      </c>
      <c r="C332" s="45" t="s">
        <v>194</v>
      </c>
      <c r="D332" s="45" t="s">
        <v>675</v>
      </c>
      <c r="E332" s="47"/>
      <c r="F332" s="45" t="s">
        <v>357</v>
      </c>
      <c r="G332" s="45" t="s">
        <v>676</v>
      </c>
    </row>
    <row r="333" spans="1:7" s="153" customFormat="1" x14ac:dyDescent="0.3">
      <c r="A333" s="148" t="s">
        <v>724</v>
      </c>
      <c r="B333" s="158" t="s">
        <v>725</v>
      </c>
      <c r="C333" s="159"/>
      <c r="D333" s="148"/>
      <c r="E333" s="160"/>
      <c r="F333" s="161" t="str">
        <f>IF($C$346=0,"",IF(C333="[For completion]","",C333/$C$346))</f>
        <v/>
      </c>
      <c r="G333" s="161" t="str">
        <f>IF($D$346=0,"",IF(D333="[For completion]","",D333/$D$346))</f>
        <v/>
      </c>
    </row>
    <row r="334" spans="1:7" s="153" customFormat="1" x14ac:dyDescent="0.3">
      <c r="A334" s="148" t="s">
        <v>726</v>
      </c>
      <c r="B334" s="158" t="s">
        <v>727</v>
      </c>
      <c r="C334" s="159"/>
      <c r="D334" s="148"/>
      <c r="E334" s="160"/>
      <c r="F334" s="161" t="str">
        <f t="shared" ref="F334:F345" si="13">IF($C$346=0,"",IF(C334="[For completion]","",C334/$C$346))</f>
        <v/>
      </c>
      <c r="G334" s="161" t="str">
        <f t="shared" ref="G334:G345" si="14">IF($D$346=0,"",IF(D334="[For completion]","",D334/$D$346))</f>
        <v/>
      </c>
    </row>
    <row r="335" spans="1:7" s="153" customFormat="1" x14ac:dyDescent="0.3">
      <c r="A335" s="148" t="s">
        <v>728</v>
      </c>
      <c r="B335" s="158" t="s">
        <v>729</v>
      </c>
      <c r="C335" s="159"/>
      <c r="D335" s="148"/>
      <c r="E335" s="160"/>
      <c r="F335" s="161" t="str">
        <f t="shared" si="13"/>
        <v/>
      </c>
      <c r="G335" s="161" t="str">
        <f t="shared" si="14"/>
        <v/>
      </c>
    </row>
    <row r="336" spans="1:7" s="153" customFormat="1" x14ac:dyDescent="0.3">
      <c r="A336" s="148" t="s">
        <v>730</v>
      </c>
      <c r="B336" s="158" t="s">
        <v>731</v>
      </c>
      <c r="C336" s="159"/>
      <c r="D336" s="148"/>
      <c r="E336" s="160"/>
      <c r="F336" s="161" t="str">
        <f t="shared" si="13"/>
        <v/>
      </c>
      <c r="G336" s="161" t="str">
        <f t="shared" si="14"/>
        <v/>
      </c>
    </row>
    <row r="337" spans="1:7" s="153" customFormat="1" x14ac:dyDescent="0.3">
      <c r="A337" s="148" t="s">
        <v>732</v>
      </c>
      <c r="B337" s="158" t="s">
        <v>733</v>
      </c>
      <c r="C337" s="159"/>
      <c r="D337" s="148"/>
      <c r="E337" s="160"/>
      <c r="F337" s="161" t="str">
        <f t="shared" si="13"/>
        <v/>
      </c>
      <c r="G337" s="161" t="str">
        <f t="shared" si="14"/>
        <v/>
      </c>
    </row>
    <row r="338" spans="1:7" s="153" customFormat="1" x14ac:dyDescent="0.3">
      <c r="A338" s="148" t="s">
        <v>734</v>
      </c>
      <c r="B338" s="158" t="s">
        <v>735</v>
      </c>
      <c r="C338" s="159"/>
      <c r="D338" s="148"/>
      <c r="E338" s="160"/>
      <c r="F338" s="161" t="str">
        <f t="shared" si="13"/>
        <v/>
      </c>
      <c r="G338" s="161" t="str">
        <f t="shared" si="14"/>
        <v/>
      </c>
    </row>
    <row r="339" spans="1:7" s="153" customFormat="1" x14ac:dyDescent="0.3">
      <c r="A339" s="148" t="s">
        <v>736</v>
      </c>
      <c r="B339" s="158" t="s">
        <v>737</v>
      </c>
      <c r="C339" s="159"/>
      <c r="D339" s="148"/>
      <c r="E339" s="160"/>
      <c r="F339" s="161" t="str">
        <f t="shared" si="13"/>
        <v/>
      </c>
      <c r="G339" s="161" t="str">
        <f t="shared" si="14"/>
        <v/>
      </c>
    </row>
    <row r="340" spans="1:7" s="153" customFormat="1" x14ac:dyDescent="0.3">
      <c r="A340" s="148" t="s">
        <v>738</v>
      </c>
      <c r="B340" s="158" t="s">
        <v>739</v>
      </c>
      <c r="C340" s="159"/>
      <c r="D340" s="148"/>
      <c r="E340" s="160"/>
      <c r="F340" s="161" t="str">
        <f t="shared" si="13"/>
        <v/>
      </c>
      <c r="G340" s="161" t="str">
        <f t="shared" si="14"/>
        <v/>
      </c>
    </row>
    <row r="341" spans="1:7" s="153" customFormat="1" x14ac:dyDescent="0.3">
      <c r="A341" s="148" t="s">
        <v>740</v>
      </c>
      <c r="B341" s="158" t="s">
        <v>741</v>
      </c>
      <c r="C341" s="159"/>
      <c r="D341" s="148"/>
      <c r="E341" s="160"/>
      <c r="F341" s="161" t="str">
        <f t="shared" si="13"/>
        <v/>
      </c>
      <c r="G341" s="161" t="str">
        <f t="shared" si="14"/>
        <v/>
      </c>
    </row>
    <row r="342" spans="1:7" s="153" customFormat="1" x14ac:dyDescent="0.3">
      <c r="A342" s="148" t="s">
        <v>742</v>
      </c>
      <c r="B342" s="148" t="s">
        <v>743</v>
      </c>
      <c r="C342" s="159"/>
      <c r="D342" s="148"/>
      <c r="F342" s="161" t="str">
        <f t="shared" si="13"/>
        <v/>
      </c>
      <c r="G342" s="161" t="str">
        <f t="shared" si="14"/>
        <v/>
      </c>
    </row>
    <row r="343" spans="1:7" s="153" customFormat="1" x14ac:dyDescent="0.3">
      <c r="A343" s="148" t="s">
        <v>744</v>
      </c>
      <c r="B343" s="148" t="s">
        <v>745</v>
      </c>
      <c r="C343" s="159"/>
      <c r="D343" s="148"/>
      <c r="F343" s="161" t="str">
        <f t="shared" si="13"/>
        <v/>
      </c>
      <c r="G343" s="161" t="str">
        <f t="shared" si="14"/>
        <v/>
      </c>
    </row>
    <row r="344" spans="1:7" s="153" customFormat="1" x14ac:dyDescent="0.3">
      <c r="A344" s="148" t="s">
        <v>746</v>
      </c>
      <c r="B344" s="158" t="s">
        <v>747</v>
      </c>
      <c r="C344" s="159"/>
      <c r="D344" s="148"/>
      <c r="E344" s="160"/>
      <c r="F344" s="161" t="str">
        <f t="shared" si="13"/>
        <v/>
      </c>
      <c r="G344" s="161" t="str">
        <f t="shared" si="14"/>
        <v/>
      </c>
    </row>
    <row r="345" spans="1:7" s="153" customFormat="1" x14ac:dyDescent="0.3">
      <c r="A345" s="148" t="s">
        <v>748</v>
      </c>
      <c r="B345" s="148" t="s">
        <v>695</v>
      </c>
      <c r="C345" s="159"/>
      <c r="D345" s="148"/>
      <c r="F345" s="161" t="str">
        <f t="shared" si="13"/>
        <v/>
      </c>
      <c r="G345" s="161" t="str">
        <f t="shared" si="14"/>
        <v/>
      </c>
    </row>
    <row r="346" spans="1:7" s="153" customFormat="1" x14ac:dyDescent="0.3">
      <c r="A346" s="148" t="s">
        <v>749</v>
      </c>
      <c r="B346" s="158" t="s">
        <v>214</v>
      </c>
      <c r="C346" s="159">
        <f>SUM(C333:C345)</f>
        <v>0</v>
      </c>
      <c r="D346" s="148">
        <f>SUM(D333:D345)</f>
        <v>0</v>
      </c>
      <c r="E346" s="160"/>
      <c r="F346" s="162">
        <f>SUM(F333:F345)</f>
        <v>0</v>
      </c>
      <c r="G346" s="162">
        <f>SUM(G333:G345)</f>
        <v>0</v>
      </c>
    </row>
    <row r="347" spans="1:7" s="153" customFormat="1" x14ac:dyDescent="0.3">
      <c r="A347" s="148" t="s">
        <v>750</v>
      </c>
      <c r="B347" s="158"/>
      <c r="C347" s="159"/>
      <c r="D347" s="148"/>
      <c r="E347" s="160"/>
      <c r="F347" s="162"/>
      <c r="G347" s="162"/>
    </row>
    <row r="348" spans="1:7" s="153" customFormat="1" x14ac:dyDescent="0.3">
      <c r="A348" s="148" t="s">
        <v>751</v>
      </c>
      <c r="B348" s="158"/>
      <c r="C348" s="159"/>
      <c r="D348" s="148"/>
      <c r="E348" s="160"/>
      <c r="F348" s="162"/>
      <c r="G348" s="162"/>
    </row>
    <row r="349" spans="1:7" s="153" customFormat="1" x14ac:dyDescent="0.3">
      <c r="A349" s="148" t="s">
        <v>752</v>
      </c>
    </row>
    <row r="350" spans="1:7" s="153" customFormat="1" x14ac:dyDescent="0.3">
      <c r="A350" s="148" t="s">
        <v>753</v>
      </c>
    </row>
    <row r="351" spans="1:7" s="153" customFormat="1" x14ac:dyDescent="0.3">
      <c r="A351" s="148" t="s">
        <v>754</v>
      </c>
      <c r="B351" s="158"/>
      <c r="C351" s="159"/>
      <c r="D351" s="148"/>
      <c r="E351" s="160"/>
      <c r="F351" s="162"/>
      <c r="G351" s="162"/>
    </row>
    <row r="352" spans="1:7" s="153" customFormat="1" x14ac:dyDescent="0.3">
      <c r="A352" s="148" t="s">
        <v>755</v>
      </c>
      <c r="B352" s="158"/>
      <c r="C352" s="159"/>
      <c r="D352" s="148"/>
      <c r="E352" s="160"/>
      <c r="F352" s="162"/>
      <c r="G352" s="162"/>
    </row>
    <row r="353" spans="1:7" s="153" customFormat="1" x14ac:dyDescent="0.3">
      <c r="A353" s="148" t="s">
        <v>756</v>
      </c>
      <c r="B353" s="158"/>
      <c r="C353" s="159"/>
      <c r="D353" s="148"/>
      <c r="E353" s="160"/>
      <c r="F353" s="162"/>
      <c r="G353" s="162"/>
    </row>
    <row r="354" spans="1:7" s="153" customFormat="1" x14ac:dyDescent="0.3">
      <c r="A354" s="148" t="s">
        <v>757</v>
      </c>
      <c r="B354" s="158"/>
      <c r="C354" s="159"/>
      <c r="D354" s="148"/>
      <c r="E354" s="160"/>
      <c r="F354" s="162"/>
      <c r="G354" s="162"/>
    </row>
    <row r="355" spans="1:7" s="153" customFormat="1" x14ac:dyDescent="0.3">
      <c r="A355" s="148" t="s">
        <v>758</v>
      </c>
      <c r="B355" s="158"/>
      <c r="C355" s="148"/>
      <c r="D355" s="148"/>
      <c r="E355" s="160"/>
      <c r="F355" s="160"/>
      <c r="G355" s="160"/>
    </row>
    <row r="356" spans="1:7" s="153" customFormat="1" x14ac:dyDescent="0.3">
      <c r="A356" s="148" t="s">
        <v>759</v>
      </c>
      <c r="B356" s="158"/>
      <c r="C356" s="148"/>
      <c r="D356" s="148"/>
      <c r="E356" s="160"/>
      <c r="F356" s="160"/>
      <c r="G356" s="160"/>
    </row>
    <row r="357" spans="1:7" ht="15" customHeight="1" x14ac:dyDescent="0.3">
      <c r="A357" s="45"/>
      <c r="B357" s="62" t="s">
        <v>760</v>
      </c>
      <c r="C357" s="45" t="s">
        <v>194</v>
      </c>
      <c r="D357" s="45" t="s">
        <v>675</v>
      </c>
      <c r="E357" s="47"/>
      <c r="F357" s="45" t="s">
        <v>357</v>
      </c>
      <c r="G357" s="45" t="s">
        <v>676</v>
      </c>
    </row>
    <row r="358" spans="1:7" s="153" customFormat="1" x14ac:dyDescent="0.3">
      <c r="A358" s="148" t="s">
        <v>761</v>
      </c>
      <c r="B358" s="158" t="s">
        <v>762</v>
      </c>
      <c r="C358" s="159"/>
      <c r="D358" s="148"/>
      <c r="E358" s="160"/>
      <c r="F358" s="161" t="str">
        <f>IF($C$365=0,"",IF(C358="[For completion]","",C358/$C$365))</f>
        <v/>
      </c>
      <c r="G358" s="161" t="str">
        <f>IF($D$365=0,"",IF(D358="[For completion]","",D358/$D$365))</f>
        <v/>
      </c>
    </row>
    <row r="359" spans="1:7" s="153" customFormat="1" x14ac:dyDescent="0.3">
      <c r="A359" s="148" t="s">
        <v>763</v>
      </c>
      <c r="B359" s="167" t="s">
        <v>764</v>
      </c>
      <c r="C359" s="159"/>
      <c r="D359" s="148"/>
      <c r="E359" s="160"/>
      <c r="F359" s="161" t="str">
        <f t="shared" ref="F359:F364" si="15">IF($C$365=0,"",IF(C359="[For completion]","",C359/$C$365))</f>
        <v/>
      </c>
      <c r="G359" s="161" t="str">
        <f t="shared" ref="G359:G364" si="16">IF($D$365=0,"",IF(D359="[For completion]","",D359/$D$365))</f>
        <v/>
      </c>
    </row>
    <row r="360" spans="1:7" s="153" customFormat="1" x14ac:dyDescent="0.3">
      <c r="A360" s="148" t="s">
        <v>765</v>
      </c>
      <c r="B360" s="158" t="s">
        <v>766</v>
      </c>
      <c r="C360" s="159"/>
      <c r="D360" s="148"/>
      <c r="E360" s="160"/>
      <c r="F360" s="161" t="str">
        <f t="shared" si="15"/>
        <v/>
      </c>
      <c r="G360" s="161" t="str">
        <f t="shared" si="16"/>
        <v/>
      </c>
    </row>
    <row r="361" spans="1:7" s="153" customFormat="1" x14ac:dyDescent="0.3">
      <c r="A361" s="148" t="s">
        <v>767</v>
      </c>
      <c r="B361" s="158" t="s">
        <v>768</v>
      </c>
      <c r="C361" s="159"/>
      <c r="D361" s="148"/>
      <c r="E361" s="160"/>
      <c r="F361" s="161" t="str">
        <f t="shared" si="15"/>
        <v/>
      </c>
      <c r="G361" s="161" t="str">
        <f t="shared" si="16"/>
        <v/>
      </c>
    </row>
    <row r="362" spans="1:7" s="153" customFormat="1" x14ac:dyDescent="0.3">
      <c r="A362" s="148" t="s">
        <v>769</v>
      </c>
      <c r="B362" s="158" t="s">
        <v>770</v>
      </c>
      <c r="C362" s="159"/>
      <c r="D362" s="148"/>
      <c r="E362" s="160"/>
      <c r="F362" s="161" t="str">
        <f t="shared" si="15"/>
        <v/>
      </c>
      <c r="G362" s="161" t="str">
        <f t="shared" si="16"/>
        <v/>
      </c>
    </row>
    <row r="363" spans="1:7" s="153" customFormat="1" x14ac:dyDescent="0.3">
      <c r="A363" s="148" t="s">
        <v>771</v>
      </c>
      <c r="B363" s="158" t="s">
        <v>772</v>
      </c>
      <c r="C363" s="159"/>
      <c r="D363" s="148"/>
      <c r="E363" s="160"/>
      <c r="F363" s="161" t="str">
        <f t="shared" si="15"/>
        <v/>
      </c>
      <c r="G363" s="161" t="str">
        <f t="shared" si="16"/>
        <v/>
      </c>
    </row>
    <row r="364" spans="1:7" s="153" customFormat="1" x14ac:dyDescent="0.3">
      <c r="A364" s="148" t="s">
        <v>773</v>
      </c>
      <c r="B364" s="158" t="s">
        <v>774</v>
      </c>
      <c r="C364" s="159"/>
      <c r="D364" s="148"/>
      <c r="E364" s="160"/>
      <c r="F364" s="161" t="str">
        <f t="shared" si="15"/>
        <v/>
      </c>
      <c r="G364" s="161" t="str">
        <f t="shared" si="16"/>
        <v/>
      </c>
    </row>
    <row r="365" spans="1:7" s="153" customFormat="1" x14ac:dyDescent="0.3">
      <c r="A365" s="148" t="s">
        <v>775</v>
      </c>
      <c r="B365" s="158" t="s">
        <v>214</v>
      </c>
      <c r="C365" s="159">
        <f>SUM(C358:C364)</f>
        <v>0</v>
      </c>
      <c r="D365" s="148">
        <f>SUM(D358:D364)</f>
        <v>0</v>
      </c>
      <c r="E365" s="160"/>
      <c r="F365" s="162">
        <f>SUM(F358:F364)</f>
        <v>0</v>
      </c>
      <c r="G365" s="162">
        <f>SUM(G358:G364)</f>
        <v>0</v>
      </c>
    </row>
    <row r="366" spans="1:7" s="153" customFormat="1" x14ac:dyDescent="0.3">
      <c r="A366" s="148" t="s">
        <v>776</v>
      </c>
      <c r="B366" s="158"/>
      <c r="C366" s="148"/>
      <c r="D366" s="148"/>
      <c r="E366" s="160"/>
      <c r="F366" s="160"/>
      <c r="G366" s="160"/>
    </row>
    <row r="367" spans="1:7" ht="15" customHeight="1" x14ac:dyDescent="0.3">
      <c r="A367" s="45"/>
      <c r="B367" s="62" t="s">
        <v>777</v>
      </c>
      <c r="C367" s="45" t="s">
        <v>194</v>
      </c>
      <c r="D367" s="45" t="s">
        <v>675</v>
      </c>
      <c r="E367" s="47"/>
      <c r="F367" s="45" t="s">
        <v>357</v>
      </c>
      <c r="G367" s="45" t="s">
        <v>676</v>
      </c>
    </row>
    <row r="368" spans="1:7" s="153" customFormat="1" x14ac:dyDescent="0.3">
      <c r="A368" s="148" t="s">
        <v>778</v>
      </c>
      <c r="B368" s="158" t="s">
        <v>779</v>
      </c>
      <c r="C368" s="159"/>
      <c r="D368" s="148"/>
      <c r="E368" s="160"/>
      <c r="F368" s="161" t="str">
        <f>IF($C$372=0,"",IF(C368="[For completion]","",C368/$C$372))</f>
        <v/>
      </c>
      <c r="G368" s="161" t="str">
        <f>IF($D$372=0,"",IF(D368="[For completion]","",D368/$D$372))</f>
        <v/>
      </c>
    </row>
    <row r="369" spans="1:7" s="153" customFormat="1" x14ac:dyDescent="0.3">
      <c r="A369" s="148" t="s">
        <v>780</v>
      </c>
      <c r="B369" s="167" t="s">
        <v>781</v>
      </c>
      <c r="C369" s="159"/>
      <c r="D369" s="148"/>
      <c r="E369" s="160"/>
      <c r="F369" s="161" t="str">
        <f>IF($C$372=0,"",IF(C369="[For completion]","",C369/$C$372))</f>
        <v/>
      </c>
      <c r="G369" s="161" t="str">
        <f>IF($D$372=0,"",IF(D369="[For completion]","",D369/$D$372))</f>
        <v/>
      </c>
    </row>
    <row r="370" spans="1:7" s="153" customFormat="1" x14ac:dyDescent="0.3">
      <c r="A370" s="148" t="s">
        <v>782</v>
      </c>
      <c r="B370" s="158" t="s">
        <v>774</v>
      </c>
      <c r="C370" s="159"/>
      <c r="D370" s="148"/>
      <c r="E370" s="160"/>
      <c r="F370" s="161" t="str">
        <f>IF($C$372=0,"",IF(C370="[For completion]","",C370/$C$372))</f>
        <v/>
      </c>
      <c r="G370" s="161" t="str">
        <f>IF($D$372=0,"",IF(D370="[For completion]","",D370/$D$372))</f>
        <v/>
      </c>
    </row>
    <row r="371" spans="1:7" s="153" customFormat="1" x14ac:dyDescent="0.3">
      <c r="A371" s="148" t="s">
        <v>783</v>
      </c>
      <c r="B371" s="148" t="s">
        <v>695</v>
      </c>
      <c r="C371" s="159"/>
      <c r="D371" s="148"/>
      <c r="E371" s="160"/>
      <c r="F371" s="161" t="str">
        <f>IF($C$372=0,"",IF(C371="[For completion]","",C371/$C$372))</f>
        <v/>
      </c>
      <c r="G371" s="161" t="str">
        <f>IF($D$372=0,"",IF(D371="[For completion]","",D371/$D$372))</f>
        <v/>
      </c>
    </row>
    <row r="372" spans="1:7" s="153" customFormat="1" x14ac:dyDescent="0.3">
      <c r="A372" s="148" t="s">
        <v>784</v>
      </c>
      <c r="B372" s="158" t="s">
        <v>214</v>
      </c>
      <c r="C372" s="159">
        <f>SUM(C368:C371)</f>
        <v>0</v>
      </c>
      <c r="D372" s="148">
        <f>SUM(D368:D371)</f>
        <v>0</v>
      </c>
      <c r="E372" s="160"/>
      <c r="F372" s="162">
        <f>SUM(F368:F371)</f>
        <v>0</v>
      </c>
      <c r="G372" s="162">
        <f>SUM(G368:G371)</f>
        <v>0</v>
      </c>
    </row>
    <row r="373" spans="1:7" s="153" customFormat="1" x14ac:dyDescent="0.3">
      <c r="A373" s="148" t="s">
        <v>785</v>
      </c>
      <c r="B373" s="158"/>
      <c r="C373" s="148"/>
      <c r="D373" s="148"/>
      <c r="E373" s="160"/>
      <c r="F373" s="160"/>
      <c r="G373" s="160"/>
    </row>
    <row r="374" spans="1:7" ht="15" customHeight="1" x14ac:dyDescent="0.3">
      <c r="A374" s="45"/>
      <c r="B374" s="62" t="s">
        <v>1410</v>
      </c>
      <c r="C374" s="45" t="s">
        <v>786</v>
      </c>
      <c r="D374" s="45" t="s">
        <v>787</v>
      </c>
      <c r="E374" s="47"/>
      <c r="F374" s="45" t="s">
        <v>788</v>
      </c>
      <c r="G374" s="45"/>
    </row>
    <row r="375" spans="1:7" s="153" customFormat="1" x14ac:dyDescent="0.3">
      <c r="A375" s="148" t="s">
        <v>789</v>
      </c>
      <c r="B375" s="158" t="s">
        <v>762</v>
      </c>
      <c r="C375" s="159"/>
      <c r="D375" s="159"/>
      <c r="E375" s="146"/>
      <c r="F375" s="159"/>
      <c r="G375" s="161" t="str">
        <f>IF($D$393=0,"",IF(D375="[For completion]","",D375/$D$393))</f>
        <v/>
      </c>
    </row>
    <row r="376" spans="1:7" s="153" customFormat="1" x14ac:dyDescent="0.3">
      <c r="A376" s="148" t="s">
        <v>790</v>
      </c>
      <c r="B376" s="158" t="s">
        <v>764</v>
      </c>
      <c r="C376" s="159"/>
      <c r="D376" s="159"/>
      <c r="E376" s="146"/>
      <c r="F376" s="159"/>
      <c r="G376" s="161" t="str">
        <f t="shared" ref="G376:G393" si="17">IF($D$393=0,"",IF(D376="[For completion]","",D376/$D$393))</f>
        <v/>
      </c>
    </row>
    <row r="377" spans="1:7" s="153" customFormat="1" x14ac:dyDescent="0.3">
      <c r="A377" s="148" t="s">
        <v>791</v>
      </c>
      <c r="B377" s="158" t="s">
        <v>766</v>
      </c>
      <c r="C377" s="159"/>
      <c r="D377" s="159"/>
      <c r="E377" s="146"/>
      <c r="F377" s="159"/>
      <c r="G377" s="161" t="str">
        <f t="shared" si="17"/>
        <v/>
      </c>
    </row>
    <row r="378" spans="1:7" s="153" customFormat="1" x14ac:dyDescent="0.3">
      <c r="A378" s="148" t="s">
        <v>792</v>
      </c>
      <c r="B378" s="158" t="s">
        <v>768</v>
      </c>
      <c r="C378" s="159"/>
      <c r="D378" s="159"/>
      <c r="E378" s="146"/>
      <c r="F378" s="159"/>
      <c r="G378" s="161" t="str">
        <f t="shared" si="17"/>
        <v/>
      </c>
    </row>
    <row r="379" spans="1:7" s="153" customFormat="1" x14ac:dyDescent="0.3">
      <c r="A379" s="148" t="s">
        <v>793</v>
      </c>
      <c r="B379" s="158" t="s">
        <v>770</v>
      </c>
      <c r="C379" s="159"/>
      <c r="D379" s="159"/>
      <c r="E379" s="146"/>
      <c r="F379" s="159"/>
      <c r="G379" s="161" t="str">
        <f t="shared" si="17"/>
        <v/>
      </c>
    </row>
    <row r="380" spans="1:7" s="153" customFormat="1" x14ac:dyDescent="0.3">
      <c r="A380" s="148" t="s">
        <v>794</v>
      </c>
      <c r="B380" s="158" t="s">
        <v>772</v>
      </c>
      <c r="C380" s="159"/>
      <c r="D380" s="159"/>
      <c r="E380" s="146"/>
      <c r="F380" s="159"/>
      <c r="G380" s="161" t="str">
        <f t="shared" si="17"/>
        <v/>
      </c>
    </row>
    <row r="381" spans="1:7" s="153" customFormat="1" x14ac:dyDescent="0.3">
      <c r="A381" s="148" t="s">
        <v>795</v>
      </c>
      <c r="B381" s="158" t="s">
        <v>774</v>
      </c>
      <c r="C381" s="159"/>
      <c r="D381" s="159"/>
      <c r="E381" s="146"/>
      <c r="F381" s="159"/>
      <c r="G381" s="161" t="str">
        <f t="shared" si="17"/>
        <v/>
      </c>
    </row>
    <row r="382" spans="1:7" s="153" customFormat="1" x14ac:dyDescent="0.3">
      <c r="A382" s="148" t="s">
        <v>796</v>
      </c>
      <c r="B382" s="158" t="s">
        <v>695</v>
      </c>
      <c r="C382" s="159"/>
      <c r="D382" s="159"/>
      <c r="E382" s="146"/>
      <c r="F382" s="159"/>
      <c r="G382" s="161" t="str">
        <f t="shared" si="17"/>
        <v/>
      </c>
    </row>
    <row r="383" spans="1:7" s="153" customFormat="1" x14ac:dyDescent="0.3">
      <c r="A383" s="148" t="s">
        <v>797</v>
      </c>
      <c r="B383" s="158" t="s">
        <v>214</v>
      </c>
      <c r="C383" s="159">
        <f>SUM(C375:C382)</f>
        <v>0</v>
      </c>
      <c r="D383" s="159">
        <f>SUM(D375:D382)</f>
        <v>0</v>
      </c>
      <c r="E383" s="146"/>
      <c r="F383" s="148"/>
      <c r="G383" s="161" t="str">
        <f t="shared" si="17"/>
        <v/>
      </c>
    </row>
    <row r="384" spans="1:7" s="153" customFormat="1" ht="14.25" customHeight="1" x14ac:dyDescent="0.3">
      <c r="A384" s="148" t="s">
        <v>798</v>
      </c>
      <c r="B384" s="158" t="s">
        <v>799</v>
      </c>
      <c r="C384" s="148"/>
      <c r="D384" s="148"/>
      <c r="E384" s="148"/>
      <c r="F384" s="159"/>
      <c r="G384" s="161" t="str">
        <f t="shared" si="17"/>
        <v/>
      </c>
    </row>
    <row r="385" spans="1:7" s="153" customFormat="1" ht="14.25" customHeight="1" x14ac:dyDescent="0.3">
      <c r="A385" s="148" t="s">
        <v>800</v>
      </c>
      <c r="B385" s="158"/>
      <c r="C385" s="159"/>
      <c r="D385" s="148"/>
      <c r="E385" s="146"/>
      <c r="F385" s="161"/>
      <c r="G385" s="161" t="str">
        <f t="shared" si="17"/>
        <v/>
      </c>
    </row>
    <row r="386" spans="1:7" s="153" customFormat="1" ht="14.25" customHeight="1" x14ac:dyDescent="0.3">
      <c r="A386" s="148" t="s">
        <v>801</v>
      </c>
      <c r="B386" s="158"/>
      <c r="C386" s="159"/>
      <c r="D386" s="148"/>
      <c r="E386" s="146"/>
      <c r="F386" s="161"/>
      <c r="G386" s="161" t="str">
        <f t="shared" si="17"/>
        <v/>
      </c>
    </row>
    <row r="387" spans="1:7" s="153" customFormat="1" ht="14.25" customHeight="1" x14ac:dyDescent="0.3">
      <c r="A387" s="148" t="s">
        <v>802</v>
      </c>
      <c r="B387" s="158"/>
      <c r="C387" s="159"/>
      <c r="D387" s="148"/>
      <c r="E387" s="146"/>
      <c r="F387" s="161"/>
      <c r="G387" s="161" t="str">
        <f t="shared" si="17"/>
        <v/>
      </c>
    </row>
    <row r="388" spans="1:7" s="153" customFormat="1" ht="14.25" customHeight="1" x14ac:dyDescent="0.3">
      <c r="A388" s="148" t="s">
        <v>803</v>
      </c>
      <c r="B388" s="158"/>
      <c r="C388" s="159"/>
      <c r="D388" s="148"/>
      <c r="E388" s="146"/>
      <c r="F388" s="161"/>
      <c r="G388" s="161" t="str">
        <f t="shared" si="17"/>
        <v/>
      </c>
    </row>
    <row r="389" spans="1:7" s="153" customFormat="1" ht="14.25" customHeight="1" x14ac:dyDescent="0.3">
      <c r="A389" s="148" t="s">
        <v>804</v>
      </c>
      <c r="B389" s="158"/>
      <c r="C389" s="159"/>
      <c r="D389" s="148"/>
      <c r="E389" s="146"/>
      <c r="F389" s="161"/>
      <c r="G389" s="161" t="str">
        <f t="shared" si="17"/>
        <v/>
      </c>
    </row>
    <row r="390" spans="1:7" s="153" customFormat="1" ht="14.25" customHeight="1" x14ac:dyDescent="0.3">
      <c r="A390" s="148" t="s">
        <v>805</v>
      </c>
      <c r="B390" s="158"/>
      <c r="C390" s="159"/>
      <c r="D390" s="148"/>
      <c r="E390" s="146"/>
      <c r="F390" s="161"/>
      <c r="G390" s="161" t="str">
        <f t="shared" si="17"/>
        <v/>
      </c>
    </row>
    <row r="391" spans="1:7" s="153" customFormat="1" ht="14.25" customHeight="1" x14ac:dyDescent="0.3">
      <c r="A391" s="148" t="s">
        <v>806</v>
      </c>
      <c r="B391" s="158"/>
      <c r="C391" s="159"/>
      <c r="D391" s="148"/>
      <c r="E391" s="146"/>
      <c r="F391" s="161"/>
      <c r="G391" s="161" t="str">
        <f t="shared" si="17"/>
        <v/>
      </c>
    </row>
    <row r="392" spans="1:7" s="153" customFormat="1" ht="14.25" customHeight="1" x14ac:dyDescent="0.3">
      <c r="A392" s="148" t="s">
        <v>807</v>
      </c>
      <c r="B392" s="158"/>
      <c r="C392" s="159"/>
      <c r="D392" s="148"/>
      <c r="E392" s="146"/>
      <c r="F392" s="161"/>
      <c r="G392" s="161" t="str">
        <f t="shared" si="17"/>
        <v/>
      </c>
    </row>
    <row r="393" spans="1:7" s="153" customFormat="1" ht="14.25" customHeight="1" x14ac:dyDescent="0.3">
      <c r="A393" s="148" t="s">
        <v>808</v>
      </c>
      <c r="B393" s="158"/>
      <c r="C393" s="159"/>
      <c r="D393" s="148"/>
      <c r="E393" s="146"/>
      <c r="F393" s="161"/>
      <c r="G393" s="161" t="str">
        <f t="shared" si="17"/>
        <v/>
      </c>
    </row>
    <row r="394" spans="1:7" s="153" customFormat="1" ht="14.25" customHeight="1" x14ac:dyDescent="0.3">
      <c r="A394" s="148" t="s">
        <v>809</v>
      </c>
      <c r="B394" s="148"/>
      <c r="C394" s="168"/>
      <c r="D394" s="148"/>
      <c r="E394" s="146"/>
      <c r="F394" s="146"/>
      <c r="G394" s="146"/>
    </row>
    <row r="395" spans="1:7" s="153" customFormat="1" ht="14.25" customHeight="1" x14ac:dyDescent="0.3">
      <c r="A395" s="148" t="s">
        <v>810</v>
      </c>
      <c r="B395" s="148"/>
      <c r="C395" s="168"/>
      <c r="D395" s="148"/>
      <c r="E395" s="146"/>
      <c r="F395" s="146"/>
      <c r="G395" s="146"/>
    </row>
    <row r="396" spans="1:7" s="153" customFormat="1" ht="14.25" customHeight="1" x14ac:dyDescent="0.3">
      <c r="A396" s="148" t="s">
        <v>811</v>
      </c>
      <c r="B396" s="148"/>
      <c r="C396" s="168"/>
      <c r="D396" s="148"/>
      <c r="E396" s="146"/>
      <c r="F396" s="146"/>
      <c r="G396" s="146"/>
    </row>
    <row r="397" spans="1:7" s="153" customFormat="1" ht="14.25" customHeight="1" x14ac:dyDescent="0.3">
      <c r="A397" s="148" t="s">
        <v>812</v>
      </c>
      <c r="B397" s="148"/>
      <c r="C397" s="168"/>
      <c r="D397" s="148"/>
      <c r="E397" s="146"/>
      <c r="F397" s="146"/>
      <c r="G397" s="146"/>
    </row>
    <row r="398" spans="1:7" s="153" customFormat="1" ht="14.25" customHeight="1" x14ac:dyDescent="0.3">
      <c r="A398" s="148" t="s">
        <v>813</v>
      </c>
      <c r="B398" s="148"/>
      <c r="C398" s="168"/>
      <c r="D398" s="148"/>
      <c r="E398" s="146"/>
      <c r="F398" s="146"/>
      <c r="G398" s="146"/>
    </row>
    <row r="399" spans="1:7" s="153" customFormat="1" ht="14.25" customHeight="1" x14ac:dyDescent="0.3">
      <c r="A399" s="148" t="s">
        <v>814</v>
      </c>
      <c r="B399" s="148"/>
      <c r="C399" s="168"/>
      <c r="D399" s="148"/>
      <c r="E399" s="146"/>
      <c r="F399" s="146"/>
      <c r="G399" s="146"/>
    </row>
    <row r="400" spans="1:7" s="153" customFormat="1" ht="14.25" customHeight="1" x14ac:dyDescent="0.3">
      <c r="A400" s="148" t="s">
        <v>815</v>
      </c>
      <c r="B400" s="148"/>
      <c r="C400" s="168"/>
      <c r="D400" s="148"/>
      <c r="E400" s="146"/>
      <c r="F400" s="146"/>
      <c r="G400" s="146"/>
    </row>
    <row r="401" spans="1:7" s="153" customFormat="1" ht="14.25" customHeight="1" x14ac:dyDescent="0.3">
      <c r="A401" s="148" t="s">
        <v>816</v>
      </c>
      <c r="B401" s="148"/>
      <c r="C401" s="168"/>
      <c r="D401" s="148"/>
      <c r="E401" s="146"/>
      <c r="F401" s="146"/>
      <c r="G401" s="146"/>
    </row>
    <row r="402" spans="1:7" s="153" customFormat="1" ht="14.25" customHeight="1" x14ac:dyDescent="0.3">
      <c r="A402" s="148" t="s">
        <v>817</v>
      </c>
      <c r="B402" s="148"/>
      <c r="C402" s="168"/>
      <c r="D402" s="148"/>
      <c r="E402" s="146"/>
      <c r="F402" s="146"/>
      <c r="G402" s="146"/>
    </row>
    <row r="403" spans="1:7" s="153" customFormat="1" ht="14.25" customHeight="1" x14ac:dyDescent="0.3">
      <c r="A403" s="148" t="s">
        <v>818</v>
      </c>
      <c r="B403" s="148"/>
      <c r="C403" s="168"/>
      <c r="D403" s="148"/>
      <c r="E403" s="146"/>
      <c r="F403" s="146"/>
      <c r="G403" s="146"/>
    </row>
    <row r="404" spans="1:7" s="153" customFormat="1" ht="14.25" customHeight="1" x14ac:dyDescent="0.3">
      <c r="A404" s="148" t="s">
        <v>819</v>
      </c>
      <c r="B404" s="148"/>
      <c r="C404" s="168"/>
      <c r="D404" s="148"/>
      <c r="E404" s="146"/>
      <c r="F404" s="146"/>
      <c r="G404" s="146"/>
    </row>
    <row r="405" spans="1:7" s="153" customFormat="1" ht="14.25" customHeight="1" x14ac:dyDescent="0.3">
      <c r="A405" s="148" t="s">
        <v>820</v>
      </c>
      <c r="B405" s="148"/>
      <c r="C405" s="168"/>
      <c r="D405" s="148"/>
      <c r="E405" s="146"/>
      <c r="F405" s="146"/>
      <c r="G405" s="146"/>
    </row>
    <row r="406" spans="1:7" s="153" customFormat="1" ht="14.25" customHeight="1" x14ac:dyDescent="0.3">
      <c r="A406" s="148" t="s">
        <v>821</v>
      </c>
      <c r="B406" s="148"/>
      <c r="C406" s="168"/>
      <c r="D406" s="148"/>
      <c r="E406" s="146"/>
      <c r="F406" s="146"/>
      <c r="G406" s="146"/>
    </row>
    <row r="407" spans="1:7" s="153" customFormat="1" ht="14.25" customHeight="1" x14ac:dyDescent="0.3">
      <c r="A407" s="148" t="s">
        <v>822</v>
      </c>
      <c r="B407" s="148"/>
      <c r="C407" s="168"/>
      <c r="D407" s="148"/>
      <c r="E407" s="146"/>
      <c r="F407" s="146"/>
      <c r="G407" s="146"/>
    </row>
    <row r="408" spans="1:7" s="153" customFormat="1" ht="14.25" customHeight="1" x14ac:dyDescent="0.3">
      <c r="A408" s="148" t="s">
        <v>823</v>
      </c>
      <c r="B408" s="148"/>
      <c r="C408" s="168"/>
      <c r="D408" s="148"/>
      <c r="E408" s="146"/>
      <c r="F408" s="146"/>
      <c r="G408" s="146"/>
    </row>
    <row r="409" spans="1:7" s="153" customFormat="1" ht="14.25" customHeight="1" x14ac:dyDescent="0.3">
      <c r="A409" s="148" t="s">
        <v>824</v>
      </c>
      <c r="B409" s="148"/>
      <c r="C409" s="168"/>
      <c r="D409" s="148"/>
      <c r="E409" s="146"/>
      <c r="F409" s="146"/>
      <c r="G409" s="146"/>
    </row>
    <row r="410" spans="1:7" s="153" customFormat="1" ht="14.25" customHeight="1" x14ac:dyDescent="0.3">
      <c r="A410" s="148" t="s">
        <v>825</v>
      </c>
      <c r="B410" s="148"/>
      <c r="C410" s="168"/>
      <c r="D410" s="148"/>
      <c r="E410" s="146"/>
      <c r="F410" s="146"/>
      <c r="G410" s="146"/>
    </row>
    <row r="411" spans="1:7" s="153" customFormat="1" ht="14.25" customHeight="1" x14ac:dyDescent="0.3">
      <c r="A411" s="148" t="s">
        <v>826</v>
      </c>
      <c r="B411" s="148"/>
      <c r="C411" s="168"/>
      <c r="D411" s="148"/>
      <c r="E411" s="146"/>
      <c r="F411" s="146"/>
      <c r="G411" s="146"/>
    </row>
    <row r="412" spans="1:7" s="153" customFormat="1" ht="14.25" customHeight="1" x14ac:dyDescent="0.3">
      <c r="A412" s="148" t="s">
        <v>827</v>
      </c>
      <c r="B412" s="148"/>
      <c r="C412" s="168"/>
      <c r="D412" s="148"/>
      <c r="E412" s="146"/>
      <c r="F412" s="146"/>
      <c r="G412" s="146"/>
    </row>
    <row r="413" spans="1:7" s="153" customFormat="1" ht="14.25" customHeight="1" x14ac:dyDescent="0.3">
      <c r="A413" s="148" t="s">
        <v>828</v>
      </c>
      <c r="B413" s="148"/>
      <c r="C413" s="168"/>
      <c r="D413" s="148"/>
      <c r="E413" s="146"/>
      <c r="F413" s="146"/>
      <c r="G413" s="146"/>
    </row>
    <row r="414" spans="1:7" s="153" customFormat="1" ht="14.25" customHeight="1" x14ac:dyDescent="0.3">
      <c r="A414" s="148" t="s">
        <v>829</v>
      </c>
      <c r="B414" s="148"/>
      <c r="C414" s="168"/>
      <c r="D414" s="148"/>
      <c r="E414" s="146"/>
      <c r="F414" s="146"/>
      <c r="G414" s="146"/>
    </row>
    <row r="415" spans="1:7" s="153" customFormat="1" ht="14.25" customHeight="1" x14ac:dyDescent="0.3">
      <c r="A415" s="148" t="s">
        <v>830</v>
      </c>
      <c r="B415" s="148"/>
      <c r="C415" s="168"/>
      <c r="D415" s="148"/>
      <c r="E415" s="146"/>
      <c r="F415" s="146"/>
      <c r="G415" s="146"/>
    </row>
    <row r="416" spans="1:7" s="153" customFormat="1" ht="14.25" customHeight="1" x14ac:dyDescent="0.3">
      <c r="A416" s="148" t="s">
        <v>831</v>
      </c>
      <c r="B416" s="148"/>
      <c r="C416" s="168"/>
      <c r="D416" s="148"/>
      <c r="E416" s="146"/>
      <c r="F416" s="146"/>
      <c r="G416" s="146"/>
    </row>
    <row r="417" spans="1:7" s="153" customFormat="1" ht="14.25" customHeight="1" x14ac:dyDescent="0.3">
      <c r="A417" s="148" t="s">
        <v>832</v>
      </c>
      <c r="B417" s="148"/>
      <c r="C417" s="168"/>
      <c r="D417" s="148"/>
      <c r="E417" s="146"/>
      <c r="F417" s="146"/>
      <c r="G417" s="146"/>
    </row>
    <row r="418" spans="1:7" s="153" customFormat="1" ht="14.25" customHeight="1" x14ac:dyDescent="0.3">
      <c r="A418" s="148" t="s">
        <v>833</v>
      </c>
      <c r="B418" s="148"/>
      <c r="C418" s="168"/>
      <c r="D418" s="148"/>
      <c r="E418" s="146"/>
      <c r="F418" s="146"/>
      <c r="G418" s="146"/>
    </row>
    <row r="419" spans="1:7" s="153" customFormat="1" ht="14.25" customHeight="1" x14ac:dyDescent="0.3">
      <c r="A419" s="148" t="s">
        <v>834</v>
      </c>
      <c r="B419" s="148"/>
      <c r="C419" s="168"/>
      <c r="D419" s="148"/>
      <c r="E419" s="146"/>
      <c r="F419" s="146"/>
      <c r="G419" s="146"/>
    </row>
    <row r="420" spans="1:7" s="153" customFormat="1" ht="14.25" customHeight="1" x14ac:dyDescent="0.3">
      <c r="A420" s="148" t="s">
        <v>835</v>
      </c>
      <c r="B420" s="148"/>
      <c r="C420" s="168"/>
      <c r="D420" s="148"/>
      <c r="E420" s="146"/>
      <c r="F420" s="146"/>
      <c r="G420" s="146"/>
    </row>
    <row r="421" spans="1:7" s="153" customFormat="1" ht="14.25" customHeight="1" x14ac:dyDescent="0.3">
      <c r="A421" s="148" t="s">
        <v>836</v>
      </c>
      <c r="B421" s="148"/>
      <c r="C421" s="168"/>
      <c r="D421" s="148"/>
      <c r="E421" s="146"/>
      <c r="F421" s="146"/>
      <c r="G421" s="146"/>
    </row>
    <row r="422" spans="1:7" s="153" customFormat="1" ht="14.25" customHeight="1" x14ac:dyDescent="0.3">
      <c r="A422" s="148" t="s">
        <v>837</v>
      </c>
      <c r="B422" s="148"/>
      <c r="C422" s="168"/>
      <c r="D422" s="148"/>
      <c r="E422" s="146"/>
      <c r="F422" s="146"/>
      <c r="G422" s="146"/>
    </row>
    <row r="423" spans="1:7" ht="14.25" customHeight="1" x14ac:dyDescent="0.3"/>
  </sheetData>
  <protectedRanges>
    <protectedRange sqref="F153:F158 B153:D158 B163:D168 F163:F168 B175:D178 F175:F178 B181:B184 D187 F187:G187 B198:D213 G181 F182:F184 D150:D152 D160:D162 D171:D174 D195:D197 B195:B197 D182:D184 C182 C184" name="Mortgage Assets II"/>
    <protectedRange sqref="B234:D236 F228:G236 D238 F238:G238 D241:D248 B256:D258 F250:G258 B266:C275 B280:C285 C278:C279 F277:G285 D277:D285 D250:D255 D260:D275 F260:G275 B228:B233 B250:B255" name="Mortgage Asset IV"/>
    <protectedRange sqref="C287:D308 C310:D331 C358:D364 C368:D371 C351:D356 C333:D349 C375:D393" name="Optional ECBECAIs_2"/>
    <protectedRange sqref="B287:B304 B310:B327 B375:B392" name="Mortgage Assets III_1"/>
    <protectedRange sqref="F394:G422 B394:D422" name="Mortgage Asset IV_3"/>
    <protectedRange sqref="C365:D366 C372:D373" name="Optional ECBECAIs_2_2"/>
  </protectedRanges>
  <hyperlinks>
    <hyperlink ref="B6" location="'B1. HTT Mortgage Assets'!B10" display="7. Mortgage Assets" xr:uid="{13B2F034-5FAB-4E09-9CD0-081F662623B1}"/>
    <hyperlink ref="B7" location="'B1. HTT Mortgage Assets'!B166" display="7.A Residential Cover Pool" xr:uid="{919D599E-6191-48CA-990E-E29BBDBE1088}"/>
    <hyperlink ref="B8" location="'B1. HTT Mortgage Assets'!B267" display="7.B Commercial Cover Pool" xr:uid="{568040F1-6D9F-4BE7-A2EF-CAB66F25A4B9}"/>
    <hyperlink ref="B149" location="'2. Harmonised Glossary'!A9" display="Breakdown by Interest Rate" xr:uid="{A8CF80C0-A1C0-4D93-AF68-47FC816C7D9A}"/>
    <hyperlink ref="B11" location="'2. Harmonised Glossary'!A12" display="Property Type Information" xr:uid="{17273070-F608-42BB-8733-F25C83E3A8B5}"/>
    <hyperlink ref="B215" location="'C. HTT Harmonised Glossary'!B13" display="11. Loan to Value (LTV) Information - UNINDEXED" xr:uid="{D7C9D24D-7347-4F8A-8CD9-BBF07BBE0F6F}"/>
    <hyperlink ref="B237" location="'C. HTT Harmonised Glossary'!B16" display="12. Loan to Value (LTV) Information - INDEXED " xr:uid="{07A503D9-F79F-46DA-A30A-7E4C8A32AF07}"/>
    <hyperlink ref="B179" location="'C. HTT Harmonised Glossary'!B19" display="9. Non-Performing Loans (NPLs)" xr:uid="{F691759E-A0A1-46F5-9964-FD8F986BB373}"/>
  </hyperlinks>
  <pageMargins left="0.7" right="0.7" top="0.75" bottom="0.75" header="0.3" footer="0.3"/>
  <pageSetup scale="40" orientation="portrait" r:id="rId1"/>
  <headerFooter>
    <oddFooter>&amp;R&amp;1#&amp;"Calibri"&amp;10&amp;K0078D7Classification : Internal</oddFooter>
  </headerFooter>
  <rowBreaks count="3" manualBreakCount="3">
    <brk id="97" max="16383" man="1"/>
    <brk id="214" max="16383" man="1"/>
    <brk id="331"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FA158-F43E-4364-A8C7-8FB03AC0A3EF}">
  <sheetPr>
    <tabColor theme="9" tint="-0.249977111117893"/>
  </sheetPr>
  <dimension ref="A1:C403"/>
  <sheetViews>
    <sheetView topLeftCell="B1" zoomScaleNormal="100" workbookViewId="0">
      <selection activeCell="E20" sqref="E20"/>
    </sheetView>
  </sheetViews>
  <sheetFormatPr defaultColWidth="11.44140625" defaultRowHeight="14.4" outlineLevelRow="1" x14ac:dyDescent="0.3"/>
  <cols>
    <col min="1" max="1" width="16.33203125" style="26" customWidth="1"/>
    <col min="2" max="2" width="89.88671875" style="30" bestFit="1" customWidth="1"/>
    <col min="3" max="3" width="134.6640625" style="26" customWidth="1"/>
    <col min="4" max="16384" width="11.44140625" style="26"/>
  </cols>
  <sheetData>
    <row r="1" spans="1:3" ht="31.2" x14ac:dyDescent="0.3">
      <c r="A1" s="1" t="s">
        <v>957</v>
      </c>
      <c r="B1" s="1"/>
      <c r="C1" s="25" t="s">
        <v>1369</v>
      </c>
    </row>
    <row r="2" spans="1:3" x14ac:dyDescent="0.3">
      <c r="B2" s="27"/>
      <c r="C2" s="27"/>
    </row>
    <row r="3" spans="1:3" x14ac:dyDescent="0.3">
      <c r="A3" s="106" t="s">
        <v>958</v>
      </c>
      <c r="B3" s="107"/>
      <c r="C3" s="27"/>
    </row>
    <row r="4" spans="1:3" x14ac:dyDescent="0.3">
      <c r="C4" s="27"/>
    </row>
    <row r="5" spans="1:3" ht="18" x14ac:dyDescent="0.3">
      <c r="A5" s="37" t="s">
        <v>320</v>
      </c>
      <c r="B5" s="37" t="s">
        <v>959</v>
      </c>
      <c r="C5" s="108" t="s">
        <v>960</v>
      </c>
    </row>
    <row r="6" spans="1:3" ht="30" customHeight="1" x14ac:dyDescent="0.3">
      <c r="A6" s="81" t="s">
        <v>961</v>
      </c>
      <c r="B6" s="40" t="s">
        <v>962</v>
      </c>
      <c r="C6" s="109" t="s">
        <v>963</v>
      </c>
    </row>
    <row r="7" spans="1:3" ht="28.5" customHeight="1" x14ac:dyDescent="0.3">
      <c r="A7" s="81" t="s">
        <v>964</v>
      </c>
      <c r="B7" s="40" t="s">
        <v>965</v>
      </c>
      <c r="C7" s="109" t="s">
        <v>966</v>
      </c>
    </row>
    <row r="8" spans="1:3" ht="28.8" x14ac:dyDescent="0.3">
      <c r="A8" s="81" t="s">
        <v>967</v>
      </c>
      <c r="B8" s="40" t="s">
        <v>968</v>
      </c>
      <c r="C8" s="109" t="s">
        <v>969</v>
      </c>
    </row>
    <row r="9" spans="1:3" ht="14.25" customHeight="1" x14ac:dyDescent="0.3">
      <c r="A9" s="81" t="s">
        <v>970</v>
      </c>
      <c r="B9" s="40" t="s">
        <v>971</v>
      </c>
      <c r="C9" s="14" t="s">
        <v>1361</v>
      </c>
    </row>
    <row r="10" spans="1:3" ht="46.5" customHeight="1" x14ac:dyDescent="0.3">
      <c r="A10" s="81" t="s">
        <v>972</v>
      </c>
      <c r="B10" s="40" t="s">
        <v>973</v>
      </c>
      <c r="C10" s="109" t="s">
        <v>1360</v>
      </c>
    </row>
    <row r="11" spans="1:3" ht="14.25" customHeight="1" x14ac:dyDescent="0.3">
      <c r="A11" s="81" t="s">
        <v>974</v>
      </c>
      <c r="B11" s="40" t="s">
        <v>975</v>
      </c>
      <c r="C11" s="14" t="s">
        <v>1359</v>
      </c>
    </row>
    <row r="12" spans="1:3" ht="14.25" customHeight="1" x14ac:dyDescent="0.3">
      <c r="A12" s="81" t="s">
        <v>976</v>
      </c>
      <c r="B12" s="40" t="s">
        <v>977</v>
      </c>
      <c r="C12" s="43" t="s">
        <v>1362</v>
      </c>
    </row>
    <row r="13" spans="1:3" ht="28.8" x14ac:dyDescent="0.3">
      <c r="A13" s="81" t="s">
        <v>978</v>
      </c>
      <c r="B13" s="40" t="s">
        <v>979</v>
      </c>
      <c r="C13" s="43" t="s">
        <v>1358</v>
      </c>
    </row>
    <row r="14" spans="1:3" ht="14.25" customHeight="1" x14ac:dyDescent="0.3">
      <c r="A14" s="81" t="s">
        <v>980</v>
      </c>
      <c r="B14" s="40" t="s">
        <v>981</v>
      </c>
      <c r="C14" s="43" t="s">
        <v>1355</v>
      </c>
    </row>
    <row r="15" spans="1:3" ht="14.25" customHeight="1" x14ac:dyDescent="0.3">
      <c r="A15" s="81" t="s">
        <v>982</v>
      </c>
      <c r="B15" s="40" t="s">
        <v>983</v>
      </c>
      <c r="C15" s="43" t="s">
        <v>1356</v>
      </c>
    </row>
    <row r="16" spans="1:3" ht="14.25" customHeight="1" x14ac:dyDescent="0.3">
      <c r="A16" s="81" t="s">
        <v>984</v>
      </c>
      <c r="B16" s="40" t="s">
        <v>985</v>
      </c>
      <c r="C16" s="43" t="s">
        <v>1357</v>
      </c>
    </row>
    <row r="17" spans="1:3" ht="28.8" x14ac:dyDescent="0.3">
      <c r="A17" s="81" t="s">
        <v>986</v>
      </c>
      <c r="B17" s="44" t="s">
        <v>987</v>
      </c>
      <c r="C17" s="43" t="s">
        <v>1354</v>
      </c>
    </row>
    <row r="18" spans="1:3" ht="28.8" x14ac:dyDescent="0.3">
      <c r="A18" s="81" t="s">
        <v>988</v>
      </c>
      <c r="B18" s="44" t="s">
        <v>989</v>
      </c>
      <c r="C18" s="43" t="s">
        <v>1352</v>
      </c>
    </row>
    <row r="19" spans="1:3" ht="14.25" customHeight="1" x14ac:dyDescent="0.3">
      <c r="A19" s="81" t="s">
        <v>990</v>
      </c>
      <c r="B19" s="44" t="s">
        <v>991</v>
      </c>
      <c r="C19" s="43" t="s">
        <v>1353</v>
      </c>
    </row>
    <row r="20" spans="1:3" ht="28.8" x14ac:dyDescent="0.3">
      <c r="A20" s="81" t="s">
        <v>992</v>
      </c>
      <c r="B20" s="40" t="s">
        <v>993</v>
      </c>
      <c r="C20" s="43" t="s">
        <v>1363</v>
      </c>
    </row>
    <row r="21" spans="1:3" ht="14.25" customHeight="1" x14ac:dyDescent="0.3">
      <c r="A21" s="81" t="s">
        <v>994</v>
      </c>
      <c r="B21" s="41" t="s">
        <v>995</v>
      </c>
      <c r="C21" s="43" t="s">
        <v>1364</v>
      </c>
    </row>
    <row r="22" spans="1:3" ht="14.25" customHeight="1" x14ac:dyDescent="0.3">
      <c r="A22" s="81" t="s">
        <v>996</v>
      </c>
      <c r="B22" s="26"/>
      <c r="C22" s="110"/>
    </row>
    <row r="23" spans="1:3" ht="14.25" customHeight="1" outlineLevel="1" x14ac:dyDescent="0.3">
      <c r="A23" s="81" t="s">
        <v>997</v>
      </c>
      <c r="C23" s="43"/>
    </row>
    <row r="24" spans="1:3" ht="14.25" customHeight="1" outlineLevel="1" x14ac:dyDescent="0.3">
      <c r="A24" s="81" t="s">
        <v>998</v>
      </c>
      <c r="B24" s="100"/>
      <c r="C24" s="43"/>
    </row>
    <row r="25" spans="1:3" ht="14.25" customHeight="1" outlineLevel="1" x14ac:dyDescent="0.3">
      <c r="A25" s="81" t="s">
        <v>999</v>
      </c>
      <c r="B25" s="100"/>
      <c r="C25" s="43"/>
    </row>
    <row r="26" spans="1:3" ht="14.25" customHeight="1" outlineLevel="1" x14ac:dyDescent="0.3">
      <c r="A26" s="81" t="s">
        <v>1000</v>
      </c>
      <c r="B26" s="100"/>
      <c r="C26" s="43"/>
    </row>
    <row r="27" spans="1:3" ht="14.25" customHeight="1" outlineLevel="1" x14ac:dyDescent="0.3">
      <c r="A27" s="81" t="s">
        <v>1001</v>
      </c>
      <c r="B27" s="100"/>
      <c r="C27" s="43"/>
    </row>
    <row r="28" spans="1:3" ht="14.25" customHeight="1" outlineLevel="1" x14ac:dyDescent="0.3">
      <c r="A28" s="37"/>
      <c r="B28" s="37" t="s">
        <v>1002</v>
      </c>
      <c r="C28" s="108" t="s">
        <v>960</v>
      </c>
    </row>
    <row r="29" spans="1:3" ht="14.25" customHeight="1" outlineLevel="1" x14ac:dyDescent="0.3">
      <c r="A29" s="81" t="s">
        <v>1003</v>
      </c>
      <c r="B29" s="40" t="s">
        <v>1004</v>
      </c>
      <c r="C29" s="43"/>
    </row>
    <row r="30" spans="1:3" ht="14.25" customHeight="1" outlineLevel="1" x14ac:dyDescent="0.3">
      <c r="A30" s="81" t="s">
        <v>1005</v>
      </c>
      <c r="B30" s="40" t="s">
        <v>1006</v>
      </c>
      <c r="C30" s="43"/>
    </row>
    <row r="31" spans="1:3" ht="14.25" customHeight="1" outlineLevel="1" x14ac:dyDescent="0.3">
      <c r="A31" s="81" t="s">
        <v>1007</v>
      </c>
      <c r="B31" s="40" t="s">
        <v>1008</v>
      </c>
      <c r="C31" s="43"/>
    </row>
    <row r="32" spans="1:3" ht="14.25" customHeight="1" outlineLevel="1" x14ac:dyDescent="0.3">
      <c r="A32" s="81" t="s">
        <v>1009</v>
      </c>
      <c r="B32" s="111" t="s">
        <v>1413</v>
      </c>
      <c r="C32" s="43"/>
    </row>
    <row r="33" spans="1:3" ht="14.25" customHeight="1" outlineLevel="1" x14ac:dyDescent="0.3">
      <c r="A33" s="81" t="s">
        <v>1010</v>
      </c>
      <c r="B33" s="112"/>
      <c r="C33" s="43"/>
    </row>
    <row r="34" spans="1:3" ht="14.25" customHeight="1" outlineLevel="1" x14ac:dyDescent="0.3">
      <c r="A34" s="81" t="s">
        <v>1011</v>
      </c>
      <c r="B34" s="112"/>
      <c r="C34" s="43"/>
    </row>
    <row r="35" spans="1:3" ht="14.25" customHeight="1" outlineLevel="1" x14ac:dyDescent="0.3">
      <c r="A35" s="81" t="s">
        <v>1012</v>
      </c>
      <c r="B35" s="112"/>
      <c r="C35" s="43"/>
    </row>
    <row r="36" spans="1:3" ht="14.25" customHeight="1" outlineLevel="1" x14ac:dyDescent="0.3">
      <c r="A36" s="81" t="s">
        <v>1013</v>
      </c>
      <c r="B36" s="112"/>
      <c r="C36" s="43"/>
    </row>
    <row r="37" spans="1:3" ht="14.25" customHeight="1" outlineLevel="1" x14ac:dyDescent="0.3">
      <c r="A37" s="81" t="s">
        <v>1014</v>
      </c>
      <c r="B37" s="112"/>
      <c r="C37" s="43"/>
    </row>
    <row r="38" spans="1:3" ht="14.25" customHeight="1" outlineLevel="1" x14ac:dyDescent="0.3">
      <c r="A38" s="81" t="s">
        <v>1015</v>
      </c>
      <c r="B38" s="112"/>
      <c r="C38" s="43"/>
    </row>
    <row r="39" spans="1:3" ht="14.25" customHeight="1" outlineLevel="1" x14ac:dyDescent="0.3">
      <c r="A39" s="81" t="s">
        <v>1016</v>
      </c>
      <c r="B39" s="112"/>
      <c r="C39" s="43"/>
    </row>
    <row r="40" spans="1:3" ht="14.25" customHeight="1" outlineLevel="1" x14ac:dyDescent="0.3">
      <c r="A40" s="81" t="s">
        <v>1017</v>
      </c>
      <c r="B40" s="26"/>
      <c r="C40" s="43"/>
    </row>
    <row r="41" spans="1:3" ht="14.25" customHeight="1" outlineLevel="1" x14ac:dyDescent="0.3">
      <c r="A41" s="81" t="s">
        <v>1018</v>
      </c>
      <c r="B41" s="112"/>
      <c r="C41" s="43"/>
    </row>
    <row r="42" spans="1:3" ht="14.25" customHeight="1" outlineLevel="1" x14ac:dyDescent="0.3">
      <c r="A42" s="81" t="s">
        <v>1019</v>
      </c>
      <c r="B42" s="112"/>
      <c r="C42" s="43"/>
    </row>
    <row r="43" spans="1:3" ht="14.25" customHeight="1" outlineLevel="1" x14ac:dyDescent="0.3">
      <c r="A43" s="81" t="s">
        <v>1020</v>
      </c>
      <c r="B43" s="112"/>
      <c r="C43" s="43"/>
    </row>
    <row r="44" spans="1:3" ht="14.25" customHeight="1" x14ac:dyDescent="0.3">
      <c r="A44" s="37"/>
      <c r="B44" s="37" t="s">
        <v>1021</v>
      </c>
      <c r="C44" s="108" t="s">
        <v>841</v>
      </c>
    </row>
    <row r="45" spans="1:3" ht="14.25" customHeight="1" x14ac:dyDescent="0.3">
      <c r="A45" s="81" t="s">
        <v>1022</v>
      </c>
      <c r="B45" s="44" t="s">
        <v>842</v>
      </c>
      <c r="C45" s="30" t="s">
        <v>843</v>
      </c>
    </row>
    <row r="46" spans="1:3" ht="14.25" customHeight="1" x14ac:dyDescent="0.3">
      <c r="A46" s="81" t="s">
        <v>1023</v>
      </c>
      <c r="B46" s="44" t="s">
        <v>845</v>
      </c>
      <c r="C46" s="30" t="s">
        <v>846</v>
      </c>
    </row>
    <row r="47" spans="1:3" ht="14.25" customHeight="1" x14ac:dyDescent="0.3">
      <c r="A47" s="81" t="s">
        <v>1024</v>
      </c>
      <c r="B47" s="44" t="s">
        <v>848</v>
      </c>
      <c r="C47" s="30" t="s">
        <v>849</v>
      </c>
    </row>
    <row r="48" spans="1:3" ht="14.25" customHeight="1" outlineLevel="1" x14ac:dyDescent="0.3">
      <c r="A48" s="81" t="s">
        <v>1025</v>
      </c>
      <c r="B48" s="111" t="s">
        <v>1414</v>
      </c>
      <c r="C48" s="43" t="s">
        <v>852</v>
      </c>
    </row>
    <row r="49" spans="1:3" ht="14.25" customHeight="1" outlineLevel="1" x14ac:dyDescent="0.3">
      <c r="A49" s="81" t="s">
        <v>1026</v>
      </c>
      <c r="B49" s="113"/>
      <c r="C49" s="43"/>
    </row>
    <row r="50" spans="1:3" ht="14.25" customHeight="1" outlineLevel="1" x14ac:dyDescent="0.3">
      <c r="A50" s="81" t="s">
        <v>1027</v>
      </c>
      <c r="B50" s="111"/>
      <c r="C50" s="43"/>
    </row>
    <row r="51" spans="1:3" ht="14.25" customHeight="1" x14ac:dyDescent="0.3">
      <c r="A51" s="37"/>
      <c r="B51" s="37" t="s">
        <v>1028</v>
      </c>
      <c r="C51" s="108" t="s">
        <v>960</v>
      </c>
    </row>
    <row r="52" spans="1:3" ht="14.25" customHeight="1" x14ac:dyDescent="0.3">
      <c r="A52" s="81" t="s">
        <v>1029</v>
      </c>
      <c r="B52" s="40" t="s">
        <v>1030</v>
      </c>
      <c r="C52" s="30"/>
    </row>
    <row r="53" spans="1:3" ht="14.25" customHeight="1" x14ac:dyDescent="0.3">
      <c r="A53" s="81" t="s">
        <v>1031</v>
      </c>
      <c r="B53" s="113"/>
      <c r="C53" s="110"/>
    </row>
    <row r="54" spans="1:3" ht="14.25" customHeight="1" x14ac:dyDescent="0.3">
      <c r="A54" s="81" t="s">
        <v>1032</v>
      </c>
      <c r="B54" s="113"/>
      <c r="C54" s="110"/>
    </row>
    <row r="55" spans="1:3" ht="14.25" customHeight="1" x14ac:dyDescent="0.3">
      <c r="A55" s="81" t="s">
        <v>1033</v>
      </c>
      <c r="B55" s="113"/>
      <c r="C55" s="110"/>
    </row>
    <row r="56" spans="1:3" ht="14.25" customHeight="1" x14ac:dyDescent="0.3">
      <c r="A56" s="81" t="s">
        <v>1034</v>
      </c>
      <c r="B56" s="113"/>
      <c r="C56" s="110"/>
    </row>
    <row r="57" spans="1:3" ht="14.25" customHeight="1" x14ac:dyDescent="0.3">
      <c r="A57" s="81" t="s">
        <v>1035</v>
      </c>
      <c r="B57" s="113"/>
      <c r="C57" s="110"/>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7"/>
    </row>
    <row r="104" spans="2:2" x14ac:dyDescent="0.3">
      <c r="B104" s="27"/>
    </row>
    <row r="105" spans="2:2" x14ac:dyDescent="0.3">
      <c r="B105" s="27"/>
    </row>
    <row r="106" spans="2:2" x14ac:dyDescent="0.3">
      <c r="B106" s="27"/>
    </row>
    <row r="107" spans="2:2" x14ac:dyDescent="0.3">
      <c r="B107" s="27"/>
    </row>
    <row r="108" spans="2:2" x14ac:dyDescent="0.3">
      <c r="B108" s="27"/>
    </row>
    <row r="109" spans="2:2" x14ac:dyDescent="0.3">
      <c r="B109" s="27"/>
    </row>
    <row r="110" spans="2:2" x14ac:dyDescent="0.3">
      <c r="B110" s="27"/>
    </row>
    <row r="111" spans="2:2" x14ac:dyDescent="0.3">
      <c r="B111" s="27"/>
    </row>
    <row r="112" spans="2:2" x14ac:dyDescent="0.3">
      <c r="B112" s="27"/>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67"/>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6"/>
    </row>
    <row r="148" spans="2:2" x14ac:dyDescent="0.3">
      <c r="B148" s="114"/>
    </row>
    <row r="154" spans="2:2" x14ac:dyDescent="0.3">
      <c r="B154" s="44"/>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40"/>
    </row>
    <row r="266" spans="2:2" x14ac:dyDescent="0.3">
      <c r="B266" s="42"/>
    </row>
    <row r="267" spans="2:2" x14ac:dyDescent="0.3">
      <c r="B267" s="42"/>
    </row>
    <row r="270" spans="2:2" x14ac:dyDescent="0.3">
      <c r="B270" s="42"/>
    </row>
    <row r="286" spans="2:2" x14ac:dyDescent="0.3">
      <c r="B286" s="40"/>
    </row>
    <row r="316" spans="2:2" x14ac:dyDescent="0.3">
      <c r="B316" s="36"/>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6"/>
    </row>
    <row r="403" spans="2:2" x14ac:dyDescent="0.3">
      <c r="B403" s="115"/>
    </row>
  </sheetData>
  <protectedRanges>
    <protectedRange sqref="B21 C52:C88 B52 B24:B27 C29:C31 A53:B88 C23:C27 C6:C8 B32:C43 C12:C21" name="Glossary"/>
    <protectedRange sqref="C9" name="Glossary_11"/>
    <protectedRange sqref="C10" name="Glossary_10"/>
    <protectedRange sqref="C11" name="Glossary_3"/>
  </protectedRanges>
  <pageMargins left="0.7" right="0.7" top="0.75" bottom="0.75" header="0.3" footer="0.3"/>
  <pageSetup scale="42"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9F7C1-74AC-4A6B-A98C-83184117A871}">
  <dimension ref="B1:L32"/>
  <sheetViews>
    <sheetView zoomScaleNormal="100" workbookViewId="0"/>
  </sheetViews>
  <sheetFormatPr defaultRowHeight="13.2" x14ac:dyDescent="0.25"/>
  <cols>
    <col min="1" max="1" width="0.6640625" style="177" customWidth="1"/>
    <col min="2" max="2" width="21.109375" style="177" customWidth="1"/>
    <col min="3" max="3" width="10.5546875" style="177" customWidth="1"/>
    <col min="4" max="4" width="3.21875" style="177" customWidth="1"/>
    <col min="5" max="5" width="11.44140625" style="177" customWidth="1"/>
    <col min="6" max="6" width="0.21875" style="177" customWidth="1"/>
    <col min="7" max="7" width="0.33203125" style="177" customWidth="1"/>
    <col min="8" max="8" width="5.44140625" style="177" customWidth="1"/>
    <col min="9" max="9" width="14.5546875" style="177" customWidth="1"/>
    <col min="10" max="10" width="0.5546875" style="177" customWidth="1"/>
    <col min="11" max="11" width="15.44140625" style="177" customWidth="1"/>
    <col min="12" max="12" width="0.44140625" style="177" customWidth="1"/>
    <col min="13" max="13" width="4.6640625" style="177" customWidth="1"/>
    <col min="14" max="16384" width="8.88671875" style="177"/>
  </cols>
  <sheetData>
    <row r="1" spans="2:12" s="178" customFormat="1" ht="4.2" customHeight="1" x14ac:dyDescent="0.15"/>
    <row r="2" spans="2:12" s="178" customFormat="1" ht="3" customHeight="1" x14ac:dyDescent="0.15">
      <c r="B2" s="191"/>
    </row>
    <row r="3" spans="2:12" s="178" customFormat="1" ht="18.3" customHeight="1" x14ac:dyDescent="0.15">
      <c r="B3" s="191"/>
      <c r="D3" s="192" t="s">
        <v>1482</v>
      </c>
      <c r="E3" s="192"/>
      <c r="F3" s="192"/>
      <c r="G3" s="192"/>
      <c r="H3" s="192"/>
      <c r="I3" s="192"/>
      <c r="J3" s="192"/>
      <c r="K3" s="192"/>
      <c r="L3" s="192"/>
    </row>
    <row r="4" spans="2:12" s="178" customFormat="1" ht="8.85" customHeight="1" x14ac:dyDescent="0.15">
      <c r="B4" s="191"/>
    </row>
    <row r="5" spans="2:12" s="178" customFormat="1" ht="3" customHeight="1" x14ac:dyDescent="0.15"/>
    <row r="6" spans="2:12" s="178" customFormat="1" ht="26.4" customHeight="1" x14ac:dyDescent="0.15">
      <c r="B6" s="190" t="s">
        <v>1481</v>
      </c>
      <c r="C6" s="190"/>
      <c r="D6" s="190"/>
      <c r="E6" s="190"/>
      <c r="F6" s="190"/>
      <c r="G6" s="190"/>
      <c r="H6" s="190"/>
      <c r="I6" s="190"/>
      <c r="J6" s="190"/>
      <c r="K6" s="190"/>
    </row>
    <row r="7" spans="2:12" s="178" customFormat="1" ht="8.5500000000000007" customHeight="1" x14ac:dyDescent="0.15"/>
    <row r="8" spans="2:12" s="178" customFormat="1" ht="15.3" customHeight="1" x14ac:dyDescent="0.15">
      <c r="B8" s="187" t="s">
        <v>1480</v>
      </c>
      <c r="C8" s="187"/>
      <c r="D8" s="187"/>
      <c r="E8" s="187"/>
      <c r="F8" s="187"/>
      <c r="G8" s="187"/>
      <c r="H8" s="187"/>
      <c r="I8" s="187"/>
      <c r="J8" s="187"/>
      <c r="K8" s="187"/>
    </row>
    <row r="9" spans="2:12" s="178" customFormat="1" ht="2.1" customHeight="1" x14ac:dyDescent="0.15"/>
    <row r="10" spans="2:12" s="178" customFormat="1" ht="3" customHeight="1" x14ac:dyDescent="0.15">
      <c r="B10" s="188" t="s">
        <v>1480</v>
      </c>
    </row>
    <row r="11" spans="2:12" s="178" customFormat="1" ht="17.100000000000001" customHeight="1" x14ac:dyDescent="0.15">
      <c r="B11" s="188"/>
      <c r="C11" s="189">
        <v>45535</v>
      </c>
      <c r="D11" s="189"/>
    </row>
    <row r="12" spans="2:12" s="178" customFormat="1" ht="3.45" customHeight="1" x14ac:dyDescent="0.15">
      <c r="B12" s="188"/>
    </row>
    <row r="13" spans="2:12" s="178" customFormat="1" ht="5.55" customHeight="1" x14ac:dyDescent="0.15"/>
    <row r="14" spans="2:12" s="178" customFormat="1" ht="15.3" customHeight="1" x14ac:dyDescent="0.15">
      <c r="B14" s="187" t="s">
        <v>1479</v>
      </c>
      <c r="C14" s="187"/>
      <c r="D14" s="187"/>
      <c r="E14" s="187"/>
      <c r="F14" s="187"/>
      <c r="G14" s="187"/>
      <c r="H14" s="187"/>
      <c r="I14" s="187"/>
      <c r="J14" s="187"/>
      <c r="K14" s="187"/>
    </row>
    <row r="15" spans="2:12" s="178" customFormat="1" ht="10.199999999999999" customHeight="1" x14ac:dyDescent="0.15"/>
    <row r="16" spans="2:12" s="178" customFormat="1" ht="14.1" customHeight="1" x14ac:dyDescent="0.15">
      <c r="B16" s="186" t="s">
        <v>1478</v>
      </c>
      <c r="C16" s="186"/>
      <c r="D16" s="184"/>
      <c r="E16" s="184"/>
      <c r="F16" s="184"/>
      <c r="G16" s="184"/>
      <c r="H16" s="184"/>
      <c r="I16" s="184"/>
      <c r="J16" s="184"/>
      <c r="K16" s="184"/>
    </row>
    <row r="17" spans="2:11" s="178" customFormat="1" ht="11.85" customHeight="1" x14ac:dyDescent="0.15">
      <c r="B17" s="185" t="s">
        <v>1477</v>
      </c>
      <c r="C17" s="185"/>
      <c r="D17" s="185" t="s">
        <v>1476</v>
      </c>
      <c r="E17" s="185"/>
      <c r="F17" s="185" t="s">
        <v>1475</v>
      </c>
      <c r="G17" s="185"/>
      <c r="H17" s="185"/>
      <c r="I17" s="185"/>
      <c r="J17" s="185"/>
      <c r="K17" s="185"/>
    </row>
    <row r="18" spans="2:11" s="178" customFormat="1" ht="11.55" customHeight="1" x14ac:dyDescent="0.15"/>
    <row r="19" spans="2:11" s="178" customFormat="1" ht="13.2" customHeight="1" x14ac:dyDescent="0.15">
      <c r="B19" s="180" t="s">
        <v>1474</v>
      </c>
      <c r="C19" s="180"/>
      <c r="D19" s="180"/>
      <c r="E19" s="180"/>
      <c r="F19" s="184"/>
      <c r="G19" s="184"/>
      <c r="H19" s="184"/>
      <c r="I19" s="184"/>
      <c r="J19" s="182"/>
      <c r="K19" s="182"/>
    </row>
    <row r="20" spans="2:11" s="178" customFormat="1" ht="11.85" customHeight="1" x14ac:dyDescent="0.15">
      <c r="B20" s="179" t="s">
        <v>1473</v>
      </c>
      <c r="C20" s="179"/>
      <c r="D20" s="179" t="s">
        <v>1472</v>
      </c>
      <c r="E20" s="179"/>
      <c r="F20" s="179"/>
      <c r="G20" s="179" t="s">
        <v>1471</v>
      </c>
      <c r="H20" s="179"/>
      <c r="I20" s="179"/>
      <c r="J20" s="179"/>
      <c r="K20" s="179"/>
    </row>
    <row r="21" spans="2:11" s="178" customFormat="1" ht="11.55" customHeight="1" x14ac:dyDescent="0.15"/>
    <row r="22" spans="2:11" s="178" customFormat="1" ht="13.2" customHeight="1" x14ac:dyDescent="0.15">
      <c r="B22" s="180" t="s">
        <v>1470</v>
      </c>
      <c r="C22" s="180"/>
      <c r="D22" s="180"/>
      <c r="E22" s="180"/>
      <c r="F22" s="180"/>
      <c r="G22" s="180"/>
      <c r="H22" s="184"/>
      <c r="I22" s="184"/>
      <c r="J22" s="184"/>
      <c r="K22" s="183"/>
    </row>
    <row r="23" spans="2:11" s="178" customFormat="1" ht="11.85" customHeight="1" x14ac:dyDescent="0.15">
      <c r="B23" s="179" t="s">
        <v>1469</v>
      </c>
      <c r="C23" s="179"/>
      <c r="D23" s="179" t="s">
        <v>1468</v>
      </c>
      <c r="E23" s="179"/>
      <c r="F23" s="179"/>
      <c r="G23" s="179" t="s">
        <v>1467</v>
      </c>
      <c r="H23" s="179"/>
      <c r="I23" s="179"/>
      <c r="J23" s="179"/>
      <c r="K23" s="179"/>
    </row>
    <row r="24" spans="2:11" s="178" customFormat="1" ht="10.65" customHeight="1" x14ac:dyDescent="0.15"/>
    <row r="25" spans="2:11" s="178" customFormat="1" ht="11.85" customHeight="1" x14ac:dyDescent="0.15">
      <c r="B25" s="180" t="s">
        <v>1466</v>
      </c>
      <c r="C25" s="180"/>
      <c r="D25" s="182"/>
      <c r="E25" s="182"/>
      <c r="F25" s="182"/>
      <c r="G25" s="182"/>
      <c r="H25" s="182"/>
      <c r="I25" s="182"/>
      <c r="J25" s="182"/>
      <c r="K25" s="182"/>
    </row>
    <row r="26" spans="2:11" s="178" customFormat="1" ht="11.85" customHeight="1" x14ac:dyDescent="0.15">
      <c r="B26" s="179" t="s">
        <v>1465</v>
      </c>
      <c r="C26" s="179"/>
      <c r="D26" s="181"/>
      <c r="E26" s="181"/>
      <c r="F26" s="181"/>
      <c r="G26" s="181"/>
      <c r="H26" s="181"/>
      <c r="I26" s="181"/>
      <c r="J26" s="181"/>
      <c r="K26" s="181"/>
    </row>
    <row r="27" spans="2:11" s="178" customFormat="1" ht="8.85" customHeight="1" x14ac:dyDescent="0.15"/>
    <row r="28" spans="2:11" s="178" customFormat="1" ht="11.85" customHeight="1" x14ac:dyDescent="0.15">
      <c r="B28" s="180" t="s">
        <v>1464</v>
      </c>
      <c r="C28" s="180"/>
      <c r="D28" s="180"/>
      <c r="E28" s="180"/>
      <c r="F28" s="180"/>
      <c r="G28" s="180"/>
      <c r="H28" s="180"/>
      <c r="I28" s="180"/>
      <c r="J28" s="180"/>
      <c r="K28" s="180"/>
    </row>
    <row r="29" spans="2:11" s="178" customFormat="1" ht="11.85" customHeight="1" x14ac:dyDescent="0.15">
      <c r="B29" s="179" t="s">
        <v>1463</v>
      </c>
      <c r="C29" s="179"/>
      <c r="D29" s="179"/>
      <c r="E29" s="179"/>
      <c r="F29" s="179"/>
      <c r="G29" s="179"/>
      <c r="H29" s="179"/>
      <c r="I29" s="179"/>
      <c r="J29" s="179"/>
      <c r="K29" s="179"/>
    </row>
    <row r="30" spans="2:11" s="178" customFormat="1" ht="11.85" customHeight="1" x14ac:dyDescent="0.15">
      <c r="B30" s="179" t="s">
        <v>1462</v>
      </c>
      <c r="C30" s="179"/>
      <c r="D30" s="179"/>
      <c r="E30" s="179"/>
      <c r="F30" s="179"/>
      <c r="G30" s="179"/>
      <c r="H30" s="179"/>
      <c r="I30" s="179"/>
      <c r="J30" s="179"/>
      <c r="K30" s="179"/>
    </row>
    <row r="31" spans="2:11" s="178" customFormat="1" ht="11.85" customHeight="1" x14ac:dyDescent="0.15">
      <c r="B31" s="179" t="s">
        <v>1461</v>
      </c>
      <c r="C31" s="179"/>
      <c r="D31" s="179"/>
      <c r="E31" s="179"/>
      <c r="F31" s="179"/>
      <c r="G31" s="179"/>
      <c r="H31" s="179"/>
      <c r="I31" s="179"/>
      <c r="J31" s="179"/>
      <c r="K31" s="179"/>
    </row>
    <row r="32" spans="2:11" s="178" customFormat="1" ht="22.95" customHeight="1" x14ac:dyDescent="0.15"/>
  </sheetData>
  <mergeCells count="34">
    <mergeCell ref="D3:L3"/>
    <mergeCell ref="F16:K16"/>
    <mergeCell ref="F17:K17"/>
    <mergeCell ref="B10:B12"/>
    <mergeCell ref="B14:K14"/>
    <mergeCell ref="B16:C16"/>
    <mergeCell ref="B17:C17"/>
    <mergeCell ref="B6:K6"/>
    <mergeCell ref="B8:K8"/>
    <mergeCell ref="C11:D11"/>
    <mergeCell ref="D16:E16"/>
    <mergeCell ref="D17:E17"/>
    <mergeCell ref="D20:F20"/>
    <mergeCell ref="B19:E19"/>
    <mergeCell ref="F19:I19"/>
    <mergeCell ref="J19:K19"/>
    <mergeCell ref="B28:K28"/>
    <mergeCell ref="B29:K29"/>
    <mergeCell ref="B30:K30"/>
    <mergeCell ref="B31:K31"/>
    <mergeCell ref="D26:H26"/>
    <mergeCell ref="B2:B4"/>
    <mergeCell ref="B20:C20"/>
    <mergeCell ref="B22:G22"/>
    <mergeCell ref="B23:C23"/>
    <mergeCell ref="B25:C25"/>
    <mergeCell ref="G20:K20"/>
    <mergeCell ref="G23:K23"/>
    <mergeCell ref="H22:J22"/>
    <mergeCell ref="I25:K25"/>
    <mergeCell ref="I26:K26"/>
    <mergeCell ref="B26:C26"/>
    <mergeCell ref="D23:F23"/>
    <mergeCell ref="D25:H25"/>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932AC-220A-48C6-9126-21550A980852}">
  <dimension ref="B1:N24"/>
  <sheetViews>
    <sheetView zoomScaleNormal="100" workbookViewId="0">
      <selection activeCell="M23" sqref="M23"/>
    </sheetView>
  </sheetViews>
  <sheetFormatPr defaultRowHeight="13.2" x14ac:dyDescent="0.25"/>
  <cols>
    <col min="1" max="1" width="0.44140625" style="177" customWidth="1"/>
    <col min="2" max="2" width="9.44140625" style="177" customWidth="1"/>
    <col min="3" max="3" width="11" style="177" customWidth="1"/>
    <col min="4" max="4" width="15.44140625" style="177" customWidth="1"/>
    <col min="5" max="5" width="3.6640625" style="177" customWidth="1"/>
    <col min="6" max="6" width="5" style="177" customWidth="1"/>
    <col min="7" max="7" width="9.77734375" style="177" customWidth="1"/>
    <col min="8" max="8" width="8.21875" style="177" customWidth="1"/>
    <col min="9" max="9" width="7.5546875" style="177" customWidth="1"/>
    <col min="10" max="10" width="8.5546875" style="177" customWidth="1"/>
    <col min="11" max="11" width="9.6640625" style="177" customWidth="1"/>
    <col min="12" max="12" width="13" style="177" customWidth="1"/>
    <col min="13" max="13" width="12.44140625" style="177" customWidth="1"/>
    <col min="14" max="14" width="12.77734375" style="177" customWidth="1"/>
    <col min="15" max="15" width="4.6640625" style="177" customWidth="1"/>
    <col min="16" max="16384" width="8.88671875" style="177"/>
  </cols>
  <sheetData>
    <row r="1" spans="2:14" s="178" customFormat="1" ht="7.2" customHeight="1" x14ac:dyDescent="0.15"/>
    <row r="2" spans="2:14" s="178" customFormat="1" ht="18.3" customHeight="1" x14ac:dyDescent="0.15">
      <c r="B2" s="191"/>
      <c r="C2" s="191"/>
      <c r="D2" s="192" t="s">
        <v>1482</v>
      </c>
      <c r="E2" s="192"/>
      <c r="F2" s="192"/>
      <c r="G2" s="192"/>
      <c r="H2" s="192"/>
      <c r="I2" s="192"/>
    </row>
    <row r="3" spans="2:14" s="178" customFormat="1" ht="11.85" customHeight="1" x14ac:dyDescent="0.15">
      <c r="B3" s="191"/>
      <c r="C3" s="191"/>
    </row>
    <row r="4" spans="2:14" s="178" customFormat="1" ht="2.1" customHeight="1" x14ac:dyDescent="0.15"/>
    <row r="5" spans="2:14" s="178" customFormat="1" ht="26.4" customHeight="1" x14ac:dyDescent="0.15">
      <c r="B5" s="190" t="s">
        <v>1521</v>
      </c>
      <c r="C5" s="190"/>
      <c r="D5" s="190"/>
      <c r="E5" s="190"/>
      <c r="F5" s="190"/>
      <c r="G5" s="190"/>
      <c r="H5" s="190"/>
      <c r="I5" s="190"/>
      <c r="J5" s="190"/>
    </row>
    <row r="6" spans="2:14" s="178" customFormat="1" ht="4.2" customHeight="1" x14ac:dyDescent="0.15"/>
    <row r="7" spans="2:14" s="178" customFormat="1" ht="15.3" customHeight="1" x14ac:dyDescent="0.15">
      <c r="B7" s="187" t="s">
        <v>1520</v>
      </c>
      <c r="C7" s="187"/>
      <c r="D7" s="187"/>
      <c r="E7" s="187"/>
      <c r="F7" s="187"/>
      <c r="G7" s="187"/>
      <c r="H7" s="187"/>
      <c r="I7" s="187"/>
      <c r="J7" s="187"/>
      <c r="K7" s="187"/>
      <c r="L7" s="187"/>
      <c r="M7" s="187"/>
      <c r="N7" s="187"/>
    </row>
    <row r="8" spans="2:14" s="178" customFormat="1" ht="3.45" customHeight="1" x14ac:dyDescent="0.15"/>
    <row r="9" spans="2:14" s="178" customFormat="1" ht="26.85" customHeight="1" x14ac:dyDescent="0.15">
      <c r="B9" s="211" t="s">
        <v>1519</v>
      </c>
      <c r="C9" s="211" t="s">
        <v>1518</v>
      </c>
      <c r="D9" s="211" t="s">
        <v>1517</v>
      </c>
      <c r="E9" s="212" t="s">
        <v>1516</v>
      </c>
      <c r="F9" s="212"/>
      <c r="G9" s="210" t="s">
        <v>1515</v>
      </c>
      <c r="H9" s="211" t="s">
        <v>1514</v>
      </c>
      <c r="I9" s="210" t="s">
        <v>1513</v>
      </c>
      <c r="J9" s="211" t="s">
        <v>1512</v>
      </c>
      <c r="K9" s="210" t="s">
        <v>1511</v>
      </c>
      <c r="L9" s="210" t="s">
        <v>1510</v>
      </c>
      <c r="M9" s="210" t="s">
        <v>1509</v>
      </c>
      <c r="N9" s="210" t="s">
        <v>1508</v>
      </c>
    </row>
    <row r="10" spans="2:14" s="178" customFormat="1" ht="17.399999999999999" customHeight="1" x14ac:dyDescent="0.15">
      <c r="B10" s="204" t="s">
        <v>1507</v>
      </c>
      <c r="C10" s="204" t="s">
        <v>1506</v>
      </c>
      <c r="D10" s="209">
        <v>2500000000</v>
      </c>
      <c r="E10" s="208">
        <v>43521</v>
      </c>
      <c r="F10" s="208"/>
      <c r="G10" s="207">
        <v>46078</v>
      </c>
      <c r="H10" s="204" t="s">
        <v>248</v>
      </c>
      <c r="I10" s="204" t="s">
        <v>1491</v>
      </c>
      <c r="J10" s="206">
        <v>5.0000000000000001E-3</v>
      </c>
      <c r="K10" s="204" t="s">
        <v>1490</v>
      </c>
      <c r="L10" s="204" t="s">
        <v>1502</v>
      </c>
      <c r="M10" s="205">
        <v>1.4876712328767101</v>
      </c>
      <c r="N10" s="204" t="s">
        <v>1505</v>
      </c>
    </row>
    <row r="11" spans="2:14" s="178" customFormat="1" ht="17.399999999999999" customHeight="1" x14ac:dyDescent="0.15">
      <c r="B11" s="204" t="s">
        <v>1504</v>
      </c>
      <c r="C11" s="204" t="s">
        <v>1503</v>
      </c>
      <c r="D11" s="209">
        <v>2500000000</v>
      </c>
      <c r="E11" s="208">
        <v>43521</v>
      </c>
      <c r="F11" s="208"/>
      <c r="G11" s="207">
        <v>47174</v>
      </c>
      <c r="H11" s="204" t="s">
        <v>248</v>
      </c>
      <c r="I11" s="204" t="s">
        <v>1491</v>
      </c>
      <c r="J11" s="206">
        <v>8.5000000000000006E-3</v>
      </c>
      <c r="K11" s="204" t="s">
        <v>1490</v>
      </c>
      <c r="L11" s="204" t="s">
        <v>1502</v>
      </c>
      <c r="M11" s="205">
        <v>4.4904109589041097</v>
      </c>
      <c r="N11" s="204" t="s">
        <v>1501</v>
      </c>
    </row>
    <row r="12" spans="2:14" s="178" customFormat="1" ht="17.399999999999999" customHeight="1" x14ac:dyDescent="0.15">
      <c r="B12" s="204" t="s">
        <v>1500</v>
      </c>
      <c r="C12" s="204" t="s">
        <v>1499</v>
      </c>
      <c r="D12" s="209">
        <v>2500000000</v>
      </c>
      <c r="E12" s="208">
        <v>43971</v>
      </c>
      <c r="F12" s="208"/>
      <c r="G12" s="207">
        <v>46527</v>
      </c>
      <c r="H12" s="204" t="s">
        <v>248</v>
      </c>
      <c r="I12" s="204" t="s">
        <v>1491</v>
      </c>
      <c r="J12" s="206">
        <v>1E-4</v>
      </c>
      <c r="K12" s="204" t="s">
        <v>1490</v>
      </c>
      <c r="L12" s="204" t="s">
        <v>1495</v>
      </c>
      <c r="M12" s="205">
        <v>2.7178082191780799</v>
      </c>
      <c r="N12" s="204" t="s">
        <v>1498</v>
      </c>
    </row>
    <row r="13" spans="2:14" s="178" customFormat="1" ht="17.399999999999999" customHeight="1" x14ac:dyDescent="0.15">
      <c r="B13" s="204" t="s">
        <v>1497</v>
      </c>
      <c r="C13" s="204" t="s">
        <v>1496</v>
      </c>
      <c r="D13" s="209">
        <v>2500000000</v>
      </c>
      <c r="E13" s="208">
        <v>43971</v>
      </c>
      <c r="F13" s="208"/>
      <c r="G13" s="207">
        <v>47623</v>
      </c>
      <c r="H13" s="204" t="s">
        <v>248</v>
      </c>
      <c r="I13" s="204" t="s">
        <v>1491</v>
      </c>
      <c r="J13" s="206">
        <v>6.9999999999999999E-4</v>
      </c>
      <c r="K13" s="204" t="s">
        <v>1490</v>
      </c>
      <c r="L13" s="204" t="s">
        <v>1495</v>
      </c>
      <c r="M13" s="205">
        <v>5.7205479452054799</v>
      </c>
      <c r="N13" s="204" t="s">
        <v>1494</v>
      </c>
    </row>
    <row r="14" spans="2:14" s="178" customFormat="1" ht="17.399999999999999" customHeight="1" x14ac:dyDescent="0.15">
      <c r="B14" s="204" t="s">
        <v>1493</v>
      </c>
      <c r="C14" s="204" t="s">
        <v>1492</v>
      </c>
      <c r="D14" s="209">
        <v>1500000000</v>
      </c>
      <c r="E14" s="208">
        <v>44175</v>
      </c>
      <c r="F14" s="208"/>
      <c r="G14" s="207">
        <v>46731</v>
      </c>
      <c r="H14" s="204" t="s">
        <v>248</v>
      </c>
      <c r="I14" s="204" t="s">
        <v>1491</v>
      </c>
      <c r="J14" s="206">
        <v>1E-4</v>
      </c>
      <c r="K14" s="204" t="s">
        <v>1490</v>
      </c>
      <c r="L14" s="204" t="s">
        <v>1489</v>
      </c>
      <c r="M14" s="205">
        <v>3.27671232876712</v>
      </c>
      <c r="N14" s="204" t="s">
        <v>1488</v>
      </c>
    </row>
    <row r="15" spans="2:14" s="178" customFormat="1" ht="17.399999999999999" customHeight="1" x14ac:dyDescent="0.15">
      <c r="B15" s="200"/>
      <c r="C15" s="203"/>
      <c r="D15" s="202">
        <v>11500000000</v>
      </c>
      <c r="E15" s="201"/>
      <c r="F15" s="201"/>
      <c r="G15" s="200"/>
      <c r="H15" s="200"/>
      <c r="I15" s="200"/>
      <c r="J15" s="200"/>
      <c r="K15" s="200"/>
      <c r="L15" s="200"/>
      <c r="M15" s="200"/>
      <c r="N15" s="200"/>
    </row>
    <row r="16" spans="2:14" s="178" customFormat="1" ht="4.6500000000000004" customHeight="1" x14ac:dyDescent="0.15"/>
    <row r="17" spans="2:14" s="178" customFormat="1" ht="15.75" customHeight="1" x14ac:dyDescent="0.15">
      <c r="B17" s="187" t="s">
        <v>1487</v>
      </c>
      <c r="C17" s="187"/>
      <c r="D17" s="187"/>
      <c r="E17" s="187"/>
      <c r="F17" s="187"/>
      <c r="G17" s="187"/>
      <c r="H17" s="187"/>
      <c r="I17" s="187"/>
      <c r="J17" s="187"/>
      <c r="K17" s="187"/>
      <c r="L17" s="187"/>
      <c r="M17" s="187"/>
      <c r="N17" s="187"/>
    </row>
    <row r="18" spans="2:14" s="178" customFormat="1" ht="2.1" customHeight="1" x14ac:dyDescent="0.15"/>
    <row r="19" spans="2:14" s="178" customFormat="1" ht="12.75" customHeight="1" x14ac:dyDescent="0.15">
      <c r="B19" s="199" t="s">
        <v>1486</v>
      </c>
      <c r="F19" s="198">
        <v>11500000000</v>
      </c>
      <c r="G19" s="198"/>
    </row>
    <row r="20" spans="2:14" s="178" customFormat="1" ht="12.75" customHeight="1" x14ac:dyDescent="0.15">
      <c r="B20" s="199" t="s">
        <v>1485</v>
      </c>
      <c r="C20" s="199"/>
      <c r="F20" s="197"/>
      <c r="G20" s="196">
        <v>3.1217391304347798E-3</v>
      </c>
    </row>
    <row r="21" spans="2:14" s="178" customFormat="1" ht="11.1" customHeight="1" x14ac:dyDescent="0.15">
      <c r="B21" s="199" t="s">
        <v>1484</v>
      </c>
      <c r="C21" s="199"/>
      <c r="F21" s="195"/>
      <c r="G21" s="194">
        <v>3.5614055985705799</v>
      </c>
    </row>
    <row r="22" spans="2:14" s="178" customFormat="1" ht="1.65" customHeight="1" x14ac:dyDescent="0.15">
      <c r="B22" s="199"/>
      <c r="C22" s="199"/>
    </row>
    <row r="23" spans="2:14" s="178" customFormat="1" ht="12.75" customHeight="1" x14ac:dyDescent="0.15">
      <c r="B23" s="193" t="s">
        <v>1483</v>
      </c>
    </row>
    <row r="24" spans="2:14" s="178" customFormat="1" ht="18.75" customHeight="1" x14ac:dyDescent="0.15"/>
  </sheetData>
  <mergeCells count="13">
    <mergeCell ref="E13:F13"/>
    <mergeCell ref="E14:F14"/>
    <mergeCell ref="E15:F15"/>
    <mergeCell ref="E9:F9"/>
    <mergeCell ref="F19:G19"/>
    <mergeCell ref="B17:N17"/>
    <mergeCell ref="B2:C3"/>
    <mergeCell ref="B5:J5"/>
    <mergeCell ref="B7:N7"/>
    <mergeCell ref="D2:I2"/>
    <mergeCell ref="E10:F10"/>
    <mergeCell ref="E11:F11"/>
    <mergeCell ref="E12:F12"/>
  </mergeCells>
  <pageMargins left="0.7" right="0.7" top="0.75" bottom="0.75" header="0.3" footer="0.3"/>
  <pageSetup paperSize="9" orientation="landscape" r:id="rId1"/>
  <headerFooter alignWithMargins="0">
    <oddFooter>&amp;R_x000D_&amp;1#&amp;"Calibri"&amp;10&amp;K0078D7 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FE1D9-6069-4E9B-B07A-1958B7054731}">
  <dimension ref="B1:F18"/>
  <sheetViews>
    <sheetView zoomScaleNormal="100" workbookViewId="0">
      <selection activeCell="K14" sqref="K14"/>
    </sheetView>
  </sheetViews>
  <sheetFormatPr defaultRowHeight="13.2" x14ac:dyDescent="0.25"/>
  <cols>
    <col min="1" max="1" width="0.6640625" style="177" customWidth="1"/>
    <col min="2" max="2" width="23" style="177" customWidth="1"/>
    <col min="3" max="3" width="23.33203125" style="177" customWidth="1"/>
    <col min="4" max="4" width="14.5546875" style="177" customWidth="1"/>
    <col min="5" max="5" width="19.44140625" style="177" customWidth="1"/>
    <col min="6" max="6" width="5.109375" style="177" customWidth="1"/>
    <col min="7" max="7" width="0.21875" style="177" customWidth="1"/>
    <col min="8" max="8" width="4.6640625" style="177" customWidth="1"/>
    <col min="9" max="16384" width="8.88671875" style="177"/>
  </cols>
  <sheetData>
    <row r="1" spans="2:6" s="178" customFormat="1" ht="7.2" customHeight="1" x14ac:dyDescent="0.15">
      <c r="B1" s="191"/>
    </row>
    <row r="2" spans="2:6" s="178" customFormat="1" ht="18.3" customHeight="1" x14ac:dyDescent="0.15">
      <c r="B2" s="191"/>
      <c r="C2" s="192" t="s">
        <v>1482</v>
      </c>
      <c r="D2" s="192"/>
      <c r="E2" s="192"/>
      <c r="F2" s="192"/>
    </row>
    <row r="3" spans="2:6" s="178" customFormat="1" ht="6" customHeight="1" x14ac:dyDescent="0.15">
      <c r="B3" s="191"/>
    </row>
    <row r="4" spans="2:6" s="178" customFormat="1" ht="3.45" customHeight="1" x14ac:dyDescent="0.15"/>
    <row r="5" spans="2:6" s="178" customFormat="1" ht="26.4" customHeight="1" x14ac:dyDescent="0.15">
      <c r="B5" s="190" t="s">
        <v>1538</v>
      </c>
      <c r="C5" s="190"/>
      <c r="D5" s="190"/>
      <c r="E5" s="190"/>
      <c r="F5" s="190"/>
    </row>
    <row r="6" spans="2:6" s="178" customFormat="1" ht="7.65" customHeight="1" x14ac:dyDescent="0.15"/>
    <row r="7" spans="2:6" s="178" customFormat="1" ht="15.3" customHeight="1" x14ac:dyDescent="0.15">
      <c r="B7" s="216" t="s">
        <v>1537</v>
      </c>
      <c r="C7" s="216"/>
      <c r="D7" s="216"/>
      <c r="E7" s="216"/>
      <c r="F7" s="216"/>
    </row>
    <row r="8" spans="2:6" s="178" customFormat="1" ht="10.199999999999999" customHeight="1" x14ac:dyDescent="0.15"/>
    <row r="9" spans="2:6" s="178" customFormat="1" ht="12.75" customHeight="1" x14ac:dyDescent="0.15">
      <c r="B9" s="215" t="s">
        <v>1524</v>
      </c>
      <c r="C9" s="214" t="s">
        <v>1523</v>
      </c>
      <c r="D9" s="214" t="s">
        <v>1522</v>
      </c>
      <c r="E9" s="214" t="s">
        <v>1536</v>
      </c>
    </row>
    <row r="10" spans="2:6" s="178" customFormat="1" ht="11.85" customHeight="1" x14ac:dyDescent="0.15">
      <c r="B10" s="199" t="s">
        <v>1535</v>
      </c>
      <c r="C10" s="213" t="s">
        <v>1534</v>
      </c>
      <c r="D10" s="213" t="s">
        <v>1527</v>
      </c>
      <c r="E10" s="213" t="s">
        <v>1533</v>
      </c>
    </row>
    <row r="11" spans="2:6" s="178" customFormat="1" ht="11.85" customHeight="1" x14ac:dyDescent="0.15">
      <c r="B11" s="199" t="s">
        <v>1532</v>
      </c>
      <c r="C11" s="213" t="s">
        <v>1531</v>
      </c>
      <c r="D11" s="213" t="s">
        <v>1527</v>
      </c>
      <c r="E11" s="213" t="s">
        <v>1530</v>
      </c>
    </row>
    <row r="12" spans="2:6" s="178" customFormat="1" ht="11.85" customHeight="1" x14ac:dyDescent="0.15">
      <c r="B12" s="199" t="s">
        <v>1529</v>
      </c>
      <c r="C12" s="213" t="s">
        <v>1528</v>
      </c>
      <c r="D12" s="213" t="s">
        <v>1527</v>
      </c>
      <c r="E12" s="213" t="s">
        <v>1526</v>
      </c>
    </row>
    <row r="13" spans="2:6" s="178" customFormat="1" ht="22.95" customHeight="1" x14ac:dyDescent="0.15"/>
    <row r="14" spans="2:6" s="178" customFormat="1" ht="15.3" customHeight="1" x14ac:dyDescent="0.15">
      <c r="B14" s="216" t="s">
        <v>1525</v>
      </c>
      <c r="C14" s="216"/>
      <c r="D14" s="216"/>
      <c r="E14" s="216"/>
      <c r="F14" s="216"/>
    </row>
    <row r="15" spans="2:6" s="178" customFormat="1" ht="12.75" customHeight="1" x14ac:dyDescent="0.15"/>
    <row r="16" spans="2:6" s="178" customFormat="1" ht="12.75" customHeight="1" x14ac:dyDescent="0.15">
      <c r="B16" s="215" t="s">
        <v>1524</v>
      </c>
      <c r="C16" s="214" t="s">
        <v>1523</v>
      </c>
      <c r="D16" s="214" t="s">
        <v>1522</v>
      </c>
    </row>
    <row r="17" spans="2:4" s="178" customFormat="1" ht="11.85" customHeight="1" x14ac:dyDescent="0.15">
      <c r="B17" s="199"/>
      <c r="C17" s="213"/>
      <c r="D17" s="213"/>
    </row>
    <row r="18" spans="2:4" s="178" customFormat="1" ht="22.95" customHeight="1" x14ac:dyDescent="0.15"/>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46A0D-9BCC-4772-A954-E7F6C2E33D16}">
  <dimension ref="B1:D58"/>
  <sheetViews>
    <sheetView zoomScaleNormal="100" workbookViewId="0"/>
  </sheetViews>
  <sheetFormatPr defaultRowHeight="13.2" x14ac:dyDescent="0.25"/>
  <cols>
    <col min="1" max="1" width="0.6640625" style="177" customWidth="1"/>
    <col min="2" max="2" width="69.33203125" style="177" customWidth="1"/>
    <col min="3" max="3" width="18.21875" style="177" customWidth="1"/>
    <col min="4" max="4" width="5.77734375" style="177" customWidth="1"/>
    <col min="5" max="5" width="4.6640625" style="177" customWidth="1"/>
    <col min="6" max="16384" width="8.88671875" style="177"/>
  </cols>
  <sheetData>
    <row r="1" spans="2:4" s="178" customFormat="1" ht="7.2" customHeight="1" x14ac:dyDescent="0.15">
      <c r="B1" s="191"/>
    </row>
    <row r="2" spans="2:4" s="178" customFormat="1" ht="18.3" customHeight="1" x14ac:dyDescent="0.15">
      <c r="B2" s="191"/>
      <c r="C2" s="229" t="s">
        <v>1482</v>
      </c>
    </row>
    <row r="3" spans="2:4" s="178" customFormat="1" ht="4.6500000000000004" customHeight="1" x14ac:dyDescent="0.15">
      <c r="B3" s="191"/>
      <c r="C3" s="228"/>
    </row>
    <row r="4" spans="2:4" s="178" customFormat="1" ht="8.85" customHeight="1" x14ac:dyDescent="0.15">
      <c r="C4" s="228"/>
    </row>
    <row r="5" spans="2:4" s="178" customFormat="1" ht="26.4" customHeight="1" x14ac:dyDescent="0.15">
      <c r="B5" s="190" t="s">
        <v>1601</v>
      </c>
      <c r="C5" s="190"/>
    </row>
    <row r="6" spans="2:4" s="178" customFormat="1" ht="11.55" customHeight="1" x14ac:dyDescent="0.15">
      <c r="B6" s="199" t="s">
        <v>1600</v>
      </c>
    </row>
    <row r="7" spans="2:4" s="178" customFormat="1" ht="1.65" customHeight="1" x14ac:dyDescent="0.15"/>
    <row r="8" spans="2:4" s="178" customFormat="1" ht="15.3" customHeight="1" x14ac:dyDescent="0.15">
      <c r="B8" s="187" t="s">
        <v>1599</v>
      </c>
      <c r="C8" s="187"/>
    </row>
    <row r="9" spans="2:4" s="178" customFormat="1" ht="4.2" customHeight="1" x14ac:dyDescent="0.15"/>
    <row r="10" spans="2:4" s="178" customFormat="1" ht="17.100000000000001" customHeight="1" x14ac:dyDescent="0.25">
      <c r="B10" s="219" t="s">
        <v>1598</v>
      </c>
      <c r="C10" s="218">
        <v>11500000000</v>
      </c>
      <c r="D10" s="217" t="s">
        <v>1597</v>
      </c>
    </row>
    <row r="11" spans="2:4" s="178" customFormat="1" ht="17.100000000000001" customHeight="1" x14ac:dyDescent="0.25">
      <c r="B11" s="219" t="s">
        <v>1596</v>
      </c>
      <c r="C11" s="218">
        <v>14938848849.6099</v>
      </c>
      <c r="D11" s="217" t="s">
        <v>1595</v>
      </c>
    </row>
    <row r="12" spans="2:4" s="178" customFormat="1" ht="17.100000000000001" customHeight="1" x14ac:dyDescent="0.25">
      <c r="B12" s="219" t="s">
        <v>1594</v>
      </c>
      <c r="C12" s="218">
        <v>91500000</v>
      </c>
      <c r="D12" s="217" t="s">
        <v>1593</v>
      </c>
    </row>
    <row r="13" spans="2:4" s="178" customFormat="1" ht="17.100000000000001" customHeight="1" x14ac:dyDescent="0.25">
      <c r="B13" s="219" t="s">
        <v>1592</v>
      </c>
      <c r="C13" s="218">
        <v>619950275.42999995</v>
      </c>
      <c r="D13" s="217" t="s">
        <v>1591</v>
      </c>
    </row>
    <row r="14" spans="2:4" s="178" customFormat="1" ht="17.100000000000001" customHeight="1" x14ac:dyDescent="0.25">
      <c r="B14" s="219" t="s">
        <v>1590</v>
      </c>
      <c r="C14" s="226">
        <v>0.360895576090424</v>
      </c>
      <c r="D14" s="222"/>
    </row>
    <row r="15" spans="2:4" s="178" customFormat="1" ht="4.2" customHeight="1" x14ac:dyDescent="0.15"/>
    <row r="16" spans="2:4" s="178" customFormat="1" ht="15.3" customHeight="1" x14ac:dyDescent="0.15">
      <c r="B16" s="187" t="s">
        <v>1589</v>
      </c>
      <c r="C16" s="187"/>
    </row>
    <row r="17" spans="2:4" s="178" customFormat="1" ht="4.2" customHeight="1" x14ac:dyDescent="0.15"/>
    <row r="18" spans="2:4" s="178" customFormat="1" ht="17.100000000000001" customHeight="1" x14ac:dyDescent="0.25">
      <c r="B18" s="219" t="s">
        <v>1565</v>
      </c>
      <c r="C18" s="218">
        <v>12087445185.5417</v>
      </c>
      <c r="D18" s="217" t="s">
        <v>1588</v>
      </c>
    </row>
    <row r="19" spans="2:4" s="178" customFormat="1" ht="17.100000000000001" customHeight="1" x14ac:dyDescent="0.25">
      <c r="B19" s="219" t="s">
        <v>1587</v>
      </c>
      <c r="C19" s="226">
        <v>1.0510821900470999</v>
      </c>
      <c r="D19" s="225" t="s">
        <v>1576</v>
      </c>
    </row>
    <row r="20" spans="2:4" s="178" customFormat="1" ht="17.100000000000001" customHeight="1" x14ac:dyDescent="0.25">
      <c r="B20" s="221" t="s">
        <v>1586</v>
      </c>
      <c r="C20" s="220" t="s">
        <v>1545</v>
      </c>
      <c r="D20" s="224" t="s">
        <v>1585</v>
      </c>
    </row>
    <row r="21" spans="2:4" s="178" customFormat="1" ht="4.2" customHeight="1" x14ac:dyDescent="0.15"/>
    <row r="22" spans="2:4" s="178" customFormat="1" ht="15.3" customHeight="1" x14ac:dyDescent="0.15">
      <c r="B22" s="187" t="s">
        <v>1584</v>
      </c>
      <c r="C22" s="187"/>
    </row>
    <row r="23" spans="2:4" s="178" customFormat="1" ht="4.2" customHeight="1" x14ac:dyDescent="0.15"/>
    <row r="24" spans="2:4" s="178" customFormat="1" ht="17.100000000000001" customHeight="1" x14ac:dyDescent="0.25">
      <c r="B24" s="219" t="s">
        <v>1583</v>
      </c>
      <c r="C24" s="218">
        <v>91942765.519999996</v>
      </c>
      <c r="D24" s="217" t="s">
        <v>1582</v>
      </c>
    </row>
    <row r="25" spans="2:4" s="178" customFormat="1" ht="17.100000000000001" customHeight="1" x14ac:dyDescent="0.25">
      <c r="B25" s="219" t="s">
        <v>1581</v>
      </c>
      <c r="C25" s="218">
        <v>619950275.42999995</v>
      </c>
      <c r="D25" s="217" t="s">
        <v>1580</v>
      </c>
    </row>
    <row r="26" spans="2:4" s="178" customFormat="1" ht="17.100000000000001" customHeight="1" x14ac:dyDescent="0.25">
      <c r="B26" s="219" t="s">
        <v>1579</v>
      </c>
      <c r="C26" s="227">
        <v>0</v>
      </c>
      <c r="D26" s="217" t="s">
        <v>1578</v>
      </c>
    </row>
    <row r="27" spans="2:4" s="178" customFormat="1" ht="17.100000000000001" customHeight="1" x14ac:dyDescent="0.25">
      <c r="B27" s="219" t="s">
        <v>1565</v>
      </c>
      <c r="C27" s="218">
        <v>12087445185.5417</v>
      </c>
      <c r="D27" s="217"/>
    </row>
    <row r="28" spans="2:4" s="178" customFormat="1" ht="17.100000000000001" customHeight="1" x14ac:dyDescent="0.25">
      <c r="B28" s="219" t="s">
        <v>1577</v>
      </c>
      <c r="C28" s="226">
        <v>1.11298593273841</v>
      </c>
      <c r="D28" s="225" t="s">
        <v>1576</v>
      </c>
    </row>
    <row r="29" spans="2:4" s="178" customFormat="1" ht="17.100000000000001" customHeight="1" x14ac:dyDescent="0.25">
      <c r="B29" s="221" t="s">
        <v>1575</v>
      </c>
      <c r="C29" s="220" t="s">
        <v>1545</v>
      </c>
      <c r="D29" s="224" t="s">
        <v>1574</v>
      </c>
    </row>
    <row r="30" spans="2:4" s="178" customFormat="1" ht="4.2" customHeight="1" x14ac:dyDescent="0.15"/>
    <row r="31" spans="2:4" s="178" customFormat="1" ht="15.3" customHeight="1" x14ac:dyDescent="0.15">
      <c r="B31" s="187" t="s">
        <v>1573</v>
      </c>
      <c r="C31" s="187"/>
    </row>
    <row r="32" spans="2:4" s="178" customFormat="1" ht="4.2" customHeight="1" x14ac:dyDescent="0.15"/>
    <row r="33" spans="2:4" s="178" customFormat="1" ht="17.100000000000001" customHeight="1" x14ac:dyDescent="0.25">
      <c r="B33" s="219" t="s">
        <v>1572</v>
      </c>
      <c r="C33" s="218">
        <v>2178712880.1600299</v>
      </c>
      <c r="D33" s="217" t="s">
        <v>1571</v>
      </c>
    </row>
    <row r="34" spans="2:4" s="178" customFormat="1" ht="17.100000000000001" customHeight="1" x14ac:dyDescent="0.25">
      <c r="B34" s="219" t="s">
        <v>1570</v>
      </c>
      <c r="C34" s="218">
        <v>2178712880.1600299</v>
      </c>
      <c r="D34" s="217"/>
    </row>
    <row r="35" spans="2:4" s="178" customFormat="1" ht="17.100000000000001" customHeight="1" x14ac:dyDescent="0.25">
      <c r="B35" s="219" t="s">
        <v>1569</v>
      </c>
      <c r="C35" s="218">
        <v>0</v>
      </c>
      <c r="D35" s="217"/>
    </row>
    <row r="36" spans="2:4" s="178" customFormat="1" ht="17.100000000000001" customHeight="1" x14ac:dyDescent="0.25">
      <c r="B36" s="219" t="s">
        <v>1568</v>
      </c>
      <c r="C36" s="223" t="s">
        <v>1561</v>
      </c>
      <c r="D36" s="217"/>
    </row>
    <row r="37" spans="2:4" s="178" customFormat="1" ht="17.100000000000001" customHeight="1" x14ac:dyDescent="0.25">
      <c r="B37" s="219" t="s">
        <v>1562</v>
      </c>
      <c r="C37" s="223" t="s">
        <v>1561</v>
      </c>
      <c r="D37" s="222"/>
    </row>
    <row r="38" spans="2:4" s="178" customFormat="1" ht="17.100000000000001" customHeight="1" x14ac:dyDescent="0.25">
      <c r="B38" s="219" t="s">
        <v>1567</v>
      </c>
      <c r="C38" s="218">
        <v>12799338226.491699</v>
      </c>
      <c r="D38" s="217" t="s">
        <v>1566</v>
      </c>
    </row>
    <row r="39" spans="2:4" s="178" customFormat="1" ht="17.100000000000001" customHeight="1" x14ac:dyDescent="0.25">
      <c r="B39" s="219" t="s">
        <v>1565</v>
      </c>
      <c r="C39" s="218">
        <v>12087445185.5417</v>
      </c>
      <c r="D39" s="222"/>
    </row>
    <row r="40" spans="2:4" s="178" customFormat="1" ht="17.100000000000001" customHeight="1" x14ac:dyDescent="0.25">
      <c r="B40" s="219" t="s">
        <v>1564</v>
      </c>
      <c r="C40" s="218">
        <v>91942765.519999996</v>
      </c>
      <c r="D40" s="222"/>
    </row>
    <row r="41" spans="2:4" s="178" customFormat="1" ht="17.100000000000001" customHeight="1" x14ac:dyDescent="0.25">
      <c r="B41" s="219" t="s">
        <v>1563</v>
      </c>
      <c r="C41" s="218">
        <v>619950275.42999995</v>
      </c>
      <c r="D41" s="222"/>
    </row>
    <row r="42" spans="2:4" s="178" customFormat="1" ht="17.100000000000001" customHeight="1" x14ac:dyDescent="0.25">
      <c r="B42" s="219" t="s">
        <v>1562</v>
      </c>
      <c r="C42" s="223" t="s">
        <v>1561</v>
      </c>
      <c r="D42" s="222"/>
    </row>
    <row r="43" spans="2:4" s="178" customFormat="1" ht="17.100000000000001" customHeight="1" x14ac:dyDescent="0.25">
      <c r="B43" s="219" t="s">
        <v>1560</v>
      </c>
      <c r="C43" s="218">
        <v>143100000</v>
      </c>
      <c r="D43" s="217" t="s">
        <v>1559</v>
      </c>
    </row>
    <row r="44" spans="2:4" s="178" customFormat="1" ht="17.100000000000001" customHeight="1" x14ac:dyDescent="0.25">
      <c r="B44" s="219" t="s">
        <v>1558</v>
      </c>
      <c r="C44" s="218">
        <v>55011648.083936602</v>
      </c>
      <c r="D44" s="217" t="s">
        <v>1557</v>
      </c>
    </row>
    <row r="45" spans="2:4" s="178" customFormat="1" ht="17.100000000000001" customHeight="1" x14ac:dyDescent="0.25">
      <c r="B45" s="219" t="s">
        <v>1556</v>
      </c>
      <c r="C45" s="218">
        <v>11500000000</v>
      </c>
      <c r="D45" s="217" t="s">
        <v>1555</v>
      </c>
    </row>
    <row r="46" spans="2:4" s="178" customFormat="1" ht="17.100000000000001" customHeight="1" x14ac:dyDescent="0.25">
      <c r="B46" s="219" t="s">
        <v>1554</v>
      </c>
      <c r="C46" s="218">
        <v>3279939458.56778</v>
      </c>
      <c r="D46" s="222"/>
    </row>
    <row r="47" spans="2:4" s="178" customFormat="1" ht="17.100000000000001" customHeight="1" x14ac:dyDescent="0.25">
      <c r="B47" s="221" t="s">
        <v>1553</v>
      </c>
      <c r="C47" s="220" t="s">
        <v>1545</v>
      </c>
      <c r="D47" s="222"/>
    </row>
    <row r="48" spans="2:4" s="178" customFormat="1" ht="4.2" customHeight="1" x14ac:dyDescent="0.15"/>
    <row r="49" spans="2:4" s="178" customFormat="1" ht="15.75" customHeight="1" x14ac:dyDescent="0.15">
      <c r="B49" s="187" t="s">
        <v>1552</v>
      </c>
      <c r="C49" s="187"/>
    </row>
    <row r="50" spans="2:4" s="178" customFormat="1" ht="4.2" customHeight="1" x14ac:dyDescent="0.15"/>
    <row r="51" spans="2:4" s="178" customFormat="1" ht="17.100000000000001" customHeight="1" x14ac:dyDescent="0.25">
      <c r="B51" s="219" t="s">
        <v>1551</v>
      </c>
      <c r="C51" s="218">
        <v>1482125946.2999899</v>
      </c>
      <c r="D51" s="217" t="s">
        <v>1550</v>
      </c>
    </row>
    <row r="52" spans="2:4" s="178" customFormat="1" ht="17.100000000000001" customHeight="1" x14ac:dyDescent="0.25">
      <c r="B52" s="219" t="s">
        <v>1549</v>
      </c>
      <c r="C52" s="218">
        <v>-41628597.097363502</v>
      </c>
      <c r="D52" s="217" t="s">
        <v>1548</v>
      </c>
    </row>
    <row r="53" spans="2:4" s="178" customFormat="1" ht="17.100000000000001" customHeight="1" x14ac:dyDescent="0.25">
      <c r="B53" s="219" t="s">
        <v>1547</v>
      </c>
      <c r="C53" s="218">
        <v>1440497349.20263</v>
      </c>
      <c r="D53" s="217"/>
    </row>
    <row r="54" spans="2:4" s="178" customFormat="1" ht="17.100000000000001" customHeight="1" x14ac:dyDescent="0.25">
      <c r="B54" s="221" t="s">
        <v>1546</v>
      </c>
      <c r="C54" s="220" t="s">
        <v>1545</v>
      </c>
      <c r="D54" s="217"/>
    </row>
    <row r="55" spans="2:4" s="178" customFormat="1" ht="17.100000000000001" customHeight="1" x14ac:dyDescent="0.25">
      <c r="B55" s="219" t="s">
        <v>1544</v>
      </c>
      <c r="C55" s="218">
        <v>86133952.5</v>
      </c>
      <c r="D55" s="217" t="s">
        <v>1543</v>
      </c>
    </row>
    <row r="56" spans="2:4" s="178" customFormat="1" ht="17.100000000000001" customHeight="1" x14ac:dyDescent="0.25">
      <c r="B56" s="219" t="s">
        <v>1542</v>
      </c>
      <c r="C56" s="218">
        <v>0</v>
      </c>
      <c r="D56" s="217" t="s">
        <v>1541</v>
      </c>
    </row>
    <row r="57" spans="2:4" s="178" customFormat="1" ht="17.100000000000001" customHeight="1" x14ac:dyDescent="0.25">
      <c r="B57" s="219" t="s">
        <v>1540</v>
      </c>
      <c r="C57" s="218">
        <v>86133952.5</v>
      </c>
      <c r="D57" s="217" t="s">
        <v>1539</v>
      </c>
    </row>
    <row r="58" spans="2:4" s="178" customFormat="1" ht="22.95" customHeight="1" x14ac:dyDescent="0.15"/>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91" orientation="portrait" r:id="rId1"/>
  <headerFooter alignWithMargins="0">
    <oddFooter>&amp;R_x000D_&amp;1#&amp;"Calibri"&amp;10&amp;K0078D7 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Disclaimer!Print_Area</vt:lpstr>
      <vt:lpstr>'E. Optional ECB-ECAIs data'!Print_Area</vt:lpstr>
      <vt:lpstr>Introduction!Print_Area</vt:lpstr>
      <vt:lpstr>Disclaimer!Print_Titles</vt:lpstr>
      <vt:lpstr>Disclaimer!privacy_policy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Habousha Stephane</dc:creator>
  <cp:lastModifiedBy>De Leusse Gonzague</cp:lastModifiedBy>
  <dcterms:created xsi:type="dcterms:W3CDTF">2022-12-12T14:29:04Z</dcterms:created>
  <dcterms:modified xsi:type="dcterms:W3CDTF">2024-09-05T14:41:57Z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2024-03-06T09:26:56Z</vt:lpwstr>
  </property>
  <property fmtid="{D5CDD505-2E9C-101B-9397-08002B2CF9AE}" pid="4" name="MSIP_Label_8ffbc0b8-e97b-47d1-beac-cb0955d66f3b_Method">
    <vt:lpwstr>Standard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8abbeb27-9f95-470c-aedd-54a1d3ca37d4</vt:lpwstr>
  </property>
  <property fmtid="{D5CDD505-2E9C-101B-9397-08002B2CF9AE}" pid="8" name="MSIP_Label_8ffbc0b8-e97b-47d1-beac-cb0955d66f3b_ContentBits">
    <vt:lpwstr>2</vt:lpwstr>
  </property>
</Properties>
</file>