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6\"/>
    </mc:Choice>
  </mc:AlternateContent>
  <xr:revisionPtr revIDLastSave="0" documentId="13_ncr:1_{5F0E403D-B388-40F3-8E25-61CC854D96DA}"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'!$A$1:$B$4</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3" i="17" l="1"/>
  <c r="G392" i="17"/>
  <c r="G391" i="17"/>
  <c r="G390" i="17"/>
  <c r="G389" i="17"/>
  <c r="G388" i="17"/>
  <c r="G387" i="17"/>
  <c r="G386" i="17"/>
  <c r="G385" i="17"/>
  <c r="G384" i="17"/>
  <c r="G383" i="17"/>
  <c r="D383" i="17"/>
  <c r="C383" i="17"/>
  <c r="G382" i="17"/>
  <c r="G381" i="17"/>
  <c r="G380" i="17"/>
  <c r="G379" i="17"/>
  <c r="G378" i="17"/>
  <c r="G377" i="17"/>
  <c r="G376" i="17"/>
  <c r="G375" i="17"/>
  <c r="D372" i="17"/>
  <c r="G371" i="17" s="1"/>
  <c r="C372" i="17"/>
  <c r="F371" i="17"/>
  <c r="G370" i="17"/>
  <c r="F370" i="17"/>
  <c r="G369" i="17"/>
  <c r="F369" i="17"/>
  <c r="F372" i="17" s="1"/>
  <c r="G368" i="17"/>
  <c r="F368" i="17"/>
  <c r="D365" i="17"/>
  <c r="G363" i="17" s="1"/>
  <c r="C365" i="17"/>
  <c r="F363" i="17" s="1"/>
  <c r="G364" i="17"/>
  <c r="F364" i="17"/>
  <c r="G362" i="17"/>
  <c r="G361" i="17"/>
  <c r="F361" i="17"/>
  <c r="G360" i="17"/>
  <c r="F360" i="17"/>
  <c r="G359" i="17"/>
  <c r="G358" i="17"/>
  <c r="F358" i="17"/>
  <c r="D346" i="17"/>
  <c r="G344" i="17" s="1"/>
  <c r="C346" i="17"/>
  <c r="F345" i="17" s="1"/>
  <c r="F338" i="17"/>
  <c r="G334" i="17"/>
  <c r="F334" i="17"/>
  <c r="D328" i="17"/>
  <c r="G325" i="17" s="1"/>
  <c r="C328" i="17"/>
  <c r="F325" i="17" s="1"/>
  <c r="G327" i="17"/>
  <c r="G326" i="17"/>
  <c r="F324" i="17"/>
  <c r="F323" i="17"/>
  <c r="G322" i="17"/>
  <c r="F320" i="17"/>
  <c r="G319" i="17"/>
  <c r="F319" i="17"/>
  <c r="G318" i="17"/>
  <c r="F316" i="17"/>
  <c r="G315" i="17"/>
  <c r="F315" i="17"/>
  <c r="G314" i="17"/>
  <c r="F313" i="17"/>
  <c r="F312" i="17"/>
  <c r="G311" i="17"/>
  <c r="F311" i="17"/>
  <c r="G310" i="17"/>
  <c r="F310" i="17"/>
  <c r="D305" i="17"/>
  <c r="G301" i="17" s="1"/>
  <c r="C305" i="17"/>
  <c r="F301" i="17" s="1"/>
  <c r="G303" i="17"/>
  <c r="F303" i="17"/>
  <c r="G302" i="17"/>
  <c r="G300" i="17"/>
  <c r="F300" i="17"/>
  <c r="G299" i="17"/>
  <c r="F299" i="17"/>
  <c r="G298" i="17"/>
  <c r="G296" i="17"/>
  <c r="F296" i="17"/>
  <c r="G295" i="17"/>
  <c r="F295" i="17"/>
  <c r="G294" i="17"/>
  <c r="G292" i="17"/>
  <c r="F292" i="17"/>
  <c r="G291" i="17"/>
  <c r="F291" i="17"/>
  <c r="G290" i="17"/>
  <c r="G289" i="17"/>
  <c r="G288" i="17"/>
  <c r="F288" i="17"/>
  <c r="G287" i="17"/>
  <c r="F287" i="17"/>
  <c r="G255" i="17"/>
  <c r="G251" i="17"/>
  <c r="D249" i="17"/>
  <c r="G254" i="17" s="1"/>
  <c r="C249" i="17"/>
  <c r="F254" i="17" s="1"/>
  <c r="G248" i="17"/>
  <c r="G245" i="17"/>
  <c r="G244" i="17"/>
  <c r="G241" i="17"/>
  <c r="F241" i="17"/>
  <c r="G233" i="17"/>
  <c r="G229" i="17"/>
  <c r="D227" i="17"/>
  <c r="G232" i="17" s="1"/>
  <c r="C227" i="17"/>
  <c r="F232" i="17" s="1"/>
  <c r="G226" i="17"/>
  <c r="G223" i="17"/>
  <c r="G222" i="17"/>
  <c r="G219" i="17"/>
  <c r="D214" i="17"/>
  <c r="G213" i="17" s="1"/>
  <c r="C214" i="17"/>
  <c r="F213" i="17" s="1"/>
  <c r="F211" i="17"/>
  <c r="F210" i="17"/>
  <c r="F207" i="17"/>
  <c r="F206" i="17"/>
  <c r="F203" i="17"/>
  <c r="F202" i="17"/>
  <c r="F199" i="17"/>
  <c r="F198" i="17"/>
  <c r="F195" i="17"/>
  <c r="F194" i="17"/>
  <c r="F191" i="17"/>
  <c r="G190" i="17"/>
  <c r="F190" i="17"/>
  <c r="F76" i="17"/>
  <c r="D76" i="17"/>
  <c r="C76" i="17"/>
  <c r="F72" i="17"/>
  <c r="D72" i="17"/>
  <c r="C72" i="17"/>
  <c r="F44" i="17"/>
  <c r="D44" i="17"/>
  <c r="C44" i="17"/>
  <c r="F29" i="17"/>
  <c r="F28" i="17"/>
  <c r="F26" i="17"/>
  <c r="F25" i="17"/>
  <c r="F20" i="17"/>
  <c r="F19" i="17"/>
  <c r="F18" i="17"/>
  <c r="F17" i="17"/>
  <c r="C15" i="17"/>
  <c r="F23" i="17" s="1"/>
  <c r="F13" i="17"/>
  <c r="F12" i="17"/>
  <c r="C304" i="16"/>
  <c r="C303" i="16"/>
  <c r="C302"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G220" i="16" s="1"/>
  <c r="F218" i="16"/>
  <c r="G217" i="16"/>
  <c r="F217" i="16"/>
  <c r="C208" i="16"/>
  <c r="F215" i="16" s="1"/>
  <c r="F196" i="16"/>
  <c r="F182" i="16"/>
  <c r="F181" i="16"/>
  <c r="C179" i="16"/>
  <c r="F186" i="16" s="1"/>
  <c r="C167" i="16"/>
  <c r="F164" i="16" s="1"/>
  <c r="G166" i="16"/>
  <c r="F166" i="16"/>
  <c r="G165" i="16"/>
  <c r="G164" i="16"/>
  <c r="D156" i="16"/>
  <c r="G162" i="16" s="1"/>
  <c r="C156" i="16"/>
  <c r="F162" i="16" s="1"/>
  <c r="D130" i="16"/>
  <c r="G131" i="16" s="1"/>
  <c r="C130" i="16"/>
  <c r="F112" i="16" s="1"/>
  <c r="F130" i="16" s="1"/>
  <c r="G129" i="16"/>
  <c r="G128" i="16"/>
  <c r="G123" i="16"/>
  <c r="G113" i="16"/>
  <c r="G112" i="16"/>
  <c r="G105" i="16"/>
  <c r="G104" i="16"/>
  <c r="G103" i="16"/>
  <c r="G102" i="16"/>
  <c r="G101" i="16"/>
  <c r="C100" i="16"/>
  <c r="F98" i="16" s="1"/>
  <c r="G99" i="16"/>
  <c r="F99" i="16"/>
  <c r="G98" i="16"/>
  <c r="G97" i="16"/>
  <c r="G96" i="16"/>
  <c r="G95" i="16"/>
  <c r="F95" i="16"/>
  <c r="G94" i="16"/>
  <c r="G93" i="16"/>
  <c r="G100" i="16" s="1"/>
  <c r="G77" i="16"/>
  <c r="C77" i="16"/>
  <c r="F81" i="16" s="1"/>
  <c r="F76" i="16"/>
  <c r="C58" i="16"/>
  <c r="F53" i="16" s="1"/>
  <c r="F58" i="16" s="1"/>
  <c r="C47" i="16"/>
  <c r="D45" i="16"/>
  <c r="F10" i="15"/>
  <c r="F9" i="15"/>
  <c r="C307" i="16"/>
  <c r="C293" i="16"/>
  <c r="C295" i="16"/>
  <c r="C291" i="16"/>
  <c r="G198" i="17" l="1"/>
  <c r="G191" i="17"/>
  <c r="G195" i="17"/>
  <c r="G199" i="17"/>
  <c r="G203" i="17"/>
  <c r="G207" i="17"/>
  <c r="G211" i="17"/>
  <c r="G206" i="17"/>
  <c r="F192" i="17"/>
  <c r="F214" i="17" s="1"/>
  <c r="F196" i="17"/>
  <c r="F200" i="17"/>
  <c r="F204" i="17"/>
  <c r="F208" i="17"/>
  <c r="F212" i="17"/>
  <c r="G202" i="17"/>
  <c r="G192" i="17"/>
  <c r="G196" i="17"/>
  <c r="G200" i="17"/>
  <c r="G204" i="17"/>
  <c r="G208" i="17"/>
  <c r="G212" i="17"/>
  <c r="G194" i="17"/>
  <c r="G210" i="17"/>
  <c r="F193" i="17"/>
  <c r="F197" i="17"/>
  <c r="F201" i="17"/>
  <c r="F205" i="17"/>
  <c r="F209" i="17"/>
  <c r="G193" i="17"/>
  <c r="G197" i="17"/>
  <c r="G201" i="17"/>
  <c r="G205" i="17"/>
  <c r="G209" i="17"/>
  <c r="F75" i="16"/>
  <c r="F82" i="16"/>
  <c r="F104" i="16"/>
  <c r="F195" i="16"/>
  <c r="F205" i="16"/>
  <c r="F157" i="16"/>
  <c r="F167" i="16"/>
  <c r="F183" i="16"/>
  <c r="F199" i="16"/>
  <c r="F211" i="16"/>
  <c r="F197" i="16"/>
  <c r="F210" i="16"/>
  <c r="F70" i="16"/>
  <c r="F71" i="16"/>
  <c r="F160" i="16"/>
  <c r="F174" i="16"/>
  <c r="F184" i="16"/>
  <c r="F200" i="16"/>
  <c r="F212" i="16"/>
  <c r="F78" i="16"/>
  <c r="F72" i="16"/>
  <c r="F79" i="16"/>
  <c r="F96" i="16"/>
  <c r="G115" i="16"/>
  <c r="G133" i="16"/>
  <c r="F161" i="16"/>
  <c r="F175" i="16"/>
  <c r="F187" i="16"/>
  <c r="F202" i="16"/>
  <c r="F213" i="16"/>
  <c r="F73" i="16"/>
  <c r="F80" i="16"/>
  <c r="F103" i="16"/>
  <c r="G120" i="16"/>
  <c r="G134" i="16"/>
  <c r="G167" i="16"/>
  <c r="F176" i="16"/>
  <c r="F193" i="16"/>
  <c r="F203" i="16"/>
  <c r="F220" i="16"/>
  <c r="F74" i="16"/>
  <c r="G121" i="16"/>
  <c r="F138" i="16"/>
  <c r="F156" i="16" s="1"/>
  <c r="F165" i="16"/>
  <c r="F177" i="16"/>
  <c r="F194" i="16"/>
  <c r="F204" i="16"/>
  <c r="G372" i="17"/>
  <c r="G365" i="17"/>
  <c r="G149" i="16"/>
  <c r="F102" i="16"/>
  <c r="G119" i="16"/>
  <c r="G127" i="16"/>
  <c r="G132" i="16"/>
  <c r="G140" i="16"/>
  <c r="G148" i="16"/>
  <c r="F159" i="16"/>
  <c r="F180" i="16"/>
  <c r="F201" i="16"/>
  <c r="F209" i="16"/>
  <c r="F16" i="17"/>
  <c r="F24" i="17"/>
  <c r="F222" i="17"/>
  <c r="F226" i="17"/>
  <c r="F229" i="17"/>
  <c r="F233" i="17"/>
  <c r="F244" i="17"/>
  <c r="F248" i="17"/>
  <c r="F251" i="17"/>
  <c r="F255" i="17"/>
  <c r="F290" i="17"/>
  <c r="F294" i="17"/>
  <c r="F298" i="17"/>
  <c r="F302" i="17"/>
  <c r="F314" i="17"/>
  <c r="F328" i="17" s="1"/>
  <c r="F318" i="17"/>
  <c r="F322" i="17"/>
  <c r="F326" i="17"/>
  <c r="G333" i="17"/>
  <c r="G337" i="17"/>
  <c r="G341" i="17"/>
  <c r="G345" i="17"/>
  <c r="G142" i="16"/>
  <c r="G150" i="16"/>
  <c r="F219" i="17"/>
  <c r="G114" i="16"/>
  <c r="G122" i="16"/>
  <c r="G135" i="16"/>
  <c r="G143" i="16"/>
  <c r="G151" i="16"/>
  <c r="G160" i="16"/>
  <c r="G230" i="17"/>
  <c r="G252" i="17"/>
  <c r="G323" i="17"/>
  <c r="F335" i="17"/>
  <c r="F339" i="17"/>
  <c r="F343" i="17"/>
  <c r="G338" i="17"/>
  <c r="G342" i="17"/>
  <c r="G136" i="16"/>
  <c r="G144" i="16"/>
  <c r="G152" i="16"/>
  <c r="F220" i="17"/>
  <c r="F224" i="17"/>
  <c r="F231" i="17"/>
  <c r="F242" i="17"/>
  <c r="F249" i="17" s="1"/>
  <c r="F246" i="17"/>
  <c r="F253" i="17"/>
  <c r="G335" i="17"/>
  <c r="G339" i="17"/>
  <c r="G343" i="17"/>
  <c r="F342" i="17"/>
  <c r="F230" i="17"/>
  <c r="F252" i="17"/>
  <c r="F93" i="16"/>
  <c r="F97" i="16"/>
  <c r="G116" i="16"/>
  <c r="G124" i="16"/>
  <c r="G145" i="16"/>
  <c r="G153" i="16"/>
  <c r="G157" i="16"/>
  <c r="G161" i="16"/>
  <c r="F178" i="16"/>
  <c r="F185" i="16"/>
  <c r="F198" i="16"/>
  <c r="F206" i="16"/>
  <c r="F214" i="16"/>
  <c r="F14" i="17"/>
  <c r="F15" i="17" s="1"/>
  <c r="F21" i="17"/>
  <c r="G220" i="17"/>
  <c r="G227" i="17" s="1"/>
  <c r="G224" i="17"/>
  <c r="G231" i="17"/>
  <c r="G242" i="17"/>
  <c r="G249" i="17" s="1"/>
  <c r="G246" i="17"/>
  <c r="G253" i="17"/>
  <c r="G312" i="17"/>
  <c r="G316" i="17"/>
  <c r="G320" i="17"/>
  <c r="G324" i="17"/>
  <c r="F336" i="17"/>
  <c r="F340" i="17"/>
  <c r="F344" i="17"/>
  <c r="F362" i="17"/>
  <c r="F223" i="17"/>
  <c r="F245" i="17"/>
  <c r="F101" i="16"/>
  <c r="F105" i="16"/>
  <c r="G117" i="16"/>
  <c r="G125" i="16"/>
  <c r="G138" i="16"/>
  <c r="G146" i="16"/>
  <c r="G154" i="16"/>
  <c r="F158" i="16"/>
  <c r="F22" i="17"/>
  <c r="F221" i="17"/>
  <c r="F225" i="17"/>
  <c r="F228" i="17"/>
  <c r="F243" i="17"/>
  <c r="F247" i="17"/>
  <c r="F250" i="17"/>
  <c r="F289" i="17"/>
  <c r="F305" i="17" s="1"/>
  <c r="F293" i="17"/>
  <c r="F297" i="17"/>
  <c r="F317" i="17"/>
  <c r="F321" i="17"/>
  <c r="G336" i="17"/>
  <c r="G340" i="17"/>
  <c r="G141" i="16"/>
  <c r="G159" i="16"/>
  <c r="F94" i="16"/>
  <c r="G118" i="16"/>
  <c r="G126" i="16"/>
  <c r="G139" i="16"/>
  <c r="G147" i="16"/>
  <c r="G155" i="16"/>
  <c r="G158" i="16"/>
  <c r="G221" i="17"/>
  <c r="G225" i="17"/>
  <c r="G228" i="17"/>
  <c r="G243" i="17"/>
  <c r="G247" i="17"/>
  <c r="G250" i="17"/>
  <c r="G293" i="17"/>
  <c r="G305" i="17" s="1"/>
  <c r="G297" i="17"/>
  <c r="G313" i="17"/>
  <c r="G317" i="17"/>
  <c r="G328" i="17" s="1"/>
  <c r="G321" i="17"/>
  <c r="F333" i="17"/>
  <c r="F337" i="17"/>
  <c r="F341" i="17"/>
  <c r="F359" i="17"/>
  <c r="F365" i="17" s="1"/>
  <c r="G214" i="17" l="1"/>
  <c r="G130" i="16"/>
  <c r="F208" i="16"/>
  <c r="F77" i="16"/>
  <c r="F100" i="16"/>
  <c r="F179" i="16"/>
  <c r="G346" i="17"/>
  <c r="G156" i="16"/>
  <c r="F227" i="17"/>
  <c r="F34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8FFC83AA-5068-48DF-BB94-3DAD68AC325C}">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970B109A-D1B5-4A7F-80F1-4F8B155E6817}">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B61A4434-434E-4200-9315-8A2E1067DC01}">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<sst xmlns="http://schemas.openxmlformats.org/spreadsheetml/2006/main" count="2375" uniqueCount="1803">
  <si>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</si>
  <si>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</si>
  <si>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</si>
  <si>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</si>
  <si>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</si>
  <si>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</si>
  <si>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</si>
  <si>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</si>
  <si>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</si>
  <si>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</si>
  <si>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</si>
  <si>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</si>
  <si>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</si>
  <si>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</si>
  <si>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</si>
  <si>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</si>
  <si>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</si>
  <si>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</si>
  <si>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</si>
  <si>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</si>
  <si>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</si>
  <si>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</si>
  <si>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</si>
  <si>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</si>
  <si>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</si>
  <si>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</si>
  <si>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</si>
  <si>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</si>
  <si>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</si>
  <si>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</si>
  <si>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</si>
  <si>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</si>
  <si>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</si>
  <si>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</si>
  <si>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</si>
  <si>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</si>
  <si>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</si>
  <si>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</si>
  <si>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</si>
  <si>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</si>
  <si>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</si>
  <si>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</si>
  <si>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</si>
  <si>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</si>
  <si>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</si>
  <si>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</si>
  <si>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</si>
  <si>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</si>
  <si>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</si>
  <si>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</si>
  <si>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</si>
  <si>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</si>
  <si>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</si>
  <si>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</si>
  <si>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</si>
  <si>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</si>
  <si>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</si>
  <si>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</si>
  <si>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</si>
  <si>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</si>
  <si>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</si>
  <si>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</si>
  <si>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</si>
  <si>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</si>
  <si>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</si>
  <si>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</si>
  <si>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</si>
  <si>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</si>
  <si>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</si>
  <si>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</si>
  <si>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</si>
  <si>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</si>
  <si>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</si>
  <si>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</si>
  <si>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</si>
  <si>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</si>
  <si>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</si>
  <si>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</si>
  <si>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</si>
  <si>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</si>
  <si>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</si>
  <si>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</si>
  <si>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</si>
  <si>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</si>
  <si>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</si>
  <si>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</si>
  <si>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</si>
  <si>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</si>
  <si>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</si>
  <si>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</si>
  <si>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</si>
  <si>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</si>
  <si>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</si>
  <si>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</si>
  <si>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</si>
  <si>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</si>
  <si>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</si>
  <si>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</si>
  <si>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</si>
  <si>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</si>
  <si>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</si>
  <si>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</si>
  <si>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</si>
  <si>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</si>
  <si>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</si>
  <si>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</si>
  <si>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</si>
  <si>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</si>
  <si>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</si>
  <si>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</si>
  <si>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</si>
  <si>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</si>
  <si>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</si>
  <si>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</si>
  <si>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</si>
  <si>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</si>
  <si>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</si>
  <si>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</si>
  <si>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</si>
  <si>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</si>
  <si>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</si>
  <si>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</si>
  <si>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</si>
  <si>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</si>
  <si>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</si>
  <si>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</si>
  <si>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</si>
  <si>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</si>
  <si>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</si>
  <si>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</si>
  <si>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</si>
  <si>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</si>
  <si>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</si>
  <si>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</si>
  <si>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</si>
  <si>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</si>
  <si>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</si>
  <si>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</si>
  <si>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</si>
  <si>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</si>
  <si>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</si>
  <si>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</si>
  <si>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</si>
  <si>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</si>
  <si>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</si>
  <si>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</si>
  <si>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</si>
  <si>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</si>
  <si>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</si>
  <si>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</si>
  <si>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</si>
  <si>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</si>
  <si>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</si>
  <si>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</si>
  <si>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</si>
  <si>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</si>
  <si>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</si>
  <si>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</si>
  <si>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</si>
  <si>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</si>
  <si>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</si>
  <si>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</si>
  <si>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</si>
  <si>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</si>
  <si>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</si>
  <si>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</si>
  <si>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</si>
  <si>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</si>
  <si>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</si>
  <si>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</si>
  <si>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</si>
  <si>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</si>
  <si>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</si>
  <si>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</si>
  <si>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</si>
  <si>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</si>
  <si>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</si>
  <si>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</si>
  <si>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</si>
  <si>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</si>
  <si>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</si>
  <si>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</si>
  <si>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</si>
  <si>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</si>
  <si>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</si>
  <si>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</si>
  <si>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</si>
  <si>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</si>
  <si>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</si>
  <si>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</si>
  <si>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</si>
  <si>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</si>
  <si>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</si>
  <si>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</si>
  <si>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</si>
  <si>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</si>
  <si>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</si>
  <si>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</si>
  <si>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</si>
  <si>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</si>
  <si>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</si>
  <si>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</si>
  <si>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</si>
  <si>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</si>
  <si>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</si>
  <si>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</si>
  <si>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</si>
  <si>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</si>
  <si>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</si>
  <si>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</si>
  <si>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</si>
  <si>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</si>
  <si>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</si>
  <si>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</si>
  <si>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</si>
  <si>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</si>
  <si>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</si>
  <si>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</si>
  <si>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</si>
  <si>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</si>
  <si>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</si>
  <si>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</si>
  <si>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</si>
  <si>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</si>
  <si>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</si>
  <si>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</si>
  <si>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</si>
  <si>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</si>
  <si>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</si>
  <si>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</si>
  <si>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</si>
  <si>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</si>
  <si>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</si>
  <si>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</si>
  <si>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</si>
  <si>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</si>
  <si>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</si>
  <si>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</si>
  <si>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</si>
  <si>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</si>
  <si>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</si>
  <si>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</si>
  <si>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</si>
  <si>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</si>
  <si>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</si>
  <si>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</si>
  <si>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</si>
  <si>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</si>
  <si>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</si>
  <si>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</si>
  <si>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</si>
  <si>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</si>
  <si>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</si>
  <si>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</si>
  <si>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</si>
  <si>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</si>
  <si>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</si>
  <si>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</si>
  <si>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</si>
  <si>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</si>
  <si>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</si>
  <si>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</si>
  <si>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</si>
  <si>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</si>
  <si>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</si>
  <si>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</si>
  <si>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</si>
  <si>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</si>
  <si>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</si>
  <si>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</si>
  <si>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</si>
  <si>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</si>
  <si>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</si>
  <si>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</si>
  <si>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</si>
  <si>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</si>
  <si>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</si>
  <si>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</si>
  <si>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</si>
  <si>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</si>
  <si>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</si>
  <si>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</si>
  <si>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</si>
  <si>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</si>
  <si>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</si>
  <si>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</si>
  <si>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</si>
  <si>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</si>
  <si>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</si>
  <si>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</si>
  <si>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</si>
  <si>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</si>
  <si>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</si>
  <si>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</si>
  <si>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</si>
  <si>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</si>
  <si>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</si>
  <si>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</si>
  <si>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</si>
  <si>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</si>
  <si>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</si>
  <si>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</si>
  <si>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</si>
  <si>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</si>
  <si>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</si>
  <si>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</si>
  <si>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</si>
  <si>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</si>
  <si>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</si>
  <si>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</si>
  <si>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</si>
  <si>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</si>
  <si>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</si>
  <si>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</si>
  <si>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</si>
  <si>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</si>
  <si>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</si>
  <si>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</si>
  <si>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</si>
  <si>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</si>
  <si>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</si>
  <si>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</si>
  <si>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</si>
  <si>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</si>
  <si>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</si>
  <si>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</si>
  <si>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</si>
  <si>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</si>
  <si>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</si>
  <si>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</si>
  <si>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</si>
  <si>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</si>
  <si>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</si>
  <si>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</si>
  <si>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</si>
  <si>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</si>
  <si>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</si>
  <si>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</si>
  <si>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</si>
  <si>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</si>
  <si>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</si>
  <si>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</si>
  <si>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</si>
  <si>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</si>
  <si>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</si>
  <si>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</si>
  <si>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</si>
  <si>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</si>
  <si>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</si>
  <si>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</si>
  <si>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</si>
  <si>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</si>
  <si>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</si>
  <si>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</si>
  <si>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</si>
  <si>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</si>
  <si>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</si>
  <si>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</si>
  <si>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</si>
  <si>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</si>
  <si>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</si>
  <si>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</si>
  <si>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</si>
  <si>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</si>
  <si>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</si>
  <si>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</si>
  <si>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</si>
  <si>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</si>
  <si>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</si>
  <si>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</si>
  <si>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</si>
  <si>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</si>
  <si>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</si>
  <si>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</si>
  <si>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</si>
  <si>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</si>
  <si>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</si>
  <si>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</si>
  <si>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</si>
  <si>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</si>
  <si>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</si>
  <si>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</si>
  <si>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</si>
  <si>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</si>
  <si>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</si>
  <si>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</si>
  <si>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</si>
  <si>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</si>
  <si>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</si>
  <si>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</si>
  <si>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</si>
  <si>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</si>
  <si>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</si>
  <si>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</si>
  <si>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</si>
  <si>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</si>
  <si>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</si>
  <si>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</si>
  <si>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</si>
  <si>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</si>
  <si>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</si>
  <si>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</si>
  <si>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</si>
  <si>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</si>
  <si>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</si>
  <si>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</si>
  <si>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</si>
  <si>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</si>
  <si>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</si>
  <si>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</si>
  <si>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</si>
  <si>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</si>
  <si>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</si>
  <si>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</si>
  <si>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</si>
  <si>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</si>
  <si>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</si>
  <si>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</si>
  <si>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</si>
  <si>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</si>
  <si>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</si>
  <si>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</si>
  <si>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</si>
  <si>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</si>
  <si>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</si>
  <si>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</si>
  <si>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</si>
  <si>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</si>
  <si>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</si>
  <si>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</si>
  <si>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</si>
  <si>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</si>
  <si>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</si>
  <si>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</si>
  <si>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</si>
  <si>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</si>
  <si>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</si>
  <si>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</si>
  <si>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</si>
  <si>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</si>
  <si>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</si>
  <si>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</si>
  <si>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</si>
  <si>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</si>
  <si>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</si>
  <si>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</si>
  <si>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</si>
  <si>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</si>
  <si>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</si>
  <si>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</si>
  <si>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</si>
  <si>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</si>
  <si>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</si>
  <si>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</si>
  <si>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</si>
  <si>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</si>
  <si>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</si>
  <si>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</si>
  <si>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</si>
  <si>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</si>
  <si>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</si>
  <si>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</si>
  <si>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</si>
  <si>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</si>
  <si>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</si>
  <si>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</si>
  <si>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</si>
  <si>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</si>
  <si>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</si>
  <si>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</si>
  <si>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</si>
  <si>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</si>
  <si>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</si>
  <si>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</si>
  <si>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</si>
  <si>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</si>
  <si>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</si>
  <si>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</si>
  <si>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</si>
  <si>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</si>
  <si>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</si>
  <si>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</si>
  <si>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</si>
  <si>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</si>
  <si>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</si>
  <si>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</si>
  <si>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</si>
  <si>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</si>
  <si>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</si>
  <si>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</si>
  <si>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</si>
  <si>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</si>
  <si>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</si>
  <si>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</si>
  <si>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</si>
  <si>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</si>
  <si>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</si>
  <si>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</si>
  <si>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</si>
  <si>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</si>
  <si>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</si>
  <si>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</si>
  <si>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</si>
  <si>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</si>
  <si>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</si>
  <si>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</si>
  <si>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</si>
  <si>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</si>
  <si>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</si>
  <si>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</si>
  <si>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</si>
  <si>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</si>
  <si>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</si>
  <si>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</si>
  <si>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</si>
  <si>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</si>
  <si>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</si>
  <si>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</si>
  <si>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</si>
  <si>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</si>
  <si>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</si>
  <si>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</si>
  <si>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</si>
  <si>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</si>
  <si>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</si>
  <si>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</si>
  <si>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</si>
  <si>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</si>
  <si>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</si>
  <si>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</si>
  <si>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</si>
  <si>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</si>
  <si>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</si>
  <si>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</si>
  <si>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</si>
  <si>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</si>
  <si>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</si>
  <si>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</si>
  <si>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</si>
  <si>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</si>
  <si>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</si>
  <si>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</si>
  <si>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</si>
  <si>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</si>
  <si>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</si>
  <si>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</si>
  <si>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</si>
  <si>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</si>
  <si>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</si>
  <si>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</si>
  <si>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</si>
  <si>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</si>
  <si>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</si>
  <si>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</si>
  <si>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</si>
  <si>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</si>
  <si>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</si>
  <si>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</si>
  <si>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</si>
  <si>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</si>
  <si>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</si>
  <si>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</si>
  <si>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</si>
  <si>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</si>
  <si>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</si>
  <si>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</si>
  <si>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</si>
  <si>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</si>
  <si>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</si>
  <si>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</si>
  <si>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</si>
  <si>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</si>
  <si>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</si>
  <si>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</si>
  <si>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</si>
  <si>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</si>
  <si>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</si>
  <si>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</si>
  <si>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</si>
  <si>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</si>
  <si>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</si>
  <si>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</si>
  <si>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</si>
  <si>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</si>
  <si>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</si>
  <si>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</si>
  <si>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</si>
  <si>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</si>
  <si>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</si>
  <si>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</si>
  <si>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</si>
  <si>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</si>
  <si>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</si>
  <si>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</si>
  <si>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</si>
  <si>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</si>
  <si>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</si>
  <si>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</si>
  <si>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</si>
  <si>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</si>
  <si>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</si>
  <si>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</si>
  <si>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</si>
  <si>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</si>
  <si>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</si>
  <si>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</si>
  <si>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</si>
  <si>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</si>
  <si>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</si>
  <si>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</si>
  <si>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</si>
  <si>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</si>
  <si>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</si>
  <si>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</si>
  <si>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</si>
  <si>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</si>
  <si>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</si>
  <si>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</si>
  <si>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</si>
  <si>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</si>
  <si>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</si>
  <si>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</si>
  <si>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</si>
  <si>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</si>
  <si>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</si>
  <si>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</si>
  <si>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</si>
  <si>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</si>
  <si>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</si>
  <si>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</si>
  <si>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</si>
  <si>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</si>
  <si>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</si>
  <si>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</si>
  <si>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</si>
  <si>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</si>
  <si>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</si>
  <si>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</si>
  <si>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</si>
  <si>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</si>
  <si>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</si>
  <si>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</si>
  <si>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</si>
  <si>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</si>
  <si>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</si>
  <si>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</si>
  <si>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</si>
  <si>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</si>
  <si>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</si>
  <si>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</si>
  <si>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</si>
  <si>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</si>
  <si>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</si>
  <si>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</si>
  <si>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</si>
  <si>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</si>
  <si>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</si>
  <si>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</si>
  <si>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</si>
  <si>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</si>
  <si>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</si>
  <si>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</si>
  <si>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</si>
  <si>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</si>
  <si>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</si>
  <si>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</si>
  <si>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</si>
  <si>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</si>
  <si>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</si>
  <si>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</si>
  <si>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</si>
  <si>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</si>
  <si>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</si>
  <si>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</si>
  <si>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</si>
  <si>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</si>
  <si>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</si>
  <si>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</si>
  <si>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</si>
  <si>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</si>
  <si>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</si>
  <si>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</si>
  <si>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</si>
  <si>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</si>
  <si>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</si>
  <si>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</si>
  <si>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</si>
  <si>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</si>
  <si>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</si>
  <si>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</si>
  <si>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</si>
  <si>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</si>
  <si>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</si>
  <si>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</si>
  <si>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</si>
  <si>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</si>
  <si>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</si>
  <si>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</si>
  <si>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</si>
  <si>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</si>
  <si>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</si>
  <si>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</si>
  <si>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</si>
  <si>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</si>
  <si>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</si>
  <si>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</si>
  <si>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</si>
  <si>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</si>
  <si>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</si>
  <si>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</si>
  <si>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</si>
  <si>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</si>
  <si>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</si>
  <si>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</si>
  <si>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</si>
  <si>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</si>
  <si>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</si>
  <si>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</si>
  <si>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</si>
  <si>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</si>
  <si>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</si>
  <si>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</si>
  <si>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</si>
  <si>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</si>
  <si>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</si>
  <si>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</si>
  <si>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</si>
  <si>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</si>
  <si>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</si>
  <si>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</si>
  <si>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</si>
  <si>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</si>
  <si>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</si>
  <si>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</si>
  <si>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</si>
  <si>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</si>
  <si>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</si>
  <si>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</si>
  <si>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</si>
  <si>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</si>
  <si>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</si>
  <si>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</si>
  <si>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</si>
  <si>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</si>
  <si>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</si>
  <si>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</si>
  <si>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</si>
  <si>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</si>
  <si>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</si>
  <si>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</si>
  <si>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</si>
  <si>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</si>
  <si>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</si>
  <si>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</si>
  <si>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</si>
  <si>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</si>
  <si>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</si>
  <si>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</si>
  <si>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</si>
  <si>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</si>
  <si>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</si>
  <si>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</si>
  <si>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</si>
  <si>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</si>
  <si>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</si>
  <si>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</si>
  <si>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</si>
  <si>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</si>
  <si>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</si>
  <si>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</si>
  <si>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</si>
  <si>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</si>
  <si>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</si>
  <si>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</si>
  <si>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</si>
  <si>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</si>
  <si>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</si>
  <si>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</si>
  <si>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</si>
  <si>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</si>
  <si>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</si>
  <si>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</si>
  <si>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</si>
  <si>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</si>
  <si>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</si>
  <si>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</si>
  <si>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</si>
  <si>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</si>
  <si>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</si>
  <si>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</si>
  <si>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</si>
  <si>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</si>
  <si>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</si>
  <si>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</si>
  <si>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</si>
  <si>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</si>
  <si>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</si>
  <si>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</si>
  <si>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</si>
  <si>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</si>
  <si>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</si>
  <si>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</si>
  <si>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</si>
  <si>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</si>
  <si>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</si>
  <si>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</si>
  <si>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</si>
  <si>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</si>
  <si>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</si>
  <si>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</si>
  <si>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</si>
  <si>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</si>
  <si>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</si>
  <si>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</si>
  <si>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</si>
  <si>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</si>
  <si>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</si>
  <si>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</si>
  <si>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</si>
  <si>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</si>
  <si>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</si>
  <si>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</si>
  <si>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</si>
  <si>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</si>
  <si>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</si>
  <si>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</si>
  <si>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</si>
  <si>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</si>
  <si>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</si>
  <si>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</si>
  <si>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</si>
  <si>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</si>
  <si>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</si>
  <si>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</si>
  <si>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</si>
  <si>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</si>
  <si>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</si>
  <si>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</si>
  <si>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</si>
  <si>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</si>
  <si>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</si>
  <si>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</si>
  <si>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</si>
  <si>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</si>
  <si>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</si>
  <si>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</si>
  <si>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</si>
  <si>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</si>
  <si>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</si>
  <si>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</si>
  <si>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</si>
  <si>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</si>
  <si>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</si>
  <si>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</si>
  <si>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</si>
  <si>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</si>
  <si>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</si>
  <si>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</si>
  <si>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</si>
  <si>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</si>
  <si>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</si>
  <si>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</si>
  <si>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</si>
  <si>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</si>
  <si>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</si>
  <si>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</si>
  <si>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</si>
  <si>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</si>
  <si>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</si>
  <si>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</si>
  <si>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</si>
  <si>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</si>
  <si>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</si>
  <si>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</si>
  <si>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</si>
  <si>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</si>
  <si>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</si>
  <si>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</si>
  <si>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</si>
  <si>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</si>
  <si>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</si>
  <si>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</si>
  <si>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</si>
  <si>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</si>
  <si>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</si>
  <si>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</si>
  <si>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</si>
  <si>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</si>
  <si>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</si>
  <si>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</si>
  <si>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</si>
  <si>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</si>
  <si>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</si>
  <si>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</si>
  <si>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</si>
  <si>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</si>
  <si>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</si>
  <si>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</si>
  <si>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</si>
  <si>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</si>
  <si>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</si>
  <si>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</si>
  <si>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</si>
  <si>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</si>
  <si>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</si>
  <si>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</si>
  <si>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</si>
  <si>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</si>
  <si>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</si>
  <si>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</si>
  <si>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</si>
  <si>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</si>
  <si>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</si>
  <si>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</si>
  <si>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</si>
  <si>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</si>
  <si>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</si>
  <si>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</si>
  <si>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</si>
  <si>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</si>
  <si>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</si>
  <si>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</si>
  <si>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</si>
  <si>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</si>
  <si>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</si>
  <si>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</si>
  <si>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</si>
  <si>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</si>
  <si>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</si>
  <si>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</si>
  <si>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</si>
  <si>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</si>
  <si>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</si>
  <si>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</si>
  <si>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</si>
  <si>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</si>
  <si>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</si>
  <si>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</si>
  <si>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</si>
  <si>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</si>
  <si>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</si>
  <si>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</si>
  <si>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</si>
  <si>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</si>
  <si>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</si>
  <si>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</si>
  <si>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</si>
  <si>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</si>
  <si>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</si>
  <si>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</si>
  <si>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</si>
  <si>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</si>
  <si>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</si>
  <si>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</si>
  <si>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</si>
  <si>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</si>
  <si>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</si>
  <si>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</si>
  <si>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</si>
  <si>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</si>
  <si>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</si>
  <si>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</si>
  <si>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BD@138090</t>
  </si>
  <si>
    <t>BE0002274430</t>
  </si>
  <si>
    <t>Fixed</t>
  </si>
  <si>
    <t>NACT</t>
  </si>
  <si>
    <t>23/09/2024</t>
  </si>
  <si>
    <t>BD@150169</t>
  </si>
  <si>
    <t>BE0002586643</t>
  </si>
  <si>
    <t>22/03/2025</t>
  </si>
  <si>
    <t>BD@153515</t>
  </si>
  <si>
    <t>BE0002614924</t>
  </si>
  <si>
    <t>04/10/2024</t>
  </si>
  <si>
    <t>BD@258179</t>
  </si>
  <si>
    <t>BE0002974559</t>
  </si>
  <si>
    <t>30/10/2024</t>
  </si>
  <si>
    <t>Extended Maturity Date</t>
  </si>
  <si>
    <t>23/09/2025</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</si>
  <si>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</si>
  <si>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</si>
  <si>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</si>
  <si>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</si>
  <si>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</si>
  <si>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</si>
  <si>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</si>
  <si>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</si>
  <si>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</si>
  <si>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</si>
  <si>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</si>
  <si>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</si>
  <si>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</si>
  <si>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</si>
  <si>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</si>
  <si>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</si>
  <si>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</si>
  <si>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</si>
  <si>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</si>
  <si>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</si>
  <si>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</si>
  <si>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</si>
  <si>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</si>
  <si>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</si>
  <si>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</si>
  <si>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</si>
  <si>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</si>
  <si>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</si>
  <si>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</si>
  <si>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</si>
  <si>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</si>
  <si>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</si>
  <si>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</si>
  <si>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</si>
  <si>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</si>
  <si>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</si>
  <si>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</si>
  <si>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</si>
  <si>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</si>
  <si>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</si>
  <si>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</si>
  <si>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</si>
  <si>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</si>
  <si>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</si>
  <si>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</si>
  <si>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</si>
  <si>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</si>
  <si>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</si>
  <si>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</si>
  <si>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</si>
  <si>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</si>
  <si>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</si>
  <si>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</si>
  <si>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</si>
  <si>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</si>
  <si>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</si>
  <si>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</si>
  <si>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</si>
  <si>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</si>
  <si>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</si>
  <si>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</si>
  <si>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</si>
  <si>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</si>
  <si>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</si>
  <si>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</si>
  <si>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</si>
  <si>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</si>
  <si>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</si>
  <si>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</si>
  <si>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</si>
  <si>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</si>
  <si>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</si>
  <si>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</si>
  <si>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</si>
  <si>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</si>
  <si>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</si>
  <si>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</si>
  <si>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</si>
  <si>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</si>
  <si>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</si>
  <si>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</si>
  <si>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</si>
  <si>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</si>
  <si>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</si>
  <si>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</si>
  <si>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</si>
  <si>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</si>
  <si>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</si>
  <si>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</si>
  <si>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</si>
  <si>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</si>
  <si>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</si>
  <si>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</si>
  <si>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</si>
  <si>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</si>
  <si>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</si>
  <si>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</si>
  <si>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</si>
  <si>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</si>
  <si>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</si>
  <si>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</si>
  <si>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</si>
  <si>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</si>
  <si>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</si>
  <si>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</si>
  <si>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</si>
  <si>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</si>
  <si>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</si>
  <si>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</si>
  <si>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</si>
  <si>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</si>
  <si>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</si>
  <si>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</si>
  <si>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</si>
  <si>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</si>
  <si>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</si>
  <si>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</si>
  <si>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</si>
  <si>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ERROR 23</t>
  </si>
  <si>
    <t>BGB 1 22/06/2026</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</si>
  <si>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</si>
  <si>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</si>
  <si>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</si>
  <si>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</si>
  <si>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</si>
  <si>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</si>
  <si>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</si>
  <si>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</si>
  <si>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</si>
  <si>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</si>
  <si>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</si>
  <si>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</si>
  <si>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</si>
  <si>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</si>
  <si>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</si>
  <si>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</si>
  <si>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</si>
  <si>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</si>
  <si>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</si>
  <si>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</si>
  <si>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</si>
  <si>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</si>
  <si>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</si>
  <si>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</si>
  <si>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</si>
  <si>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</si>
  <si>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</si>
  <si>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</si>
  <si>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</si>
  <si>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</si>
  <si>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</si>
  <si>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</si>
  <si>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</si>
  <si>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</si>
  <si>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</si>
  <si>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</si>
  <si>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</si>
  <si>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</si>
  <si>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</si>
  <si>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</si>
  <si>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</si>
  <si>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</si>
  <si>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</si>
  <si>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</si>
  <si>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</si>
  <si>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&lt;0</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</si>
  <si>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</si>
  <si>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</si>
  <si>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</si>
  <si>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</si>
  <si>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</si>
  <si>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</si>
  <si>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</si>
  <si>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</si>
  <si>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</si>
  <si>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</si>
  <si>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</si>
  <si>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</si>
  <si>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</si>
  <si>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</si>
  <si>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</si>
  <si>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</si>
  <si>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</si>
  <si>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</si>
  <si>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</si>
  <si>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</si>
  <si>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</si>
  <si>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</si>
  <si>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</si>
  <si>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</si>
  <si>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</si>
  <si>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</si>
  <si>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</si>
  <si>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</si>
  <si>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</si>
  <si>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</si>
  <si>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</si>
  <si>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7.5 - 8%</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</si>
  <si>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</si>
  <si>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</si>
  <si>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</si>
  <si>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</si>
  <si>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</si>
  <si>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</si>
  <si>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</si>
  <si>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</si>
  <si>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</si>
  <si>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</si>
  <si>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</si>
  <si>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</si>
  <si>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</si>
  <si>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</si>
  <si>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</si>
  <si>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</si>
  <si>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</si>
  <si>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</si>
  <si>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</si>
  <si>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</si>
  <si>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</si>
  <si>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</si>
  <si>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</si>
  <si>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</si>
  <si>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</si>
  <si>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</si>
  <si>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</si>
  <si>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</si>
  <si>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</si>
  <si>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</si>
  <si>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</si>
  <si>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</si>
  <si>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</si>
  <si>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</si>
  <si>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</si>
  <si>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</si>
  <si>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</si>
  <si>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</si>
  <si>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</si>
  <si>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</si>
  <si>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</si>
  <si>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</si>
  <si>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</si>
  <si>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</si>
  <si>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</si>
  <si>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</si>
  <si>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</si>
  <si>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</si>
  <si>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</si>
  <si>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</si>
  <si>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</si>
  <si>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</si>
  <si>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</si>
  <si>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</si>
  <si>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</si>
  <si>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</si>
  <si>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</si>
  <si>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</si>
  <si>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</si>
  <si>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</si>
  <si>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</si>
  <si>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</si>
  <si>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</si>
  <si>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</si>
  <si>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</si>
  <si>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</si>
  <si>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</si>
  <si>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</si>
  <si>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</si>
  <si>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</si>
  <si>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</si>
  <si>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</si>
  <si>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</si>
  <si>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</si>
  <si>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</si>
  <si>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</si>
  <si>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</si>
  <si>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</si>
  <si>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</si>
  <si>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</si>
  <si>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</si>
  <si>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</si>
  <si>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</si>
  <si>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</si>
  <si>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</si>
  <si>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</si>
  <si>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</si>
  <si>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</si>
  <si>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</si>
  <si>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</si>
  <si>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</si>
  <si>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</si>
  <si>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</si>
  <si>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</si>
  <si>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</si>
  <si>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</si>
  <si>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</si>
  <si>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</si>
  <si>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</si>
  <si>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</si>
  <si>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</si>
  <si>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</si>
  <si>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</si>
  <si>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</si>
  <si>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</si>
  <si>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</si>
  <si>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</si>
  <si>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</si>
  <si>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</si>
  <si>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</si>
  <si>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</si>
  <si>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</si>
  <si>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</si>
  <si>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</si>
  <si>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</si>
  <si>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</si>
  <si>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</si>
  <si>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</si>
  <si>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</si>
  <si>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</si>
  <si>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</si>
  <si>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</si>
  <si>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</si>
  <si>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</si>
  <si>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</si>
  <si>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</si>
  <si>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</si>
  <si>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</si>
  <si>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</si>
  <si>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</si>
  <si>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</si>
  <si>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</si>
  <si>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</si>
  <si>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</si>
  <si>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</si>
  <si>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</si>
  <si>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</si>
  <si>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</si>
  <si>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</si>
  <si>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</si>
  <si>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</si>
  <si>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</si>
  <si>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</si>
  <si>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</si>
  <si>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</si>
  <si>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</si>
  <si>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</si>
  <si>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</si>
  <si>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</si>
  <si>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</si>
  <si>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</si>
  <si>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</si>
  <si>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</si>
  <si>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</si>
  <si>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</si>
  <si>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</si>
  <si>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</si>
  <si>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</si>
  <si>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</si>
  <si>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</si>
  <si>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</si>
  <si>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</si>
  <si>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</si>
  <si>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</si>
  <si>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</si>
  <si>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</si>
  <si>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</si>
  <si>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</si>
  <si>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</si>
  <si>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</si>
  <si>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</si>
  <si>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</si>
  <si>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</si>
  <si>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</si>
  <si>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</si>
  <si>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</si>
  <si>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</si>
  <si>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</si>
  <si>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</si>
  <si>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</si>
  <si>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</si>
  <si>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</si>
  <si>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</si>
  <si>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</si>
  <si>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</si>
  <si>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</si>
  <si>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</si>
  <si>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</si>
  <si>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</si>
  <si>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</si>
  <si>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</si>
  <si>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</si>
  <si>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</si>
  <si>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</si>
  <si>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</si>
  <si>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</si>
  <si>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</si>
  <si>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</si>
  <si>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</si>
  <si>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</si>
  <si>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</si>
  <si>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</si>
  <si>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</si>
  <si>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</si>
  <si>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</si>
  <si>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</si>
  <si>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</si>
  <si>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</si>
  <si>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</si>
  <si>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</si>
  <si>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</si>
  <si>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</si>
  <si>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</si>
  <si>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</si>
  <si>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</si>
  <si>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</si>
  <si>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</si>
  <si>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</si>
  <si>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</si>
  <si>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</si>
  <si>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</si>
  <si>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</si>
  <si>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</si>
  <si>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</si>
  <si>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</si>
  <si>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</si>
  <si>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</si>
  <si>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</si>
  <si>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</si>
  <si>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</si>
  <si>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</si>
  <si>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</si>
  <si>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</si>
  <si>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</si>
  <si>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</si>
  <si>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</si>
  <si>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</si>
  <si>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</si>
  <si>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</si>
  <si>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</si>
  <si>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</si>
  <si>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</si>
  <si>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</si>
  <si>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</si>
  <si>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</si>
  <si>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</si>
  <si>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</si>
  <si>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</si>
  <si>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</si>
  <si>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</si>
  <si>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</si>
  <si>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</si>
  <si>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</si>
  <si>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</si>
  <si>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</si>
  <si>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</si>
  <si>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</si>
  <si>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</si>
  <si>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</si>
  <si>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</si>
  <si>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</si>
  <si>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</si>
  <si>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</si>
  <si>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</si>
  <si>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</si>
  <si>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</si>
  <si>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</si>
  <si>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</si>
  <si>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</si>
  <si>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</si>
  <si>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2. Regulatory Summary</t>
  </si>
  <si>
    <t>`</t>
  </si>
  <si>
    <t>4. Compliance Art 14 CBD Check Table</t>
  </si>
  <si>
    <t>Optional information e.g. Contact names</t>
  </si>
  <si>
    <t>OG.1.1.3</t>
  </si>
  <si>
    <t>Optional information e.g. Parent name</t>
  </si>
  <si>
    <t>OG.1.1.6</t>
  </si>
  <si>
    <t>OG.1.1.7</t>
  </si>
  <si>
    <t>OG.1.1.8</t>
  </si>
  <si>
    <t>Basel Compliance, subject to national jursdiction (Y/N)</t>
  </si>
  <si>
    <t>CBD Compliance</t>
  </si>
  <si>
    <t>OG.2.1.6</t>
  </si>
  <si>
    <t>Total Cover Assets</t>
  </si>
  <si>
    <t>OG.3.1.4</t>
  </si>
  <si>
    <t xml:space="preserve">2. Over-collateralisation (OC) </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</si>
  <si>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</si>
  <si>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</si>
  <si>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</si>
  <si>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</si>
  <si>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</si>
  <si>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</si>
  <si>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</si>
  <si>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</si>
  <si>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</si>
  <si>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</si>
  <si>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</si>
  <si>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</si>
  <si>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</si>
  <si>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</si>
  <si>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r>
      <t>Is sustainability based on s</t>
    </r>
    <r>
      <rPr>
        <b/>
        <sz val="11"/>
        <rFont val="Calibri"/>
        <family val="2"/>
        <scheme val="minor"/>
      </rPr>
      <t>ustainable assets not present in the cover pool</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</si>
  <si>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</si>
  <si>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 xml:space="preserve">Is sustainability based on </t>
    </r>
    <r>
      <rPr>
        <b/>
        <sz val="11"/>
        <rFont val="Calibri"/>
        <family val="2"/>
        <scheme val="minor"/>
      </rPr>
      <t>other criteria</t>
    </r>
    <r>
      <rPr>
        <sz val="11"/>
        <rFont val="Calibri"/>
        <family val="2"/>
        <scheme val="minor"/>
      </rPr>
      <t>?</t>
    </r>
  </si>
  <si>
    <t>If yes, please provide frurther details</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</si>
  <si>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</si>
  <si>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</si>
  <si>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</si>
  <si>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</si>
  <si>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</si>
  <si>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(c) Geographical distribution: </t>
  </si>
  <si>
    <t>(c) Type of cover assets:</t>
  </si>
  <si>
    <t xml:space="preserve">(c) Valuation Method: </t>
  </si>
  <si>
    <t>(d) Interest rate risk - covered bond:</t>
  </si>
  <si>
    <t>(d) Liquidity Risk - primary assets cover pool:</t>
  </si>
  <si>
    <t>(d) Credit Risk:</t>
  </si>
  <si>
    <t>(d) Market Risk:</t>
  </si>
  <si>
    <t>(e) Maturity Structure - cover assets:</t>
  </si>
  <si>
    <t>(f)  Levels of OC:</t>
  </si>
  <si>
    <t>(g) Percentage of loans in default:</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</si>
  <si>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</si>
  <si>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</si>
  <si>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</si>
  <si>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</si>
  <si>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</si>
  <si>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</si>
  <si>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</si>
  <si>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</si>
  <si>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</si>
  <si>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</si>
  <si>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</si>
  <si>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</si>
  <si>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</si>
  <si>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</si>
  <si>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</si>
  <si>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</si>
  <si>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</si>
  <si>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</si>
  <si>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</si>
  <si>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</si>
  <si>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</si>
  <si>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</si>
  <si>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</si>
  <si>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</si>
  <si>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</si>
  <si>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</si>
  <si>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&gt;  12 - ≤ 24 months</t>
  </si>
  <si>
    <t>&gt; 24 - ≤ 36 months</t>
  </si>
  <si>
    <t>&gt; 36 - ≤ 60 months</t>
  </si>
  <si>
    <t>&gt;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</si>
  <si>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</si>
  <si>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</si>
  <si>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</si>
  <si>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</si>
  <si>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</si>
  <si>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</si>
  <si>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</si>
  <si>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</si>
  <si>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</si>
  <si>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</si>
  <si>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</si>
  <si>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</si>
  <si>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</si>
  <si>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</si>
  <si>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</si>
  <si>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</si>
  <si>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</si>
  <si>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</si>
  <si>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</si>
  <si>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</si>
  <si>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</si>
  <si>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</si>
  <si>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</si>
  <si>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</si>
  <si>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</si>
  <si>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</si>
  <si>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</si>
  <si>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</si>
  <si>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</si>
  <si>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</si>
  <si>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</si>
  <si>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</si>
  <si>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</si>
  <si>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</si>
  <si>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</si>
  <si>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</si>
  <si>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</si>
  <si>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</si>
  <si>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</si>
  <si>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</si>
  <si>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</si>
  <si>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</si>
  <si>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</si>
  <si>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</si>
  <si>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</si>
  <si>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</si>
  <si>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</si>
  <si>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</si>
  <si>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</si>
  <si>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</si>
  <si>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</si>
  <si>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</si>
  <si>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</si>
  <si>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</si>
  <si>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</si>
  <si>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</si>
  <si>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</si>
  <si>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</si>
  <si>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</si>
  <si>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</si>
  <si>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</si>
  <si>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</si>
  <si>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</si>
  <si>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</si>
  <si>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</si>
  <si>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</si>
  <si>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</si>
  <si>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</si>
  <si>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</si>
  <si>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</si>
  <si>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</si>
  <si>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</si>
  <si>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</si>
  <si>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</si>
  <si>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</si>
  <si>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</si>
  <si>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</si>
  <si>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</si>
  <si>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</si>
  <si>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</si>
  <si>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</si>
  <si>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</si>
  <si>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</si>
  <si>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</si>
  <si>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</si>
  <si>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</si>
  <si>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</si>
  <si>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</si>
  <si>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</si>
  <si>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</si>
  <si>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</si>
  <si>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</si>
  <si>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</si>
  <si>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</si>
  <si>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</si>
  <si>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</si>
  <si>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</si>
  <si>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</si>
  <si>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</si>
  <si>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</si>
  <si>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</si>
  <si>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</si>
  <si>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</si>
  <si>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</si>
  <si>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</si>
  <si>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</si>
  <si>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</si>
  <si>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</si>
  <si>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</si>
  <si>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</si>
  <si>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</si>
  <si>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</si>
  <si>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</si>
  <si>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</si>
  <si>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</si>
  <si>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</si>
  <si>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</si>
  <si>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</si>
  <si>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</si>
  <si>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</si>
  <si>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</si>
  <si>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</si>
  <si>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</si>
  <si>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</si>
  <si>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</si>
  <si>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</si>
  <si>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</si>
  <si>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</si>
  <si>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</si>
  <si>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</si>
  <si>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</si>
  <si>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</si>
  <si>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</si>
  <si>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</si>
  <si>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</si>
  <si>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</si>
  <si>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</si>
  <si>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</si>
  <si>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</si>
  <si>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</si>
  <si>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</si>
  <si>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</si>
  <si>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</si>
  <si>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</si>
  <si>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</si>
  <si>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</si>
  <si>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</si>
  <si>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</si>
  <si>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</si>
  <si>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</si>
  <si>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</si>
  <si>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</si>
  <si>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</si>
  <si>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</si>
  <si>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</si>
  <si>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</si>
  <si>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</si>
  <si>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</si>
  <si>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</si>
  <si>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</si>
  <si>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</si>
  <si>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</si>
  <si>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</si>
  <si>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</si>
  <si>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</si>
  <si>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</si>
  <si>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</si>
  <si>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</si>
  <si>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</si>
  <si>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</si>
  <si>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</si>
  <si>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</si>
  <si>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</si>
  <si>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</si>
  <si>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</si>
  <si>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</si>
  <si>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</si>
  <si>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</si>
  <si>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</si>
  <si>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</si>
  <si>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</si>
  <si>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</si>
  <si>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</si>
  <si>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</si>
  <si>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</si>
  <si>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</si>
  <si>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</si>
  <si>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</si>
  <si>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</si>
  <si>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</si>
  <si>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</si>
  <si>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</si>
  <si>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</si>
  <si>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</si>
  <si>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</si>
  <si>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</si>
  <si>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</si>
  <si>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</si>
  <si>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</si>
  <si>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</si>
  <si>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</si>
  <si>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</si>
  <si>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</si>
  <si>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</si>
  <si>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</si>
  <si>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</si>
  <si>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</si>
  <si>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</si>
  <si>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</si>
  <si>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</si>
  <si>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</si>
  <si>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</si>
  <si>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</si>
  <si>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</si>
  <si>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</si>
  <si>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</si>
  <si>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</si>
  <si>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</si>
  <si>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</si>
  <si>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</si>
  <si>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</si>
  <si>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</si>
  <si>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</si>
  <si>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</si>
  <si>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</si>
  <si>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</si>
  <si>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</si>
  <si>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</si>
  <si>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</si>
  <si>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</si>
  <si>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</si>
  <si>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</si>
  <si>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</si>
  <si>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</si>
  <si>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</si>
  <si>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</si>
  <si>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</si>
  <si>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</si>
  <si>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</si>
  <si>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</si>
  <si>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</si>
  <si>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</si>
  <si>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</si>
  <si>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</si>
  <si>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</si>
  <si>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</si>
  <si>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</si>
  <si>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</si>
  <si>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</si>
  <si>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</si>
  <si>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</si>
  <si>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</si>
  <si>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</si>
  <si>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</si>
  <si>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</si>
  <si>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</si>
  <si>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</si>
  <si>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</si>
  <si>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</si>
  <si>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</si>
  <si>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</si>
  <si>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</si>
  <si>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</si>
  <si>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</si>
  <si>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</si>
  <si>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</si>
  <si>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</si>
  <si>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</si>
  <si>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</si>
  <si>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</si>
  <si>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</si>
  <si>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</si>
  <si>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</si>
  <si>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</si>
  <si>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 Legal Entity Identifier (LEI) finder: http://www.lei-lookup.com/#!search</t>
  </si>
  <si>
    <t>** Weighted Average Maturity = Remaining Term to Maturity</t>
  </si>
  <si>
    <t>where applicable - paying agent</t>
  </si>
  <si>
    <t>Weighted Average Maturity (years)**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</si>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</sst>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numFmt numFmtId="170" formatCode="#,##0.0"/>
    <numFmt numFmtId="171" formatCode="0.0%"/>
    <numFmt numFmtId="172" formatCode="0.0"/>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u/>
      <sz val="11"/>
      <color theme="1"/>
      <name val="Calibri"/>
      <family val="2"/>
      <scheme val="minor"/>
    </font>
    <font>
      <sz val="11"/>
      <color theme="5" tint="-0.249977111117893"/>
      <name val="Calibri"/>
      <family val="2"/>
      <scheme val="minor"/>
    </font>
    <font>
      <sz val="11"/>
      <color theme="6" tint="-0.249977111117893"/>
      <name val="Calibri"/>
      <family val="2"/>
      <scheme val="minor"/>
    </font>
    <font>
      <u/>
      <sz val="11"/>
      <color theme="5"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7">
    <xf numFmtId="0" fontId="0" fillId="0" borderId="0"/>
    <xf numFmtId="0" fontId="1" fillId="0" borderId="0"/>
    <xf numFmtId="0" fontId="1" fillId="0" borderId="0"/>
    <xf numFmtId="0" fontId="47" fillId="0" borderId="0" applyNumberForma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0" fontId="55" fillId="0" borderId="0"/>
  </cellStyleXfs>
  <cellXfs count="283">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2" fillId="3" borderId="6"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2"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28" fillId="8" borderId="0" xfId="3" applyFont="1" applyFill="1" applyBorder="1" applyAlignment="1">
      <alignment horizontal="center"/>
    </xf>
    <xf numFmtId="0" fontId="28" fillId="0" borderId="0" xfId="3" applyFont="1" applyAlignment="1"/>
    <xf numFmtId="0" fontId="28" fillId="0" borderId="0" xfId="3" applyFont="1" applyAlignment="1"/>
    <xf numFmtId="0" fontId="28" fillId="9" borderId="0" xfId="2" applyFont="1" applyFill="1" applyAlignment="1">
      <alignment horizontal="center"/>
    </xf>
    <xf numFmtId="0" fontId="1" fillId="0" borderId="0" xfId="2"/>
    <xf numFmtId="0" fontId="40" fillId="0" borderId="13" xfId="2" applyFont="1" applyBorder="1"/>
    <xf numFmtId="0" fontId="40" fillId="0" borderId="14" xfId="2" applyFont="1" applyBorder="1"/>
    <xf numFmtId="0" fontId="40" fillId="0" borderId="15" xfId="2" applyFont="1" applyBorder="1"/>
    <xf numFmtId="0" fontId="1" fillId="0" borderId="0" xfId="1" applyAlignment="1">
      <alignment horizontal="center" vertical="center" wrapText="1"/>
    </xf>
    <xf numFmtId="0" fontId="42" fillId="0" borderId="0" xfId="1" applyFont="1" applyAlignment="1">
      <alignment horizontal="center" vertical="center"/>
    </xf>
    <xf numFmtId="0" fontId="29" fillId="0" borderId="0" xfId="1" applyFont="1" applyAlignment="1">
      <alignment horizontal="center" vertical="center" wrapText="1"/>
    </xf>
    <xf numFmtId="0" fontId="1" fillId="0" borderId="16" xfId="1" applyBorder="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vertical="center" wrapText="1"/>
    </xf>
    <xf numFmtId="0" fontId="49" fillId="9" borderId="0" xfId="1" applyFont="1" applyFill="1" applyAlignment="1">
      <alignment horizontal="center" vertical="center" wrapText="1"/>
    </xf>
    <xf numFmtId="0" fontId="48" fillId="0" borderId="17" xfId="1" applyFont="1" applyBorder="1" applyAlignment="1">
      <alignment horizontal="center" vertical="center" wrapText="1"/>
    </xf>
    <xf numFmtId="0" fontId="49" fillId="0" borderId="0" xfId="1" applyFont="1" applyAlignment="1">
      <alignment horizontal="center" vertical="center" wrapText="1"/>
    </xf>
    <xf numFmtId="0" fontId="49" fillId="8" borderId="18" xfId="1" applyFont="1" applyFill="1" applyBorder="1" applyAlignment="1">
      <alignment horizontal="center" vertical="center" wrapText="1"/>
    </xf>
    <xf numFmtId="0" fontId="50" fillId="0" borderId="0" xfId="1"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1" applyFont="1" applyFill="1" applyAlignment="1">
      <alignment horizontal="center" vertical="center" wrapText="1"/>
    </xf>
    <xf numFmtId="0" fontId="50" fillId="8" borderId="0" xfId="1" applyFont="1" applyFill="1" applyAlignment="1">
      <alignment horizontal="center" vertical="center" wrapText="1"/>
    </xf>
    <xf numFmtId="0" fontId="1" fillId="8" borderId="0" xfId="1" applyFill="1" applyAlignment="1">
      <alignment horizontal="center" vertical="center" wrapText="1"/>
    </xf>
    <xf numFmtId="0" fontId="51" fillId="0" borderId="0" xfId="1" applyFont="1" applyAlignment="1">
      <alignment horizontal="center" vertical="center" wrapText="1"/>
    </xf>
    <xf numFmtId="169" fontId="48" fillId="0" borderId="0" xfId="1" applyNumberFormat="1" applyFont="1" applyAlignment="1">
      <alignment horizontal="center" vertical="center" wrapText="1"/>
    </xf>
    <xf numFmtId="0" fontId="52" fillId="0" borderId="0" xfId="1" applyFont="1" applyAlignment="1">
      <alignment horizontal="center" vertical="center" wrapText="1"/>
    </xf>
    <xf numFmtId="0" fontId="53" fillId="0" borderId="0" xfId="3" quotePrefix="1" applyFont="1" applyFill="1" applyBorder="1" applyAlignment="1">
      <alignment horizontal="center" vertical="center" wrapText="1"/>
    </xf>
    <xf numFmtId="0" fontId="48" fillId="0" borderId="0" xfId="1" quotePrefix="1" applyFont="1" applyAlignment="1">
      <alignment horizontal="center" vertical="center" wrapText="1"/>
    </xf>
    <xf numFmtId="0" fontId="53" fillId="0" borderId="0" xfId="3" applyFont="1" applyFill="1" applyBorder="1" applyAlignment="1">
      <alignment horizontal="center" vertical="center" wrapText="1"/>
    </xf>
    <xf numFmtId="0" fontId="51" fillId="0" borderId="0" xfId="1" quotePrefix="1" applyFont="1" applyAlignment="1">
      <alignment horizontal="center" vertical="center" wrapText="1"/>
    </xf>
    <xf numFmtId="0" fontId="51" fillId="10" borderId="0" xfId="1" applyFont="1" applyFill="1" applyAlignment="1">
      <alignment horizontal="center" vertical="center" wrapText="1"/>
    </xf>
    <xf numFmtId="0" fontId="54" fillId="10" borderId="0" xfId="1" quotePrefix="1" applyFont="1" applyFill="1" applyAlignment="1">
      <alignment horizontal="center" vertical="center" wrapText="1"/>
    </xf>
    <xf numFmtId="0" fontId="50" fillId="10" borderId="0" xfId="1" applyFont="1" applyFill="1" applyAlignment="1">
      <alignment horizontal="center" vertical="center" wrapText="1"/>
    </xf>
    <xf numFmtId="0" fontId="27" fillId="10" borderId="0" xfId="1" applyFont="1" applyFill="1" applyAlignment="1">
      <alignment horizontal="center" vertical="center" wrapText="1"/>
    </xf>
    <xf numFmtId="4" fontId="48" fillId="0" borderId="0" xfId="1" applyNumberFormat="1" applyFont="1" applyAlignment="1">
      <alignment horizontal="center" vertical="center" wrapText="1"/>
    </xf>
    <xf numFmtId="0" fontId="52" fillId="0" borderId="0" xfId="1" quotePrefix="1" applyFont="1" applyAlignment="1">
      <alignment horizontal="center" vertical="center" wrapText="1"/>
    </xf>
    <xf numFmtId="170" fontId="48" fillId="0" borderId="0" xfId="1" applyNumberFormat="1" applyFont="1" applyAlignment="1">
      <alignment horizontal="center" vertical="center" wrapText="1"/>
    </xf>
    <xf numFmtId="10" fontId="48" fillId="0" borderId="0" xfId="4" applyNumberFormat="1" applyFont="1" applyFill="1" applyAlignment="1">
      <alignment horizontal="center" vertical="center" wrapText="1"/>
    </xf>
    <xf numFmtId="10" fontId="48" fillId="0" borderId="0" xfId="5" applyNumberFormat="1" applyFont="1" applyFill="1" applyBorder="1" applyAlignment="1">
      <alignment horizontal="center" vertical="center" wrapText="1"/>
    </xf>
    <xf numFmtId="171" fontId="48" fillId="0" borderId="0" xfId="5" applyNumberFormat="1" applyFont="1" applyFill="1" applyBorder="1" applyAlignment="1">
      <alignment horizontal="center" vertical="center" wrapText="1"/>
    </xf>
    <xf numFmtId="9" fontId="48" fillId="0" borderId="0" xfId="5" applyFont="1" applyFill="1" applyBorder="1" applyAlignment="1">
      <alignment horizontal="center" vertical="center" wrapText="1"/>
    </xf>
    <xf numFmtId="0" fontId="56" fillId="0" borderId="0" xfId="1" applyFont="1" applyAlignment="1">
      <alignment horizontal="center" vertical="center" wrapText="1"/>
    </xf>
    <xf numFmtId="170" fontId="56" fillId="0" borderId="0" xfId="1" applyNumberFormat="1" applyFont="1" applyAlignment="1">
      <alignment horizontal="center" vertical="center" wrapText="1"/>
    </xf>
    <xf numFmtId="3" fontId="48" fillId="0" borderId="0" xfId="1" quotePrefix="1" applyNumberFormat="1" applyFont="1" applyAlignment="1">
      <alignment horizontal="center" vertical="center" wrapText="1"/>
    </xf>
    <xf numFmtId="171" fontId="48" fillId="0" borderId="0" xfId="1" quotePrefix="1" applyNumberFormat="1" applyFont="1" applyAlignment="1">
      <alignment horizontal="center" vertical="center" wrapText="1"/>
    </xf>
    <xf numFmtId="10" fontId="48" fillId="0" borderId="0" xfId="1" quotePrefix="1" applyNumberFormat="1" applyFont="1" applyAlignment="1">
      <alignment horizontal="center" vertical="center" wrapText="1"/>
    </xf>
    <xf numFmtId="0" fontId="48" fillId="0" borderId="0" xfId="1" quotePrefix="1" applyFont="1" applyAlignment="1">
      <alignment horizontal="right" vertical="center" wrapText="1"/>
    </xf>
    <xf numFmtId="170" fontId="48" fillId="0" borderId="0" xfId="1" quotePrefix="1" applyNumberFormat="1" applyFont="1" applyAlignment="1">
      <alignment horizontal="center" vertical="center" wrapText="1"/>
    </xf>
    <xf numFmtId="171" fontId="48" fillId="0" borderId="0" xfId="5" quotePrefix="1" applyNumberFormat="1" applyFont="1" applyFill="1" applyBorder="1" applyAlignment="1">
      <alignment horizontal="center" vertical="center" wrapText="1"/>
    </xf>
    <xf numFmtId="0" fontId="52" fillId="0" borderId="0" xfId="1" applyFont="1" applyAlignment="1">
      <alignment horizontal="right" vertical="center" wrapText="1"/>
    </xf>
    <xf numFmtId="170" fontId="29" fillId="0" borderId="0" xfId="1" applyNumberFormat="1" applyFont="1" applyAlignment="1">
      <alignment horizontal="center" vertical="center" wrapText="1"/>
    </xf>
    <xf numFmtId="9" fontId="48" fillId="0" borderId="0" xfId="5" quotePrefix="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57" fillId="10" borderId="0" xfId="1" applyFont="1" applyFill="1" applyAlignment="1">
      <alignment horizontal="center" vertical="center" wrapText="1"/>
    </xf>
    <xf numFmtId="0" fontId="27" fillId="0" borderId="0" xfId="1" quotePrefix="1" applyFont="1" applyAlignment="1">
      <alignment horizontal="center" vertical="center" wrapText="1"/>
    </xf>
    <xf numFmtId="0" fontId="27"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58" fillId="0" borderId="0" xfId="1" quotePrefix="1" applyFont="1" applyAlignment="1">
      <alignment horizontal="right" vertical="center" wrapText="1"/>
    </xf>
    <xf numFmtId="171" fontId="27" fillId="0" borderId="0" xfId="1" quotePrefix="1" applyNumberFormat="1" applyFont="1" applyAlignment="1">
      <alignment horizontal="center" vertical="center" wrapText="1"/>
    </xf>
    <xf numFmtId="171" fontId="27" fillId="0" borderId="0" xfId="1" applyNumberFormat="1" applyFont="1" applyAlignment="1">
      <alignment horizontal="center" vertical="center" wrapText="1"/>
    </xf>
    <xf numFmtId="172" fontId="48" fillId="0" borderId="0" xfId="1" applyNumberFormat="1" applyFont="1" applyAlignment="1">
      <alignment horizontal="center" vertical="center" wrapText="1"/>
    </xf>
    <xf numFmtId="172" fontId="51" fillId="0" borderId="0" xfId="1" applyNumberFormat="1" applyFont="1" applyAlignment="1">
      <alignment horizontal="center" vertical="center" wrapText="1"/>
    </xf>
    <xf numFmtId="0" fontId="54" fillId="10" borderId="0" xfId="1" applyFont="1" applyFill="1" applyAlignment="1">
      <alignment horizontal="center" vertical="center" wrapText="1"/>
    </xf>
    <xf numFmtId="0" fontId="59" fillId="0" borderId="0" xfId="1" applyFont="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1" applyAlignment="1">
      <alignment horizontal="right" vertical="center" wrapText="1"/>
    </xf>
    <xf numFmtId="170" fontId="1" fillId="0" borderId="0" xfId="1"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0" fontId="52" fillId="0" borderId="0" xfId="1" quotePrefix="1" applyFont="1" applyAlignment="1">
      <alignment horizontal="right" vertical="center" wrapText="1"/>
    </xf>
    <xf numFmtId="170" fontId="52" fillId="0" borderId="0" xfId="1" quotePrefix="1" applyNumberFormat="1" applyFont="1" applyAlignment="1">
      <alignment horizontal="right" vertical="center" wrapText="1"/>
    </xf>
    <xf numFmtId="0" fontId="1" fillId="0" borderId="0" xfId="1" applyAlignment="1">
      <alignment horizontal="center"/>
    </xf>
    <xf numFmtId="0" fontId="60" fillId="0" borderId="0" xfId="1" applyFont="1" applyAlignment="1">
      <alignment horizontal="left" vertical="center"/>
    </xf>
    <xf numFmtId="0" fontId="60" fillId="0" borderId="0" xfId="1" applyFont="1" applyAlignment="1">
      <alignment horizontal="center" vertical="center" wrapText="1"/>
    </xf>
    <xf numFmtId="0" fontId="61" fillId="0" borderId="0" xfId="1" applyFont="1" applyAlignment="1">
      <alignment horizontal="center" vertical="center" wrapText="1"/>
    </xf>
    <xf numFmtId="0" fontId="58" fillId="0" borderId="0" xfId="1" applyFont="1" applyAlignment="1">
      <alignment horizontal="left" vertical="center" wrapText="1"/>
    </xf>
    <xf numFmtId="0" fontId="62" fillId="0" borderId="0" xfId="3" applyFont="1" applyFill="1" applyBorder="1" applyAlignment="1">
      <alignment horizontal="center" vertical="center" wrapText="1"/>
    </xf>
    <xf numFmtId="0" fontId="47" fillId="0" borderId="0" xfId="3" applyFill="1" applyBorder="1" applyAlignment="1">
      <alignment horizontal="center" vertical="center" wrapText="1"/>
    </xf>
    <xf numFmtId="0" fontId="63" fillId="0" borderId="0" xfId="1" applyFont="1" applyAlignment="1">
      <alignment horizontal="center" vertical="center" wrapText="1"/>
    </xf>
    <xf numFmtId="9" fontId="63" fillId="0" borderId="0" xfId="5" applyFont="1" applyFill="1" applyBorder="1" applyAlignment="1">
      <alignment horizontal="center" vertical="center" wrapText="1"/>
    </xf>
    <xf numFmtId="0" fontId="55" fillId="0" borderId="0" xfId="6"/>
    <xf numFmtId="0" fontId="64" fillId="0" borderId="0" xfId="1" applyFont="1" applyAlignment="1">
      <alignment horizontal="center" vertical="center" wrapText="1"/>
    </xf>
    <xf numFmtId="0" fontId="65" fillId="0" borderId="0" xfId="3" applyFont="1" applyFill="1" applyBorder="1" applyAlignment="1">
      <alignment horizontal="center" vertical="center" wrapText="1"/>
    </xf>
    <xf numFmtId="0" fontId="62" fillId="0" borderId="0" xfId="3" applyFont="1" applyFill="1" applyAlignment="1">
      <alignment horizontal="center"/>
    </xf>
    <xf numFmtId="0" fontId="1" fillId="0" borderId="0" xfId="1" applyAlignment="1" applyProtection="1">
      <alignment horizontal="center" vertical="center" wrapText="1"/>
      <protection locked="0"/>
    </xf>
    <xf numFmtId="0" fontId="65" fillId="0" borderId="0" xfId="3" applyFont="1" applyFill="1" applyAlignment="1">
      <alignment horizontal="center" vertical="center" wrapText="1"/>
    </xf>
    <xf numFmtId="0" fontId="58" fillId="0" borderId="0" xfId="1" applyFont="1" applyAlignment="1">
      <alignment horizontal="center" vertical="center" wrapText="1"/>
    </xf>
    <xf numFmtId="0" fontId="48" fillId="0" borderId="17" xfId="1"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center" vertical="center" wrapText="1"/>
    </xf>
    <xf numFmtId="0" fontId="47" fillId="0" borderId="20" xfId="3" quotePrefix="1" applyFill="1" applyBorder="1" applyAlignment="1" applyProtection="1">
      <alignment horizontal="center" vertical="center" wrapText="1"/>
    </xf>
    <xf numFmtId="0" fontId="47" fillId="0" borderId="0" xfId="3" quotePrefix="1" applyFill="1" applyBorder="1" applyAlignment="1" applyProtection="1">
      <alignment horizontal="center" vertical="center" wrapText="1"/>
    </xf>
    <xf numFmtId="0" fontId="48" fillId="0" borderId="0" xfId="1" applyFont="1" applyAlignment="1">
      <alignment horizontal="right" vertical="center" wrapText="1"/>
    </xf>
    <xf numFmtId="171" fontId="48" fillId="0" borderId="0" xfId="5"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10" fontId="48" fillId="0" borderId="0" xfId="4" applyNumberFormat="1" applyFont="1" applyAlignment="1">
      <alignment horizontal="center" vertical="center" wrapText="1"/>
    </xf>
    <xf numFmtId="171" fontId="48" fillId="0" borderId="0" xfId="1" applyNumberFormat="1" applyFont="1" applyAlignment="1">
      <alignment horizontal="center" vertical="center" wrapText="1"/>
    </xf>
    <xf numFmtId="0" fontId="68" fillId="0" borderId="0" xfId="1" applyFont="1" applyAlignment="1">
      <alignment horizontal="center" vertical="center" wrapText="1"/>
    </xf>
    <xf numFmtId="171" fontId="68" fillId="0" borderId="0" xfId="5" applyNumberFormat="1" applyFont="1" applyFill="1" applyBorder="1" applyAlignment="1" applyProtection="1">
      <alignment horizontal="center" vertical="center" wrapText="1"/>
    </xf>
    <xf numFmtId="171" fontId="48" fillId="0" borderId="0" xfId="4" applyNumberFormat="1" applyFont="1" applyAlignment="1">
      <alignment horizontal="center" vertical="center" wrapText="1"/>
    </xf>
    <xf numFmtId="171" fontId="0" fillId="0" borderId="0" xfId="5" applyNumberFormat="1" applyFont="1" applyFill="1" applyBorder="1" applyAlignment="1" applyProtection="1">
      <alignment horizontal="center" vertical="center" wrapText="1"/>
    </xf>
    <xf numFmtId="9" fontId="52" fillId="0" borderId="0" xfId="5" applyFont="1" applyFill="1" applyBorder="1" applyAlignment="1" applyProtection="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0" fontId="27" fillId="11" borderId="0" xfId="1" applyFont="1" applyFill="1" applyAlignment="1">
      <alignment horizontal="center" vertical="center" wrapText="1"/>
    </xf>
    <xf numFmtId="4" fontId="48" fillId="0" borderId="0" xfId="4" applyNumberFormat="1" applyFont="1" applyAlignment="1">
      <alignment horizontal="center" vertical="center" wrapText="1"/>
    </xf>
    <xf numFmtId="0" fontId="54" fillId="0" borderId="0" xfId="1" quotePrefix="1" applyFont="1" applyAlignment="1">
      <alignment horizontal="center" vertical="center" wrapText="1"/>
    </xf>
    <xf numFmtId="3" fontId="48" fillId="0" borderId="0" xfId="4" applyNumberFormat="1" applyFont="1" applyAlignment="1">
      <alignment horizontal="center" vertical="center" wrapText="1"/>
    </xf>
    <xf numFmtId="9" fontId="48" fillId="0" borderId="0" xfId="5" applyFont="1" applyFill="1" applyBorder="1" applyAlignment="1" applyProtection="1">
      <alignment horizontal="center" vertical="center" wrapText="1"/>
    </xf>
    <xf numFmtId="171" fontId="48" fillId="0" borderId="0" xfId="5" quotePrefix="1" applyNumberFormat="1" applyFont="1" applyFill="1" applyBorder="1" applyAlignment="1" applyProtection="1">
      <alignment horizontal="center" vertical="center" wrapText="1"/>
    </xf>
    <xf numFmtId="171" fontId="29" fillId="0" borderId="0" xfId="5" applyNumberFormat="1" applyFont="1" applyFill="1" applyBorder="1" applyAlignment="1" applyProtection="1">
      <alignment horizontal="center" vertical="center" wrapText="1"/>
    </xf>
    <xf numFmtId="0" fontId="1" fillId="0" borderId="0" xfId="1" quotePrefix="1" applyAlignment="1">
      <alignment horizontal="center"/>
    </xf>
    <xf numFmtId="171" fontId="48" fillId="0" borderId="0" xfId="5" applyNumberFormat="1" applyFont="1" applyFill="1" applyAlignment="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26" fillId="8" borderId="0" xfId="1" applyFont="1" applyFill="1" applyAlignment="1">
      <alignment horizontal="center" vertical="center" wrapText="1"/>
    </xf>
    <xf numFmtId="0" fontId="48" fillId="0" borderId="0" xfId="1" applyFont="1" applyAlignment="1">
      <alignment horizontal="left" vertical="center" wrapText="1"/>
    </xf>
    <xf numFmtId="0" fontId="48" fillId="0" borderId="0" xfId="6" applyFont="1" applyAlignment="1">
      <alignment horizontal="center" vertical="center" wrapText="1"/>
    </xf>
    <xf numFmtId="0" fontId="48" fillId="0" borderId="0" xfId="1" applyFont="1" applyAlignment="1" applyProtection="1">
      <alignment horizontal="center" vertical="center" wrapText="1"/>
      <protection locked="0"/>
    </xf>
    <xf numFmtId="0" fontId="1" fillId="0" borderId="0" xfId="1" applyProtection="1">
      <protection locked="0"/>
    </xf>
    <xf numFmtId="0" fontId="51" fillId="0" borderId="0" xfId="1" quotePrefix="1" applyFont="1" applyAlignment="1" applyProtection="1">
      <alignment horizontal="center" vertical="center" wrapText="1"/>
      <protection locked="0"/>
    </xf>
    <xf numFmtId="0" fontId="54" fillId="0" borderId="0" xfId="1" quotePrefix="1" applyFont="1" applyAlignment="1" applyProtection="1">
      <alignment horizontal="center" vertical="center" wrapText="1"/>
      <protection locked="0"/>
    </xf>
    <xf numFmtId="0" fontId="48" fillId="0" borderId="0" xfId="1" quotePrefix="1" applyFont="1" applyAlignment="1" applyProtection="1">
      <alignment horizontal="center" vertical="center" wrapText="1"/>
      <protection locked="0"/>
    </xf>
    <xf numFmtId="0" fontId="50" fillId="0" borderId="0" xfId="1" quotePrefix="1" applyFont="1" applyAlignment="1">
      <alignment horizontal="center" vertical="center" wrapText="1"/>
    </xf>
    <xf numFmtId="0" fontId="48" fillId="12" borderId="0" xfId="1" quotePrefix="1" applyFont="1" applyFill="1" applyAlignment="1">
      <alignment horizontal="center" vertical="center" wrapText="1"/>
    </xf>
    <xf numFmtId="0" fontId="71" fillId="0" borderId="0" xfId="1" applyFont="1" applyAlignment="1">
      <alignment horizontal="left" vertical="center" wrapText="1"/>
    </xf>
    <xf numFmtId="0" fontId="51" fillId="0" borderId="0" xfId="1" quotePrefix="1" applyFont="1" applyAlignment="1">
      <alignment horizontal="left" vertical="center" wrapText="1"/>
    </xf>
    <xf numFmtId="0" fontId="51" fillId="0" borderId="0" xfId="1" applyFont="1" applyAlignment="1">
      <alignment horizontal="left" vertical="center" wrapText="1"/>
    </xf>
    <xf numFmtId="0" fontId="72" fillId="0" borderId="0" xfId="1" applyFont="1" applyAlignment="1">
      <alignment horizontal="center" vertical="center" wrapText="1"/>
    </xf>
    <xf numFmtId="2" fontId="48" fillId="0" borderId="0" xfId="6" applyNumberFormat="1" applyFont="1" applyAlignment="1">
      <alignment horizontal="center" vertical="center" wrapText="1"/>
    </xf>
    <xf numFmtId="0" fontId="52" fillId="0" borderId="0" xfId="1" applyFont="1" applyAlignment="1" applyProtection="1">
      <alignment horizontal="center" vertical="center" wrapText="1"/>
      <protection locked="0"/>
    </xf>
    <xf numFmtId="14" fontId="72" fillId="0" borderId="0" xfId="1" applyNumberFormat="1" applyFont="1" applyAlignment="1">
      <alignment horizontal="center" vertical="center" wrapText="1"/>
    </xf>
    <xf numFmtId="2" fontId="1" fillId="0" borderId="0" xfId="6" applyNumberFormat="1" applyFont="1" applyAlignment="1">
      <alignment horizontal="center" vertical="center" wrapText="1"/>
    </xf>
    <xf numFmtId="10" fontId="48" fillId="0" borderId="0" xfId="4" applyNumberFormat="1" applyFont="1" applyFill="1" applyAlignment="1" applyProtection="1">
      <alignment horizontal="center" vertical="center" wrapText="1"/>
    </xf>
    <xf numFmtId="0" fontId="0" fillId="0" borderId="0" xfId="0" applyAlignment="1">
      <alignment horizontal="left"/>
    </xf>
  </cellXfs>
  <cellStyles count="7">
    <cellStyle name="Hyperlink 2" xfId="3" xr:uid="{6CC26B67-29D2-475F-A61B-67E9408CAA84}"/>
    <cellStyle name="Normal" xfId="0" builtinId="0"/>
    <cellStyle name="Normal 2" xfId="1" xr:uid="{6AFD61F5-C6AE-48FB-97DA-B8C8E67070CF}"/>
    <cellStyle name="Normal 3" xfId="6" xr:uid="{883231E5-4DFD-40AB-82CF-2DB95011198F}"/>
    <cellStyle name="Normal 4" xfId="2" xr:uid="{E74B3C16-03FE-44E1-9210-C504EC30B83F}"/>
    <cellStyle name="Percent 2" xfId="4" xr:uid="{B84FFC7E-8BC1-47E1-94C3-5C1C77CDD635}"/>
    <cellStyle name="Percent 2 2" xfId="5" xr:uid="{0A2CC28B-AB47-48BA-BDEC-878E3A5FE4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10695</xdr:colOff>
      <xdr:row>19</xdr:row>
      <xdr:rowOff>119744</xdr:rowOff>
    </xdr:to>
    <xdr:pic>
      <xdr:nvPicPr>
        <xdr:cNvPr id="2" name="Picture 1">
          <a:extLst>
            <a:ext uri="{FF2B5EF4-FFF2-40B4-BE49-F238E27FC236}">
              <a16:creationId xmlns:a16="http://schemas.microsoft.com/office/drawing/2014/main" id="{C5498E20-F910-4304-A398-D4961ECC6FD8}"/>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642C9-A527-49D3-BE35-520794F52916}">
  <sheetPr>
    <tabColor rgb="FFE36E00"/>
  </sheetPr>
  <dimension ref="A1:A174"/>
  <sheetViews>
    <sheetView tabSelected="1" zoomScale="60" zoomScaleNormal="60" workbookViewId="0"/>
  </sheetViews>
  <sheetFormatPr defaultColWidth="9.140625" defaultRowHeight="15" x14ac:dyDescent="0.25"/>
  <cols>
    <col min="1" max="1" width="242" style="119" customWidth="1"/>
    <col min="2" max="16384" width="9.140625" style="119"/>
  </cols>
  <sheetData>
    <row r="1" spans="1:1" ht="31.5" x14ac:dyDescent="0.25">
      <c r="A1" s="118" t="s">
        <v>1269</v>
      </c>
    </row>
    <row r="3" spans="1:1" x14ac:dyDescent="0.25">
      <c r="A3" s="120"/>
    </row>
    <row r="4" spans="1:1" ht="34.5" x14ac:dyDescent="0.25">
      <c r="A4" s="121" t="s">
        <v>1270</v>
      </c>
    </row>
    <row r="5" spans="1:1" ht="34.5" x14ac:dyDescent="0.25">
      <c r="A5" s="121" t="s">
        <v>1271</v>
      </c>
    </row>
    <row r="6" spans="1:1" ht="51.75" x14ac:dyDescent="0.25">
      <c r="A6" s="121" t="s">
        <v>1272</v>
      </c>
    </row>
    <row r="7" spans="1:1" ht="17.25" x14ac:dyDescent="0.25">
      <c r="A7" s="121"/>
    </row>
    <row r="8" spans="1:1" ht="18.75" x14ac:dyDescent="0.25">
      <c r="A8" s="122" t="s">
        <v>1273</v>
      </c>
    </row>
    <row r="9" spans="1:1" ht="34.5" x14ac:dyDescent="0.3">
      <c r="A9" s="123" t="s">
        <v>1274</v>
      </c>
    </row>
    <row r="10" spans="1:1" ht="86.25" x14ac:dyDescent="0.25">
      <c r="A10" s="124" t="s">
        <v>1275</v>
      </c>
    </row>
    <row r="11" spans="1:1" ht="34.5" x14ac:dyDescent="0.25">
      <c r="A11" s="124" t="s">
        <v>1276</v>
      </c>
    </row>
    <row r="12" spans="1:1" ht="17.25" x14ac:dyDescent="0.25">
      <c r="A12" s="124" t="s">
        <v>1277</v>
      </c>
    </row>
    <row r="13" spans="1:1" ht="17.25" x14ac:dyDescent="0.25">
      <c r="A13" s="124" t="s">
        <v>1278</v>
      </c>
    </row>
    <row r="14" spans="1:1" ht="34.5" x14ac:dyDescent="0.25">
      <c r="A14" s="124" t="s">
        <v>1279</v>
      </c>
    </row>
    <row r="15" spans="1:1" ht="17.25" x14ac:dyDescent="0.25">
      <c r="A15" s="124"/>
    </row>
    <row r="16" spans="1:1" ht="18.75" x14ac:dyDescent="0.25">
      <c r="A16" s="122" t="s">
        <v>1280</v>
      </c>
    </row>
    <row r="17" spans="1:1" ht="17.25" x14ac:dyDescent="0.25">
      <c r="A17" s="125" t="s">
        <v>1281</v>
      </c>
    </row>
    <row r="18" spans="1:1" ht="34.5" x14ac:dyDescent="0.25">
      <c r="A18" s="126" t="s">
        <v>1282</v>
      </c>
    </row>
    <row r="19" spans="1:1" ht="34.5" x14ac:dyDescent="0.25">
      <c r="A19" s="126" t="s">
        <v>1283</v>
      </c>
    </row>
    <row r="20" spans="1:1" ht="51.75" x14ac:dyDescent="0.25">
      <c r="A20" s="126" t="s">
        <v>1284</v>
      </c>
    </row>
    <row r="21" spans="1:1" ht="86.25" x14ac:dyDescent="0.25">
      <c r="A21" s="126" t="s">
        <v>1285</v>
      </c>
    </row>
    <row r="22" spans="1:1" ht="51.75" x14ac:dyDescent="0.25">
      <c r="A22" s="126" t="s">
        <v>1286</v>
      </c>
    </row>
    <row r="23" spans="1:1" ht="34.5" x14ac:dyDescent="0.25">
      <c r="A23" s="126" t="s">
        <v>1287</v>
      </c>
    </row>
    <row r="24" spans="1:1" ht="17.25" x14ac:dyDescent="0.25">
      <c r="A24" s="126" t="s">
        <v>1288</v>
      </c>
    </row>
    <row r="25" spans="1:1" ht="17.25" x14ac:dyDescent="0.25">
      <c r="A25" s="125" t="s">
        <v>1289</v>
      </c>
    </row>
    <row r="26" spans="1:1" ht="51.75" x14ac:dyDescent="0.3">
      <c r="A26" s="127" t="s">
        <v>1290</v>
      </c>
    </row>
    <row r="27" spans="1:1" ht="17.25" x14ac:dyDescent="0.3">
      <c r="A27" s="127" t="s">
        <v>1291</v>
      </c>
    </row>
    <row r="28" spans="1:1" ht="17.25" x14ac:dyDescent="0.25">
      <c r="A28" s="125" t="s">
        <v>1292</v>
      </c>
    </row>
    <row r="29" spans="1:1" ht="34.5" x14ac:dyDescent="0.25">
      <c r="A29" s="126" t="s">
        <v>1293</v>
      </c>
    </row>
    <row r="30" spans="1:1" ht="34.5" x14ac:dyDescent="0.25">
      <c r="A30" s="126" t="s">
        <v>1294</v>
      </c>
    </row>
    <row r="31" spans="1:1" ht="34.5" x14ac:dyDescent="0.25">
      <c r="A31" s="126" t="s">
        <v>1295</v>
      </c>
    </row>
    <row r="32" spans="1:1" ht="34.5" x14ac:dyDescent="0.25">
      <c r="A32" s="126" t="s">
        <v>1296</v>
      </c>
    </row>
    <row r="33" spans="1:1" ht="17.25" x14ac:dyDescent="0.25">
      <c r="A33" s="126"/>
    </row>
    <row r="34" spans="1:1" ht="18.75" x14ac:dyDescent="0.25">
      <c r="A34" s="122" t="s">
        <v>1297</v>
      </c>
    </row>
    <row r="35" spans="1:1" ht="17.25" x14ac:dyDescent="0.25">
      <c r="A35" s="125" t="s">
        <v>1298</v>
      </c>
    </row>
    <row r="36" spans="1:1" ht="34.5" x14ac:dyDescent="0.25">
      <c r="A36" s="126" t="s">
        <v>1299</v>
      </c>
    </row>
    <row r="37" spans="1:1" ht="34.5" x14ac:dyDescent="0.25">
      <c r="A37" s="126" t="s">
        <v>1300</v>
      </c>
    </row>
    <row r="38" spans="1:1" ht="34.5" x14ac:dyDescent="0.25">
      <c r="A38" s="126" t="s">
        <v>1301</v>
      </c>
    </row>
    <row r="39" spans="1:1" ht="17.25" x14ac:dyDescent="0.25">
      <c r="A39" s="126" t="s">
        <v>1302</v>
      </c>
    </row>
    <row r="40" spans="1:1" ht="34.5" x14ac:dyDescent="0.25">
      <c r="A40" s="126" t="s">
        <v>1303</v>
      </c>
    </row>
    <row r="41" spans="1:1" ht="17.25" x14ac:dyDescent="0.25">
      <c r="A41" s="125" t="s">
        <v>1304</v>
      </c>
    </row>
    <row r="42" spans="1:1" ht="17.25" x14ac:dyDescent="0.25">
      <c r="A42" s="126" t="s">
        <v>1305</v>
      </c>
    </row>
    <row r="43" spans="1:1" ht="17.25" x14ac:dyDescent="0.3">
      <c r="A43" s="127" t="s">
        <v>1306</v>
      </c>
    </row>
    <row r="44" spans="1:1" ht="17.25" x14ac:dyDescent="0.25">
      <c r="A44" s="125" t="s">
        <v>1307</v>
      </c>
    </row>
    <row r="45" spans="1:1" ht="34.5" x14ac:dyDescent="0.3">
      <c r="A45" s="127" t="s">
        <v>1308</v>
      </c>
    </row>
    <row r="46" spans="1:1" ht="34.5" x14ac:dyDescent="0.25">
      <c r="A46" s="126" t="s">
        <v>1309</v>
      </c>
    </row>
    <row r="47" spans="1:1" ht="51.75" x14ac:dyDescent="0.25">
      <c r="A47" s="126" t="s">
        <v>1310</v>
      </c>
    </row>
    <row r="48" spans="1:1" ht="17.25" x14ac:dyDescent="0.25">
      <c r="A48" s="126" t="s">
        <v>1311</v>
      </c>
    </row>
    <row r="49" spans="1:1" ht="17.25" x14ac:dyDescent="0.3">
      <c r="A49" s="127" t="s">
        <v>1312</v>
      </c>
    </row>
    <row r="50" spans="1:1" ht="17.25" x14ac:dyDescent="0.25">
      <c r="A50" s="125" t="s">
        <v>1313</v>
      </c>
    </row>
    <row r="51" spans="1:1" ht="34.5" x14ac:dyDescent="0.3">
      <c r="A51" s="127" t="s">
        <v>1314</v>
      </c>
    </row>
    <row r="52" spans="1:1" ht="17.25" x14ac:dyDescent="0.25">
      <c r="A52" s="126" t="s">
        <v>1315</v>
      </c>
    </row>
    <row r="53" spans="1:1" ht="34.5" x14ac:dyDescent="0.3">
      <c r="A53" s="127" t="s">
        <v>1316</v>
      </c>
    </row>
    <row r="54" spans="1:1" ht="17.25" x14ac:dyDescent="0.25">
      <c r="A54" s="125" t="s">
        <v>1317</v>
      </c>
    </row>
    <row r="55" spans="1:1" ht="17.25" x14ac:dyDescent="0.3">
      <c r="A55" s="127" t="s">
        <v>1318</v>
      </c>
    </row>
    <row r="56" spans="1:1" ht="34.5" x14ac:dyDescent="0.25">
      <c r="A56" s="126" t="s">
        <v>1319</v>
      </c>
    </row>
    <row r="57" spans="1:1" ht="17.25" x14ac:dyDescent="0.25">
      <c r="A57" s="126" t="s">
        <v>1320</v>
      </c>
    </row>
    <row r="58" spans="1:1" ht="34.5" x14ac:dyDescent="0.25">
      <c r="A58" s="126" t="s">
        <v>1321</v>
      </c>
    </row>
    <row r="59" spans="1:1" ht="17.25" x14ac:dyDescent="0.25">
      <c r="A59" s="125" t="s">
        <v>1322</v>
      </c>
    </row>
    <row r="60" spans="1:1" ht="34.5" x14ac:dyDescent="0.25">
      <c r="A60" s="126" t="s">
        <v>1323</v>
      </c>
    </row>
    <row r="61" spans="1:1" ht="17.25" x14ac:dyDescent="0.25">
      <c r="A61" s="128"/>
    </row>
    <row r="62" spans="1:1" ht="18.75" x14ac:dyDescent="0.25">
      <c r="A62" s="122" t="s">
        <v>1324</v>
      </c>
    </row>
    <row r="63" spans="1:1" ht="17.25" x14ac:dyDescent="0.25">
      <c r="A63" s="125" t="s">
        <v>1325</v>
      </c>
    </row>
    <row r="64" spans="1:1" ht="34.5" x14ac:dyDescent="0.25">
      <c r="A64" s="126" t="s">
        <v>1326</v>
      </c>
    </row>
    <row r="65" spans="1:1" ht="17.25" x14ac:dyDescent="0.25">
      <c r="A65" s="126" t="s">
        <v>1327</v>
      </c>
    </row>
    <row r="66" spans="1:1" ht="34.5" x14ac:dyDescent="0.25">
      <c r="A66" s="124" t="s">
        <v>1328</v>
      </c>
    </row>
    <row r="67" spans="1:1" ht="34.5" x14ac:dyDescent="0.25">
      <c r="A67" s="124" t="s">
        <v>1329</v>
      </c>
    </row>
    <row r="68" spans="1:1" ht="34.5" x14ac:dyDescent="0.25">
      <c r="A68" s="124" t="s">
        <v>1330</v>
      </c>
    </row>
    <row r="69" spans="1:1" ht="17.25" x14ac:dyDescent="0.25">
      <c r="A69" s="129" t="s">
        <v>1331</v>
      </c>
    </row>
    <row r="70" spans="1:1" ht="51.75" x14ac:dyDescent="0.25">
      <c r="A70" s="124" t="s">
        <v>1332</v>
      </c>
    </row>
    <row r="71" spans="1:1" ht="17.25" x14ac:dyDescent="0.25">
      <c r="A71" s="124" t="s">
        <v>1333</v>
      </c>
    </row>
    <row r="72" spans="1:1" ht="17.25" x14ac:dyDescent="0.25">
      <c r="A72" s="129" t="s">
        <v>1334</v>
      </c>
    </row>
    <row r="73" spans="1:1" ht="17.25" x14ac:dyDescent="0.25">
      <c r="A73" s="124" t="s">
        <v>1335</v>
      </c>
    </row>
    <row r="74" spans="1:1" ht="17.25" x14ac:dyDescent="0.25">
      <c r="A74" s="129" t="s">
        <v>1336</v>
      </c>
    </row>
    <row r="75" spans="1:1" ht="34.5" x14ac:dyDescent="0.25">
      <c r="A75" s="124" t="s">
        <v>1337</v>
      </c>
    </row>
    <row r="76" spans="1:1" ht="17.25" x14ac:dyDescent="0.25">
      <c r="A76" s="124" t="s">
        <v>1338</v>
      </c>
    </row>
    <row r="77" spans="1:1" ht="51.75" x14ac:dyDescent="0.25">
      <c r="A77" s="124" t="s">
        <v>1339</v>
      </c>
    </row>
    <row r="78" spans="1:1" ht="17.25" x14ac:dyDescent="0.25">
      <c r="A78" s="129" t="s">
        <v>1340</v>
      </c>
    </row>
    <row r="79" spans="1:1" ht="17.25" x14ac:dyDescent="0.3">
      <c r="A79" s="123" t="s">
        <v>1341</v>
      </c>
    </row>
    <row r="80" spans="1:1" ht="17.25" x14ac:dyDescent="0.25">
      <c r="A80" s="129" t="s">
        <v>1342</v>
      </c>
    </row>
    <row r="81" spans="1:1" ht="34.5" x14ac:dyDescent="0.25">
      <c r="A81" s="124" t="s">
        <v>1343</v>
      </c>
    </row>
    <row r="82" spans="1:1" ht="34.5" x14ac:dyDescent="0.25">
      <c r="A82" s="124" t="s">
        <v>1344</v>
      </c>
    </row>
    <row r="83" spans="1:1" ht="34.5" x14ac:dyDescent="0.25">
      <c r="A83" s="124" t="s">
        <v>1345</v>
      </c>
    </row>
    <row r="84" spans="1:1" ht="34.5" x14ac:dyDescent="0.25">
      <c r="A84" s="124" t="s">
        <v>1346</v>
      </c>
    </row>
    <row r="85" spans="1:1" ht="34.5" x14ac:dyDescent="0.25">
      <c r="A85" s="124" t="s">
        <v>1347</v>
      </c>
    </row>
    <row r="86" spans="1:1" ht="17.25" x14ac:dyDescent="0.25">
      <c r="A86" s="129" t="s">
        <v>1348</v>
      </c>
    </row>
    <row r="87" spans="1:1" ht="17.25" x14ac:dyDescent="0.25">
      <c r="A87" s="124" t="s">
        <v>1349</v>
      </c>
    </row>
    <row r="88" spans="1:1" ht="34.5" x14ac:dyDescent="0.25">
      <c r="A88" s="124" t="s">
        <v>1350</v>
      </c>
    </row>
    <row r="89" spans="1:1" ht="17.25" x14ac:dyDescent="0.25">
      <c r="A89" s="129" t="s">
        <v>1351</v>
      </c>
    </row>
    <row r="90" spans="1:1" ht="34.5" x14ac:dyDescent="0.25">
      <c r="A90" s="124" t="s">
        <v>1352</v>
      </c>
    </row>
    <row r="91" spans="1:1" ht="17.25" x14ac:dyDescent="0.25">
      <c r="A91" s="129" t="s">
        <v>1353</v>
      </c>
    </row>
    <row r="92" spans="1:1" ht="17.25" x14ac:dyDescent="0.3">
      <c r="A92" s="123" t="s">
        <v>1354</v>
      </c>
    </row>
    <row r="93" spans="1:1" ht="17.25" x14ac:dyDescent="0.25">
      <c r="A93" s="124" t="s">
        <v>1355</v>
      </c>
    </row>
    <row r="94" spans="1:1" ht="17.25" x14ac:dyDescent="0.25">
      <c r="A94" s="124"/>
    </row>
    <row r="95" spans="1:1" ht="18.75" x14ac:dyDescent="0.25">
      <c r="A95" s="122" t="s">
        <v>1356</v>
      </c>
    </row>
    <row r="96" spans="1:1" ht="34.5" x14ac:dyDescent="0.3">
      <c r="A96" s="123" t="s">
        <v>1357</v>
      </c>
    </row>
    <row r="97" spans="1:1" ht="17.25" x14ac:dyDescent="0.3">
      <c r="A97" s="123" t="s">
        <v>1358</v>
      </c>
    </row>
    <row r="98" spans="1:1" ht="17.25" x14ac:dyDescent="0.25">
      <c r="A98" s="129" t="s">
        <v>1359</v>
      </c>
    </row>
    <row r="99" spans="1:1" ht="17.25" x14ac:dyDescent="0.25">
      <c r="A99" s="121" t="s">
        <v>1360</v>
      </c>
    </row>
    <row r="100" spans="1:1" ht="17.25" x14ac:dyDescent="0.25">
      <c r="A100" s="124" t="s">
        <v>1361</v>
      </c>
    </row>
    <row r="101" spans="1:1" ht="17.25" x14ac:dyDescent="0.25">
      <c r="A101" s="124" t="s">
        <v>1362</v>
      </c>
    </row>
    <row r="102" spans="1:1" ht="17.25" x14ac:dyDescent="0.25">
      <c r="A102" s="124" t="s">
        <v>1363</v>
      </c>
    </row>
    <row r="103" spans="1:1" ht="17.25" x14ac:dyDescent="0.25">
      <c r="A103" s="124" t="s">
        <v>1364</v>
      </c>
    </row>
    <row r="104" spans="1:1" ht="34.5" x14ac:dyDescent="0.25">
      <c r="A104" s="124" t="s">
        <v>1365</v>
      </c>
    </row>
    <row r="105" spans="1:1" ht="17.25" x14ac:dyDescent="0.25">
      <c r="A105" s="121" t="s">
        <v>1366</v>
      </c>
    </row>
    <row r="106" spans="1:1" ht="17.25" x14ac:dyDescent="0.25">
      <c r="A106" s="124" t="s">
        <v>1367</v>
      </c>
    </row>
    <row r="107" spans="1:1" ht="17.25" x14ac:dyDescent="0.25">
      <c r="A107" s="124" t="s">
        <v>1368</v>
      </c>
    </row>
    <row r="108" spans="1:1" ht="17.25" x14ac:dyDescent="0.25">
      <c r="A108" s="124" t="s">
        <v>1369</v>
      </c>
    </row>
    <row r="109" spans="1:1" ht="17.25" x14ac:dyDescent="0.25">
      <c r="A109" s="124" t="s">
        <v>1370</v>
      </c>
    </row>
    <row r="110" spans="1:1" ht="17.25" x14ac:dyDescent="0.25">
      <c r="A110" s="124" t="s">
        <v>1371</v>
      </c>
    </row>
    <row r="111" spans="1:1" ht="17.25" x14ac:dyDescent="0.25">
      <c r="A111" s="124" t="s">
        <v>1372</v>
      </c>
    </row>
    <row r="112" spans="1:1" ht="17.25" x14ac:dyDescent="0.25">
      <c r="A112" s="129" t="s">
        <v>1373</v>
      </c>
    </row>
    <row r="113" spans="1:1" ht="17.25" x14ac:dyDescent="0.25">
      <c r="A113" s="124" t="s">
        <v>1374</v>
      </c>
    </row>
    <row r="114" spans="1:1" ht="17.25" x14ac:dyDescent="0.25">
      <c r="A114" s="121" t="s">
        <v>1375</v>
      </c>
    </row>
    <row r="115" spans="1:1" ht="17.25" x14ac:dyDescent="0.25">
      <c r="A115" s="124" t="s">
        <v>1376</v>
      </c>
    </row>
    <row r="116" spans="1:1" ht="17.25" x14ac:dyDescent="0.25">
      <c r="A116" s="124" t="s">
        <v>1377</v>
      </c>
    </row>
    <row r="117" spans="1:1" ht="17.25" x14ac:dyDescent="0.25">
      <c r="A117" s="121" t="s">
        <v>1378</v>
      </c>
    </row>
    <row r="118" spans="1:1" ht="17.25" x14ac:dyDescent="0.25">
      <c r="A118" s="124" t="s">
        <v>1379</v>
      </c>
    </row>
    <row r="119" spans="1:1" ht="17.25" x14ac:dyDescent="0.25">
      <c r="A119" s="124" t="s">
        <v>1380</v>
      </c>
    </row>
    <row r="120" spans="1:1" ht="17.25" x14ac:dyDescent="0.25">
      <c r="A120" s="124" t="s">
        <v>1381</v>
      </c>
    </row>
    <row r="121" spans="1:1" ht="17.25" x14ac:dyDescent="0.25">
      <c r="A121" s="129" t="s">
        <v>1382</v>
      </c>
    </row>
    <row r="122" spans="1:1" ht="17.25" x14ac:dyDescent="0.25">
      <c r="A122" s="121" t="s">
        <v>1383</v>
      </c>
    </row>
    <row r="123" spans="1:1" ht="17.25" x14ac:dyDescent="0.25">
      <c r="A123" s="121" t="s">
        <v>1384</v>
      </c>
    </row>
    <row r="124" spans="1:1" ht="17.25" x14ac:dyDescent="0.25">
      <c r="A124" s="124" t="s">
        <v>1385</v>
      </c>
    </row>
    <row r="125" spans="1:1" ht="17.25" x14ac:dyDescent="0.25">
      <c r="A125" s="124" t="s">
        <v>1386</v>
      </c>
    </row>
    <row r="126" spans="1:1" ht="17.25" x14ac:dyDescent="0.25">
      <c r="A126" s="124" t="s">
        <v>1387</v>
      </c>
    </row>
    <row r="127" spans="1:1" ht="17.25" x14ac:dyDescent="0.25">
      <c r="A127" s="124" t="s">
        <v>1388</v>
      </c>
    </row>
    <row r="128" spans="1:1" ht="17.25" x14ac:dyDescent="0.25">
      <c r="A128" s="124" t="s">
        <v>1389</v>
      </c>
    </row>
    <row r="129" spans="1:1" ht="17.25" x14ac:dyDescent="0.25">
      <c r="A129" s="129" t="s">
        <v>1390</v>
      </c>
    </row>
    <row r="130" spans="1:1" ht="34.5" x14ac:dyDescent="0.25">
      <c r="A130" s="124" t="s">
        <v>1391</v>
      </c>
    </row>
    <row r="131" spans="1:1" ht="69" x14ac:dyDescent="0.25">
      <c r="A131" s="124" t="s">
        <v>1392</v>
      </c>
    </row>
    <row r="132" spans="1:1" ht="34.5" x14ac:dyDescent="0.25">
      <c r="A132" s="124" t="s">
        <v>1393</v>
      </c>
    </row>
    <row r="133" spans="1:1" ht="17.25" x14ac:dyDescent="0.25">
      <c r="A133" s="129" t="s">
        <v>1394</v>
      </c>
    </row>
    <row r="134" spans="1:1" ht="34.5" x14ac:dyDescent="0.25">
      <c r="A134" s="121" t="s">
        <v>1395</v>
      </c>
    </row>
    <row r="135" spans="1:1" ht="17.25" x14ac:dyDescent="0.25">
      <c r="A135" s="121"/>
    </row>
    <row r="136" spans="1:1" ht="18.75" x14ac:dyDescent="0.25">
      <c r="A136" s="122" t="s">
        <v>1396</v>
      </c>
    </row>
    <row r="137" spans="1:1" ht="17.25" x14ac:dyDescent="0.25">
      <c r="A137" s="124" t="s">
        <v>1397</v>
      </c>
    </row>
    <row r="138" spans="1:1" ht="34.5" x14ac:dyDescent="0.25">
      <c r="A138" s="126" t="s">
        <v>1398</v>
      </c>
    </row>
    <row r="139" spans="1:1" ht="34.5" x14ac:dyDescent="0.25">
      <c r="A139" s="126" t="s">
        <v>1399</v>
      </c>
    </row>
    <row r="140" spans="1:1" ht="17.25" x14ac:dyDescent="0.25">
      <c r="A140" s="125" t="s">
        <v>1400</v>
      </c>
    </row>
    <row r="141" spans="1:1" ht="17.25" x14ac:dyDescent="0.25">
      <c r="A141" s="130" t="s">
        <v>1401</v>
      </c>
    </row>
    <row r="142" spans="1:1" ht="34.5" x14ac:dyDescent="0.3">
      <c r="A142" s="127" t="s">
        <v>1402</v>
      </c>
    </row>
    <row r="143" spans="1:1" ht="17.25" x14ac:dyDescent="0.25">
      <c r="A143" s="126" t="s">
        <v>1403</v>
      </c>
    </row>
    <row r="144" spans="1:1" ht="17.25" x14ac:dyDescent="0.25">
      <c r="A144" s="126" t="s">
        <v>1404</v>
      </c>
    </row>
    <row r="145" spans="1:1" ht="17.25" x14ac:dyDescent="0.25">
      <c r="A145" s="130" t="s">
        <v>1405</v>
      </c>
    </row>
    <row r="146" spans="1:1" ht="17.25" x14ac:dyDescent="0.25">
      <c r="A146" s="125" t="s">
        <v>1406</v>
      </c>
    </row>
    <row r="147" spans="1:1" ht="17.25" x14ac:dyDescent="0.25">
      <c r="A147" s="130" t="s">
        <v>1407</v>
      </c>
    </row>
    <row r="148" spans="1:1" ht="17.25" x14ac:dyDescent="0.25">
      <c r="A148" s="126" t="s">
        <v>1408</v>
      </c>
    </row>
    <row r="149" spans="1:1" ht="17.25" x14ac:dyDescent="0.25">
      <c r="A149" s="126" t="s">
        <v>1409</v>
      </c>
    </row>
    <row r="150" spans="1:1" ht="17.25" x14ac:dyDescent="0.25">
      <c r="A150" s="126" t="s">
        <v>1410</v>
      </c>
    </row>
    <row r="151" spans="1:1" ht="34.5" x14ac:dyDescent="0.25">
      <c r="A151" s="130" t="s">
        <v>1411</v>
      </c>
    </row>
    <row r="152" spans="1:1" ht="17.25" x14ac:dyDescent="0.25">
      <c r="A152" s="125" t="s">
        <v>1412</v>
      </c>
    </row>
    <row r="153" spans="1:1" ht="17.25" x14ac:dyDescent="0.25">
      <c r="A153" s="126" t="s">
        <v>1413</v>
      </c>
    </row>
    <row r="154" spans="1:1" ht="17.25" x14ac:dyDescent="0.25">
      <c r="A154" s="126" t="s">
        <v>1414</v>
      </c>
    </row>
    <row r="155" spans="1:1" ht="17.25" x14ac:dyDescent="0.25">
      <c r="A155" s="126" t="s">
        <v>1415</v>
      </c>
    </row>
    <row r="156" spans="1:1" ht="17.25" x14ac:dyDescent="0.25">
      <c r="A156" s="126" t="s">
        <v>1416</v>
      </c>
    </row>
    <row r="157" spans="1:1" ht="34.5" x14ac:dyDescent="0.25">
      <c r="A157" s="126" t="s">
        <v>1417</v>
      </c>
    </row>
    <row r="158" spans="1:1" ht="34.5" x14ac:dyDescent="0.25">
      <c r="A158" s="126" t="s">
        <v>1418</v>
      </c>
    </row>
    <row r="159" spans="1:1" ht="17.25" x14ac:dyDescent="0.25">
      <c r="A159" s="125" t="s">
        <v>1419</v>
      </c>
    </row>
    <row r="160" spans="1:1" ht="34.5" x14ac:dyDescent="0.25">
      <c r="A160" s="126" t="s">
        <v>1420</v>
      </c>
    </row>
    <row r="161" spans="1:1" ht="34.5" x14ac:dyDescent="0.25">
      <c r="A161" s="126" t="s">
        <v>1421</v>
      </c>
    </row>
    <row r="162" spans="1:1" ht="17.25" x14ac:dyDescent="0.25">
      <c r="A162" s="126" t="s">
        <v>1422</v>
      </c>
    </row>
    <row r="163" spans="1:1" ht="17.25" x14ac:dyDescent="0.25">
      <c r="A163" s="125" t="s">
        <v>1423</v>
      </c>
    </row>
    <row r="164" spans="1:1" ht="34.5" x14ac:dyDescent="0.3">
      <c r="A164" s="127" t="s">
        <v>1424</v>
      </c>
    </row>
    <row r="165" spans="1:1" ht="34.5" x14ac:dyDescent="0.25">
      <c r="A165" s="126" t="s">
        <v>1425</v>
      </c>
    </row>
    <row r="166" spans="1:1" ht="17.25" x14ac:dyDescent="0.25">
      <c r="A166" s="125" t="s">
        <v>1426</v>
      </c>
    </row>
    <row r="167" spans="1:1" ht="17.25" x14ac:dyDescent="0.25">
      <c r="A167" s="126" t="s">
        <v>1427</v>
      </c>
    </row>
    <row r="168" spans="1:1" ht="17.25" x14ac:dyDescent="0.25">
      <c r="A168" s="125" t="s">
        <v>1428</v>
      </c>
    </row>
    <row r="169" spans="1:1" ht="17.25" x14ac:dyDescent="0.3">
      <c r="A169" s="127" t="s">
        <v>1429</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topLeftCell="A14" zoomScaleNormal="100" workbookViewId="0">
      <selection activeCell="N52" sqref="N52"/>
    </sheetView>
  </sheetViews>
  <sheetFormatPr defaultRowHeight="15" x14ac:dyDescent="0.2"/>
  <cols>
    <col min="1" max="1" width="0.42578125" customWidth="1"/>
    <col min="2" max="3" width="14.7109375" customWidth="1"/>
    <col min="4" max="4" width="24.85546875" customWidth="1"/>
    <col min="5" max="5" width="13.5703125" customWidth="1"/>
    <col min="6" max="6" width="17.7109375" customWidth="1"/>
    <col min="7" max="8" width="0.28515625" customWidth="1"/>
    <col min="9" max="9" width="9.5703125" customWidth="1"/>
  </cols>
  <sheetData>
    <row r="1" spans="2:7" s="1" customFormat="1" ht="9" customHeight="1" x14ac:dyDescent="0.15">
      <c r="B1" s="74"/>
    </row>
    <row r="2" spans="2:7" s="1" customFormat="1" ht="22.9" customHeight="1" x14ac:dyDescent="0.15">
      <c r="B2" s="74"/>
      <c r="D2" s="80" t="s">
        <v>14</v>
      </c>
      <c r="E2" s="80"/>
      <c r="F2" s="80"/>
      <c r="G2" s="80"/>
    </row>
    <row r="3" spans="2:7" s="1" customFormat="1" ht="5.85" customHeight="1" x14ac:dyDescent="0.15">
      <c r="B3" s="74"/>
    </row>
    <row r="4" spans="2:7" s="1" customFormat="1" ht="34.15" customHeight="1" x14ac:dyDescent="0.15">
      <c r="B4" s="76" t="s">
        <v>1105</v>
      </c>
      <c r="C4" s="76"/>
      <c r="D4" s="76"/>
      <c r="E4" s="76"/>
      <c r="F4" s="76"/>
    </row>
    <row r="5" spans="2:7" s="1" customFormat="1" ht="6.4" customHeight="1" x14ac:dyDescent="0.15"/>
    <row r="6" spans="2:7" s="1" customFormat="1" ht="24.6" customHeight="1" x14ac:dyDescent="0.15">
      <c r="B6" s="9" t="s">
        <v>1107</v>
      </c>
      <c r="C6" s="3">
        <v>45473</v>
      </c>
      <c r="D6" s="48" t="s">
        <v>1106</v>
      </c>
    </row>
    <row r="7" spans="2:7" s="1" customFormat="1" ht="4.3499999999999996" customHeight="1" x14ac:dyDescent="0.15"/>
    <row r="8" spans="2:7" s="1" customFormat="1" ht="19.149999999999999" customHeight="1" x14ac:dyDescent="0.15">
      <c r="B8" s="85" t="s">
        <v>1108</v>
      </c>
      <c r="C8" s="85"/>
      <c r="D8" s="85"/>
      <c r="E8" s="85"/>
      <c r="F8" s="85"/>
    </row>
    <row r="9" spans="2:7" s="1" customFormat="1" ht="2.1" customHeight="1" x14ac:dyDescent="0.15"/>
    <row r="10" spans="2:7" s="1" customFormat="1" ht="11.1" customHeight="1" x14ac:dyDescent="0.15">
      <c r="B10" s="87" t="s">
        <v>1109</v>
      </c>
      <c r="C10" s="87"/>
    </row>
    <row r="11" spans="2:7" s="1" customFormat="1" ht="2.65" customHeight="1" x14ac:dyDescent="0.15"/>
    <row r="12" spans="2:7" s="1" customFormat="1" ht="17.100000000000001" customHeight="1" x14ac:dyDescent="0.15">
      <c r="B12" s="88" t="s">
        <v>1070</v>
      </c>
      <c r="C12" s="88"/>
      <c r="D12" s="88"/>
      <c r="E12" s="88"/>
      <c r="F12" s="35">
        <v>3579275038.4699998</v>
      </c>
    </row>
    <row r="13" spans="2:7" s="1" customFormat="1" ht="17.100000000000001" customHeight="1" x14ac:dyDescent="0.15">
      <c r="B13" s="89" t="s">
        <v>1071</v>
      </c>
      <c r="C13" s="89"/>
      <c r="D13" s="89"/>
      <c r="E13" s="89"/>
      <c r="F13" s="36">
        <v>3579275038.4699998</v>
      </c>
    </row>
    <row r="14" spans="2:7" s="1" customFormat="1" ht="17.100000000000001" customHeight="1" x14ac:dyDescent="0.15">
      <c r="B14" s="89" t="s">
        <v>1072</v>
      </c>
      <c r="C14" s="89"/>
      <c r="D14" s="89"/>
      <c r="E14" s="89"/>
      <c r="F14" s="36">
        <v>540884837.07999504</v>
      </c>
    </row>
    <row r="15" spans="2:7" s="1" customFormat="1" ht="17.100000000000001" customHeight="1" x14ac:dyDescent="0.15">
      <c r="B15" s="89" t="s">
        <v>504</v>
      </c>
      <c r="C15" s="89"/>
      <c r="D15" s="89"/>
      <c r="E15" s="89"/>
      <c r="F15" s="36">
        <v>26594</v>
      </c>
    </row>
    <row r="16" spans="2:7" s="1" customFormat="1" ht="17.100000000000001" customHeight="1" x14ac:dyDescent="0.15">
      <c r="B16" s="89" t="s">
        <v>1073</v>
      </c>
      <c r="C16" s="89"/>
      <c r="D16" s="89"/>
      <c r="E16" s="89"/>
      <c r="F16" s="36">
        <v>50360</v>
      </c>
    </row>
    <row r="17" spans="2:6" s="1" customFormat="1" ht="17.100000000000001" customHeight="1" x14ac:dyDescent="0.15">
      <c r="B17" s="89" t="s">
        <v>1074</v>
      </c>
      <c r="C17" s="89"/>
      <c r="D17" s="89"/>
      <c r="E17" s="89"/>
      <c r="F17" s="36">
        <v>134589.570522297</v>
      </c>
    </row>
    <row r="18" spans="2:6" s="1" customFormat="1" ht="17.100000000000001" customHeight="1" x14ac:dyDescent="0.15">
      <c r="B18" s="89" t="s">
        <v>1075</v>
      </c>
      <c r="C18" s="89"/>
      <c r="D18" s="89"/>
      <c r="E18" s="89"/>
      <c r="F18" s="36">
        <v>71073.769628077294</v>
      </c>
    </row>
    <row r="19" spans="2:6" s="1" customFormat="1" ht="17.100000000000001" customHeight="1" x14ac:dyDescent="0.15">
      <c r="B19" s="89" t="s">
        <v>1076</v>
      </c>
      <c r="C19" s="89"/>
      <c r="D19" s="89"/>
      <c r="E19" s="89"/>
      <c r="F19" s="37">
        <v>0.51770451891252101</v>
      </c>
    </row>
    <row r="20" spans="2:6" s="1" customFormat="1" ht="17.100000000000001" customHeight="1" x14ac:dyDescent="0.15">
      <c r="B20" s="89" t="s">
        <v>1077</v>
      </c>
      <c r="C20" s="89"/>
      <c r="D20" s="89"/>
      <c r="E20" s="89"/>
      <c r="F20" s="37">
        <v>0.57763276890911897</v>
      </c>
    </row>
    <row r="21" spans="2:6" s="1" customFormat="1" ht="17.100000000000001" customHeight="1" x14ac:dyDescent="0.15">
      <c r="B21" s="89" t="s">
        <v>1078</v>
      </c>
      <c r="C21" s="89"/>
      <c r="D21" s="89"/>
      <c r="E21" s="89"/>
      <c r="F21" s="38">
        <v>4.7005002978910699</v>
      </c>
    </row>
    <row r="22" spans="2:6" s="1" customFormat="1" ht="17.100000000000001" customHeight="1" x14ac:dyDescent="0.15">
      <c r="B22" s="89" t="s">
        <v>1079</v>
      </c>
      <c r="C22" s="89"/>
      <c r="D22" s="89"/>
      <c r="E22" s="89"/>
      <c r="F22" s="38">
        <v>14.9278657501695</v>
      </c>
    </row>
    <row r="23" spans="2:6" s="1" customFormat="1" ht="17.100000000000001" customHeight="1" x14ac:dyDescent="0.15">
      <c r="B23" s="89" t="s">
        <v>1080</v>
      </c>
      <c r="C23" s="89"/>
      <c r="D23" s="89"/>
      <c r="E23" s="89"/>
      <c r="F23" s="38">
        <v>19.628346772134801</v>
      </c>
    </row>
    <row r="24" spans="2:6" s="1" customFormat="1" ht="17.100000000000001" customHeight="1" x14ac:dyDescent="0.15">
      <c r="B24" s="89" t="s">
        <v>1081</v>
      </c>
      <c r="C24" s="89"/>
      <c r="D24" s="89"/>
      <c r="E24" s="89"/>
      <c r="F24" s="37">
        <v>0.92076534850162095</v>
      </c>
    </row>
    <row r="25" spans="2:6" s="1" customFormat="1" ht="17.100000000000001" customHeight="1" x14ac:dyDescent="0.15">
      <c r="B25" s="89" t="s">
        <v>1082</v>
      </c>
      <c r="C25" s="89"/>
      <c r="D25" s="89"/>
      <c r="E25" s="89"/>
      <c r="F25" s="37">
        <v>7.9234651498374095E-2</v>
      </c>
    </row>
    <row r="26" spans="2:6" s="1" customFormat="1" ht="17.100000000000001" customHeight="1" x14ac:dyDescent="0.15">
      <c r="B26" s="89" t="s">
        <v>1083</v>
      </c>
      <c r="C26" s="89"/>
      <c r="D26" s="89"/>
      <c r="E26" s="89"/>
      <c r="F26" s="37">
        <v>1.84014783599117E-2</v>
      </c>
    </row>
    <row r="27" spans="2:6" s="1" customFormat="1" ht="17.100000000000001" customHeight="1" x14ac:dyDescent="0.15">
      <c r="B27" s="89" t="s">
        <v>1084</v>
      </c>
      <c r="C27" s="89"/>
      <c r="D27" s="89"/>
      <c r="E27" s="89"/>
      <c r="F27" s="37">
        <v>1.8122061267560101E-2</v>
      </c>
    </row>
    <row r="28" spans="2:6" s="1" customFormat="1" ht="17.100000000000001" customHeight="1" x14ac:dyDescent="0.15">
      <c r="B28" s="89" t="s">
        <v>1085</v>
      </c>
      <c r="C28" s="89"/>
      <c r="D28" s="89"/>
      <c r="E28" s="89"/>
      <c r="F28" s="37">
        <v>2.16485119689592E-2</v>
      </c>
    </row>
    <row r="29" spans="2:6" s="1" customFormat="1" ht="17.100000000000001" customHeight="1" x14ac:dyDescent="0.15">
      <c r="B29" s="89" t="s">
        <v>1086</v>
      </c>
      <c r="C29" s="89"/>
      <c r="D29" s="89"/>
      <c r="E29" s="89"/>
      <c r="F29" s="38">
        <v>7.8506800822997604</v>
      </c>
    </row>
    <row r="30" spans="2:6" s="1" customFormat="1" ht="17.100000000000001" customHeight="1" x14ac:dyDescent="0.15">
      <c r="B30" s="89" t="s">
        <v>1087</v>
      </c>
      <c r="C30" s="89"/>
      <c r="D30" s="89"/>
      <c r="E30" s="89"/>
      <c r="F30" s="38">
        <v>7.2209174803007397</v>
      </c>
    </row>
    <row r="31" spans="2:6" s="1" customFormat="1" ht="17.100000000000001" customHeight="1" x14ac:dyDescent="0.15">
      <c r="B31" s="90" t="s">
        <v>1088</v>
      </c>
      <c r="C31" s="90"/>
      <c r="D31" s="90"/>
      <c r="E31" s="90"/>
      <c r="F31" s="39">
        <v>5.9165408560087299E-5</v>
      </c>
    </row>
    <row r="32" spans="2:6" s="1" customFormat="1" ht="5.25" customHeight="1" x14ac:dyDescent="0.15"/>
    <row r="33" spans="2:8" s="1" customFormat="1" ht="19.149999999999999" customHeight="1" x14ac:dyDescent="0.15">
      <c r="B33" s="85" t="s">
        <v>1110</v>
      </c>
      <c r="C33" s="85"/>
      <c r="D33" s="85"/>
      <c r="E33" s="85"/>
      <c r="F33" s="85"/>
    </row>
    <row r="34" spans="2:8" s="1" customFormat="1" ht="5.25" customHeight="1" x14ac:dyDescent="0.15"/>
    <row r="35" spans="2:8" s="1" customFormat="1" ht="21.4" customHeight="1" x14ac:dyDescent="0.2">
      <c r="B35" s="91" t="s">
        <v>1089</v>
      </c>
      <c r="C35" s="91"/>
      <c r="D35" s="91"/>
      <c r="E35" s="91"/>
      <c r="F35" s="26">
        <v>158421318.97999999</v>
      </c>
    </row>
    <row r="36" spans="2:8" s="1" customFormat="1" ht="5.25" customHeight="1" x14ac:dyDescent="0.15"/>
    <row r="37" spans="2:8" s="1" customFormat="1" ht="19.149999999999999" customHeight="1" x14ac:dyDescent="0.15">
      <c r="B37" s="85" t="s">
        <v>1111</v>
      </c>
      <c r="C37" s="85"/>
      <c r="D37" s="85"/>
      <c r="E37" s="85"/>
      <c r="F37" s="85"/>
    </row>
    <row r="38" spans="2:8" s="1" customFormat="1" ht="5.25" customHeight="1" x14ac:dyDescent="0.15"/>
    <row r="39" spans="2:8" s="1" customFormat="1" ht="13.35" customHeight="1" x14ac:dyDescent="0.15">
      <c r="B39" s="40"/>
      <c r="C39" s="41" t="s">
        <v>1090</v>
      </c>
      <c r="D39" s="41" t="s">
        <v>1090</v>
      </c>
      <c r="E39" s="41" t="s">
        <v>1090</v>
      </c>
      <c r="F39" s="92" t="s">
        <v>1090</v>
      </c>
      <c r="G39" s="92"/>
      <c r="H39" s="92"/>
    </row>
    <row r="40" spans="2:8" s="1" customFormat="1" ht="10.7" customHeight="1" x14ac:dyDescent="0.15">
      <c r="B40" s="42" t="s">
        <v>952</v>
      </c>
      <c r="C40" s="43" t="s">
        <v>1091</v>
      </c>
      <c r="D40" s="43" t="s">
        <v>1092</v>
      </c>
      <c r="E40" s="43" t="s">
        <v>1093</v>
      </c>
      <c r="F40" s="93" t="s">
        <v>1094</v>
      </c>
      <c r="G40" s="93"/>
      <c r="H40" s="93"/>
    </row>
    <row r="41" spans="2:8" s="1" customFormat="1" ht="14.45" customHeight="1" x14ac:dyDescent="0.15">
      <c r="B41" s="44" t="s">
        <v>10</v>
      </c>
      <c r="C41" s="12" t="s">
        <v>1095</v>
      </c>
      <c r="D41" s="12" t="s">
        <v>1095</v>
      </c>
      <c r="E41" s="12" t="s">
        <v>1095</v>
      </c>
      <c r="F41" s="94" t="s">
        <v>1095</v>
      </c>
      <c r="G41" s="94"/>
      <c r="H41" s="94"/>
    </row>
    <row r="42" spans="2:8" s="1" customFormat="1" ht="12.75" customHeight="1" x14ac:dyDescent="0.15">
      <c r="B42" s="45" t="s">
        <v>951</v>
      </c>
      <c r="C42" s="46" t="s">
        <v>1096</v>
      </c>
      <c r="D42" s="46" t="s">
        <v>1096</v>
      </c>
      <c r="E42" s="46" t="s">
        <v>1096</v>
      </c>
      <c r="F42" s="95" t="s">
        <v>1097</v>
      </c>
      <c r="G42" s="95"/>
      <c r="H42" s="95"/>
    </row>
    <row r="43" spans="2:8" s="1" customFormat="1" ht="12.75" customHeight="1" x14ac:dyDescent="0.15">
      <c r="B43" s="44" t="s">
        <v>956</v>
      </c>
      <c r="C43" s="12" t="s">
        <v>1</v>
      </c>
      <c r="D43" s="12" t="s">
        <v>1</v>
      </c>
      <c r="E43" s="12" t="s">
        <v>1</v>
      </c>
      <c r="F43" s="94" t="s">
        <v>1</v>
      </c>
      <c r="G43" s="94"/>
      <c r="H43" s="94"/>
    </row>
    <row r="44" spans="2:8" s="1" customFormat="1" ht="12.75" customHeight="1" x14ac:dyDescent="0.15">
      <c r="B44" s="45" t="s">
        <v>1098</v>
      </c>
      <c r="C44" s="13">
        <v>2000000</v>
      </c>
      <c r="D44" s="13">
        <v>6000000</v>
      </c>
      <c r="E44" s="13">
        <v>7000000</v>
      </c>
      <c r="F44" s="96">
        <v>5000000</v>
      </c>
      <c r="G44" s="96"/>
      <c r="H44" s="96"/>
    </row>
    <row r="45" spans="2:8" s="1" customFormat="1" ht="12.75" customHeight="1" x14ac:dyDescent="0.15">
      <c r="B45" s="45" t="s">
        <v>954</v>
      </c>
      <c r="C45" s="14">
        <v>43385</v>
      </c>
      <c r="D45" s="14">
        <v>43180</v>
      </c>
      <c r="E45" s="14">
        <v>45212</v>
      </c>
      <c r="F45" s="81">
        <v>44587</v>
      </c>
      <c r="G45" s="81"/>
      <c r="H45" s="81"/>
    </row>
    <row r="46" spans="2:8" s="1" customFormat="1" ht="12.75" customHeight="1" x14ac:dyDescent="0.15">
      <c r="B46" s="45" t="s">
        <v>955</v>
      </c>
      <c r="C46" s="14">
        <v>46195</v>
      </c>
      <c r="D46" s="14">
        <v>46926</v>
      </c>
      <c r="E46" s="14">
        <v>47656</v>
      </c>
      <c r="F46" s="81">
        <v>48143</v>
      </c>
      <c r="G46" s="81"/>
      <c r="H46" s="81"/>
    </row>
    <row r="47" spans="2:8" s="1" customFormat="1" ht="12.75" customHeight="1" x14ac:dyDescent="0.15">
      <c r="B47" s="45" t="s">
        <v>957</v>
      </c>
      <c r="C47" s="12" t="s">
        <v>1099</v>
      </c>
      <c r="D47" s="12" t="s">
        <v>1099</v>
      </c>
      <c r="E47" s="12" t="s">
        <v>1099</v>
      </c>
      <c r="F47" s="94" t="s">
        <v>1099</v>
      </c>
      <c r="G47" s="94"/>
      <c r="H47" s="94"/>
    </row>
    <row r="48" spans="2:8" s="1" customFormat="1" ht="12.75" customHeight="1" x14ac:dyDescent="0.15">
      <c r="B48" s="44" t="s">
        <v>958</v>
      </c>
      <c r="C48" s="15">
        <v>0.01</v>
      </c>
      <c r="D48" s="15">
        <v>8.0000000000000002E-3</v>
      </c>
      <c r="E48" s="15">
        <v>1E-3</v>
      </c>
      <c r="F48" s="97">
        <v>0</v>
      </c>
      <c r="G48" s="97"/>
      <c r="H48" s="97"/>
    </row>
    <row r="49" spans="2:8" s="1" customFormat="1" ht="12.2" customHeight="1" x14ac:dyDescent="0.15">
      <c r="B49" s="44" t="s">
        <v>1100</v>
      </c>
      <c r="C49" s="12" t="s">
        <v>1101</v>
      </c>
      <c r="D49" s="12" t="s">
        <v>1101</v>
      </c>
      <c r="E49" s="12" t="s">
        <v>1101</v>
      </c>
      <c r="F49" s="94" t="s">
        <v>1101</v>
      </c>
      <c r="G49" s="94"/>
      <c r="H49" s="94"/>
    </row>
    <row r="50" spans="2:8" s="1" customFormat="1" ht="10.7" customHeight="1" x14ac:dyDescent="0.15">
      <c r="B50" s="44" t="s">
        <v>1102</v>
      </c>
      <c r="C50" s="12" t="s">
        <v>993</v>
      </c>
      <c r="D50" s="12" t="s">
        <v>993</v>
      </c>
      <c r="E50" s="12" t="s">
        <v>993</v>
      </c>
      <c r="F50" s="94" t="s">
        <v>993</v>
      </c>
      <c r="G50" s="94"/>
      <c r="H50" s="94"/>
    </row>
    <row r="51" spans="2:8" s="1" customFormat="1" ht="14.85" customHeight="1" x14ac:dyDescent="0.15">
      <c r="B51" s="44" t="s">
        <v>1103</v>
      </c>
      <c r="C51" s="12" t="s">
        <v>1104</v>
      </c>
      <c r="D51" s="12" t="s">
        <v>1104</v>
      </c>
      <c r="E51" s="12" t="s">
        <v>1104</v>
      </c>
      <c r="F51" s="94" t="s">
        <v>1104</v>
      </c>
      <c r="G51" s="94"/>
      <c r="H51" s="94"/>
    </row>
    <row r="52" spans="2:8" s="1" customFormat="1" ht="26.1" customHeight="1" x14ac:dyDescent="0.15"/>
    <row r="53" spans="2:8" s="1" customFormat="1" ht="19.149999999999999" customHeight="1" x14ac:dyDescent="0.15">
      <c r="B53" s="85" t="s">
        <v>1112</v>
      </c>
      <c r="C53" s="85"/>
      <c r="D53" s="85"/>
      <c r="E53" s="85"/>
      <c r="F53" s="85"/>
    </row>
    <row r="54" spans="2:8" s="1" customFormat="1" ht="5.25" customHeight="1" x14ac:dyDescent="0.15"/>
    <row r="55" spans="2:8" s="1" customFormat="1" ht="19.149999999999999" customHeight="1" x14ac:dyDescent="0.15">
      <c r="B55" s="7" t="s">
        <v>1113</v>
      </c>
    </row>
    <row r="56" spans="2:8" s="1" customFormat="1" ht="5.25" customHeight="1" x14ac:dyDescent="0.15"/>
    <row r="57" spans="2:8" s="1" customFormat="1" ht="19.149999999999999" customHeight="1" x14ac:dyDescent="0.15">
      <c r="B57" s="85" t="s">
        <v>1114</v>
      </c>
      <c r="C57" s="85"/>
      <c r="D57" s="85"/>
      <c r="E57" s="85"/>
      <c r="F57" s="85"/>
    </row>
    <row r="58" spans="2:8" s="1" customFormat="1" ht="5.25" customHeight="1" x14ac:dyDescent="0.15"/>
    <row r="59" spans="2:8" s="1" customFormat="1" ht="21.4" customHeight="1" x14ac:dyDescent="0.2">
      <c r="B59" s="47">
        <v>5248513.5599999996</v>
      </c>
      <c r="C59" s="25" t="s">
        <v>1</v>
      </c>
    </row>
    <row r="60" spans="2:8" s="1" customFormat="1" ht="28.7" customHeight="1"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scale="86"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41"/>
  <sheetViews>
    <sheetView zoomScaleNormal="100" workbookViewId="0"/>
  </sheetViews>
  <sheetFormatPr defaultRowHeight="15" x14ac:dyDescent="0.2"/>
  <cols>
    <col min="1" max="1" width="0.7109375" customWidth="1"/>
    <col min="2" max="2" width="11.7109375" customWidth="1"/>
    <col min="3" max="3" width="0.42578125" customWidth="1"/>
    <col min="4" max="4" width="0.28515625" customWidth="1"/>
    <col min="5" max="5" width="0.42578125" customWidth="1"/>
    <col min="6" max="7" width="0.28515625" customWidth="1"/>
    <col min="8" max="9" width="0.5703125" customWidth="1"/>
    <col min="10" max="10" width="0.7109375" customWidth="1"/>
    <col min="11" max="11" width="0.42578125" customWidth="1"/>
    <col min="12" max="12" width="6" customWidth="1"/>
    <col min="13" max="13" width="7.42578125" customWidth="1"/>
    <col min="14" max="14" width="0.42578125" customWidth="1"/>
    <col min="15" max="15" width="0.28515625" customWidth="1"/>
    <col min="16" max="16" width="0.42578125" customWidth="1"/>
    <col min="17" max="18" width="0.28515625" customWidth="1"/>
    <col min="19" max="20" width="0.5703125" customWidth="1"/>
    <col min="21" max="22" width="0.7109375" customWidth="1"/>
    <col min="23" max="23" width="7.42578125" customWidth="1"/>
    <col min="24" max="24" width="0.42578125" customWidth="1"/>
    <col min="25" max="25" width="0.28515625" customWidth="1"/>
    <col min="26" max="26" width="0.42578125" customWidth="1"/>
    <col min="27" max="28" width="0.28515625" customWidth="1"/>
    <col min="29" max="30" width="0.5703125" customWidth="1"/>
    <col min="31" max="31" width="0.7109375" customWidth="1"/>
    <col min="32" max="32" width="15.28515625" customWidth="1"/>
    <col min="33" max="34" width="0.42578125" customWidth="1"/>
    <col min="35" max="36" width="0.28515625" customWidth="1"/>
    <col min="37" max="37" width="0.140625" customWidth="1"/>
    <col min="38" max="38" width="0.5703125" customWidth="1"/>
    <col min="39" max="39" width="0.28515625" customWidth="1"/>
    <col min="40" max="40" width="1" customWidth="1"/>
    <col min="41" max="41" width="9" customWidth="1"/>
    <col min="42" max="43" width="0.28515625" customWidth="1"/>
    <col min="44" max="44" width="0.7109375" customWidth="1"/>
    <col min="45" max="45" width="0.28515625" customWidth="1"/>
    <col min="46" max="46" width="4.7109375" customWidth="1"/>
  </cols>
  <sheetData>
    <row r="1" spans="2:44" s="1" customFormat="1" ht="9" customHeight="1" x14ac:dyDescent="0.15">
      <c r="B1" s="74"/>
      <c r="C1" s="74"/>
      <c r="D1" s="74"/>
      <c r="E1" s="74"/>
      <c r="F1" s="74"/>
      <c r="G1" s="74"/>
      <c r="H1" s="74"/>
      <c r="I1" s="74"/>
      <c r="J1" s="74"/>
      <c r="K1" s="74"/>
      <c r="L1" s="74"/>
    </row>
    <row r="2" spans="2:44" s="1" customFormat="1" ht="22.9" customHeight="1" x14ac:dyDescent="0.15">
      <c r="B2" s="74"/>
      <c r="C2" s="74"/>
      <c r="D2" s="74"/>
      <c r="E2" s="74"/>
      <c r="F2" s="74"/>
      <c r="G2" s="74"/>
      <c r="H2" s="74"/>
      <c r="I2" s="74"/>
      <c r="J2" s="74"/>
      <c r="K2" s="74"/>
      <c r="L2" s="74"/>
      <c r="M2" s="80" t="s">
        <v>14</v>
      </c>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row>
    <row r="3" spans="2:44" s="1" customFormat="1" ht="6.4" customHeight="1" x14ac:dyDescent="0.15">
      <c r="B3" s="74"/>
      <c r="C3" s="74"/>
      <c r="D3" s="74"/>
      <c r="E3" s="74"/>
      <c r="F3" s="74"/>
      <c r="G3" s="74"/>
      <c r="H3" s="74"/>
      <c r="I3" s="74"/>
      <c r="J3" s="74"/>
      <c r="K3" s="74"/>
      <c r="L3" s="74"/>
    </row>
    <row r="4" spans="2:44" s="1" customFormat="1" ht="2.65" customHeight="1" x14ac:dyDescent="0.15"/>
    <row r="5" spans="2:44" s="1" customFormat="1" ht="33" customHeight="1" x14ac:dyDescent="0.15">
      <c r="B5" s="76" t="s">
        <v>1230</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row>
    <row r="6" spans="2:44" s="1" customFormat="1" ht="6.95" customHeight="1" x14ac:dyDescent="0.15"/>
    <row r="7" spans="2:44" s="1" customFormat="1" ht="2.65" customHeight="1" x14ac:dyDescent="0.15">
      <c r="B7" s="69" t="s">
        <v>1107</v>
      </c>
      <c r="C7" s="69"/>
      <c r="D7" s="69"/>
      <c r="E7" s="69"/>
      <c r="F7" s="69"/>
      <c r="G7" s="69"/>
      <c r="H7" s="69"/>
      <c r="I7" s="69"/>
      <c r="J7" s="69"/>
      <c r="K7" s="69"/>
    </row>
    <row r="8" spans="2:44" s="1" customFormat="1" ht="21.4" customHeight="1" x14ac:dyDescent="0.15">
      <c r="B8" s="69"/>
      <c r="C8" s="69"/>
      <c r="D8" s="69"/>
      <c r="E8" s="69"/>
      <c r="F8" s="69"/>
      <c r="G8" s="69"/>
      <c r="H8" s="69"/>
      <c r="I8" s="69"/>
      <c r="J8" s="69"/>
      <c r="K8" s="69"/>
      <c r="M8" s="77">
        <v>45473</v>
      </c>
      <c r="N8" s="77"/>
      <c r="O8" s="77"/>
      <c r="P8" s="77"/>
      <c r="Q8" s="77"/>
      <c r="R8" s="77"/>
      <c r="S8" s="77"/>
      <c r="T8" s="77"/>
      <c r="U8" s="77"/>
      <c r="V8" s="77"/>
    </row>
    <row r="9" spans="2:44" s="1" customFormat="1" ht="5.25" customHeight="1" x14ac:dyDescent="0.15">
      <c r="B9" s="69"/>
      <c r="C9" s="69"/>
      <c r="D9" s="69"/>
      <c r="E9" s="69"/>
      <c r="F9" s="69"/>
      <c r="G9" s="69"/>
      <c r="H9" s="69"/>
      <c r="I9" s="69"/>
      <c r="J9" s="69"/>
      <c r="K9" s="69"/>
    </row>
    <row r="10" spans="2:44" s="1" customFormat="1" ht="2.1" customHeight="1" x14ac:dyDescent="0.15"/>
    <row r="11" spans="2:44" s="1" customFormat="1" ht="19.149999999999999" customHeight="1" x14ac:dyDescent="0.15">
      <c r="B11" s="85" t="s">
        <v>1231</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row>
    <row r="12" spans="2:44" s="1" customFormat="1" ht="5.25" customHeight="1" x14ac:dyDescent="0.15"/>
    <row r="13" spans="2:44" s="1" customFormat="1" ht="14.85" customHeight="1" x14ac:dyDescent="0.15">
      <c r="B13" s="101"/>
      <c r="C13" s="101"/>
      <c r="D13" s="101"/>
      <c r="E13" s="101"/>
      <c r="F13" s="101"/>
      <c r="G13" s="101"/>
      <c r="H13" s="101"/>
      <c r="I13" s="101"/>
      <c r="J13" s="101"/>
      <c r="K13" s="83" t="s">
        <v>1115</v>
      </c>
      <c r="L13" s="83"/>
      <c r="M13" s="83"/>
      <c r="N13" s="83"/>
      <c r="O13" s="83"/>
      <c r="P13" s="83"/>
      <c r="Q13" s="83"/>
      <c r="R13" s="83"/>
      <c r="S13" s="83"/>
      <c r="T13" s="83"/>
      <c r="U13" s="83"/>
      <c r="V13" s="83" t="s">
        <v>1116</v>
      </c>
      <c r="W13" s="83"/>
      <c r="X13" s="83"/>
      <c r="Y13" s="83"/>
      <c r="Z13" s="83"/>
      <c r="AA13" s="83"/>
      <c r="AB13" s="83"/>
      <c r="AC13" s="83"/>
      <c r="AD13" s="83"/>
      <c r="AE13" s="83"/>
      <c r="AF13" s="83" t="s">
        <v>1117</v>
      </c>
      <c r="AG13" s="83"/>
      <c r="AH13" s="83"/>
      <c r="AI13" s="83"/>
      <c r="AJ13" s="83"/>
      <c r="AK13" s="83"/>
      <c r="AL13" s="83"/>
      <c r="AM13" s="83"/>
      <c r="AN13" s="83"/>
      <c r="AO13" s="10" t="s">
        <v>1116</v>
      </c>
    </row>
    <row r="14" spans="2:44" s="1" customFormat="1" ht="12.2" customHeight="1" x14ac:dyDescent="0.15">
      <c r="B14" s="103" t="s">
        <v>608</v>
      </c>
      <c r="C14" s="103"/>
      <c r="D14" s="103"/>
      <c r="E14" s="103"/>
      <c r="F14" s="103"/>
      <c r="G14" s="103"/>
      <c r="H14" s="103"/>
      <c r="I14" s="103"/>
      <c r="J14" s="103"/>
      <c r="K14" s="104">
        <v>600876038.50999904</v>
      </c>
      <c r="L14" s="104"/>
      <c r="M14" s="104"/>
      <c r="N14" s="104"/>
      <c r="O14" s="104"/>
      <c r="P14" s="104"/>
      <c r="Q14" s="104"/>
      <c r="R14" s="104"/>
      <c r="S14" s="104"/>
      <c r="T14" s="104"/>
      <c r="U14" s="104"/>
      <c r="V14" s="97">
        <v>0.16787646438225401</v>
      </c>
      <c r="W14" s="97"/>
      <c r="X14" s="97"/>
      <c r="Y14" s="97"/>
      <c r="Z14" s="97"/>
      <c r="AA14" s="97"/>
      <c r="AB14" s="97"/>
      <c r="AC14" s="97"/>
      <c r="AD14" s="97"/>
      <c r="AE14" s="97"/>
      <c r="AF14" s="96">
        <v>8110</v>
      </c>
      <c r="AG14" s="96"/>
      <c r="AH14" s="96"/>
      <c r="AI14" s="96"/>
      <c r="AJ14" s="96"/>
      <c r="AK14" s="96"/>
      <c r="AL14" s="96"/>
      <c r="AM14" s="96"/>
      <c r="AN14" s="96"/>
      <c r="AO14" s="15">
        <v>0.16104050833995201</v>
      </c>
    </row>
    <row r="15" spans="2:44" s="1" customFormat="1" ht="12.2" customHeight="1" x14ac:dyDescent="0.15">
      <c r="B15" s="103" t="s">
        <v>612</v>
      </c>
      <c r="C15" s="103"/>
      <c r="D15" s="103"/>
      <c r="E15" s="103"/>
      <c r="F15" s="103"/>
      <c r="G15" s="103"/>
      <c r="H15" s="103"/>
      <c r="I15" s="103"/>
      <c r="J15" s="103"/>
      <c r="K15" s="104">
        <v>530528952.00999999</v>
      </c>
      <c r="L15" s="104"/>
      <c r="M15" s="104"/>
      <c r="N15" s="104"/>
      <c r="O15" s="104"/>
      <c r="P15" s="104"/>
      <c r="Q15" s="104"/>
      <c r="R15" s="104"/>
      <c r="S15" s="104"/>
      <c r="T15" s="104"/>
      <c r="U15" s="104"/>
      <c r="V15" s="97">
        <v>0.148222460221101</v>
      </c>
      <c r="W15" s="97"/>
      <c r="X15" s="97"/>
      <c r="Y15" s="97"/>
      <c r="Z15" s="97"/>
      <c r="AA15" s="97"/>
      <c r="AB15" s="97"/>
      <c r="AC15" s="97"/>
      <c r="AD15" s="97"/>
      <c r="AE15" s="97"/>
      <c r="AF15" s="96">
        <v>7870</v>
      </c>
      <c r="AG15" s="96"/>
      <c r="AH15" s="96"/>
      <c r="AI15" s="96"/>
      <c r="AJ15" s="96"/>
      <c r="AK15" s="96"/>
      <c r="AL15" s="96"/>
      <c r="AM15" s="96"/>
      <c r="AN15" s="96"/>
      <c r="AO15" s="15">
        <v>0.156274821286736</v>
      </c>
    </row>
    <row r="16" spans="2:44" s="1" customFormat="1" ht="12.2" customHeight="1" x14ac:dyDescent="0.15">
      <c r="B16" s="103" t="s">
        <v>610</v>
      </c>
      <c r="C16" s="103"/>
      <c r="D16" s="103"/>
      <c r="E16" s="103"/>
      <c r="F16" s="103"/>
      <c r="G16" s="103"/>
      <c r="H16" s="103"/>
      <c r="I16" s="103"/>
      <c r="J16" s="103"/>
      <c r="K16" s="104">
        <v>484044983.24000102</v>
      </c>
      <c r="L16" s="104"/>
      <c r="M16" s="104"/>
      <c r="N16" s="104"/>
      <c r="O16" s="104"/>
      <c r="P16" s="104"/>
      <c r="Q16" s="104"/>
      <c r="R16" s="104"/>
      <c r="S16" s="104"/>
      <c r="T16" s="104"/>
      <c r="U16" s="104"/>
      <c r="V16" s="97">
        <v>0.135235481497647</v>
      </c>
      <c r="W16" s="97"/>
      <c r="X16" s="97"/>
      <c r="Y16" s="97"/>
      <c r="Z16" s="97"/>
      <c r="AA16" s="97"/>
      <c r="AB16" s="97"/>
      <c r="AC16" s="97"/>
      <c r="AD16" s="97"/>
      <c r="AE16" s="97"/>
      <c r="AF16" s="96">
        <v>6432</v>
      </c>
      <c r="AG16" s="96"/>
      <c r="AH16" s="96"/>
      <c r="AI16" s="96"/>
      <c r="AJ16" s="96"/>
      <c r="AK16" s="96"/>
      <c r="AL16" s="96"/>
      <c r="AM16" s="96"/>
      <c r="AN16" s="96"/>
      <c r="AO16" s="15">
        <v>0.12772041302621101</v>
      </c>
    </row>
    <row r="17" spans="2:44" s="1" customFormat="1" ht="12.2" customHeight="1" x14ac:dyDescent="0.15">
      <c r="B17" s="103" t="s">
        <v>616</v>
      </c>
      <c r="C17" s="103"/>
      <c r="D17" s="103"/>
      <c r="E17" s="103"/>
      <c r="F17" s="103"/>
      <c r="G17" s="103"/>
      <c r="H17" s="103"/>
      <c r="I17" s="103"/>
      <c r="J17" s="103"/>
      <c r="K17" s="104">
        <v>383042568.48000199</v>
      </c>
      <c r="L17" s="104"/>
      <c r="M17" s="104"/>
      <c r="N17" s="104"/>
      <c r="O17" s="104"/>
      <c r="P17" s="104"/>
      <c r="Q17" s="104"/>
      <c r="R17" s="104"/>
      <c r="S17" s="104"/>
      <c r="T17" s="104"/>
      <c r="U17" s="104"/>
      <c r="V17" s="97">
        <v>0.10701680210742801</v>
      </c>
      <c r="W17" s="97"/>
      <c r="X17" s="97"/>
      <c r="Y17" s="97"/>
      <c r="Z17" s="97"/>
      <c r="AA17" s="97"/>
      <c r="AB17" s="97"/>
      <c r="AC17" s="97"/>
      <c r="AD17" s="97"/>
      <c r="AE17" s="97"/>
      <c r="AF17" s="96">
        <v>6254</v>
      </c>
      <c r="AG17" s="96"/>
      <c r="AH17" s="96"/>
      <c r="AI17" s="96"/>
      <c r="AJ17" s="96"/>
      <c r="AK17" s="96"/>
      <c r="AL17" s="96"/>
      <c r="AM17" s="96"/>
      <c r="AN17" s="96"/>
      <c r="AO17" s="15">
        <v>0.124185861795075</v>
      </c>
    </row>
    <row r="18" spans="2:44" s="1" customFormat="1" ht="12.2" customHeight="1" x14ac:dyDescent="0.15">
      <c r="B18" s="103" t="s">
        <v>614</v>
      </c>
      <c r="C18" s="103"/>
      <c r="D18" s="103"/>
      <c r="E18" s="103"/>
      <c r="F18" s="103"/>
      <c r="G18" s="103"/>
      <c r="H18" s="103"/>
      <c r="I18" s="103"/>
      <c r="J18" s="103"/>
      <c r="K18" s="104">
        <v>362529839.25000101</v>
      </c>
      <c r="L18" s="104"/>
      <c r="M18" s="104"/>
      <c r="N18" s="104"/>
      <c r="O18" s="104"/>
      <c r="P18" s="104"/>
      <c r="Q18" s="104"/>
      <c r="R18" s="104"/>
      <c r="S18" s="104"/>
      <c r="T18" s="104"/>
      <c r="U18" s="104"/>
      <c r="V18" s="97">
        <v>0.10128582893282401</v>
      </c>
      <c r="W18" s="97"/>
      <c r="X18" s="97"/>
      <c r="Y18" s="97"/>
      <c r="Z18" s="97"/>
      <c r="AA18" s="97"/>
      <c r="AB18" s="97"/>
      <c r="AC18" s="97"/>
      <c r="AD18" s="97"/>
      <c r="AE18" s="97"/>
      <c r="AF18" s="96">
        <v>3807</v>
      </c>
      <c r="AG18" s="96"/>
      <c r="AH18" s="96"/>
      <c r="AI18" s="96"/>
      <c r="AJ18" s="96"/>
      <c r="AK18" s="96"/>
      <c r="AL18" s="96"/>
      <c r="AM18" s="96"/>
      <c r="AN18" s="96"/>
      <c r="AO18" s="15">
        <v>7.5595710881652095E-2</v>
      </c>
    </row>
    <row r="19" spans="2:44" s="1" customFormat="1" ht="12.2" customHeight="1" x14ac:dyDescent="0.15">
      <c r="B19" s="103" t="s">
        <v>620</v>
      </c>
      <c r="C19" s="103"/>
      <c r="D19" s="103"/>
      <c r="E19" s="103"/>
      <c r="F19" s="103"/>
      <c r="G19" s="103"/>
      <c r="H19" s="103"/>
      <c r="I19" s="103"/>
      <c r="J19" s="103"/>
      <c r="K19" s="104">
        <v>284362139.35000098</v>
      </c>
      <c r="L19" s="104"/>
      <c r="M19" s="104"/>
      <c r="N19" s="104"/>
      <c r="O19" s="104"/>
      <c r="P19" s="104"/>
      <c r="Q19" s="104"/>
      <c r="R19" s="104"/>
      <c r="S19" s="104"/>
      <c r="T19" s="104"/>
      <c r="U19" s="104"/>
      <c r="V19" s="97">
        <v>7.9446853425255107E-2</v>
      </c>
      <c r="W19" s="97"/>
      <c r="X19" s="97"/>
      <c r="Y19" s="97"/>
      <c r="Z19" s="97"/>
      <c r="AA19" s="97"/>
      <c r="AB19" s="97"/>
      <c r="AC19" s="97"/>
      <c r="AD19" s="97"/>
      <c r="AE19" s="97"/>
      <c r="AF19" s="96">
        <v>4208</v>
      </c>
      <c r="AG19" s="96"/>
      <c r="AH19" s="96"/>
      <c r="AI19" s="96"/>
      <c r="AJ19" s="96"/>
      <c r="AK19" s="96"/>
      <c r="AL19" s="96"/>
      <c r="AM19" s="96"/>
      <c r="AN19" s="96"/>
      <c r="AO19" s="15">
        <v>8.3558379666401894E-2</v>
      </c>
    </row>
    <row r="20" spans="2:44" s="1" customFormat="1" ht="12.2" customHeight="1" x14ac:dyDescent="0.15">
      <c r="B20" s="103" t="s">
        <v>618</v>
      </c>
      <c r="C20" s="103"/>
      <c r="D20" s="103"/>
      <c r="E20" s="103"/>
      <c r="F20" s="103"/>
      <c r="G20" s="103"/>
      <c r="H20" s="103"/>
      <c r="I20" s="103"/>
      <c r="J20" s="103"/>
      <c r="K20" s="104">
        <v>246206165.19999999</v>
      </c>
      <c r="L20" s="104"/>
      <c r="M20" s="104"/>
      <c r="N20" s="104"/>
      <c r="O20" s="104"/>
      <c r="P20" s="104"/>
      <c r="Q20" s="104"/>
      <c r="R20" s="104"/>
      <c r="S20" s="104"/>
      <c r="T20" s="104"/>
      <c r="U20" s="104"/>
      <c r="V20" s="97">
        <v>6.8786601351888105E-2</v>
      </c>
      <c r="W20" s="97"/>
      <c r="X20" s="97"/>
      <c r="Y20" s="97"/>
      <c r="Z20" s="97"/>
      <c r="AA20" s="97"/>
      <c r="AB20" s="97"/>
      <c r="AC20" s="97"/>
      <c r="AD20" s="97"/>
      <c r="AE20" s="97"/>
      <c r="AF20" s="96">
        <v>3966</v>
      </c>
      <c r="AG20" s="96"/>
      <c r="AH20" s="96"/>
      <c r="AI20" s="96"/>
      <c r="AJ20" s="96"/>
      <c r="AK20" s="96"/>
      <c r="AL20" s="96"/>
      <c r="AM20" s="96"/>
      <c r="AN20" s="96"/>
      <c r="AO20" s="15">
        <v>7.8752978554408298E-2</v>
      </c>
    </row>
    <row r="21" spans="2:44" s="1" customFormat="1" ht="12.2" customHeight="1" x14ac:dyDescent="0.15">
      <c r="B21" s="103" t="s">
        <v>622</v>
      </c>
      <c r="C21" s="103"/>
      <c r="D21" s="103"/>
      <c r="E21" s="103"/>
      <c r="F21" s="103"/>
      <c r="G21" s="103"/>
      <c r="H21" s="103"/>
      <c r="I21" s="103"/>
      <c r="J21" s="103"/>
      <c r="K21" s="104">
        <v>224635999.52000001</v>
      </c>
      <c r="L21" s="104"/>
      <c r="M21" s="104"/>
      <c r="N21" s="104"/>
      <c r="O21" s="104"/>
      <c r="P21" s="104"/>
      <c r="Q21" s="104"/>
      <c r="R21" s="104"/>
      <c r="S21" s="104"/>
      <c r="T21" s="104"/>
      <c r="U21" s="104"/>
      <c r="V21" s="97">
        <v>6.2760195041067099E-2</v>
      </c>
      <c r="W21" s="97"/>
      <c r="X21" s="97"/>
      <c r="Y21" s="97"/>
      <c r="Z21" s="97"/>
      <c r="AA21" s="97"/>
      <c r="AB21" s="97"/>
      <c r="AC21" s="97"/>
      <c r="AD21" s="97"/>
      <c r="AE21" s="97"/>
      <c r="AF21" s="96">
        <v>3515</v>
      </c>
      <c r="AG21" s="96"/>
      <c r="AH21" s="96"/>
      <c r="AI21" s="96"/>
      <c r="AJ21" s="96"/>
      <c r="AK21" s="96"/>
      <c r="AL21" s="96"/>
      <c r="AM21" s="96"/>
      <c r="AN21" s="96"/>
      <c r="AO21" s="15">
        <v>6.9797458300238299E-2</v>
      </c>
    </row>
    <row r="22" spans="2:44" s="1" customFormat="1" ht="12.2" customHeight="1" x14ac:dyDescent="0.15">
      <c r="B22" s="103" t="s">
        <v>624</v>
      </c>
      <c r="C22" s="103"/>
      <c r="D22" s="103"/>
      <c r="E22" s="103"/>
      <c r="F22" s="103"/>
      <c r="G22" s="103"/>
      <c r="H22" s="103"/>
      <c r="I22" s="103"/>
      <c r="J22" s="103"/>
      <c r="K22" s="104">
        <v>196589525.40000001</v>
      </c>
      <c r="L22" s="104"/>
      <c r="M22" s="104"/>
      <c r="N22" s="104"/>
      <c r="O22" s="104"/>
      <c r="P22" s="104"/>
      <c r="Q22" s="104"/>
      <c r="R22" s="104"/>
      <c r="S22" s="104"/>
      <c r="T22" s="104"/>
      <c r="U22" s="104"/>
      <c r="V22" s="97">
        <v>5.4924397618807803E-2</v>
      </c>
      <c r="W22" s="97"/>
      <c r="X22" s="97"/>
      <c r="Y22" s="97"/>
      <c r="Z22" s="97"/>
      <c r="AA22" s="97"/>
      <c r="AB22" s="97"/>
      <c r="AC22" s="97"/>
      <c r="AD22" s="97"/>
      <c r="AE22" s="97"/>
      <c r="AF22" s="96">
        <v>2427</v>
      </c>
      <c r="AG22" s="96"/>
      <c r="AH22" s="96"/>
      <c r="AI22" s="96"/>
      <c r="AJ22" s="96"/>
      <c r="AK22" s="96"/>
      <c r="AL22" s="96"/>
      <c r="AM22" s="96"/>
      <c r="AN22" s="96"/>
      <c r="AO22" s="15">
        <v>4.8193010325655303E-2</v>
      </c>
    </row>
    <row r="23" spans="2:44" s="1" customFormat="1" ht="12.2" customHeight="1" x14ac:dyDescent="0.15">
      <c r="B23" s="103" t="s">
        <v>626</v>
      </c>
      <c r="C23" s="103"/>
      <c r="D23" s="103"/>
      <c r="E23" s="103"/>
      <c r="F23" s="103"/>
      <c r="G23" s="103"/>
      <c r="H23" s="103"/>
      <c r="I23" s="103"/>
      <c r="J23" s="103"/>
      <c r="K23" s="104">
        <v>152640201.19</v>
      </c>
      <c r="L23" s="104"/>
      <c r="M23" s="104"/>
      <c r="N23" s="104"/>
      <c r="O23" s="104"/>
      <c r="P23" s="104"/>
      <c r="Q23" s="104"/>
      <c r="R23" s="104"/>
      <c r="S23" s="104"/>
      <c r="T23" s="104"/>
      <c r="U23" s="104"/>
      <c r="V23" s="97">
        <v>4.2645563570674297E-2</v>
      </c>
      <c r="W23" s="97"/>
      <c r="X23" s="97"/>
      <c r="Y23" s="97"/>
      <c r="Z23" s="97"/>
      <c r="AA23" s="97"/>
      <c r="AB23" s="97"/>
      <c r="AC23" s="97"/>
      <c r="AD23" s="97"/>
      <c r="AE23" s="97"/>
      <c r="AF23" s="96">
        <v>2206</v>
      </c>
      <c r="AG23" s="96"/>
      <c r="AH23" s="96"/>
      <c r="AI23" s="96"/>
      <c r="AJ23" s="96"/>
      <c r="AK23" s="96"/>
      <c r="AL23" s="96"/>
      <c r="AM23" s="96"/>
      <c r="AN23" s="96"/>
      <c r="AO23" s="15">
        <v>4.3804606830818098E-2</v>
      </c>
    </row>
    <row r="24" spans="2:44" s="1" customFormat="1" ht="12.2" customHeight="1" x14ac:dyDescent="0.15">
      <c r="B24" s="103" t="s">
        <v>560</v>
      </c>
      <c r="C24" s="103"/>
      <c r="D24" s="103"/>
      <c r="E24" s="103"/>
      <c r="F24" s="103"/>
      <c r="G24" s="103"/>
      <c r="H24" s="103"/>
      <c r="I24" s="103"/>
      <c r="J24" s="103"/>
      <c r="K24" s="104">
        <v>108798234.48999999</v>
      </c>
      <c r="L24" s="104"/>
      <c r="M24" s="104"/>
      <c r="N24" s="104"/>
      <c r="O24" s="104"/>
      <c r="P24" s="104"/>
      <c r="Q24" s="104"/>
      <c r="R24" s="104"/>
      <c r="S24" s="104"/>
      <c r="T24" s="104"/>
      <c r="U24" s="104"/>
      <c r="V24" s="97">
        <v>3.0396723727748799E-2</v>
      </c>
      <c r="W24" s="97"/>
      <c r="X24" s="97"/>
      <c r="Y24" s="97"/>
      <c r="Z24" s="97"/>
      <c r="AA24" s="97"/>
      <c r="AB24" s="97"/>
      <c r="AC24" s="97"/>
      <c r="AD24" s="97"/>
      <c r="AE24" s="97"/>
      <c r="AF24" s="96">
        <v>1489</v>
      </c>
      <c r="AG24" s="96"/>
      <c r="AH24" s="96"/>
      <c r="AI24" s="96"/>
      <c r="AJ24" s="96"/>
      <c r="AK24" s="96"/>
      <c r="AL24" s="96"/>
      <c r="AM24" s="96"/>
      <c r="AN24" s="96"/>
      <c r="AO24" s="15">
        <v>2.9567116759332799E-2</v>
      </c>
    </row>
    <row r="25" spans="2:44" s="1" customFormat="1" ht="12.2" customHeight="1" x14ac:dyDescent="0.15">
      <c r="B25" s="103" t="s">
        <v>70</v>
      </c>
      <c r="C25" s="103"/>
      <c r="D25" s="103"/>
      <c r="E25" s="103"/>
      <c r="F25" s="103"/>
      <c r="G25" s="103"/>
      <c r="H25" s="103"/>
      <c r="I25" s="103"/>
      <c r="J25" s="103"/>
      <c r="K25" s="104">
        <v>5020391.83</v>
      </c>
      <c r="L25" s="104"/>
      <c r="M25" s="104"/>
      <c r="N25" s="104"/>
      <c r="O25" s="104"/>
      <c r="P25" s="104"/>
      <c r="Q25" s="104"/>
      <c r="R25" s="104"/>
      <c r="S25" s="104"/>
      <c r="T25" s="104"/>
      <c r="U25" s="104"/>
      <c r="V25" s="97">
        <v>1.4026281233045499E-3</v>
      </c>
      <c r="W25" s="97"/>
      <c r="X25" s="97"/>
      <c r="Y25" s="97"/>
      <c r="Z25" s="97"/>
      <c r="AA25" s="97"/>
      <c r="AB25" s="97"/>
      <c r="AC25" s="97"/>
      <c r="AD25" s="97"/>
      <c r="AE25" s="97"/>
      <c r="AF25" s="96">
        <v>76</v>
      </c>
      <c r="AG25" s="96"/>
      <c r="AH25" s="96"/>
      <c r="AI25" s="96"/>
      <c r="AJ25" s="96"/>
      <c r="AK25" s="96"/>
      <c r="AL25" s="96"/>
      <c r="AM25" s="96"/>
      <c r="AN25" s="96"/>
      <c r="AO25" s="15">
        <v>1.50913423351867E-3</v>
      </c>
    </row>
    <row r="26" spans="2:44" s="1" customFormat="1" ht="13.35" customHeight="1" x14ac:dyDescent="0.15">
      <c r="B26" s="101"/>
      <c r="C26" s="101"/>
      <c r="D26" s="101"/>
      <c r="E26" s="101"/>
      <c r="F26" s="101"/>
      <c r="G26" s="101"/>
      <c r="H26" s="101"/>
      <c r="I26" s="101"/>
      <c r="J26" s="101"/>
      <c r="K26" s="105">
        <v>3579275038.4699998</v>
      </c>
      <c r="L26" s="105"/>
      <c r="M26" s="105"/>
      <c r="N26" s="105"/>
      <c r="O26" s="105"/>
      <c r="P26" s="105"/>
      <c r="Q26" s="105"/>
      <c r="R26" s="105"/>
      <c r="S26" s="105"/>
      <c r="T26" s="105"/>
      <c r="U26" s="105"/>
      <c r="V26" s="99">
        <v>1</v>
      </c>
      <c r="W26" s="99"/>
      <c r="X26" s="99"/>
      <c r="Y26" s="99"/>
      <c r="Z26" s="99"/>
      <c r="AA26" s="99"/>
      <c r="AB26" s="99"/>
      <c r="AC26" s="99"/>
      <c r="AD26" s="99"/>
      <c r="AE26" s="99"/>
      <c r="AF26" s="98">
        <v>50360</v>
      </c>
      <c r="AG26" s="98"/>
      <c r="AH26" s="98"/>
      <c r="AI26" s="98"/>
      <c r="AJ26" s="98"/>
      <c r="AK26" s="98"/>
      <c r="AL26" s="98"/>
      <c r="AM26" s="98"/>
      <c r="AN26" s="98"/>
      <c r="AO26" s="49">
        <v>1</v>
      </c>
    </row>
    <row r="27" spans="2:44" s="1" customFormat="1" ht="9" customHeight="1" x14ac:dyDescent="0.15"/>
    <row r="28" spans="2:44" s="1" customFormat="1" ht="19.149999999999999" customHeight="1" x14ac:dyDescent="0.15">
      <c r="B28" s="85" t="s">
        <v>1232</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row>
    <row r="29" spans="2:44" s="1" customFormat="1" ht="7.9" customHeight="1" x14ac:dyDescent="0.15"/>
    <row r="30" spans="2:44" s="1" customFormat="1" ht="13.35" customHeight="1" x14ac:dyDescent="0.15">
      <c r="B30" s="83" t="s">
        <v>1118</v>
      </c>
      <c r="C30" s="83"/>
      <c r="D30" s="83"/>
      <c r="E30" s="83"/>
      <c r="F30" s="83"/>
      <c r="G30" s="83"/>
      <c r="H30" s="83"/>
      <c r="I30" s="83"/>
      <c r="J30" s="83"/>
      <c r="K30" s="83" t="s">
        <v>1115</v>
      </c>
      <c r="L30" s="83"/>
      <c r="M30" s="83"/>
      <c r="N30" s="83"/>
      <c r="O30" s="83"/>
      <c r="P30" s="83"/>
      <c r="Q30" s="83"/>
      <c r="R30" s="83"/>
      <c r="S30" s="83"/>
      <c r="T30" s="83"/>
      <c r="U30" s="83"/>
      <c r="V30" s="83" t="s">
        <v>1116</v>
      </c>
      <c r="W30" s="83"/>
      <c r="X30" s="83"/>
      <c r="Y30" s="83"/>
      <c r="Z30" s="83"/>
      <c r="AA30" s="83"/>
      <c r="AB30" s="83"/>
      <c r="AC30" s="83"/>
      <c r="AD30" s="83"/>
      <c r="AE30" s="83"/>
      <c r="AF30" s="83" t="s">
        <v>1117</v>
      </c>
      <c r="AG30" s="83"/>
      <c r="AH30" s="83"/>
      <c r="AI30" s="83"/>
      <c r="AJ30" s="83"/>
      <c r="AK30" s="83"/>
      <c r="AL30" s="83"/>
      <c r="AM30" s="83"/>
      <c r="AN30" s="83" t="s">
        <v>1116</v>
      </c>
      <c r="AO30" s="83"/>
    </row>
    <row r="31" spans="2:44" s="1" customFormat="1" ht="10.7" customHeight="1" x14ac:dyDescent="0.15">
      <c r="B31" s="94" t="s">
        <v>1119</v>
      </c>
      <c r="C31" s="94"/>
      <c r="D31" s="94"/>
      <c r="E31" s="94"/>
      <c r="F31" s="94"/>
      <c r="G31" s="94"/>
      <c r="H31" s="94"/>
      <c r="I31" s="94"/>
      <c r="J31" s="94"/>
      <c r="K31" s="104">
        <v>173210205.33000001</v>
      </c>
      <c r="L31" s="104"/>
      <c r="M31" s="104"/>
      <c r="N31" s="104"/>
      <c r="O31" s="104"/>
      <c r="P31" s="104"/>
      <c r="Q31" s="104"/>
      <c r="R31" s="104"/>
      <c r="S31" s="104"/>
      <c r="T31" s="104"/>
      <c r="U31" s="104"/>
      <c r="V31" s="97">
        <v>4.8392538563909897E-2</v>
      </c>
      <c r="W31" s="97"/>
      <c r="X31" s="97"/>
      <c r="Y31" s="97"/>
      <c r="Z31" s="97"/>
      <c r="AA31" s="97"/>
      <c r="AB31" s="97"/>
      <c r="AC31" s="97"/>
      <c r="AD31" s="97"/>
      <c r="AE31" s="97"/>
      <c r="AF31" s="96">
        <v>1263</v>
      </c>
      <c r="AG31" s="96"/>
      <c r="AH31" s="96"/>
      <c r="AI31" s="96"/>
      <c r="AJ31" s="96"/>
      <c r="AK31" s="96"/>
      <c r="AL31" s="96"/>
      <c r="AM31" s="96"/>
      <c r="AN31" s="97">
        <v>2.50794281175536E-2</v>
      </c>
      <c r="AO31" s="97"/>
    </row>
    <row r="32" spans="2:44" s="1" customFormat="1" ht="10.7" customHeight="1" x14ac:dyDescent="0.15">
      <c r="B32" s="94" t="s">
        <v>1120</v>
      </c>
      <c r="C32" s="94"/>
      <c r="D32" s="94"/>
      <c r="E32" s="94"/>
      <c r="F32" s="94"/>
      <c r="G32" s="94"/>
      <c r="H32" s="94"/>
      <c r="I32" s="94"/>
      <c r="J32" s="94"/>
      <c r="K32" s="104">
        <v>323630521.17000002</v>
      </c>
      <c r="L32" s="104"/>
      <c r="M32" s="104"/>
      <c r="N32" s="104"/>
      <c r="O32" s="104"/>
      <c r="P32" s="104"/>
      <c r="Q32" s="104"/>
      <c r="R32" s="104"/>
      <c r="S32" s="104"/>
      <c r="T32" s="104"/>
      <c r="U32" s="104"/>
      <c r="V32" s="97">
        <v>9.0417896834309605E-2</v>
      </c>
      <c r="W32" s="97"/>
      <c r="X32" s="97"/>
      <c r="Y32" s="97"/>
      <c r="Z32" s="97"/>
      <c r="AA32" s="97"/>
      <c r="AB32" s="97"/>
      <c r="AC32" s="97"/>
      <c r="AD32" s="97"/>
      <c r="AE32" s="97"/>
      <c r="AF32" s="96">
        <v>2641</v>
      </c>
      <c r="AG32" s="96"/>
      <c r="AH32" s="96"/>
      <c r="AI32" s="96"/>
      <c r="AJ32" s="96"/>
      <c r="AK32" s="96"/>
      <c r="AL32" s="96"/>
      <c r="AM32" s="96"/>
      <c r="AN32" s="97">
        <v>5.24424146147736E-2</v>
      </c>
      <c r="AO32" s="97"/>
    </row>
    <row r="33" spans="2:41" s="1" customFormat="1" ht="10.7" customHeight="1" x14ac:dyDescent="0.15">
      <c r="B33" s="94" t="s">
        <v>1121</v>
      </c>
      <c r="C33" s="94"/>
      <c r="D33" s="94"/>
      <c r="E33" s="94"/>
      <c r="F33" s="94"/>
      <c r="G33" s="94"/>
      <c r="H33" s="94"/>
      <c r="I33" s="94"/>
      <c r="J33" s="94"/>
      <c r="K33" s="104">
        <v>595639755.60000205</v>
      </c>
      <c r="L33" s="104"/>
      <c r="M33" s="104"/>
      <c r="N33" s="104"/>
      <c r="O33" s="104"/>
      <c r="P33" s="104"/>
      <c r="Q33" s="104"/>
      <c r="R33" s="104"/>
      <c r="S33" s="104"/>
      <c r="T33" s="104"/>
      <c r="U33" s="104"/>
      <c r="V33" s="97">
        <v>0.166413519273616</v>
      </c>
      <c r="W33" s="97"/>
      <c r="X33" s="97"/>
      <c r="Y33" s="97"/>
      <c r="Z33" s="97"/>
      <c r="AA33" s="97"/>
      <c r="AB33" s="97"/>
      <c r="AC33" s="97"/>
      <c r="AD33" s="97"/>
      <c r="AE33" s="97"/>
      <c r="AF33" s="96">
        <v>5543</v>
      </c>
      <c r="AG33" s="96"/>
      <c r="AH33" s="96"/>
      <c r="AI33" s="96"/>
      <c r="AJ33" s="96"/>
      <c r="AK33" s="96"/>
      <c r="AL33" s="96"/>
      <c r="AM33" s="96"/>
      <c r="AN33" s="97">
        <v>0.110067513899921</v>
      </c>
      <c r="AO33" s="97"/>
    </row>
    <row r="34" spans="2:41" s="1" customFormat="1" ht="10.7" customHeight="1" x14ac:dyDescent="0.15">
      <c r="B34" s="94" t="s">
        <v>1122</v>
      </c>
      <c r="C34" s="94"/>
      <c r="D34" s="94"/>
      <c r="E34" s="94"/>
      <c r="F34" s="94"/>
      <c r="G34" s="94"/>
      <c r="H34" s="94"/>
      <c r="I34" s="94"/>
      <c r="J34" s="94"/>
      <c r="K34" s="104">
        <v>650249493.67000306</v>
      </c>
      <c r="L34" s="104"/>
      <c r="M34" s="104"/>
      <c r="N34" s="104"/>
      <c r="O34" s="104"/>
      <c r="P34" s="104"/>
      <c r="Q34" s="104"/>
      <c r="R34" s="104"/>
      <c r="S34" s="104"/>
      <c r="T34" s="104"/>
      <c r="U34" s="104"/>
      <c r="V34" s="97">
        <v>0.18167072568638301</v>
      </c>
      <c r="W34" s="97"/>
      <c r="X34" s="97"/>
      <c r="Y34" s="97"/>
      <c r="Z34" s="97"/>
      <c r="AA34" s="97"/>
      <c r="AB34" s="97"/>
      <c r="AC34" s="97"/>
      <c r="AD34" s="97"/>
      <c r="AE34" s="97"/>
      <c r="AF34" s="96">
        <v>6719</v>
      </c>
      <c r="AG34" s="96"/>
      <c r="AH34" s="96"/>
      <c r="AI34" s="96"/>
      <c r="AJ34" s="96"/>
      <c r="AK34" s="96"/>
      <c r="AL34" s="96"/>
      <c r="AM34" s="96"/>
      <c r="AN34" s="97">
        <v>0.133419380460683</v>
      </c>
      <c r="AO34" s="97"/>
    </row>
    <row r="35" spans="2:41" s="1" customFormat="1" ht="10.7" customHeight="1" x14ac:dyDescent="0.15">
      <c r="B35" s="94" t="s">
        <v>1123</v>
      </c>
      <c r="C35" s="94"/>
      <c r="D35" s="94"/>
      <c r="E35" s="94"/>
      <c r="F35" s="94"/>
      <c r="G35" s="94"/>
      <c r="H35" s="94"/>
      <c r="I35" s="94"/>
      <c r="J35" s="94"/>
      <c r="K35" s="104">
        <v>439304612.86000001</v>
      </c>
      <c r="L35" s="104"/>
      <c r="M35" s="104"/>
      <c r="N35" s="104"/>
      <c r="O35" s="104"/>
      <c r="P35" s="104"/>
      <c r="Q35" s="104"/>
      <c r="R35" s="104"/>
      <c r="S35" s="104"/>
      <c r="T35" s="104"/>
      <c r="U35" s="104"/>
      <c r="V35" s="97">
        <v>0.12273564007748999</v>
      </c>
      <c r="W35" s="97"/>
      <c r="X35" s="97"/>
      <c r="Y35" s="97"/>
      <c r="Z35" s="97"/>
      <c r="AA35" s="97"/>
      <c r="AB35" s="97"/>
      <c r="AC35" s="97"/>
      <c r="AD35" s="97"/>
      <c r="AE35" s="97"/>
      <c r="AF35" s="96">
        <v>5536</v>
      </c>
      <c r="AG35" s="96"/>
      <c r="AH35" s="96"/>
      <c r="AI35" s="96"/>
      <c r="AJ35" s="96"/>
      <c r="AK35" s="96"/>
      <c r="AL35" s="96"/>
      <c r="AM35" s="96"/>
      <c r="AN35" s="97">
        <v>0.10992851469420201</v>
      </c>
      <c r="AO35" s="97"/>
    </row>
    <row r="36" spans="2:41" s="1" customFormat="1" ht="10.7" customHeight="1" x14ac:dyDescent="0.15">
      <c r="B36" s="94" t="s">
        <v>1124</v>
      </c>
      <c r="C36" s="94"/>
      <c r="D36" s="94"/>
      <c r="E36" s="94"/>
      <c r="F36" s="94"/>
      <c r="G36" s="94"/>
      <c r="H36" s="94"/>
      <c r="I36" s="94"/>
      <c r="J36" s="94"/>
      <c r="K36" s="104">
        <v>222184428.07000101</v>
      </c>
      <c r="L36" s="104"/>
      <c r="M36" s="104"/>
      <c r="N36" s="104"/>
      <c r="O36" s="104"/>
      <c r="P36" s="104"/>
      <c r="Q36" s="104"/>
      <c r="R36" s="104"/>
      <c r="S36" s="104"/>
      <c r="T36" s="104"/>
      <c r="U36" s="104"/>
      <c r="V36" s="97">
        <v>6.2075259845070598E-2</v>
      </c>
      <c r="W36" s="97"/>
      <c r="X36" s="97"/>
      <c r="Y36" s="97"/>
      <c r="Z36" s="97"/>
      <c r="AA36" s="97"/>
      <c r="AB36" s="97"/>
      <c r="AC36" s="97"/>
      <c r="AD36" s="97"/>
      <c r="AE36" s="97"/>
      <c r="AF36" s="96">
        <v>3301</v>
      </c>
      <c r="AG36" s="96"/>
      <c r="AH36" s="96"/>
      <c r="AI36" s="96"/>
      <c r="AJ36" s="96"/>
      <c r="AK36" s="96"/>
      <c r="AL36" s="96"/>
      <c r="AM36" s="96"/>
      <c r="AN36" s="97">
        <v>6.5548054011119905E-2</v>
      </c>
      <c r="AO36" s="97"/>
    </row>
    <row r="37" spans="2:41" s="1" customFormat="1" ht="10.7" customHeight="1" x14ac:dyDescent="0.15">
      <c r="B37" s="94" t="s">
        <v>1125</v>
      </c>
      <c r="C37" s="94"/>
      <c r="D37" s="94"/>
      <c r="E37" s="94"/>
      <c r="F37" s="94"/>
      <c r="G37" s="94"/>
      <c r="H37" s="94"/>
      <c r="I37" s="94"/>
      <c r="J37" s="94"/>
      <c r="K37" s="104">
        <v>266562514.66</v>
      </c>
      <c r="L37" s="104"/>
      <c r="M37" s="104"/>
      <c r="N37" s="104"/>
      <c r="O37" s="104"/>
      <c r="P37" s="104"/>
      <c r="Q37" s="104"/>
      <c r="R37" s="104"/>
      <c r="S37" s="104"/>
      <c r="T37" s="104"/>
      <c r="U37" s="104"/>
      <c r="V37" s="97">
        <v>7.4473884179055705E-2</v>
      </c>
      <c r="W37" s="97"/>
      <c r="X37" s="97"/>
      <c r="Y37" s="97"/>
      <c r="Z37" s="97"/>
      <c r="AA37" s="97"/>
      <c r="AB37" s="97"/>
      <c r="AC37" s="97"/>
      <c r="AD37" s="97"/>
      <c r="AE37" s="97"/>
      <c r="AF37" s="96">
        <v>4207</v>
      </c>
      <c r="AG37" s="96"/>
      <c r="AH37" s="96"/>
      <c r="AI37" s="96"/>
      <c r="AJ37" s="96"/>
      <c r="AK37" s="96"/>
      <c r="AL37" s="96"/>
      <c r="AM37" s="96"/>
      <c r="AN37" s="97">
        <v>8.3538522637013501E-2</v>
      </c>
      <c r="AO37" s="97"/>
    </row>
    <row r="38" spans="2:41" s="1" customFormat="1" ht="10.7" customHeight="1" x14ac:dyDescent="0.15">
      <c r="B38" s="94" t="s">
        <v>1126</v>
      </c>
      <c r="C38" s="94"/>
      <c r="D38" s="94"/>
      <c r="E38" s="94"/>
      <c r="F38" s="94"/>
      <c r="G38" s="94"/>
      <c r="H38" s="94"/>
      <c r="I38" s="94"/>
      <c r="J38" s="94"/>
      <c r="K38" s="104">
        <v>468873113.61000001</v>
      </c>
      <c r="L38" s="104"/>
      <c r="M38" s="104"/>
      <c r="N38" s="104"/>
      <c r="O38" s="104"/>
      <c r="P38" s="104"/>
      <c r="Q38" s="104"/>
      <c r="R38" s="104"/>
      <c r="S38" s="104"/>
      <c r="T38" s="104"/>
      <c r="U38" s="104"/>
      <c r="V38" s="97">
        <v>0.13099667071419699</v>
      </c>
      <c r="W38" s="97"/>
      <c r="X38" s="97"/>
      <c r="Y38" s="97"/>
      <c r="Z38" s="97"/>
      <c r="AA38" s="97"/>
      <c r="AB38" s="97"/>
      <c r="AC38" s="97"/>
      <c r="AD38" s="97"/>
      <c r="AE38" s="97"/>
      <c r="AF38" s="96">
        <v>9254</v>
      </c>
      <c r="AG38" s="96"/>
      <c r="AH38" s="96"/>
      <c r="AI38" s="96"/>
      <c r="AJ38" s="96"/>
      <c r="AK38" s="96"/>
      <c r="AL38" s="96"/>
      <c r="AM38" s="96"/>
      <c r="AN38" s="97">
        <v>0.18375694996028599</v>
      </c>
      <c r="AO38" s="97"/>
    </row>
    <row r="39" spans="2:41" s="1" customFormat="1" ht="10.7" customHeight="1" x14ac:dyDescent="0.15">
      <c r="B39" s="94" t="s">
        <v>1127</v>
      </c>
      <c r="C39" s="94"/>
      <c r="D39" s="94"/>
      <c r="E39" s="94"/>
      <c r="F39" s="94"/>
      <c r="G39" s="94"/>
      <c r="H39" s="94"/>
      <c r="I39" s="94"/>
      <c r="J39" s="94"/>
      <c r="K39" s="104">
        <v>294665952.97000003</v>
      </c>
      <c r="L39" s="104"/>
      <c r="M39" s="104"/>
      <c r="N39" s="104"/>
      <c r="O39" s="104"/>
      <c r="P39" s="104"/>
      <c r="Q39" s="104"/>
      <c r="R39" s="104"/>
      <c r="S39" s="104"/>
      <c r="T39" s="104"/>
      <c r="U39" s="104"/>
      <c r="V39" s="97">
        <v>8.2325596609071294E-2</v>
      </c>
      <c r="W39" s="97"/>
      <c r="X39" s="97"/>
      <c r="Y39" s="97"/>
      <c r="Z39" s="97"/>
      <c r="AA39" s="97"/>
      <c r="AB39" s="97"/>
      <c r="AC39" s="97"/>
      <c r="AD39" s="97"/>
      <c r="AE39" s="97"/>
      <c r="AF39" s="96">
        <v>7173</v>
      </c>
      <c r="AG39" s="96"/>
      <c r="AH39" s="96"/>
      <c r="AI39" s="96"/>
      <c r="AJ39" s="96"/>
      <c r="AK39" s="96"/>
      <c r="AL39" s="96"/>
      <c r="AM39" s="96"/>
      <c r="AN39" s="97">
        <v>0.14243447180301799</v>
      </c>
      <c r="AO39" s="97"/>
    </row>
    <row r="40" spans="2:41" s="1" customFormat="1" ht="10.7" customHeight="1" x14ac:dyDescent="0.15">
      <c r="B40" s="94" t="s">
        <v>1128</v>
      </c>
      <c r="C40" s="94"/>
      <c r="D40" s="94"/>
      <c r="E40" s="94"/>
      <c r="F40" s="94"/>
      <c r="G40" s="94"/>
      <c r="H40" s="94"/>
      <c r="I40" s="94"/>
      <c r="J40" s="94"/>
      <c r="K40" s="104">
        <v>115911732.48</v>
      </c>
      <c r="L40" s="104"/>
      <c r="M40" s="104"/>
      <c r="N40" s="104"/>
      <c r="O40" s="104"/>
      <c r="P40" s="104"/>
      <c r="Q40" s="104"/>
      <c r="R40" s="104"/>
      <c r="S40" s="104"/>
      <c r="T40" s="104"/>
      <c r="U40" s="104"/>
      <c r="V40" s="97">
        <v>3.2384136797028E-2</v>
      </c>
      <c r="W40" s="97"/>
      <c r="X40" s="97"/>
      <c r="Y40" s="97"/>
      <c r="Z40" s="97"/>
      <c r="AA40" s="97"/>
      <c r="AB40" s="97"/>
      <c r="AC40" s="97"/>
      <c r="AD40" s="97"/>
      <c r="AE40" s="97"/>
      <c r="AF40" s="96">
        <v>3690</v>
      </c>
      <c r="AG40" s="96"/>
      <c r="AH40" s="96"/>
      <c r="AI40" s="96"/>
      <c r="AJ40" s="96"/>
      <c r="AK40" s="96"/>
      <c r="AL40" s="96"/>
      <c r="AM40" s="96"/>
      <c r="AN40" s="97">
        <v>7.3272438443208895E-2</v>
      </c>
      <c r="AO40" s="97"/>
    </row>
    <row r="41" spans="2:41" s="1" customFormat="1" ht="10.7" customHeight="1" x14ac:dyDescent="0.15">
      <c r="B41" s="94" t="s">
        <v>1129</v>
      </c>
      <c r="C41" s="94"/>
      <c r="D41" s="94"/>
      <c r="E41" s="94"/>
      <c r="F41" s="94"/>
      <c r="G41" s="94"/>
      <c r="H41" s="94"/>
      <c r="I41" s="94"/>
      <c r="J41" s="94"/>
      <c r="K41" s="104">
        <v>5388225.29</v>
      </c>
      <c r="L41" s="104"/>
      <c r="M41" s="104"/>
      <c r="N41" s="104"/>
      <c r="O41" s="104"/>
      <c r="P41" s="104"/>
      <c r="Q41" s="104"/>
      <c r="R41" s="104"/>
      <c r="S41" s="104"/>
      <c r="T41" s="104"/>
      <c r="U41" s="104"/>
      <c r="V41" s="97">
        <v>1.50539571060827E-3</v>
      </c>
      <c r="W41" s="97"/>
      <c r="X41" s="97"/>
      <c r="Y41" s="97"/>
      <c r="Z41" s="97"/>
      <c r="AA41" s="97"/>
      <c r="AB41" s="97"/>
      <c r="AC41" s="97"/>
      <c r="AD41" s="97"/>
      <c r="AE41" s="97"/>
      <c r="AF41" s="96">
        <v>159</v>
      </c>
      <c r="AG41" s="96"/>
      <c r="AH41" s="96"/>
      <c r="AI41" s="96"/>
      <c r="AJ41" s="96"/>
      <c r="AK41" s="96"/>
      <c r="AL41" s="96"/>
      <c r="AM41" s="96"/>
      <c r="AN41" s="97">
        <v>3.1572676727561599E-3</v>
      </c>
      <c r="AO41" s="97"/>
    </row>
    <row r="42" spans="2:41" s="1" customFormat="1" ht="10.7" customHeight="1" x14ac:dyDescent="0.15">
      <c r="B42" s="94" t="s">
        <v>1130</v>
      </c>
      <c r="C42" s="94"/>
      <c r="D42" s="94"/>
      <c r="E42" s="94"/>
      <c r="F42" s="94"/>
      <c r="G42" s="94"/>
      <c r="H42" s="94"/>
      <c r="I42" s="94"/>
      <c r="J42" s="94"/>
      <c r="K42" s="104">
        <v>2778514.92</v>
      </c>
      <c r="L42" s="104"/>
      <c r="M42" s="104"/>
      <c r="N42" s="104"/>
      <c r="O42" s="104"/>
      <c r="P42" s="104"/>
      <c r="Q42" s="104"/>
      <c r="R42" s="104"/>
      <c r="S42" s="104"/>
      <c r="T42" s="104"/>
      <c r="U42" s="104"/>
      <c r="V42" s="97">
        <v>7.7627868496736303E-4</v>
      </c>
      <c r="W42" s="97"/>
      <c r="X42" s="97"/>
      <c r="Y42" s="97"/>
      <c r="Z42" s="97"/>
      <c r="AA42" s="97"/>
      <c r="AB42" s="97"/>
      <c r="AC42" s="97"/>
      <c r="AD42" s="97"/>
      <c r="AE42" s="97"/>
      <c r="AF42" s="96">
        <v>95</v>
      </c>
      <c r="AG42" s="96"/>
      <c r="AH42" s="96"/>
      <c r="AI42" s="96"/>
      <c r="AJ42" s="96"/>
      <c r="AK42" s="96"/>
      <c r="AL42" s="96"/>
      <c r="AM42" s="96"/>
      <c r="AN42" s="97">
        <v>1.8864177918983299E-3</v>
      </c>
      <c r="AO42" s="97"/>
    </row>
    <row r="43" spans="2:41" s="1" customFormat="1" ht="10.7" customHeight="1" x14ac:dyDescent="0.15">
      <c r="B43" s="94" t="s">
        <v>1131</v>
      </c>
      <c r="C43" s="94"/>
      <c r="D43" s="94"/>
      <c r="E43" s="94"/>
      <c r="F43" s="94"/>
      <c r="G43" s="94"/>
      <c r="H43" s="94"/>
      <c r="I43" s="94"/>
      <c r="J43" s="94"/>
      <c r="K43" s="104">
        <v>1793277.01</v>
      </c>
      <c r="L43" s="104"/>
      <c r="M43" s="104"/>
      <c r="N43" s="104"/>
      <c r="O43" s="104"/>
      <c r="P43" s="104"/>
      <c r="Q43" s="104"/>
      <c r="R43" s="104"/>
      <c r="S43" s="104"/>
      <c r="T43" s="104"/>
      <c r="U43" s="104"/>
      <c r="V43" s="97">
        <v>5.0101682344214397E-4</v>
      </c>
      <c r="W43" s="97"/>
      <c r="X43" s="97"/>
      <c r="Y43" s="97"/>
      <c r="Z43" s="97"/>
      <c r="AA43" s="97"/>
      <c r="AB43" s="97"/>
      <c r="AC43" s="97"/>
      <c r="AD43" s="97"/>
      <c r="AE43" s="97"/>
      <c r="AF43" s="96">
        <v>87</v>
      </c>
      <c r="AG43" s="96"/>
      <c r="AH43" s="96"/>
      <c r="AI43" s="96"/>
      <c r="AJ43" s="96"/>
      <c r="AK43" s="96"/>
      <c r="AL43" s="96"/>
      <c r="AM43" s="96"/>
      <c r="AN43" s="97">
        <v>1.7275615567911001E-3</v>
      </c>
      <c r="AO43" s="97"/>
    </row>
    <row r="44" spans="2:41" s="1" customFormat="1" ht="10.7" customHeight="1" x14ac:dyDescent="0.15">
      <c r="B44" s="94" t="s">
        <v>1132</v>
      </c>
      <c r="C44" s="94"/>
      <c r="D44" s="94"/>
      <c r="E44" s="94"/>
      <c r="F44" s="94"/>
      <c r="G44" s="94"/>
      <c r="H44" s="94"/>
      <c r="I44" s="94"/>
      <c r="J44" s="94"/>
      <c r="K44" s="104">
        <v>4356984.72</v>
      </c>
      <c r="L44" s="104"/>
      <c r="M44" s="104"/>
      <c r="N44" s="104"/>
      <c r="O44" s="104"/>
      <c r="P44" s="104"/>
      <c r="Q44" s="104"/>
      <c r="R44" s="104"/>
      <c r="S44" s="104"/>
      <c r="T44" s="104"/>
      <c r="U44" s="104"/>
      <c r="V44" s="97">
        <v>1.21728134138092E-3</v>
      </c>
      <c r="W44" s="97"/>
      <c r="X44" s="97"/>
      <c r="Y44" s="97"/>
      <c r="Z44" s="97"/>
      <c r="AA44" s="97"/>
      <c r="AB44" s="97"/>
      <c r="AC44" s="97"/>
      <c r="AD44" s="97"/>
      <c r="AE44" s="97"/>
      <c r="AF44" s="96">
        <v>217</v>
      </c>
      <c r="AG44" s="96"/>
      <c r="AH44" s="96"/>
      <c r="AI44" s="96"/>
      <c r="AJ44" s="96"/>
      <c r="AK44" s="96"/>
      <c r="AL44" s="96"/>
      <c r="AM44" s="96"/>
      <c r="AN44" s="97">
        <v>4.3089753772835599E-3</v>
      </c>
      <c r="AO44" s="97"/>
    </row>
    <row r="45" spans="2:41" s="1" customFormat="1" ht="10.7" customHeight="1" x14ac:dyDescent="0.15">
      <c r="B45" s="94" t="s">
        <v>1133</v>
      </c>
      <c r="C45" s="94"/>
      <c r="D45" s="94"/>
      <c r="E45" s="94"/>
      <c r="F45" s="94"/>
      <c r="G45" s="94"/>
      <c r="H45" s="94"/>
      <c r="I45" s="94"/>
      <c r="J45" s="94"/>
      <c r="K45" s="104">
        <v>9738845.7500000093</v>
      </c>
      <c r="L45" s="104"/>
      <c r="M45" s="104"/>
      <c r="N45" s="104"/>
      <c r="O45" s="104"/>
      <c r="P45" s="104"/>
      <c r="Q45" s="104"/>
      <c r="R45" s="104"/>
      <c r="S45" s="104"/>
      <c r="T45" s="104"/>
      <c r="U45" s="104"/>
      <c r="V45" s="97">
        <v>2.720898965664E-3</v>
      </c>
      <c r="W45" s="97"/>
      <c r="X45" s="97"/>
      <c r="Y45" s="97"/>
      <c r="Z45" s="97"/>
      <c r="AA45" s="97"/>
      <c r="AB45" s="97"/>
      <c r="AC45" s="97"/>
      <c r="AD45" s="97"/>
      <c r="AE45" s="97"/>
      <c r="AF45" s="96">
        <v>258</v>
      </c>
      <c r="AG45" s="96"/>
      <c r="AH45" s="96"/>
      <c r="AI45" s="96"/>
      <c r="AJ45" s="96"/>
      <c r="AK45" s="96"/>
      <c r="AL45" s="96"/>
      <c r="AM45" s="96"/>
      <c r="AN45" s="97">
        <v>5.1231135822080998E-3</v>
      </c>
      <c r="AO45" s="97"/>
    </row>
    <row r="46" spans="2:41" s="1" customFormat="1" ht="10.7" customHeight="1" x14ac:dyDescent="0.15">
      <c r="B46" s="94" t="s">
        <v>1134</v>
      </c>
      <c r="C46" s="94"/>
      <c r="D46" s="94"/>
      <c r="E46" s="94"/>
      <c r="F46" s="94"/>
      <c r="G46" s="94"/>
      <c r="H46" s="94"/>
      <c r="I46" s="94"/>
      <c r="J46" s="94"/>
      <c r="K46" s="104">
        <v>1280887.42</v>
      </c>
      <c r="L46" s="104"/>
      <c r="M46" s="104"/>
      <c r="N46" s="104"/>
      <c r="O46" s="104"/>
      <c r="P46" s="104"/>
      <c r="Q46" s="104"/>
      <c r="R46" s="104"/>
      <c r="S46" s="104"/>
      <c r="T46" s="104"/>
      <c r="U46" s="104"/>
      <c r="V46" s="97">
        <v>3.5786225038116298E-4</v>
      </c>
      <c r="W46" s="97"/>
      <c r="X46" s="97"/>
      <c r="Y46" s="97"/>
      <c r="Z46" s="97"/>
      <c r="AA46" s="97"/>
      <c r="AB46" s="97"/>
      <c r="AC46" s="97"/>
      <c r="AD46" s="97"/>
      <c r="AE46" s="97"/>
      <c r="AF46" s="96">
        <v>53</v>
      </c>
      <c r="AG46" s="96"/>
      <c r="AH46" s="96"/>
      <c r="AI46" s="96"/>
      <c r="AJ46" s="96"/>
      <c r="AK46" s="96"/>
      <c r="AL46" s="96"/>
      <c r="AM46" s="96"/>
      <c r="AN46" s="97">
        <v>1.0524225575853901E-3</v>
      </c>
      <c r="AO46" s="97"/>
    </row>
    <row r="47" spans="2:41" s="1" customFormat="1" ht="10.7" customHeight="1" x14ac:dyDescent="0.15">
      <c r="B47" s="94" t="s">
        <v>1135</v>
      </c>
      <c r="C47" s="94"/>
      <c r="D47" s="94"/>
      <c r="E47" s="94"/>
      <c r="F47" s="94"/>
      <c r="G47" s="94"/>
      <c r="H47" s="94"/>
      <c r="I47" s="94"/>
      <c r="J47" s="94"/>
      <c r="K47" s="104">
        <v>643260.89</v>
      </c>
      <c r="L47" s="104"/>
      <c r="M47" s="104"/>
      <c r="N47" s="104"/>
      <c r="O47" s="104"/>
      <c r="P47" s="104"/>
      <c r="Q47" s="104"/>
      <c r="R47" s="104"/>
      <c r="S47" s="104"/>
      <c r="T47" s="104"/>
      <c r="U47" s="104"/>
      <c r="V47" s="97">
        <v>1.79718206364764E-4</v>
      </c>
      <c r="W47" s="97"/>
      <c r="X47" s="97"/>
      <c r="Y47" s="97"/>
      <c r="Z47" s="97"/>
      <c r="AA47" s="97"/>
      <c r="AB47" s="97"/>
      <c r="AC47" s="97"/>
      <c r="AD47" s="97"/>
      <c r="AE47" s="97"/>
      <c r="AF47" s="96">
        <v>16</v>
      </c>
      <c r="AG47" s="96"/>
      <c r="AH47" s="96"/>
      <c r="AI47" s="96"/>
      <c r="AJ47" s="96"/>
      <c r="AK47" s="96"/>
      <c r="AL47" s="96"/>
      <c r="AM47" s="96"/>
      <c r="AN47" s="97">
        <v>3.1771247021445602E-4</v>
      </c>
      <c r="AO47" s="97"/>
    </row>
    <row r="48" spans="2:41" s="1" customFormat="1" ht="10.7" customHeight="1" x14ac:dyDescent="0.15">
      <c r="B48" s="94" t="s">
        <v>1136</v>
      </c>
      <c r="C48" s="94"/>
      <c r="D48" s="94"/>
      <c r="E48" s="94"/>
      <c r="F48" s="94"/>
      <c r="G48" s="94"/>
      <c r="H48" s="94"/>
      <c r="I48" s="94"/>
      <c r="J48" s="94"/>
      <c r="K48" s="104">
        <v>178454.18</v>
      </c>
      <c r="L48" s="104"/>
      <c r="M48" s="104"/>
      <c r="N48" s="104"/>
      <c r="O48" s="104"/>
      <c r="P48" s="104"/>
      <c r="Q48" s="104"/>
      <c r="R48" s="104"/>
      <c r="S48" s="104"/>
      <c r="T48" s="104"/>
      <c r="U48" s="104"/>
      <c r="V48" s="97">
        <v>4.9857632644034498E-5</v>
      </c>
      <c r="W48" s="97"/>
      <c r="X48" s="97"/>
      <c r="Y48" s="97"/>
      <c r="Z48" s="97"/>
      <c r="AA48" s="97"/>
      <c r="AB48" s="97"/>
      <c r="AC48" s="97"/>
      <c r="AD48" s="97"/>
      <c r="AE48" s="97"/>
      <c r="AF48" s="96">
        <v>12</v>
      </c>
      <c r="AG48" s="96"/>
      <c r="AH48" s="96"/>
      <c r="AI48" s="96"/>
      <c r="AJ48" s="96"/>
      <c r="AK48" s="96"/>
      <c r="AL48" s="96"/>
      <c r="AM48" s="96"/>
      <c r="AN48" s="97">
        <v>2.38284352660842E-4</v>
      </c>
      <c r="AO48" s="97"/>
    </row>
    <row r="49" spans="2:44" s="1" customFormat="1" ht="10.7" customHeight="1" x14ac:dyDescent="0.15">
      <c r="B49" s="94" t="s">
        <v>1137</v>
      </c>
      <c r="C49" s="94"/>
      <c r="D49" s="94"/>
      <c r="E49" s="94"/>
      <c r="F49" s="94"/>
      <c r="G49" s="94"/>
      <c r="H49" s="94"/>
      <c r="I49" s="94"/>
      <c r="J49" s="94"/>
      <c r="K49" s="104">
        <v>1329543.8500000001</v>
      </c>
      <c r="L49" s="104"/>
      <c r="M49" s="104"/>
      <c r="N49" s="104"/>
      <c r="O49" s="104"/>
      <c r="P49" s="104"/>
      <c r="Q49" s="104"/>
      <c r="R49" s="104"/>
      <c r="S49" s="104"/>
      <c r="T49" s="104"/>
      <c r="U49" s="104"/>
      <c r="V49" s="97">
        <v>3.7145618476090199E-4</v>
      </c>
      <c r="W49" s="97"/>
      <c r="X49" s="97"/>
      <c r="Y49" s="97"/>
      <c r="Z49" s="97"/>
      <c r="AA49" s="97"/>
      <c r="AB49" s="97"/>
      <c r="AC49" s="97"/>
      <c r="AD49" s="97"/>
      <c r="AE49" s="97"/>
      <c r="AF49" s="96">
        <v>60</v>
      </c>
      <c r="AG49" s="96"/>
      <c r="AH49" s="96"/>
      <c r="AI49" s="96"/>
      <c r="AJ49" s="96"/>
      <c r="AK49" s="96"/>
      <c r="AL49" s="96"/>
      <c r="AM49" s="96"/>
      <c r="AN49" s="97">
        <v>1.19142176330421E-3</v>
      </c>
      <c r="AO49" s="97"/>
    </row>
    <row r="50" spans="2:44" s="1" customFormat="1" ht="10.7" customHeight="1" x14ac:dyDescent="0.15">
      <c r="B50" s="94" t="s">
        <v>1138</v>
      </c>
      <c r="C50" s="94"/>
      <c r="D50" s="94"/>
      <c r="E50" s="94"/>
      <c r="F50" s="94"/>
      <c r="G50" s="94"/>
      <c r="H50" s="94"/>
      <c r="I50" s="94"/>
      <c r="J50" s="94"/>
      <c r="K50" s="104">
        <v>998522.73</v>
      </c>
      <c r="L50" s="104"/>
      <c r="M50" s="104"/>
      <c r="N50" s="104"/>
      <c r="O50" s="104"/>
      <c r="P50" s="104"/>
      <c r="Q50" s="104"/>
      <c r="R50" s="104"/>
      <c r="S50" s="104"/>
      <c r="T50" s="104"/>
      <c r="U50" s="104"/>
      <c r="V50" s="97">
        <v>2.7897345671061601E-4</v>
      </c>
      <c r="W50" s="97"/>
      <c r="X50" s="97"/>
      <c r="Y50" s="97"/>
      <c r="Z50" s="97"/>
      <c r="AA50" s="97"/>
      <c r="AB50" s="97"/>
      <c r="AC50" s="97"/>
      <c r="AD50" s="97"/>
      <c r="AE50" s="97"/>
      <c r="AF50" s="96">
        <v>55</v>
      </c>
      <c r="AG50" s="96"/>
      <c r="AH50" s="96"/>
      <c r="AI50" s="96"/>
      <c r="AJ50" s="96"/>
      <c r="AK50" s="96"/>
      <c r="AL50" s="96"/>
      <c r="AM50" s="96"/>
      <c r="AN50" s="97">
        <v>1.0921366163621901E-3</v>
      </c>
      <c r="AO50" s="97"/>
    </row>
    <row r="51" spans="2:44" s="1" customFormat="1" ht="10.7" customHeight="1" x14ac:dyDescent="0.15">
      <c r="B51" s="94" t="s">
        <v>1139</v>
      </c>
      <c r="C51" s="94"/>
      <c r="D51" s="94"/>
      <c r="E51" s="94"/>
      <c r="F51" s="94"/>
      <c r="G51" s="94"/>
      <c r="H51" s="94"/>
      <c r="I51" s="94"/>
      <c r="J51" s="94"/>
      <c r="K51" s="104">
        <v>272060.82</v>
      </c>
      <c r="L51" s="104"/>
      <c r="M51" s="104"/>
      <c r="N51" s="104"/>
      <c r="O51" s="104"/>
      <c r="P51" s="104"/>
      <c r="Q51" s="104"/>
      <c r="R51" s="104"/>
      <c r="S51" s="104"/>
      <c r="T51" s="104"/>
      <c r="U51" s="104"/>
      <c r="V51" s="97">
        <v>7.6010034734937595E-5</v>
      </c>
      <c r="W51" s="97"/>
      <c r="X51" s="97"/>
      <c r="Y51" s="97"/>
      <c r="Z51" s="97"/>
      <c r="AA51" s="97"/>
      <c r="AB51" s="97"/>
      <c r="AC51" s="97"/>
      <c r="AD51" s="97"/>
      <c r="AE51" s="97"/>
      <c r="AF51" s="96">
        <v>14</v>
      </c>
      <c r="AG51" s="96"/>
      <c r="AH51" s="96"/>
      <c r="AI51" s="96"/>
      <c r="AJ51" s="96"/>
      <c r="AK51" s="96"/>
      <c r="AL51" s="96"/>
      <c r="AM51" s="96"/>
      <c r="AN51" s="97">
        <v>2.7799841143764898E-4</v>
      </c>
      <c r="AO51" s="97"/>
    </row>
    <row r="52" spans="2:44" s="1" customFormat="1" ht="10.7" customHeight="1" x14ac:dyDescent="0.15">
      <c r="B52" s="94" t="s">
        <v>1140</v>
      </c>
      <c r="C52" s="94"/>
      <c r="D52" s="94"/>
      <c r="E52" s="94"/>
      <c r="F52" s="94"/>
      <c r="G52" s="94"/>
      <c r="H52" s="94"/>
      <c r="I52" s="94"/>
      <c r="J52" s="94"/>
      <c r="K52" s="104">
        <v>263312.18</v>
      </c>
      <c r="L52" s="104"/>
      <c r="M52" s="104"/>
      <c r="N52" s="104"/>
      <c r="O52" s="104"/>
      <c r="P52" s="104"/>
      <c r="Q52" s="104"/>
      <c r="R52" s="104"/>
      <c r="S52" s="104"/>
      <c r="T52" s="104"/>
      <c r="U52" s="104"/>
      <c r="V52" s="97">
        <v>7.3565785576666805E-5</v>
      </c>
      <c r="W52" s="97"/>
      <c r="X52" s="97"/>
      <c r="Y52" s="97"/>
      <c r="Z52" s="97"/>
      <c r="AA52" s="97"/>
      <c r="AB52" s="97"/>
      <c r="AC52" s="97"/>
      <c r="AD52" s="97"/>
      <c r="AE52" s="97"/>
      <c r="AF52" s="96">
        <v>3</v>
      </c>
      <c r="AG52" s="96"/>
      <c r="AH52" s="96"/>
      <c r="AI52" s="96"/>
      <c r="AJ52" s="96"/>
      <c r="AK52" s="96"/>
      <c r="AL52" s="96"/>
      <c r="AM52" s="96"/>
      <c r="AN52" s="97">
        <v>5.95710881652105E-5</v>
      </c>
      <c r="AO52" s="97"/>
    </row>
    <row r="53" spans="2:44" s="1" customFormat="1" ht="10.7" customHeight="1" x14ac:dyDescent="0.15">
      <c r="B53" s="94" t="s">
        <v>1141</v>
      </c>
      <c r="C53" s="94"/>
      <c r="D53" s="94"/>
      <c r="E53" s="94"/>
      <c r="F53" s="94"/>
      <c r="G53" s="94"/>
      <c r="H53" s="94"/>
      <c r="I53" s="94"/>
      <c r="J53" s="94"/>
      <c r="K53" s="104">
        <v>970.38</v>
      </c>
      <c r="L53" s="104"/>
      <c r="M53" s="104"/>
      <c r="N53" s="104"/>
      <c r="O53" s="104"/>
      <c r="P53" s="104"/>
      <c r="Q53" s="104"/>
      <c r="R53" s="104"/>
      <c r="S53" s="104"/>
      <c r="T53" s="104"/>
      <c r="U53" s="104"/>
      <c r="V53" s="97">
        <v>2.7111076672520798E-7</v>
      </c>
      <c r="W53" s="97"/>
      <c r="X53" s="97"/>
      <c r="Y53" s="97"/>
      <c r="Z53" s="97"/>
      <c r="AA53" s="97"/>
      <c r="AB53" s="97"/>
      <c r="AC53" s="97"/>
      <c r="AD53" s="97"/>
      <c r="AE53" s="97"/>
      <c r="AF53" s="96">
        <v>1</v>
      </c>
      <c r="AG53" s="96"/>
      <c r="AH53" s="96"/>
      <c r="AI53" s="96"/>
      <c r="AJ53" s="96"/>
      <c r="AK53" s="96"/>
      <c r="AL53" s="96"/>
      <c r="AM53" s="96"/>
      <c r="AN53" s="97">
        <v>1.9857029388403501E-5</v>
      </c>
      <c r="AO53" s="97"/>
    </row>
    <row r="54" spans="2:44" s="1" customFormat="1" ht="10.7" customHeight="1" x14ac:dyDescent="0.15">
      <c r="B54" s="94" t="s">
        <v>1142</v>
      </c>
      <c r="C54" s="94"/>
      <c r="D54" s="94"/>
      <c r="E54" s="94"/>
      <c r="F54" s="94"/>
      <c r="G54" s="94"/>
      <c r="H54" s="94"/>
      <c r="I54" s="94"/>
      <c r="J54" s="94"/>
      <c r="K54" s="104">
        <v>19847.91</v>
      </c>
      <c r="L54" s="104"/>
      <c r="M54" s="104"/>
      <c r="N54" s="104"/>
      <c r="O54" s="104"/>
      <c r="P54" s="104"/>
      <c r="Q54" s="104"/>
      <c r="R54" s="104"/>
      <c r="S54" s="104"/>
      <c r="T54" s="104"/>
      <c r="U54" s="104"/>
      <c r="V54" s="97">
        <v>5.5452318658596797E-6</v>
      </c>
      <c r="W54" s="97"/>
      <c r="X54" s="97"/>
      <c r="Y54" s="97"/>
      <c r="Z54" s="97"/>
      <c r="AA54" s="97"/>
      <c r="AB54" s="97"/>
      <c r="AC54" s="97"/>
      <c r="AD54" s="97"/>
      <c r="AE54" s="97"/>
      <c r="AF54" s="96">
        <v>3</v>
      </c>
      <c r="AG54" s="96"/>
      <c r="AH54" s="96"/>
      <c r="AI54" s="96"/>
      <c r="AJ54" s="96"/>
      <c r="AK54" s="96"/>
      <c r="AL54" s="96"/>
      <c r="AM54" s="96"/>
      <c r="AN54" s="97">
        <v>5.95710881652105E-5</v>
      </c>
      <c r="AO54" s="97"/>
    </row>
    <row r="55" spans="2:44" s="1" customFormat="1" ht="12.75" customHeight="1" x14ac:dyDescent="0.15">
      <c r="B55" s="100"/>
      <c r="C55" s="100"/>
      <c r="D55" s="100"/>
      <c r="E55" s="100"/>
      <c r="F55" s="100"/>
      <c r="G55" s="100"/>
      <c r="H55" s="100"/>
      <c r="I55" s="100"/>
      <c r="J55" s="100"/>
      <c r="K55" s="105">
        <v>3579275038.4699998</v>
      </c>
      <c r="L55" s="105"/>
      <c r="M55" s="105"/>
      <c r="N55" s="105"/>
      <c r="O55" s="105"/>
      <c r="P55" s="105"/>
      <c r="Q55" s="105"/>
      <c r="R55" s="105"/>
      <c r="S55" s="105"/>
      <c r="T55" s="105"/>
      <c r="U55" s="105"/>
      <c r="V55" s="99">
        <v>1</v>
      </c>
      <c r="W55" s="99"/>
      <c r="X55" s="99"/>
      <c r="Y55" s="99"/>
      <c r="Z55" s="99"/>
      <c r="AA55" s="99"/>
      <c r="AB55" s="99"/>
      <c r="AC55" s="99"/>
      <c r="AD55" s="99"/>
      <c r="AE55" s="99"/>
      <c r="AF55" s="98">
        <v>50360</v>
      </c>
      <c r="AG55" s="98"/>
      <c r="AH55" s="98"/>
      <c r="AI55" s="98"/>
      <c r="AJ55" s="98"/>
      <c r="AK55" s="98"/>
      <c r="AL55" s="98"/>
      <c r="AM55" s="98"/>
      <c r="AN55" s="99">
        <v>1</v>
      </c>
      <c r="AO55" s="99"/>
    </row>
    <row r="56" spans="2:44" s="1" customFormat="1" ht="7.9" customHeight="1" x14ac:dyDescent="0.15"/>
    <row r="57" spans="2:44" s="1" customFormat="1" ht="19.149999999999999" customHeight="1" x14ac:dyDescent="0.15">
      <c r="B57" s="85" t="s">
        <v>1233</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row>
    <row r="58" spans="2:44" s="1" customFormat="1" ht="9.6" customHeight="1" x14ac:dyDescent="0.15"/>
    <row r="59" spans="2:44" s="1" customFormat="1" ht="13.35" customHeight="1" x14ac:dyDescent="0.15">
      <c r="B59" s="83" t="s">
        <v>1118</v>
      </c>
      <c r="C59" s="83"/>
      <c r="D59" s="83"/>
      <c r="E59" s="83"/>
      <c r="F59" s="83"/>
      <c r="G59" s="83"/>
      <c r="H59" s="83"/>
      <c r="I59" s="83"/>
      <c r="J59" s="83"/>
      <c r="K59" s="83"/>
      <c r="L59" s="83" t="s">
        <v>1115</v>
      </c>
      <c r="M59" s="83"/>
      <c r="N59" s="83"/>
      <c r="O59" s="83"/>
      <c r="P59" s="83"/>
      <c r="Q59" s="83"/>
      <c r="R59" s="83"/>
      <c r="S59" s="83"/>
      <c r="T59" s="83"/>
      <c r="U59" s="83"/>
      <c r="V59" s="83" t="s">
        <v>1116</v>
      </c>
      <c r="W59" s="83"/>
      <c r="X59" s="83"/>
      <c r="Y59" s="83"/>
      <c r="Z59" s="83"/>
      <c r="AA59" s="83"/>
      <c r="AB59" s="83"/>
      <c r="AC59" s="83"/>
      <c r="AD59" s="83"/>
      <c r="AE59" s="83"/>
      <c r="AF59" s="83" t="s">
        <v>1117</v>
      </c>
      <c r="AG59" s="83"/>
      <c r="AH59" s="83"/>
      <c r="AI59" s="83"/>
      <c r="AJ59" s="83"/>
      <c r="AK59" s="83" t="s">
        <v>1116</v>
      </c>
      <c r="AL59" s="83"/>
      <c r="AM59" s="83"/>
      <c r="AN59" s="83"/>
      <c r="AO59" s="83"/>
      <c r="AP59" s="83"/>
      <c r="AQ59" s="83"/>
    </row>
    <row r="60" spans="2:44" s="1" customFormat="1" ht="10.7" customHeight="1" x14ac:dyDescent="0.15">
      <c r="B60" s="94" t="s">
        <v>1143</v>
      </c>
      <c r="C60" s="94"/>
      <c r="D60" s="94"/>
      <c r="E60" s="94"/>
      <c r="F60" s="94"/>
      <c r="G60" s="94"/>
      <c r="H60" s="94"/>
      <c r="I60" s="94"/>
      <c r="J60" s="94"/>
      <c r="K60" s="94"/>
      <c r="L60" s="104">
        <v>280000</v>
      </c>
      <c r="M60" s="104"/>
      <c r="N60" s="104"/>
      <c r="O60" s="104"/>
      <c r="P60" s="104"/>
      <c r="Q60" s="104"/>
      <c r="R60" s="104"/>
      <c r="S60" s="104"/>
      <c r="T60" s="104"/>
      <c r="U60" s="104"/>
      <c r="V60" s="97">
        <v>7.8228131951460497E-5</v>
      </c>
      <c r="W60" s="97"/>
      <c r="X60" s="97"/>
      <c r="Y60" s="97"/>
      <c r="Z60" s="97"/>
      <c r="AA60" s="97"/>
      <c r="AB60" s="97"/>
      <c r="AC60" s="97"/>
      <c r="AD60" s="97"/>
      <c r="AE60" s="97"/>
      <c r="AF60" s="96">
        <v>148</v>
      </c>
      <c r="AG60" s="96"/>
      <c r="AH60" s="96"/>
      <c r="AI60" s="96"/>
      <c r="AJ60" s="96"/>
      <c r="AK60" s="97">
        <v>2.93884034948372E-3</v>
      </c>
      <c r="AL60" s="97"/>
      <c r="AM60" s="97"/>
      <c r="AN60" s="97"/>
      <c r="AO60" s="97"/>
      <c r="AP60" s="97"/>
      <c r="AQ60" s="97"/>
    </row>
    <row r="61" spans="2:44" s="1" customFormat="1" ht="10.7" customHeight="1" x14ac:dyDescent="0.15">
      <c r="B61" s="94" t="s">
        <v>1119</v>
      </c>
      <c r="C61" s="94"/>
      <c r="D61" s="94"/>
      <c r="E61" s="94"/>
      <c r="F61" s="94"/>
      <c r="G61" s="94"/>
      <c r="H61" s="94"/>
      <c r="I61" s="94"/>
      <c r="J61" s="94"/>
      <c r="K61" s="94"/>
      <c r="L61" s="104">
        <v>23919485.100000001</v>
      </c>
      <c r="M61" s="104"/>
      <c r="N61" s="104"/>
      <c r="O61" s="104"/>
      <c r="P61" s="104"/>
      <c r="Q61" s="104"/>
      <c r="R61" s="104"/>
      <c r="S61" s="104"/>
      <c r="T61" s="104"/>
      <c r="U61" s="104"/>
      <c r="V61" s="97">
        <v>6.6827737021921303E-3</v>
      </c>
      <c r="W61" s="97"/>
      <c r="X61" s="97"/>
      <c r="Y61" s="97"/>
      <c r="Z61" s="97"/>
      <c r="AA61" s="97"/>
      <c r="AB61" s="97"/>
      <c r="AC61" s="97"/>
      <c r="AD61" s="97"/>
      <c r="AE61" s="97"/>
      <c r="AF61" s="96">
        <v>2203</v>
      </c>
      <c r="AG61" s="96"/>
      <c r="AH61" s="96"/>
      <c r="AI61" s="96"/>
      <c r="AJ61" s="96"/>
      <c r="AK61" s="97">
        <v>4.3745035742652899E-2</v>
      </c>
      <c r="AL61" s="97"/>
      <c r="AM61" s="97"/>
      <c r="AN61" s="97"/>
      <c r="AO61" s="97"/>
      <c r="AP61" s="97"/>
      <c r="AQ61" s="97"/>
    </row>
    <row r="62" spans="2:44" s="1" customFormat="1" ht="10.7" customHeight="1" x14ac:dyDescent="0.15">
      <c r="B62" s="94" t="s">
        <v>1120</v>
      </c>
      <c r="C62" s="94"/>
      <c r="D62" s="94"/>
      <c r="E62" s="94"/>
      <c r="F62" s="94"/>
      <c r="G62" s="94"/>
      <c r="H62" s="94"/>
      <c r="I62" s="94"/>
      <c r="J62" s="94"/>
      <c r="K62" s="94"/>
      <c r="L62" s="104">
        <v>50829046.959999897</v>
      </c>
      <c r="M62" s="104"/>
      <c r="N62" s="104"/>
      <c r="O62" s="104"/>
      <c r="P62" s="104"/>
      <c r="Q62" s="104"/>
      <c r="R62" s="104"/>
      <c r="S62" s="104"/>
      <c r="T62" s="104"/>
      <c r="U62" s="104"/>
      <c r="V62" s="97">
        <v>1.42009335448352E-2</v>
      </c>
      <c r="W62" s="97"/>
      <c r="X62" s="97"/>
      <c r="Y62" s="97"/>
      <c r="Z62" s="97"/>
      <c r="AA62" s="97"/>
      <c r="AB62" s="97"/>
      <c r="AC62" s="97"/>
      <c r="AD62" s="97"/>
      <c r="AE62" s="97"/>
      <c r="AF62" s="96">
        <v>3129</v>
      </c>
      <c r="AG62" s="96"/>
      <c r="AH62" s="96"/>
      <c r="AI62" s="96"/>
      <c r="AJ62" s="96"/>
      <c r="AK62" s="97">
        <v>6.2132644956314501E-2</v>
      </c>
      <c r="AL62" s="97"/>
      <c r="AM62" s="97"/>
      <c r="AN62" s="97"/>
      <c r="AO62" s="97"/>
      <c r="AP62" s="97"/>
      <c r="AQ62" s="97"/>
    </row>
    <row r="63" spans="2:44" s="1" customFormat="1" ht="10.7" customHeight="1" x14ac:dyDescent="0.15">
      <c r="B63" s="94" t="s">
        <v>1121</v>
      </c>
      <c r="C63" s="94"/>
      <c r="D63" s="94"/>
      <c r="E63" s="94"/>
      <c r="F63" s="94"/>
      <c r="G63" s="94"/>
      <c r="H63" s="94"/>
      <c r="I63" s="94"/>
      <c r="J63" s="94"/>
      <c r="K63" s="94"/>
      <c r="L63" s="104">
        <v>61418241.439999901</v>
      </c>
      <c r="M63" s="104"/>
      <c r="N63" s="104"/>
      <c r="O63" s="104"/>
      <c r="P63" s="104"/>
      <c r="Q63" s="104"/>
      <c r="R63" s="104"/>
      <c r="S63" s="104"/>
      <c r="T63" s="104"/>
      <c r="U63" s="104"/>
      <c r="V63" s="97">
        <v>1.7159408198553501E-2</v>
      </c>
      <c r="W63" s="97"/>
      <c r="X63" s="97"/>
      <c r="Y63" s="97"/>
      <c r="Z63" s="97"/>
      <c r="AA63" s="97"/>
      <c r="AB63" s="97"/>
      <c r="AC63" s="97"/>
      <c r="AD63" s="97"/>
      <c r="AE63" s="97"/>
      <c r="AF63" s="96">
        <v>2724</v>
      </c>
      <c r="AG63" s="96"/>
      <c r="AH63" s="96"/>
      <c r="AI63" s="96"/>
      <c r="AJ63" s="96"/>
      <c r="AK63" s="97">
        <v>5.4090548054011103E-2</v>
      </c>
      <c r="AL63" s="97"/>
      <c r="AM63" s="97"/>
      <c r="AN63" s="97"/>
      <c r="AO63" s="97"/>
      <c r="AP63" s="97"/>
      <c r="AQ63" s="97"/>
    </row>
    <row r="64" spans="2:44" s="1" customFormat="1" ht="10.7" customHeight="1" x14ac:dyDescent="0.15">
      <c r="B64" s="94" t="s">
        <v>1122</v>
      </c>
      <c r="C64" s="94"/>
      <c r="D64" s="94"/>
      <c r="E64" s="94"/>
      <c r="F64" s="94"/>
      <c r="G64" s="94"/>
      <c r="H64" s="94"/>
      <c r="I64" s="94"/>
      <c r="J64" s="94"/>
      <c r="K64" s="94"/>
      <c r="L64" s="104">
        <v>59474869.410000101</v>
      </c>
      <c r="M64" s="104"/>
      <c r="N64" s="104"/>
      <c r="O64" s="104"/>
      <c r="P64" s="104"/>
      <c r="Q64" s="104"/>
      <c r="R64" s="104"/>
      <c r="S64" s="104"/>
      <c r="T64" s="104"/>
      <c r="U64" s="104"/>
      <c r="V64" s="97">
        <v>1.6616456900004899E-2</v>
      </c>
      <c r="W64" s="97"/>
      <c r="X64" s="97"/>
      <c r="Y64" s="97"/>
      <c r="Z64" s="97"/>
      <c r="AA64" s="97"/>
      <c r="AB64" s="97"/>
      <c r="AC64" s="97"/>
      <c r="AD64" s="97"/>
      <c r="AE64" s="97"/>
      <c r="AF64" s="96">
        <v>2179</v>
      </c>
      <c r="AG64" s="96"/>
      <c r="AH64" s="96"/>
      <c r="AI64" s="96"/>
      <c r="AJ64" s="96"/>
      <c r="AK64" s="97">
        <v>4.3268467037331199E-2</v>
      </c>
      <c r="AL64" s="97"/>
      <c r="AM64" s="97"/>
      <c r="AN64" s="97"/>
      <c r="AO64" s="97"/>
      <c r="AP64" s="97"/>
      <c r="AQ64" s="97"/>
    </row>
    <row r="65" spans="2:43" s="1" customFormat="1" ht="10.7" customHeight="1" x14ac:dyDescent="0.15">
      <c r="B65" s="94" t="s">
        <v>1123</v>
      </c>
      <c r="C65" s="94"/>
      <c r="D65" s="94"/>
      <c r="E65" s="94"/>
      <c r="F65" s="94"/>
      <c r="G65" s="94"/>
      <c r="H65" s="94"/>
      <c r="I65" s="94"/>
      <c r="J65" s="94"/>
      <c r="K65" s="94"/>
      <c r="L65" s="104">
        <v>74659207.319999993</v>
      </c>
      <c r="M65" s="104"/>
      <c r="N65" s="104"/>
      <c r="O65" s="104"/>
      <c r="P65" s="104"/>
      <c r="Q65" s="104"/>
      <c r="R65" s="104"/>
      <c r="S65" s="104"/>
      <c r="T65" s="104"/>
      <c r="U65" s="104"/>
      <c r="V65" s="97">
        <v>2.08587511486443E-2</v>
      </c>
      <c r="W65" s="97"/>
      <c r="X65" s="97"/>
      <c r="Y65" s="97"/>
      <c r="Z65" s="97"/>
      <c r="AA65" s="97"/>
      <c r="AB65" s="97"/>
      <c r="AC65" s="97"/>
      <c r="AD65" s="97"/>
      <c r="AE65" s="97"/>
      <c r="AF65" s="96">
        <v>2136</v>
      </c>
      <c r="AG65" s="96"/>
      <c r="AH65" s="96"/>
      <c r="AI65" s="96"/>
      <c r="AJ65" s="96"/>
      <c r="AK65" s="97">
        <v>4.24146147736299E-2</v>
      </c>
      <c r="AL65" s="97"/>
      <c r="AM65" s="97"/>
      <c r="AN65" s="97"/>
      <c r="AO65" s="97"/>
      <c r="AP65" s="97"/>
      <c r="AQ65" s="97"/>
    </row>
    <row r="66" spans="2:43" s="1" customFormat="1" ht="10.7" customHeight="1" x14ac:dyDescent="0.15">
      <c r="B66" s="94" t="s">
        <v>1124</v>
      </c>
      <c r="C66" s="94"/>
      <c r="D66" s="94"/>
      <c r="E66" s="94"/>
      <c r="F66" s="94"/>
      <c r="G66" s="94"/>
      <c r="H66" s="94"/>
      <c r="I66" s="94"/>
      <c r="J66" s="94"/>
      <c r="K66" s="94"/>
      <c r="L66" s="104">
        <v>94222772.5</v>
      </c>
      <c r="M66" s="104"/>
      <c r="N66" s="104"/>
      <c r="O66" s="104"/>
      <c r="P66" s="104"/>
      <c r="Q66" s="104"/>
      <c r="R66" s="104"/>
      <c r="S66" s="104"/>
      <c r="T66" s="104"/>
      <c r="U66" s="104"/>
      <c r="V66" s="97">
        <v>2.6324540999865899E-2</v>
      </c>
      <c r="W66" s="97"/>
      <c r="X66" s="97"/>
      <c r="Y66" s="97"/>
      <c r="Z66" s="97"/>
      <c r="AA66" s="97"/>
      <c r="AB66" s="97"/>
      <c r="AC66" s="97"/>
      <c r="AD66" s="97"/>
      <c r="AE66" s="97"/>
      <c r="AF66" s="96">
        <v>2390</v>
      </c>
      <c r="AG66" s="96"/>
      <c r="AH66" s="96"/>
      <c r="AI66" s="96"/>
      <c r="AJ66" s="96"/>
      <c r="AK66" s="97">
        <v>4.7458300238284401E-2</v>
      </c>
      <c r="AL66" s="97"/>
      <c r="AM66" s="97"/>
      <c r="AN66" s="97"/>
      <c r="AO66" s="97"/>
      <c r="AP66" s="97"/>
      <c r="AQ66" s="97"/>
    </row>
    <row r="67" spans="2:43" s="1" customFormat="1" ht="10.7" customHeight="1" x14ac:dyDescent="0.15">
      <c r="B67" s="94" t="s">
        <v>1125</v>
      </c>
      <c r="C67" s="94"/>
      <c r="D67" s="94"/>
      <c r="E67" s="94"/>
      <c r="F67" s="94"/>
      <c r="G67" s="94"/>
      <c r="H67" s="94"/>
      <c r="I67" s="94"/>
      <c r="J67" s="94"/>
      <c r="K67" s="94"/>
      <c r="L67" s="104">
        <v>97833420.260000199</v>
      </c>
      <c r="M67" s="104"/>
      <c r="N67" s="104"/>
      <c r="O67" s="104"/>
      <c r="P67" s="104"/>
      <c r="Q67" s="104"/>
      <c r="R67" s="104"/>
      <c r="S67" s="104"/>
      <c r="T67" s="104"/>
      <c r="U67" s="104"/>
      <c r="V67" s="97">
        <v>2.7333306104864199E-2</v>
      </c>
      <c r="W67" s="97"/>
      <c r="X67" s="97"/>
      <c r="Y67" s="97"/>
      <c r="Z67" s="97"/>
      <c r="AA67" s="97"/>
      <c r="AB67" s="97"/>
      <c r="AC67" s="97"/>
      <c r="AD67" s="97"/>
      <c r="AE67" s="97"/>
      <c r="AF67" s="96">
        <v>2119</v>
      </c>
      <c r="AG67" s="96"/>
      <c r="AH67" s="96"/>
      <c r="AI67" s="96"/>
      <c r="AJ67" s="96"/>
      <c r="AK67" s="97">
        <v>4.2077045274027003E-2</v>
      </c>
      <c r="AL67" s="97"/>
      <c r="AM67" s="97"/>
      <c r="AN67" s="97"/>
      <c r="AO67" s="97"/>
      <c r="AP67" s="97"/>
      <c r="AQ67" s="97"/>
    </row>
    <row r="68" spans="2:43" s="1" customFormat="1" ht="10.7" customHeight="1" x14ac:dyDescent="0.15">
      <c r="B68" s="94" t="s">
        <v>1126</v>
      </c>
      <c r="C68" s="94"/>
      <c r="D68" s="94"/>
      <c r="E68" s="94"/>
      <c r="F68" s="94"/>
      <c r="G68" s="94"/>
      <c r="H68" s="94"/>
      <c r="I68" s="94"/>
      <c r="J68" s="94"/>
      <c r="K68" s="94"/>
      <c r="L68" s="104">
        <v>118458676.68000001</v>
      </c>
      <c r="M68" s="104"/>
      <c r="N68" s="104"/>
      <c r="O68" s="104"/>
      <c r="P68" s="104"/>
      <c r="Q68" s="104"/>
      <c r="R68" s="104"/>
      <c r="S68" s="104"/>
      <c r="T68" s="104"/>
      <c r="U68" s="104"/>
      <c r="V68" s="97">
        <v>3.30957178218515E-2</v>
      </c>
      <c r="W68" s="97"/>
      <c r="X68" s="97"/>
      <c r="Y68" s="97"/>
      <c r="Z68" s="97"/>
      <c r="AA68" s="97"/>
      <c r="AB68" s="97"/>
      <c r="AC68" s="97"/>
      <c r="AD68" s="97"/>
      <c r="AE68" s="97"/>
      <c r="AF68" s="96">
        <v>2205</v>
      </c>
      <c r="AG68" s="96"/>
      <c r="AH68" s="96"/>
      <c r="AI68" s="96"/>
      <c r="AJ68" s="96"/>
      <c r="AK68" s="97">
        <v>4.3784749801429698E-2</v>
      </c>
      <c r="AL68" s="97"/>
      <c r="AM68" s="97"/>
      <c r="AN68" s="97"/>
      <c r="AO68" s="97"/>
      <c r="AP68" s="97"/>
      <c r="AQ68" s="97"/>
    </row>
    <row r="69" spans="2:43" s="1" customFormat="1" ht="10.7" customHeight="1" x14ac:dyDescent="0.15">
      <c r="B69" s="94" t="s">
        <v>1127</v>
      </c>
      <c r="C69" s="94"/>
      <c r="D69" s="94"/>
      <c r="E69" s="94"/>
      <c r="F69" s="94"/>
      <c r="G69" s="94"/>
      <c r="H69" s="94"/>
      <c r="I69" s="94"/>
      <c r="J69" s="94"/>
      <c r="K69" s="94"/>
      <c r="L69" s="104">
        <v>105160611.06999999</v>
      </c>
      <c r="M69" s="104"/>
      <c r="N69" s="104"/>
      <c r="O69" s="104"/>
      <c r="P69" s="104"/>
      <c r="Q69" s="104"/>
      <c r="R69" s="104"/>
      <c r="S69" s="104"/>
      <c r="T69" s="104"/>
      <c r="U69" s="104"/>
      <c r="V69" s="97">
        <v>2.9380421996000598E-2</v>
      </c>
      <c r="W69" s="97"/>
      <c r="X69" s="97"/>
      <c r="Y69" s="97"/>
      <c r="Z69" s="97"/>
      <c r="AA69" s="97"/>
      <c r="AB69" s="97"/>
      <c r="AC69" s="97"/>
      <c r="AD69" s="97"/>
      <c r="AE69" s="97"/>
      <c r="AF69" s="96">
        <v>1819</v>
      </c>
      <c r="AG69" s="96"/>
      <c r="AH69" s="96"/>
      <c r="AI69" s="96"/>
      <c r="AJ69" s="96"/>
      <c r="AK69" s="97">
        <v>3.6119936457505997E-2</v>
      </c>
      <c r="AL69" s="97"/>
      <c r="AM69" s="97"/>
      <c r="AN69" s="97"/>
      <c r="AO69" s="97"/>
      <c r="AP69" s="97"/>
      <c r="AQ69" s="97"/>
    </row>
    <row r="70" spans="2:43" s="1" customFormat="1" ht="10.7" customHeight="1" x14ac:dyDescent="0.15">
      <c r="B70" s="94" t="s">
        <v>1128</v>
      </c>
      <c r="C70" s="94"/>
      <c r="D70" s="94"/>
      <c r="E70" s="94"/>
      <c r="F70" s="94"/>
      <c r="G70" s="94"/>
      <c r="H70" s="94"/>
      <c r="I70" s="94"/>
      <c r="J70" s="94"/>
      <c r="K70" s="94"/>
      <c r="L70" s="104">
        <v>114255997.8</v>
      </c>
      <c r="M70" s="104"/>
      <c r="N70" s="104"/>
      <c r="O70" s="104"/>
      <c r="P70" s="104"/>
      <c r="Q70" s="104"/>
      <c r="R70" s="104"/>
      <c r="S70" s="104"/>
      <c r="T70" s="104"/>
      <c r="U70" s="104"/>
      <c r="V70" s="97">
        <v>3.1921547400514998E-2</v>
      </c>
      <c r="W70" s="97"/>
      <c r="X70" s="97"/>
      <c r="Y70" s="97"/>
      <c r="Z70" s="97"/>
      <c r="AA70" s="97"/>
      <c r="AB70" s="97"/>
      <c r="AC70" s="97"/>
      <c r="AD70" s="97"/>
      <c r="AE70" s="97"/>
      <c r="AF70" s="96">
        <v>1819</v>
      </c>
      <c r="AG70" s="96"/>
      <c r="AH70" s="96"/>
      <c r="AI70" s="96"/>
      <c r="AJ70" s="96"/>
      <c r="AK70" s="97">
        <v>3.6119936457505997E-2</v>
      </c>
      <c r="AL70" s="97"/>
      <c r="AM70" s="97"/>
      <c r="AN70" s="97"/>
      <c r="AO70" s="97"/>
      <c r="AP70" s="97"/>
      <c r="AQ70" s="97"/>
    </row>
    <row r="71" spans="2:43" s="1" customFormat="1" ht="10.7" customHeight="1" x14ac:dyDescent="0.15">
      <c r="B71" s="94" t="s">
        <v>1129</v>
      </c>
      <c r="C71" s="94"/>
      <c r="D71" s="94"/>
      <c r="E71" s="94"/>
      <c r="F71" s="94"/>
      <c r="G71" s="94"/>
      <c r="H71" s="94"/>
      <c r="I71" s="94"/>
      <c r="J71" s="94"/>
      <c r="K71" s="94"/>
      <c r="L71" s="104">
        <v>163849266.81999999</v>
      </c>
      <c r="M71" s="104"/>
      <c r="N71" s="104"/>
      <c r="O71" s="104"/>
      <c r="P71" s="104"/>
      <c r="Q71" s="104"/>
      <c r="R71" s="104"/>
      <c r="S71" s="104"/>
      <c r="T71" s="104"/>
      <c r="U71" s="104"/>
      <c r="V71" s="97">
        <v>4.5777221660517897E-2</v>
      </c>
      <c r="W71" s="97"/>
      <c r="X71" s="97"/>
      <c r="Y71" s="97"/>
      <c r="Z71" s="97"/>
      <c r="AA71" s="97"/>
      <c r="AB71" s="97"/>
      <c r="AC71" s="97"/>
      <c r="AD71" s="97"/>
      <c r="AE71" s="97"/>
      <c r="AF71" s="96">
        <v>2563</v>
      </c>
      <c r="AG71" s="96"/>
      <c r="AH71" s="96"/>
      <c r="AI71" s="96"/>
      <c r="AJ71" s="96"/>
      <c r="AK71" s="97">
        <v>5.0893566322478198E-2</v>
      </c>
      <c r="AL71" s="97"/>
      <c r="AM71" s="97"/>
      <c r="AN71" s="97"/>
      <c r="AO71" s="97"/>
      <c r="AP71" s="97"/>
      <c r="AQ71" s="97"/>
    </row>
    <row r="72" spans="2:43" s="1" customFormat="1" ht="10.7" customHeight="1" x14ac:dyDescent="0.15">
      <c r="B72" s="94" t="s">
        <v>1130</v>
      </c>
      <c r="C72" s="94"/>
      <c r="D72" s="94"/>
      <c r="E72" s="94"/>
      <c r="F72" s="94"/>
      <c r="G72" s="94"/>
      <c r="H72" s="94"/>
      <c r="I72" s="94"/>
      <c r="J72" s="94"/>
      <c r="K72" s="94"/>
      <c r="L72" s="104">
        <v>162919510.46000001</v>
      </c>
      <c r="M72" s="104"/>
      <c r="N72" s="104"/>
      <c r="O72" s="104"/>
      <c r="P72" s="104"/>
      <c r="Q72" s="104"/>
      <c r="R72" s="104"/>
      <c r="S72" s="104"/>
      <c r="T72" s="104"/>
      <c r="U72" s="104"/>
      <c r="V72" s="97">
        <v>4.5517460577615E-2</v>
      </c>
      <c r="W72" s="97"/>
      <c r="X72" s="97"/>
      <c r="Y72" s="97"/>
      <c r="Z72" s="97"/>
      <c r="AA72" s="97"/>
      <c r="AB72" s="97"/>
      <c r="AC72" s="97"/>
      <c r="AD72" s="97"/>
      <c r="AE72" s="97"/>
      <c r="AF72" s="96">
        <v>2229</v>
      </c>
      <c r="AG72" s="96"/>
      <c r="AH72" s="96"/>
      <c r="AI72" s="96"/>
      <c r="AJ72" s="96"/>
      <c r="AK72" s="97">
        <v>4.4261318506751399E-2</v>
      </c>
      <c r="AL72" s="97"/>
      <c r="AM72" s="97"/>
      <c r="AN72" s="97"/>
      <c r="AO72" s="97"/>
      <c r="AP72" s="97"/>
      <c r="AQ72" s="97"/>
    </row>
    <row r="73" spans="2:43" s="1" customFormat="1" ht="10.7" customHeight="1" x14ac:dyDescent="0.15">
      <c r="B73" s="94" t="s">
        <v>1131</v>
      </c>
      <c r="C73" s="94"/>
      <c r="D73" s="94"/>
      <c r="E73" s="94"/>
      <c r="F73" s="94"/>
      <c r="G73" s="94"/>
      <c r="H73" s="94"/>
      <c r="I73" s="94"/>
      <c r="J73" s="94"/>
      <c r="K73" s="94"/>
      <c r="L73" s="104">
        <v>199945616.61000001</v>
      </c>
      <c r="M73" s="104"/>
      <c r="N73" s="104"/>
      <c r="O73" s="104"/>
      <c r="P73" s="104"/>
      <c r="Q73" s="104"/>
      <c r="R73" s="104"/>
      <c r="S73" s="104"/>
      <c r="T73" s="104"/>
      <c r="U73" s="104"/>
      <c r="V73" s="97">
        <v>5.5862043140297198E-2</v>
      </c>
      <c r="W73" s="97"/>
      <c r="X73" s="97"/>
      <c r="Y73" s="97"/>
      <c r="Z73" s="97"/>
      <c r="AA73" s="97"/>
      <c r="AB73" s="97"/>
      <c r="AC73" s="97"/>
      <c r="AD73" s="97"/>
      <c r="AE73" s="97"/>
      <c r="AF73" s="96">
        <v>2492</v>
      </c>
      <c r="AG73" s="96"/>
      <c r="AH73" s="96"/>
      <c r="AI73" s="96"/>
      <c r="AJ73" s="96"/>
      <c r="AK73" s="97">
        <v>4.9483717235901503E-2</v>
      </c>
      <c r="AL73" s="97"/>
      <c r="AM73" s="97"/>
      <c r="AN73" s="97"/>
      <c r="AO73" s="97"/>
      <c r="AP73" s="97"/>
      <c r="AQ73" s="97"/>
    </row>
    <row r="74" spans="2:43" s="1" customFormat="1" ht="10.7" customHeight="1" x14ac:dyDescent="0.15">
      <c r="B74" s="94" t="s">
        <v>1132</v>
      </c>
      <c r="C74" s="94"/>
      <c r="D74" s="94"/>
      <c r="E74" s="94"/>
      <c r="F74" s="94"/>
      <c r="G74" s="94"/>
      <c r="H74" s="94"/>
      <c r="I74" s="94"/>
      <c r="J74" s="94"/>
      <c r="K74" s="94"/>
      <c r="L74" s="104">
        <v>160844134.00999999</v>
      </c>
      <c r="M74" s="104"/>
      <c r="N74" s="104"/>
      <c r="O74" s="104"/>
      <c r="P74" s="104"/>
      <c r="Q74" s="104"/>
      <c r="R74" s="104"/>
      <c r="S74" s="104"/>
      <c r="T74" s="104"/>
      <c r="U74" s="104"/>
      <c r="V74" s="97">
        <v>4.4937629067688098E-2</v>
      </c>
      <c r="W74" s="97"/>
      <c r="X74" s="97"/>
      <c r="Y74" s="97"/>
      <c r="Z74" s="97"/>
      <c r="AA74" s="97"/>
      <c r="AB74" s="97"/>
      <c r="AC74" s="97"/>
      <c r="AD74" s="97"/>
      <c r="AE74" s="97"/>
      <c r="AF74" s="96">
        <v>1846</v>
      </c>
      <c r="AG74" s="96"/>
      <c r="AH74" s="96"/>
      <c r="AI74" s="96"/>
      <c r="AJ74" s="96"/>
      <c r="AK74" s="97">
        <v>3.6656076250992903E-2</v>
      </c>
      <c r="AL74" s="97"/>
      <c r="AM74" s="97"/>
      <c r="AN74" s="97"/>
      <c r="AO74" s="97"/>
      <c r="AP74" s="97"/>
      <c r="AQ74" s="97"/>
    </row>
    <row r="75" spans="2:43" s="1" customFormat="1" ht="10.7" customHeight="1" x14ac:dyDescent="0.15">
      <c r="B75" s="94" t="s">
        <v>1133</v>
      </c>
      <c r="C75" s="94"/>
      <c r="D75" s="94"/>
      <c r="E75" s="94"/>
      <c r="F75" s="94"/>
      <c r="G75" s="94"/>
      <c r="H75" s="94"/>
      <c r="I75" s="94"/>
      <c r="J75" s="94"/>
      <c r="K75" s="94"/>
      <c r="L75" s="104">
        <v>126873811.43000001</v>
      </c>
      <c r="M75" s="104"/>
      <c r="N75" s="104"/>
      <c r="O75" s="104"/>
      <c r="P75" s="104"/>
      <c r="Q75" s="104"/>
      <c r="R75" s="104"/>
      <c r="S75" s="104"/>
      <c r="T75" s="104"/>
      <c r="U75" s="104"/>
      <c r="V75" s="97">
        <v>3.5446790220467102E-2</v>
      </c>
      <c r="W75" s="97"/>
      <c r="X75" s="97"/>
      <c r="Y75" s="97"/>
      <c r="Z75" s="97"/>
      <c r="AA75" s="97"/>
      <c r="AB75" s="97"/>
      <c r="AC75" s="97"/>
      <c r="AD75" s="97"/>
      <c r="AE75" s="97"/>
      <c r="AF75" s="96">
        <v>1534</v>
      </c>
      <c r="AG75" s="96"/>
      <c r="AH75" s="96"/>
      <c r="AI75" s="96"/>
      <c r="AJ75" s="96"/>
      <c r="AK75" s="97">
        <v>3.0460683081811001E-2</v>
      </c>
      <c r="AL75" s="97"/>
      <c r="AM75" s="97"/>
      <c r="AN75" s="97"/>
      <c r="AO75" s="97"/>
      <c r="AP75" s="97"/>
      <c r="AQ75" s="97"/>
    </row>
    <row r="76" spans="2:43" s="1" customFormat="1" ht="10.7" customHeight="1" x14ac:dyDescent="0.15">
      <c r="B76" s="94" t="s">
        <v>1134</v>
      </c>
      <c r="C76" s="94"/>
      <c r="D76" s="94"/>
      <c r="E76" s="94"/>
      <c r="F76" s="94"/>
      <c r="G76" s="94"/>
      <c r="H76" s="94"/>
      <c r="I76" s="94"/>
      <c r="J76" s="94"/>
      <c r="K76" s="94"/>
      <c r="L76" s="104">
        <v>201770048.50999999</v>
      </c>
      <c r="M76" s="104"/>
      <c r="N76" s="104"/>
      <c r="O76" s="104"/>
      <c r="P76" s="104"/>
      <c r="Q76" s="104"/>
      <c r="R76" s="104"/>
      <c r="S76" s="104"/>
      <c r="T76" s="104"/>
      <c r="U76" s="104"/>
      <c r="V76" s="97">
        <v>5.6371764209617203E-2</v>
      </c>
      <c r="W76" s="97"/>
      <c r="X76" s="97"/>
      <c r="Y76" s="97"/>
      <c r="Z76" s="97"/>
      <c r="AA76" s="97"/>
      <c r="AB76" s="97"/>
      <c r="AC76" s="97"/>
      <c r="AD76" s="97"/>
      <c r="AE76" s="97"/>
      <c r="AF76" s="96">
        <v>2281</v>
      </c>
      <c r="AG76" s="96"/>
      <c r="AH76" s="96"/>
      <c r="AI76" s="96"/>
      <c r="AJ76" s="96"/>
      <c r="AK76" s="97">
        <v>4.5293884034948398E-2</v>
      </c>
      <c r="AL76" s="97"/>
      <c r="AM76" s="97"/>
      <c r="AN76" s="97"/>
      <c r="AO76" s="97"/>
      <c r="AP76" s="97"/>
      <c r="AQ76" s="97"/>
    </row>
    <row r="77" spans="2:43" s="1" customFormat="1" ht="10.7" customHeight="1" x14ac:dyDescent="0.15">
      <c r="B77" s="94" t="s">
        <v>1135</v>
      </c>
      <c r="C77" s="94"/>
      <c r="D77" s="94"/>
      <c r="E77" s="94"/>
      <c r="F77" s="94"/>
      <c r="G77" s="94"/>
      <c r="H77" s="94"/>
      <c r="I77" s="94"/>
      <c r="J77" s="94"/>
      <c r="K77" s="94"/>
      <c r="L77" s="104">
        <v>267882638.56999999</v>
      </c>
      <c r="M77" s="104"/>
      <c r="N77" s="104"/>
      <c r="O77" s="104"/>
      <c r="P77" s="104"/>
      <c r="Q77" s="104"/>
      <c r="R77" s="104"/>
      <c r="S77" s="104"/>
      <c r="T77" s="104"/>
      <c r="U77" s="104"/>
      <c r="V77" s="97">
        <v>7.4842708562712107E-2</v>
      </c>
      <c r="W77" s="97"/>
      <c r="X77" s="97"/>
      <c r="Y77" s="97"/>
      <c r="Z77" s="97"/>
      <c r="AA77" s="97"/>
      <c r="AB77" s="97"/>
      <c r="AC77" s="97"/>
      <c r="AD77" s="97"/>
      <c r="AE77" s="97"/>
      <c r="AF77" s="96">
        <v>2882</v>
      </c>
      <c r="AG77" s="96"/>
      <c r="AH77" s="96"/>
      <c r="AI77" s="96"/>
      <c r="AJ77" s="96"/>
      <c r="AK77" s="97">
        <v>5.72279586973789E-2</v>
      </c>
      <c r="AL77" s="97"/>
      <c r="AM77" s="97"/>
      <c r="AN77" s="97"/>
      <c r="AO77" s="97"/>
      <c r="AP77" s="97"/>
      <c r="AQ77" s="97"/>
    </row>
    <row r="78" spans="2:43" s="1" customFormat="1" ht="10.7" customHeight="1" x14ac:dyDescent="0.15">
      <c r="B78" s="94" t="s">
        <v>1136</v>
      </c>
      <c r="C78" s="94"/>
      <c r="D78" s="94"/>
      <c r="E78" s="94"/>
      <c r="F78" s="94"/>
      <c r="G78" s="94"/>
      <c r="H78" s="94"/>
      <c r="I78" s="94"/>
      <c r="J78" s="94"/>
      <c r="K78" s="94"/>
      <c r="L78" s="104">
        <v>298930621.63</v>
      </c>
      <c r="M78" s="104"/>
      <c r="N78" s="104"/>
      <c r="O78" s="104"/>
      <c r="P78" s="104"/>
      <c r="Q78" s="104"/>
      <c r="R78" s="104"/>
      <c r="S78" s="104"/>
      <c r="T78" s="104"/>
      <c r="U78" s="104"/>
      <c r="V78" s="97">
        <v>8.3517086118584896E-2</v>
      </c>
      <c r="W78" s="97"/>
      <c r="X78" s="97"/>
      <c r="Y78" s="97"/>
      <c r="Z78" s="97"/>
      <c r="AA78" s="97"/>
      <c r="AB78" s="97"/>
      <c r="AC78" s="97"/>
      <c r="AD78" s="97"/>
      <c r="AE78" s="97"/>
      <c r="AF78" s="96">
        <v>2806</v>
      </c>
      <c r="AG78" s="96"/>
      <c r="AH78" s="96"/>
      <c r="AI78" s="96"/>
      <c r="AJ78" s="96"/>
      <c r="AK78" s="97">
        <v>5.57188244638602E-2</v>
      </c>
      <c r="AL78" s="97"/>
      <c r="AM78" s="97"/>
      <c r="AN78" s="97"/>
      <c r="AO78" s="97"/>
      <c r="AP78" s="97"/>
      <c r="AQ78" s="97"/>
    </row>
    <row r="79" spans="2:43" s="1" customFormat="1" ht="10.7" customHeight="1" x14ac:dyDescent="0.15">
      <c r="B79" s="94" t="s">
        <v>1137</v>
      </c>
      <c r="C79" s="94"/>
      <c r="D79" s="94"/>
      <c r="E79" s="94"/>
      <c r="F79" s="94"/>
      <c r="G79" s="94"/>
      <c r="H79" s="94"/>
      <c r="I79" s="94"/>
      <c r="J79" s="94"/>
      <c r="K79" s="94"/>
      <c r="L79" s="104">
        <v>152836079.71000001</v>
      </c>
      <c r="M79" s="104"/>
      <c r="N79" s="104"/>
      <c r="O79" s="104"/>
      <c r="P79" s="104"/>
      <c r="Q79" s="104"/>
      <c r="R79" s="104"/>
      <c r="S79" s="104"/>
      <c r="T79" s="104"/>
      <c r="U79" s="104"/>
      <c r="V79" s="97">
        <v>4.2700289323206499E-2</v>
      </c>
      <c r="W79" s="97"/>
      <c r="X79" s="97"/>
      <c r="Y79" s="97"/>
      <c r="Z79" s="97"/>
      <c r="AA79" s="97"/>
      <c r="AB79" s="97"/>
      <c r="AC79" s="97"/>
      <c r="AD79" s="97"/>
      <c r="AE79" s="97"/>
      <c r="AF79" s="96">
        <v>1369</v>
      </c>
      <c r="AG79" s="96"/>
      <c r="AH79" s="96"/>
      <c r="AI79" s="96"/>
      <c r="AJ79" s="96"/>
      <c r="AK79" s="97">
        <v>2.7184273232724401E-2</v>
      </c>
      <c r="AL79" s="97"/>
      <c r="AM79" s="97"/>
      <c r="AN79" s="97"/>
      <c r="AO79" s="97"/>
      <c r="AP79" s="97"/>
      <c r="AQ79" s="97"/>
    </row>
    <row r="80" spans="2:43" s="1" customFormat="1" ht="10.7" customHeight="1" x14ac:dyDescent="0.15">
      <c r="B80" s="94" t="s">
        <v>1138</v>
      </c>
      <c r="C80" s="94"/>
      <c r="D80" s="94"/>
      <c r="E80" s="94"/>
      <c r="F80" s="94"/>
      <c r="G80" s="94"/>
      <c r="H80" s="94"/>
      <c r="I80" s="94"/>
      <c r="J80" s="94"/>
      <c r="K80" s="94"/>
      <c r="L80" s="104">
        <v>113780713.34999999</v>
      </c>
      <c r="M80" s="104"/>
      <c r="N80" s="104"/>
      <c r="O80" s="104"/>
      <c r="P80" s="104"/>
      <c r="Q80" s="104"/>
      <c r="R80" s="104"/>
      <c r="S80" s="104"/>
      <c r="T80" s="104"/>
      <c r="U80" s="104"/>
      <c r="V80" s="97">
        <v>3.1788759490982497E-2</v>
      </c>
      <c r="W80" s="97"/>
      <c r="X80" s="97"/>
      <c r="Y80" s="97"/>
      <c r="Z80" s="97"/>
      <c r="AA80" s="97"/>
      <c r="AB80" s="97"/>
      <c r="AC80" s="97"/>
      <c r="AD80" s="97"/>
      <c r="AE80" s="97"/>
      <c r="AF80" s="96">
        <v>1039</v>
      </c>
      <c r="AG80" s="96"/>
      <c r="AH80" s="96"/>
      <c r="AI80" s="96"/>
      <c r="AJ80" s="96"/>
      <c r="AK80" s="97">
        <v>2.0631453534551199E-2</v>
      </c>
      <c r="AL80" s="97"/>
      <c r="AM80" s="97"/>
      <c r="AN80" s="97"/>
      <c r="AO80" s="97"/>
      <c r="AP80" s="97"/>
      <c r="AQ80" s="97"/>
    </row>
    <row r="81" spans="2:44" s="1" customFormat="1" ht="10.7" customHeight="1" x14ac:dyDescent="0.15">
      <c r="B81" s="94" t="s">
        <v>1139</v>
      </c>
      <c r="C81" s="94"/>
      <c r="D81" s="94"/>
      <c r="E81" s="94"/>
      <c r="F81" s="94"/>
      <c r="G81" s="94"/>
      <c r="H81" s="94"/>
      <c r="I81" s="94"/>
      <c r="J81" s="94"/>
      <c r="K81" s="94"/>
      <c r="L81" s="104">
        <v>163506953.09999999</v>
      </c>
      <c r="M81" s="104"/>
      <c r="N81" s="104"/>
      <c r="O81" s="104"/>
      <c r="P81" s="104"/>
      <c r="Q81" s="104"/>
      <c r="R81" s="104"/>
      <c r="S81" s="104"/>
      <c r="T81" s="104"/>
      <c r="U81" s="104"/>
      <c r="V81" s="97">
        <v>4.5681583936028697E-2</v>
      </c>
      <c r="W81" s="97"/>
      <c r="X81" s="97"/>
      <c r="Y81" s="97"/>
      <c r="Z81" s="97"/>
      <c r="AA81" s="97"/>
      <c r="AB81" s="97"/>
      <c r="AC81" s="97"/>
      <c r="AD81" s="97"/>
      <c r="AE81" s="97"/>
      <c r="AF81" s="96">
        <v>1426</v>
      </c>
      <c r="AG81" s="96"/>
      <c r="AH81" s="96"/>
      <c r="AI81" s="96"/>
      <c r="AJ81" s="96"/>
      <c r="AK81" s="97">
        <v>2.8316123907863401E-2</v>
      </c>
      <c r="AL81" s="97"/>
      <c r="AM81" s="97"/>
      <c r="AN81" s="97"/>
      <c r="AO81" s="97"/>
      <c r="AP81" s="97"/>
      <c r="AQ81" s="97"/>
    </row>
    <row r="82" spans="2:44" s="1" customFormat="1" ht="10.7" customHeight="1" x14ac:dyDescent="0.15">
      <c r="B82" s="94" t="s">
        <v>1140</v>
      </c>
      <c r="C82" s="94"/>
      <c r="D82" s="94"/>
      <c r="E82" s="94"/>
      <c r="F82" s="94"/>
      <c r="G82" s="94"/>
      <c r="H82" s="94"/>
      <c r="I82" s="94"/>
      <c r="J82" s="94"/>
      <c r="K82" s="94"/>
      <c r="L82" s="104">
        <v>276855199.81999999</v>
      </c>
      <c r="M82" s="104"/>
      <c r="N82" s="104"/>
      <c r="O82" s="104"/>
      <c r="P82" s="104"/>
      <c r="Q82" s="104"/>
      <c r="R82" s="104"/>
      <c r="S82" s="104"/>
      <c r="T82" s="104"/>
      <c r="U82" s="104"/>
      <c r="V82" s="97">
        <v>7.73495182248818E-2</v>
      </c>
      <c r="W82" s="97"/>
      <c r="X82" s="97"/>
      <c r="Y82" s="97"/>
      <c r="Z82" s="97"/>
      <c r="AA82" s="97"/>
      <c r="AB82" s="97"/>
      <c r="AC82" s="97"/>
      <c r="AD82" s="97"/>
      <c r="AE82" s="97"/>
      <c r="AF82" s="96">
        <v>1963</v>
      </c>
      <c r="AG82" s="96"/>
      <c r="AH82" s="96"/>
      <c r="AI82" s="96"/>
      <c r="AJ82" s="96"/>
      <c r="AK82" s="97">
        <v>3.8979348689436102E-2</v>
      </c>
      <c r="AL82" s="97"/>
      <c r="AM82" s="97"/>
      <c r="AN82" s="97"/>
      <c r="AO82" s="97"/>
      <c r="AP82" s="97"/>
      <c r="AQ82" s="97"/>
    </row>
    <row r="83" spans="2:44" s="1" customFormat="1" ht="10.7" customHeight="1" x14ac:dyDescent="0.15">
      <c r="B83" s="94" t="s">
        <v>1141</v>
      </c>
      <c r="C83" s="94"/>
      <c r="D83" s="94"/>
      <c r="E83" s="94"/>
      <c r="F83" s="94"/>
      <c r="G83" s="94"/>
      <c r="H83" s="94"/>
      <c r="I83" s="94"/>
      <c r="J83" s="94"/>
      <c r="K83" s="94"/>
      <c r="L83" s="104">
        <v>220394210.71000001</v>
      </c>
      <c r="M83" s="104"/>
      <c r="N83" s="104"/>
      <c r="O83" s="104"/>
      <c r="P83" s="104"/>
      <c r="Q83" s="104"/>
      <c r="R83" s="104"/>
      <c r="S83" s="104"/>
      <c r="T83" s="104"/>
      <c r="U83" s="104"/>
      <c r="V83" s="97">
        <v>6.15750978455709E-2</v>
      </c>
      <c r="W83" s="97"/>
      <c r="X83" s="97"/>
      <c r="Y83" s="97"/>
      <c r="Z83" s="97"/>
      <c r="AA83" s="97"/>
      <c r="AB83" s="97"/>
      <c r="AC83" s="97"/>
      <c r="AD83" s="97"/>
      <c r="AE83" s="97"/>
      <c r="AF83" s="96">
        <v>1451</v>
      </c>
      <c r="AG83" s="96"/>
      <c r="AH83" s="96"/>
      <c r="AI83" s="96"/>
      <c r="AJ83" s="96"/>
      <c r="AK83" s="97">
        <v>2.8812549642573501E-2</v>
      </c>
      <c r="AL83" s="97"/>
      <c r="AM83" s="97"/>
      <c r="AN83" s="97"/>
      <c r="AO83" s="97"/>
      <c r="AP83" s="97"/>
      <c r="AQ83" s="97"/>
    </row>
    <row r="84" spans="2:44" s="1" customFormat="1" ht="10.7" customHeight="1" x14ac:dyDescent="0.15">
      <c r="B84" s="94" t="s">
        <v>1142</v>
      </c>
      <c r="C84" s="94"/>
      <c r="D84" s="94"/>
      <c r="E84" s="94"/>
      <c r="F84" s="94"/>
      <c r="G84" s="94"/>
      <c r="H84" s="94"/>
      <c r="I84" s="94"/>
      <c r="J84" s="94"/>
      <c r="K84" s="94"/>
      <c r="L84" s="104">
        <v>125820527.66</v>
      </c>
      <c r="M84" s="104"/>
      <c r="N84" s="104"/>
      <c r="O84" s="104"/>
      <c r="P84" s="104"/>
      <c r="Q84" s="104"/>
      <c r="R84" s="104"/>
      <c r="S84" s="104"/>
      <c r="T84" s="104"/>
      <c r="U84" s="104"/>
      <c r="V84" s="97">
        <v>3.5152517285674499E-2</v>
      </c>
      <c r="W84" s="97"/>
      <c r="X84" s="97"/>
      <c r="Y84" s="97"/>
      <c r="Z84" s="97"/>
      <c r="AA84" s="97"/>
      <c r="AB84" s="97"/>
      <c r="AC84" s="97"/>
      <c r="AD84" s="97"/>
      <c r="AE84" s="97"/>
      <c r="AF84" s="96">
        <v>795</v>
      </c>
      <c r="AG84" s="96"/>
      <c r="AH84" s="96"/>
      <c r="AI84" s="96"/>
      <c r="AJ84" s="96"/>
      <c r="AK84" s="97">
        <v>1.5786338363780801E-2</v>
      </c>
      <c r="AL84" s="97"/>
      <c r="AM84" s="97"/>
      <c r="AN84" s="97"/>
      <c r="AO84" s="97"/>
      <c r="AP84" s="97"/>
      <c r="AQ84" s="97"/>
    </row>
    <row r="85" spans="2:44" s="1" customFormat="1" ht="10.7" customHeight="1" x14ac:dyDescent="0.15">
      <c r="B85" s="94" t="s">
        <v>1144</v>
      </c>
      <c r="C85" s="94"/>
      <c r="D85" s="94"/>
      <c r="E85" s="94"/>
      <c r="F85" s="94"/>
      <c r="G85" s="94"/>
      <c r="H85" s="94"/>
      <c r="I85" s="94"/>
      <c r="J85" s="94"/>
      <c r="K85" s="94"/>
      <c r="L85" s="104">
        <v>97040787.189999893</v>
      </c>
      <c r="M85" s="104"/>
      <c r="N85" s="104"/>
      <c r="O85" s="104"/>
      <c r="P85" s="104"/>
      <c r="Q85" s="104"/>
      <c r="R85" s="104"/>
      <c r="S85" s="104"/>
      <c r="T85" s="104"/>
      <c r="U85" s="104"/>
      <c r="V85" s="97">
        <v>2.71118553749033E-2</v>
      </c>
      <c r="W85" s="97"/>
      <c r="X85" s="97"/>
      <c r="Y85" s="97"/>
      <c r="Z85" s="97"/>
      <c r="AA85" s="97"/>
      <c r="AB85" s="97"/>
      <c r="AC85" s="97"/>
      <c r="AD85" s="97"/>
      <c r="AE85" s="97"/>
      <c r="AF85" s="96">
        <v>536</v>
      </c>
      <c r="AG85" s="96"/>
      <c r="AH85" s="96"/>
      <c r="AI85" s="96"/>
      <c r="AJ85" s="96"/>
      <c r="AK85" s="97">
        <v>1.06433677521843E-2</v>
      </c>
      <c r="AL85" s="97"/>
      <c r="AM85" s="97"/>
      <c r="AN85" s="97"/>
      <c r="AO85" s="97"/>
      <c r="AP85" s="97"/>
      <c r="AQ85" s="97"/>
    </row>
    <row r="86" spans="2:44" s="1" customFormat="1" ht="10.7" customHeight="1" x14ac:dyDescent="0.15">
      <c r="B86" s="94" t="s">
        <v>1145</v>
      </c>
      <c r="C86" s="94"/>
      <c r="D86" s="94"/>
      <c r="E86" s="94"/>
      <c r="F86" s="94"/>
      <c r="G86" s="94"/>
      <c r="H86" s="94"/>
      <c r="I86" s="94"/>
      <c r="J86" s="94"/>
      <c r="K86" s="94"/>
      <c r="L86" s="104">
        <v>1372557.81</v>
      </c>
      <c r="M86" s="104"/>
      <c r="N86" s="104"/>
      <c r="O86" s="104"/>
      <c r="P86" s="104"/>
      <c r="Q86" s="104"/>
      <c r="R86" s="104"/>
      <c r="S86" s="104"/>
      <c r="T86" s="104"/>
      <c r="U86" s="104"/>
      <c r="V86" s="97">
        <v>3.8347369097031298E-4</v>
      </c>
      <c r="W86" s="97"/>
      <c r="X86" s="97"/>
      <c r="Y86" s="97"/>
      <c r="Z86" s="97"/>
      <c r="AA86" s="97"/>
      <c r="AB86" s="97"/>
      <c r="AC86" s="97"/>
      <c r="AD86" s="97"/>
      <c r="AE86" s="97"/>
      <c r="AF86" s="96">
        <v>12</v>
      </c>
      <c r="AG86" s="96"/>
      <c r="AH86" s="96"/>
      <c r="AI86" s="96"/>
      <c r="AJ86" s="96"/>
      <c r="AK86" s="97">
        <v>2.38284352660842E-4</v>
      </c>
      <c r="AL86" s="97"/>
      <c r="AM86" s="97"/>
      <c r="AN86" s="97"/>
      <c r="AO86" s="97"/>
      <c r="AP86" s="97"/>
      <c r="AQ86" s="97"/>
    </row>
    <row r="87" spans="2:44" s="1" customFormat="1" ht="10.7" customHeight="1" x14ac:dyDescent="0.15">
      <c r="B87" s="94" t="s">
        <v>1146</v>
      </c>
      <c r="C87" s="94"/>
      <c r="D87" s="94"/>
      <c r="E87" s="94"/>
      <c r="F87" s="94"/>
      <c r="G87" s="94"/>
      <c r="H87" s="94"/>
      <c r="I87" s="94"/>
      <c r="J87" s="94"/>
      <c r="K87" s="94"/>
      <c r="L87" s="104">
        <v>8759396.6500000004</v>
      </c>
      <c r="M87" s="104"/>
      <c r="N87" s="104"/>
      <c r="O87" s="104"/>
      <c r="P87" s="104"/>
      <c r="Q87" s="104"/>
      <c r="R87" s="104"/>
      <c r="S87" s="104"/>
      <c r="T87" s="104"/>
      <c r="U87" s="104"/>
      <c r="V87" s="97">
        <v>2.4472544176835E-3</v>
      </c>
      <c r="W87" s="97"/>
      <c r="X87" s="97"/>
      <c r="Y87" s="97"/>
      <c r="Z87" s="97"/>
      <c r="AA87" s="97"/>
      <c r="AB87" s="97"/>
      <c r="AC87" s="97"/>
      <c r="AD87" s="97"/>
      <c r="AE87" s="97"/>
      <c r="AF87" s="96">
        <v>53</v>
      </c>
      <c r="AG87" s="96"/>
      <c r="AH87" s="96"/>
      <c r="AI87" s="96"/>
      <c r="AJ87" s="96"/>
      <c r="AK87" s="97">
        <v>1.0524225575853901E-3</v>
      </c>
      <c r="AL87" s="97"/>
      <c r="AM87" s="97"/>
      <c r="AN87" s="97"/>
      <c r="AO87" s="97"/>
      <c r="AP87" s="97"/>
      <c r="AQ87" s="97"/>
    </row>
    <row r="88" spans="2:44" s="1" customFormat="1" ht="10.7" customHeight="1" x14ac:dyDescent="0.15">
      <c r="B88" s="94" t="s">
        <v>1147</v>
      </c>
      <c r="C88" s="94"/>
      <c r="D88" s="94"/>
      <c r="E88" s="94"/>
      <c r="F88" s="94"/>
      <c r="G88" s="94"/>
      <c r="H88" s="94"/>
      <c r="I88" s="94"/>
      <c r="J88" s="94"/>
      <c r="K88" s="94"/>
      <c r="L88" s="104">
        <v>27877286.149999999</v>
      </c>
      <c r="M88" s="104"/>
      <c r="N88" s="104"/>
      <c r="O88" s="104"/>
      <c r="P88" s="104"/>
      <c r="Q88" s="104"/>
      <c r="R88" s="104"/>
      <c r="S88" s="104"/>
      <c r="T88" s="104"/>
      <c r="U88" s="104"/>
      <c r="V88" s="97">
        <v>7.7885286406815099E-3</v>
      </c>
      <c r="W88" s="97"/>
      <c r="X88" s="97"/>
      <c r="Y88" s="97"/>
      <c r="Z88" s="97"/>
      <c r="AA88" s="97"/>
      <c r="AB88" s="97"/>
      <c r="AC88" s="97"/>
      <c r="AD88" s="97"/>
      <c r="AE88" s="97"/>
      <c r="AF88" s="96">
        <v>170</v>
      </c>
      <c r="AG88" s="96"/>
      <c r="AH88" s="96"/>
      <c r="AI88" s="96"/>
      <c r="AJ88" s="96"/>
      <c r="AK88" s="97">
        <v>3.3756949960285902E-3</v>
      </c>
      <c r="AL88" s="97"/>
      <c r="AM88" s="97"/>
      <c r="AN88" s="97"/>
      <c r="AO88" s="97"/>
      <c r="AP88" s="97"/>
      <c r="AQ88" s="97"/>
    </row>
    <row r="89" spans="2:44" s="1" customFormat="1" ht="10.7" customHeight="1" x14ac:dyDescent="0.15">
      <c r="B89" s="94" t="s">
        <v>1148</v>
      </c>
      <c r="C89" s="94"/>
      <c r="D89" s="94"/>
      <c r="E89" s="94"/>
      <c r="F89" s="94"/>
      <c r="G89" s="94"/>
      <c r="H89" s="94"/>
      <c r="I89" s="94"/>
      <c r="J89" s="94"/>
      <c r="K89" s="94"/>
      <c r="L89" s="104">
        <v>6221561.3799999999</v>
      </c>
      <c r="M89" s="104"/>
      <c r="N89" s="104"/>
      <c r="O89" s="104"/>
      <c r="P89" s="104"/>
      <c r="Q89" s="104"/>
      <c r="R89" s="104"/>
      <c r="S89" s="104"/>
      <c r="T89" s="104"/>
      <c r="U89" s="104"/>
      <c r="V89" s="97">
        <v>1.7382183020669701E-3</v>
      </c>
      <c r="W89" s="97"/>
      <c r="X89" s="97"/>
      <c r="Y89" s="97"/>
      <c r="Z89" s="97"/>
      <c r="AA89" s="97"/>
      <c r="AB89" s="97"/>
      <c r="AC89" s="97"/>
      <c r="AD89" s="97"/>
      <c r="AE89" s="97"/>
      <c r="AF89" s="96">
        <v>36</v>
      </c>
      <c r="AG89" s="96"/>
      <c r="AH89" s="96"/>
      <c r="AI89" s="96"/>
      <c r="AJ89" s="96"/>
      <c r="AK89" s="97">
        <v>7.14853057982526E-4</v>
      </c>
      <c r="AL89" s="97"/>
      <c r="AM89" s="97"/>
      <c r="AN89" s="97"/>
      <c r="AO89" s="97"/>
      <c r="AP89" s="97"/>
      <c r="AQ89" s="97"/>
    </row>
    <row r="90" spans="2:44" s="1" customFormat="1" ht="10.7" customHeight="1" x14ac:dyDescent="0.15">
      <c r="B90" s="94" t="s">
        <v>1149</v>
      </c>
      <c r="C90" s="94"/>
      <c r="D90" s="94"/>
      <c r="E90" s="94"/>
      <c r="F90" s="94"/>
      <c r="G90" s="94"/>
      <c r="H90" s="94"/>
      <c r="I90" s="94"/>
      <c r="J90" s="94"/>
      <c r="K90" s="94"/>
      <c r="L90" s="104">
        <v>1281788.3600000001</v>
      </c>
      <c r="M90" s="104"/>
      <c r="N90" s="104"/>
      <c r="O90" s="104"/>
      <c r="P90" s="104"/>
      <c r="Q90" s="104"/>
      <c r="R90" s="104"/>
      <c r="S90" s="104"/>
      <c r="T90" s="104"/>
      <c r="U90" s="104"/>
      <c r="V90" s="97">
        <v>3.58113960571165E-4</v>
      </c>
      <c r="W90" s="97"/>
      <c r="X90" s="97"/>
      <c r="Y90" s="97"/>
      <c r="Z90" s="97"/>
      <c r="AA90" s="97"/>
      <c r="AB90" s="97"/>
      <c r="AC90" s="97"/>
      <c r="AD90" s="97"/>
      <c r="AE90" s="97"/>
      <c r="AF90" s="96">
        <v>6</v>
      </c>
      <c r="AG90" s="96"/>
      <c r="AH90" s="96"/>
      <c r="AI90" s="96"/>
      <c r="AJ90" s="96"/>
      <c r="AK90" s="97">
        <v>1.19142176330421E-4</v>
      </c>
      <c r="AL90" s="97"/>
      <c r="AM90" s="97"/>
      <c r="AN90" s="97"/>
      <c r="AO90" s="97"/>
      <c r="AP90" s="97"/>
      <c r="AQ90" s="97"/>
    </row>
    <row r="91" spans="2:44" s="1" customFormat="1" ht="13.35" customHeight="1" x14ac:dyDescent="0.15">
      <c r="B91" s="100"/>
      <c r="C91" s="100"/>
      <c r="D91" s="100"/>
      <c r="E91" s="100"/>
      <c r="F91" s="100"/>
      <c r="G91" s="100"/>
      <c r="H91" s="100"/>
      <c r="I91" s="100"/>
      <c r="J91" s="100"/>
      <c r="K91" s="100"/>
      <c r="L91" s="105">
        <v>3579275038.4699998</v>
      </c>
      <c r="M91" s="105"/>
      <c r="N91" s="105"/>
      <c r="O91" s="105"/>
      <c r="P91" s="105"/>
      <c r="Q91" s="105"/>
      <c r="R91" s="105"/>
      <c r="S91" s="105"/>
      <c r="T91" s="105"/>
      <c r="U91" s="105"/>
      <c r="V91" s="99">
        <v>1</v>
      </c>
      <c r="W91" s="99"/>
      <c r="X91" s="99"/>
      <c r="Y91" s="99"/>
      <c r="Z91" s="99"/>
      <c r="AA91" s="99"/>
      <c r="AB91" s="99"/>
      <c r="AC91" s="99"/>
      <c r="AD91" s="99"/>
      <c r="AE91" s="99"/>
      <c r="AF91" s="98">
        <v>50360</v>
      </c>
      <c r="AG91" s="98"/>
      <c r="AH91" s="98"/>
      <c r="AI91" s="98"/>
      <c r="AJ91" s="98"/>
      <c r="AK91" s="99">
        <v>1</v>
      </c>
      <c r="AL91" s="99"/>
      <c r="AM91" s="99"/>
      <c r="AN91" s="99"/>
      <c r="AO91" s="99"/>
      <c r="AP91" s="99"/>
      <c r="AQ91" s="99"/>
    </row>
    <row r="92" spans="2:44" s="1" customFormat="1" ht="9" customHeight="1" x14ac:dyDescent="0.15"/>
    <row r="93" spans="2:44" s="1" customFormat="1" ht="19.149999999999999" customHeight="1" x14ac:dyDescent="0.15">
      <c r="B93" s="85" t="s">
        <v>1234</v>
      </c>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row>
    <row r="94" spans="2:44" s="1" customFormat="1" ht="9" customHeight="1" x14ac:dyDescent="0.15"/>
    <row r="95" spans="2:44" s="1" customFormat="1" ht="12.75" customHeight="1" x14ac:dyDescent="0.15">
      <c r="B95" s="83" t="s">
        <v>1118</v>
      </c>
      <c r="C95" s="83"/>
      <c r="D95" s="83"/>
      <c r="E95" s="83"/>
      <c r="F95" s="83"/>
      <c r="G95" s="83"/>
      <c r="H95" s="83"/>
      <c r="I95" s="83"/>
      <c r="J95" s="83"/>
      <c r="K95" s="83" t="s">
        <v>1115</v>
      </c>
      <c r="L95" s="83"/>
      <c r="M95" s="83"/>
      <c r="N95" s="83"/>
      <c r="O95" s="83"/>
      <c r="P95" s="83"/>
      <c r="Q95" s="83"/>
      <c r="R95" s="83"/>
      <c r="S95" s="83"/>
      <c r="T95" s="83"/>
      <c r="U95" s="83"/>
      <c r="V95" s="83" t="s">
        <v>1116</v>
      </c>
      <c r="W95" s="83"/>
      <c r="X95" s="83"/>
      <c r="Y95" s="83"/>
      <c r="Z95" s="83"/>
      <c r="AA95" s="83"/>
      <c r="AB95" s="83"/>
      <c r="AC95" s="83"/>
      <c r="AD95" s="83"/>
      <c r="AE95" s="83"/>
      <c r="AF95" s="83" t="s">
        <v>1117</v>
      </c>
      <c r="AG95" s="83"/>
      <c r="AH95" s="83"/>
      <c r="AI95" s="83"/>
      <c r="AJ95" s="83"/>
      <c r="AK95" s="83" t="s">
        <v>1116</v>
      </c>
      <c r="AL95" s="83"/>
      <c r="AM95" s="83"/>
      <c r="AN95" s="83"/>
      <c r="AO95" s="83"/>
    </row>
    <row r="96" spans="2:44" s="1" customFormat="1" ht="10.7" customHeight="1" x14ac:dyDescent="0.15">
      <c r="B96" s="94" t="s">
        <v>1119</v>
      </c>
      <c r="C96" s="94"/>
      <c r="D96" s="94"/>
      <c r="E96" s="94"/>
      <c r="F96" s="94"/>
      <c r="G96" s="94"/>
      <c r="H96" s="94"/>
      <c r="I96" s="94"/>
      <c r="J96" s="94"/>
      <c r="K96" s="104">
        <v>1148.46</v>
      </c>
      <c r="L96" s="104"/>
      <c r="M96" s="104"/>
      <c r="N96" s="104"/>
      <c r="O96" s="104"/>
      <c r="P96" s="104"/>
      <c r="Q96" s="104"/>
      <c r="R96" s="104"/>
      <c r="S96" s="104"/>
      <c r="T96" s="104"/>
      <c r="U96" s="104"/>
      <c r="V96" s="97">
        <v>3.2086385864633701E-7</v>
      </c>
      <c r="W96" s="97"/>
      <c r="X96" s="97"/>
      <c r="Y96" s="97"/>
      <c r="Z96" s="97"/>
      <c r="AA96" s="97"/>
      <c r="AB96" s="97"/>
      <c r="AC96" s="97"/>
      <c r="AD96" s="97"/>
      <c r="AE96" s="97"/>
      <c r="AF96" s="96">
        <v>1</v>
      </c>
      <c r="AG96" s="96"/>
      <c r="AH96" s="96"/>
      <c r="AI96" s="96"/>
      <c r="AJ96" s="96"/>
      <c r="AK96" s="97">
        <v>1.9857029388403501E-5</v>
      </c>
      <c r="AL96" s="97"/>
      <c r="AM96" s="97"/>
      <c r="AN96" s="97"/>
      <c r="AO96" s="97"/>
    </row>
    <row r="97" spans="2:41" s="1" customFormat="1" ht="10.7" customHeight="1" x14ac:dyDescent="0.15">
      <c r="B97" s="94" t="s">
        <v>1120</v>
      </c>
      <c r="C97" s="94"/>
      <c r="D97" s="94"/>
      <c r="E97" s="94"/>
      <c r="F97" s="94"/>
      <c r="G97" s="94"/>
      <c r="H97" s="94"/>
      <c r="I97" s="94"/>
      <c r="J97" s="94"/>
      <c r="K97" s="104">
        <v>3097595</v>
      </c>
      <c r="L97" s="104"/>
      <c r="M97" s="104"/>
      <c r="N97" s="104"/>
      <c r="O97" s="104"/>
      <c r="P97" s="104"/>
      <c r="Q97" s="104"/>
      <c r="R97" s="104"/>
      <c r="S97" s="104"/>
      <c r="T97" s="104"/>
      <c r="U97" s="104"/>
      <c r="V97" s="97">
        <v>8.6542525140065698E-4</v>
      </c>
      <c r="W97" s="97"/>
      <c r="X97" s="97"/>
      <c r="Y97" s="97"/>
      <c r="Z97" s="97"/>
      <c r="AA97" s="97"/>
      <c r="AB97" s="97"/>
      <c r="AC97" s="97"/>
      <c r="AD97" s="97"/>
      <c r="AE97" s="97"/>
      <c r="AF97" s="96">
        <v>27</v>
      </c>
      <c r="AG97" s="96"/>
      <c r="AH97" s="96"/>
      <c r="AI97" s="96"/>
      <c r="AJ97" s="96"/>
      <c r="AK97" s="97">
        <v>5.3613979348689396E-4</v>
      </c>
      <c r="AL97" s="97"/>
      <c r="AM97" s="97"/>
      <c r="AN97" s="97"/>
      <c r="AO97" s="97"/>
    </row>
    <row r="98" spans="2:41" s="1" customFormat="1" ht="10.7" customHeight="1" x14ac:dyDescent="0.15">
      <c r="B98" s="94" t="s">
        <v>1121</v>
      </c>
      <c r="C98" s="94"/>
      <c r="D98" s="94"/>
      <c r="E98" s="94"/>
      <c r="F98" s="94"/>
      <c r="G98" s="94"/>
      <c r="H98" s="94"/>
      <c r="I98" s="94"/>
      <c r="J98" s="94"/>
      <c r="K98" s="104">
        <v>4248721.29</v>
      </c>
      <c r="L98" s="104"/>
      <c r="M98" s="104"/>
      <c r="N98" s="104"/>
      <c r="O98" s="104"/>
      <c r="P98" s="104"/>
      <c r="Q98" s="104"/>
      <c r="R98" s="104"/>
      <c r="S98" s="104"/>
      <c r="T98" s="104"/>
      <c r="U98" s="104"/>
      <c r="V98" s="97">
        <v>1.1870340346396399E-3</v>
      </c>
      <c r="W98" s="97"/>
      <c r="X98" s="97"/>
      <c r="Y98" s="97"/>
      <c r="Z98" s="97"/>
      <c r="AA98" s="97"/>
      <c r="AB98" s="97"/>
      <c r="AC98" s="97"/>
      <c r="AD98" s="97"/>
      <c r="AE98" s="97"/>
      <c r="AF98" s="96">
        <v>50</v>
      </c>
      <c r="AG98" s="96"/>
      <c r="AH98" s="96"/>
      <c r="AI98" s="96"/>
      <c r="AJ98" s="96"/>
      <c r="AK98" s="97">
        <v>9.9285146942017493E-4</v>
      </c>
      <c r="AL98" s="97"/>
      <c r="AM98" s="97"/>
      <c r="AN98" s="97"/>
      <c r="AO98" s="97"/>
    </row>
    <row r="99" spans="2:41" s="1" customFormat="1" ht="10.7" customHeight="1" x14ac:dyDescent="0.15">
      <c r="B99" s="94" t="s">
        <v>1122</v>
      </c>
      <c r="C99" s="94"/>
      <c r="D99" s="94"/>
      <c r="E99" s="94"/>
      <c r="F99" s="94"/>
      <c r="G99" s="94"/>
      <c r="H99" s="94"/>
      <c r="I99" s="94"/>
      <c r="J99" s="94"/>
      <c r="K99" s="104">
        <v>3260121.23</v>
      </c>
      <c r="L99" s="104"/>
      <c r="M99" s="104"/>
      <c r="N99" s="104"/>
      <c r="O99" s="104"/>
      <c r="P99" s="104"/>
      <c r="Q99" s="104"/>
      <c r="R99" s="104"/>
      <c r="S99" s="104"/>
      <c r="T99" s="104"/>
      <c r="U99" s="104"/>
      <c r="V99" s="97">
        <v>9.1083283485070504E-4</v>
      </c>
      <c r="W99" s="97"/>
      <c r="X99" s="97"/>
      <c r="Y99" s="97"/>
      <c r="Z99" s="97"/>
      <c r="AA99" s="97"/>
      <c r="AB99" s="97"/>
      <c r="AC99" s="97"/>
      <c r="AD99" s="97"/>
      <c r="AE99" s="97"/>
      <c r="AF99" s="96">
        <v>54</v>
      </c>
      <c r="AG99" s="96"/>
      <c r="AH99" s="96"/>
      <c r="AI99" s="96"/>
      <c r="AJ99" s="96"/>
      <c r="AK99" s="97">
        <v>1.0722795869737901E-3</v>
      </c>
      <c r="AL99" s="97"/>
      <c r="AM99" s="97"/>
      <c r="AN99" s="97"/>
      <c r="AO99" s="97"/>
    </row>
    <row r="100" spans="2:41" s="1" customFormat="1" ht="10.7" customHeight="1" x14ac:dyDescent="0.15">
      <c r="B100" s="94" t="s">
        <v>1123</v>
      </c>
      <c r="C100" s="94"/>
      <c r="D100" s="94"/>
      <c r="E100" s="94"/>
      <c r="F100" s="94"/>
      <c r="G100" s="94"/>
      <c r="H100" s="94"/>
      <c r="I100" s="94"/>
      <c r="J100" s="94"/>
      <c r="K100" s="104">
        <v>29956593.190000001</v>
      </c>
      <c r="L100" s="104"/>
      <c r="M100" s="104"/>
      <c r="N100" s="104"/>
      <c r="O100" s="104"/>
      <c r="P100" s="104"/>
      <c r="Q100" s="104"/>
      <c r="R100" s="104"/>
      <c r="S100" s="104"/>
      <c r="T100" s="104"/>
      <c r="U100" s="104"/>
      <c r="V100" s="97">
        <v>8.3694583031555005E-3</v>
      </c>
      <c r="W100" s="97"/>
      <c r="X100" s="97"/>
      <c r="Y100" s="97"/>
      <c r="Z100" s="97"/>
      <c r="AA100" s="97"/>
      <c r="AB100" s="97"/>
      <c r="AC100" s="97"/>
      <c r="AD100" s="97"/>
      <c r="AE100" s="97"/>
      <c r="AF100" s="96">
        <v>260</v>
      </c>
      <c r="AG100" s="96"/>
      <c r="AH100" s="96"/>
      <c r="AI100" s="96"/>
      <c r="AJ100" s="96"/>
      <c r="AK100" s="97">
        <v>5.1628276409849102E-3</v>
      </c>
      <c r="AL100" s="97"/>
      <c r="AM100" s="97"/>
      <c r="AN100" s="97"/>
      <c r="AO100" s="97"/>
    </row>
    <row r="101" spans="2:41" s="1" customFormat="1" ht="10.7" customHeight="1" x14ac:dyDescent="0.15">
      <c r="B101" s="94" t="s">
        <v>1124</v>
      </c>
      <c r="C101" s="94"/>
      <c r="D101" s="94"/>
      <c r="E101" s="94"/>
      <c r="F101" s="94"/>
      <c r="G101" s="94"/>
      <c r="H101" s="94"/>
      <c r="I101" s="94"/>
      <c r="J101" s="94"/>
      <c r="K101" s="104">
        <v>3626045.01</v>
      </c>
      <c r="L101" s="104"/>
      <c r="M101" s="104"/>
      <c r="N101" s="104"/>
      <c r="O101" s="104"/>
      <c r="P101" s="104"/>
      <c r="Q101" s="104"/>
      <c r="R101" s="104"/>
      <c r="S101" s="104"/>
      <c r="T101" s="104"/>
      <c r="U101" s="104"/>
      <c r="V101" s="97">
        <v>1.0130668839436201E-3</v>
      </c>
      <c r="W101" s="97"/>
      <c r="X101" s="97"/>
      <c r="Y101" s="97"/>
      <c r="Z101" s="97"/>
      <c r="AA101" s="97"/>
      <c r="AB101" s="97"/>
      <c r="AC101" s="97"/>
      <c r="AD101" s="97"/>
      <c r="AE101" s="97"/>
      <c r="AF101" s="96">
        <v>111</v>
      </c>
      <c r="AG101" s="96"/>
      <c r="AH101" s="96"/>
      <c r="AI101" s="96"/>
      <c r="AJ101" s="96"/>
      <c r="AK101" s="97">
        <v>2.2041302621127901E-3</v>
      </c>
      <c r="AL101" s="97"/>
      <c r="AM101" s="97"/>
      <c r="AN101" s="97"/>
      <c r="AO101" s="97"/>
    </row>
    <row r="102" spans="2:41" s="1" customFormat="1" ht="10.7" customHeight="1" x14ac:dyDescent="0.15">
      <c r="B102" s="94" t="s">
        <v>1125</v>
      </c>
      <c r="C102" s="94"/>
      <c r="D102" s="94"/>
      <c r="E102" s="94"/>
      <c r="F102" s="94"/>
      <c r="G102" s="94"/>
      <c r="H102" s="94"/>
      <c r="I102" s="94"/>
      <c r="J102" s="94"/>
      <c r="K102" s="104">
        <v>5639402.3600000003</v>
      </c>
      <c r="L102" s="104"/>
      <c r="M102" s="104"/>
      <c r="N102" s="104"/>
      <c r="O102" s="104"/>
      <c r="P102" s="104"/>
      <c r="Q102" s="104"/>
      <c r="R102" s="104"/>
      <c r="S102" s="104"/>
      <c r="T102" s="104"/>
      <c r="U102" s="104"/>
      <c r="V102" s="97">
        <v>1.5755711140909201E-3</v>
      </c>
      <c r="W102" s="97"/>
      <c r="X102" s="97"/>
      <c r="Y102" s="97"/>
      <c r="Z102" s="97"/>
      <c r="AA102" s="97"/>
      <c r="AB102" s="97"/>
      <c r="AC102" s="97"/>
      <c r="AD102" s="97"/>
      <c r="AE102" s="97"/>
      <c r="AF102" s="96">
        <v>181</v>
      </c>
      <c r="AG102" s="96"/>
      <c r="AH102" s="96"/>
      <c r="AI102" s="96"/>
      <c r="AJ102" s="96"/>
      <c r="AK102" s="97">
        <v>3.59412231930103E-3</v>
      </c>
      <c r="AL102" s="97"/>
      <c r="AM102" s="97"/>
      <c r="AN102" s="97"/>
      <c r="AO102" s="97"/>
    </row>
    <row r="103" spans="2:41" s="1" customFormat="1" ht="10.7" customHeight="1" x14ac:dyDescent="0.15">
      <c r="B103" s="94" t="s">
        <v>1126</v>
      </c>
      <c r="C103" s="94"/>
      <c r="D103" s="94"/>
      <c r="E103" s="94"/>
      <c r="F103" s="94"/>
      <c r="G103" s="94"/>
      <c r="H103" s="94"/>
      <c r="I103" s="94"/>
      <c r="J103" s="94"/>
      <c r="K103" s="104">
        <v>6120282.8600000003</v>
      </c>
      <c r="L103" s="104"/>
      <c r="M103" s="104"/>
      <c r="N103" s="104"/>
      <c r="O103" s="104"/>
      <c r="P103" s="104"/>
      <c r="Q103" s="104"/>
      <c r="R103" s="104"/>
      <c r="S103" s="104"/>
      <c r="T103" s="104"/>
      <c r="U103" s="104"/>
      <c r="V103" s="97">
        <v>1.7099224826869299E-3</v>
      </c>
      <c r="W103" s="97"/>
      <c r="X103" s="97"/>
      <c r="Y103" s="97"/>
      <c r="Z103" s="97"/>
      <c r="AA103" s="97"/>
      <c r="AB103" s="97"/>
      <c r="AC103" s="97"/>
      <c r="AD103" s="97"/>
      <c r="AE103" s="97"/>
      <c r="AF103" s="96">
        <v>322</v>
      </c>
      <c r="AG103" s="96"/>
      <c r="AH103" s="96"/>
      <c r="AI103" s="96"/>
      <c r="AJ103" s="96"/>
      <c r="AK103" s="97">
        <v>6.3939634630659301E-3</v>
      </c>
      <c r="AL103" s="97"/>
      <c r="AM103" s="97"/>
      <c r="AN103" s="97"/>
      <c r="AO103" s="97"/>
    </row>
    <row r="104" spans="2:41" s="1" customFormat="1" ht="10.7" customHeight="1" x14ac:dyDescent="0.15">
      <c r="B104" s="94" t="s">
        <v>1127</v>
      </c>
      <c r="C104" s="94"/>
      <c r="D104" s="94"/>
      <c r="E104" s="94"/>
      <c r="F104" s="94"/>
      <c r="G104" s="94"/>
      <c r="H104" s="94"/>
      <c r="I104" s="94"/>
      <c r="J104" s="94"/>
      <c r="K104" s="104">
        <v>12580756.24</v>
      </c>
      <c r="L104" s="104"/>
      <c r="M104" s="104"/>
      <c r="N104" s="104"/>
      <c r="O104" s="104"/>
      <c r="P104" s="104"/>
      <c r="Q104" s="104"/>
      <c r="R104" s="104"/>
      <c r="S104" s="104"/>
      <c r="T104" s="104"/>
      <c r="U104" s="104"/>
      <c r="V104" s="97">
        <v>3.5148894971138499E-3</v>
      </c>
      <c r="W104" s="97"/>
      <c r="X104" s="97"/>
      <c r="Y104" s="97"/>
      <c r="Z104" s="97"/>
      <c r="AA104" s="97"/>
      <c r="AB104" s="97"/>
      <c r="AC104" s="97"/>
      <c r="AD104" s="97"/>
      <c r="AE104" s="97"/>
      <c r="AF104" s="96">
        <v>710</v>
      </c>
      <c r="AG104" s="96"/>
      <c r="AH104" s="96"/>
      <c r="AI104" s="96"/>
      <c r="AJ104" s="96"/>
      <c r="AK104" s="97">
        <v>1.40984908657665E-2</v>
      </c>
      <c r="AL104" s="97"/>
      <c r="AM104" s="97"/>
      <c r="AN104" s="97"/>
      <c r="AO104" s="97"/>
    </row>
    <row r="105" spans="2:41" s="1" customFormat="1" ht="10.7" customHeight="1" x14ac:dyDescent="0.15">
      <c r="B105" s="94" t="s">
        <v>1128</v>
      </c>
      <c r="C105" s="94"/>
      <c r="D105" s="94"/>
      <c r="E105" s="94"/>
      <c r="F105" s="94"/>
      <c r="G105" s="94"/>
      <c r="H105" s="94"/>
      <c r="I105" s="94"/>
      <c r="J105" s="94"/>
      <c r="K105" s="104">
        <v>224622777.69000101</v>
      </c>
      <c r="L105" s="104"/>
      <c r="M105" s="104"/>
      <c r="N105" s="104"/>
      <c r="O105" s="104"/>
      <c r="P105" s="104"/>
      <c r="Q105" s="104"/>
      <c r="R105" s="104"/>
      <c r="S105" s="104"/>
      <c r="T105" s="104"/>
      <c r="U105" s="104"/>
      <c r="V105" s="97">
        <v>6.2756501044417601E-2</v>
      </c>
      <c r="W105" s="97"/>
      <c r="X105" s="97"/>
      <c r="Y105" s="97"/>
      <c r="Z105" s="97"/>
      <c r="AA105" s="97"/>
      <c r="AB105" s="97"/>
      <c r="AC105" s="97"/>
      <c r="AD105" s="97"/>
      <c r="AE105" s="97"/>
      <c r="AF105" s="96">
        <v>8974</v>
      </c>
      <c r="AG105" s="96"/>
      <c r="AH105" s="96"/>
      <c r="AI105" s="96"/>
      <c r="AJ105" s="96"/>
      <c r="AK105" s="97">
        <v>0.17819698173153301</v>
      </c>
      <c r="AL105" s="97"/>
      <c r="AM105" s="97"/>
      <c r="AN105" s="97"/>
      <c r="AO105" s="97"/>
    </row>
    <row r="106" spans="2:41" s="1" customFormat="1" ht="10.7" customHeight="1" x14ac:dyDescent="0.15">
      <c r="B106" s="94" t="s">
        <v>1129</v>
      </c>
      <c r="C106" s="94"/>
      <c r="D106" s="94"/>
      <c r="E106" s="94"/>
      <c r="F106" s="94"/>
      <c r="G106" s="94"/>
      <c r="H106" s="94"/>
      <c r="I106" s="94"/>
      <c r="J106" s="94"/>
      <c r="K106" s="104">
        <v>24837242.219999999</v>
      </c>
      <c r="L106" s="104"/>
      <c r="M106" s="104"/>
      <c r="N106" s="104"/>
      <c r="O106" s="104"/>
      <c r="P106" s="104"/>
      <c r="Q106" s="104"/>
      <c r="R106" s="104"/>
      <c r="S106" s="104"/>
      <c r="T106" s="104"/>
      <c r="U106" s="104"/>
      <c r="V106" s="97">
        <v>6.9391823632019402E-3</v>
      </c>
      <c r="W106" s="97"/>
      <c r="X106" s="97"/>
      <c r="Y106" s="97"/>
      <c r="Z106" s="97"/>
      <c r="AA106" s="97"/>
      <c r="AB106" s="97"/>
      <c r="AC106" s="97"/>
      <c r="AD106" s="97"/>
      <c r="AE106" s="97"/>
      <c r="AF106" s="96">
        <v>1540</v>
      </c>
      <c r="AG106" s="96"/>
      <c r="AH106" s="96"/>
      <c r="AI106" s="96"/>
      <c r="AJ106" s="96"/>
      <c r="AK106" s="97">
        <v>3.0579825258141399E-2</v>
      </c>
      <c r="AL106" s="97"/>
      <c r="AM106" s="97"/>
      <c r="AN106" s="97"/>
      <c r="AO106" s="97"/>
    </row>
    <row r="107" spans="2:41" s="1" customFormat="1" ht="10.7" customHeight="1" x14ac:dyDescent="0.15">
      <c r="B107" s="94" t="s">
        <v>1130</v>
      </c>
      <c r="C107" s="94"/>
      <c r="D107" s="94"/>
      <c r="E107" s="94"/>
      <c r="F107" s="94"/>
      <c r="G107" s="94"/>
      <c r="H107" s="94"/>
      <c r="I107" s="94"/>
      <c r="J107" s="94"/>
      <c r="K107" s="104">
        <v>46627039.270000003</v>
      </c>
      <c r="L107" s="104"/>
      <c r="M107" s="104"/>
      <c r="N107" s="104"/>
      <c r="O107" s="104"/>
      <c r="P107" s="104"/>
      <c r="Q107" s="104"/>
      <c r="R107" s="104"/>
      <c r="S107" s="104"/>
      <c r="T107" s="104"/>
      <c r="U107" s="104"/>
      <c r="V107" s="97">
        <v>1.30269506447124E-2</v>
      </c>
      <c r="W107" s="97"/>
      <c r="X107" s="97"/>
      <c r="Y107" s="97"/>
      <c r="Z107" s="97"/>
      <c r="AA107" s="97"/>
      <c r="AB107" s="97"/>
      <c r="AC107" s="97"/>
      <c r="AD107" s="97"/>
      <c r="AE107" s="97"/>
      <c r="AF107" s="96">
        <v>1211</v>
      </c>
      <c r="AG107" s="96"/>
      <c r="AH107" s="96"/>
      <c r="AI107" s="96"/>
      <c r="AJ107" s="96"/>
      <c r="AK107" s="97">
        <v>2.40468625893566E-2</v>
      </c>
      <c r="AL107" s="97"/>
      <c r="AM107" s="97"/>
      <c r="AN107" s="97"/>
      <c r="AO107" s="97"/>
    </row>
    <row r="108" spans="2:41" s="1" customFormat="1" ht="10.7" customHeight="1" x14ac:dyDescent="0.15">
      <c r="B108" s="94" t="s">
        <v>1131</v>
      </c>
      <c r="C108" s="94"/>
      <c r="D108" s="94"/>
      <c r="E108" s="94"/>
      <c r="F108" s="94"/>
      <c r="G108" s="94"/>
      <c r="H108" s="94"/>
      <c r="I108" s="94"/>
      <c r="J108" s="94"/>
      <c r="K108" s="104">
        <v>153531420.77000001</v>
      </c>
      <c r="L108" s="104"/>
      <c r="M108" s="104"/>
      <c r="N108" s="104"/>
      <c r="O108" s="104"/>
      <c r="P108" s="104"/>
      <c r="Q108" s="104"/>
      <c r="R108" s="104"/>
      <c r="S108" s="104"/>
      <c r="T108" s="104"/>
      <c r="U108" s="104"/>
      <c r="V108" s="97">
        <v>4.2894558009609902E-2</v>
      </c>
      <c r="W108" s="97"/>
      <c r="X108" s="97"/>
      <c r="Y108" s="97"/>
      <c r="Z108" s="97"/>
      <c r="AA108" s="97"/>
      <c r="AB108" s="97"/>
      <c r="AC108" s="97"/>
      <c r="AD108" s="97"/>
      <c r="AE108" s="97"/>
      <c r="AF108" s="96">
        <v>3618</v>
      </c>
      <c r="AG108" s="96"/>
      <c r="AH108" s="96"/>
      <c r="AI108" s="96"/>
      <c r="AJ108" s="96"/>
      <c r="AK108" s="97">
        <v>7.1842732327243905E-2</v>
      </c>
      <c r="AL108" s="97"/>
      <c r="AM108" s="97"/>
      <c r="AN108" s="97"/>
      <c r="AO108" s="97"/>
    </row>
    <row r="109" spans="2:41" s="1" customFormat="1" ht="10.7" customHeight="1" x14ac:dyDescent="0.15">
      <c r="B109" s="94" t="s">
        <v>1132</v>
      </c>
      <c r="C109" s="94"/>
      <c r="D109" s="94"/>
      <c r="E109" s="94"/>
      <c r="F109" s="94"/>
      <c r="G109" s="94"/>
      <c r="H109" s="94"/>
      <c r="I109" s="94"/>
      <c r="J109" s="94"/>
      <c r="K109" s="104">
        <v>25091829.16</v>
      </c>
      <c r="L109" s="104"/>
      <c r="M109" s="104"/>
      <c r="N109" s="104"/>
      <c r="O109" s="104"/>
      <c r="P109" s="104"/>
      <c r="Q109" s="104"/>
      <c r="R109" s="104"/>
      <c r="S109" s="104"/>
      <c r="T109" s="104"/>
      <c r="U109" s="104"/>
      <c r="V109" s="97">
        <v>7.01031043725708E-3</v>
      </c>
      <c r="W109" s="97"/>
      <c r="X109" s="97"/>
      <c r="Y109" s="97"/>
      <c r="Z109" s="97"/>
      <c r="AA109" s="97"/>
      <c r="AB109" s="97"/>
      <c r="AC109" s="97"/>
      <c r="AD109" s="97"/>
      <c r="AE109" s="97"/>
      <c r="AF109" s="96">
        <v>511</v>
      </c>
      <c r="AG109" s="96"/>
      <c r="AH109" s="96"/>
      <c r="AI109" s="96"/>
      <c r="AJ109" s="96"/>
      <c r="AK109" s="97">
        <v>1.01469420174742E-2</v>
      </c>
      <c r="AL109" s="97"/>
      <c r="AM109" s="97"/>
      <c r="AN109" s="97"/>
      <c r="AO109" s="97"/>
    </row>
    <row r="110" spans="2:41" s="1" customFormat="1" ht="10.7" customHeight="1" x14ac:dyDescent="0.15">
      <c r="B110" s="94" t="s">
        <v>1133</v>
      </c>
      <c r="C110" s="94"/>
      <c r="D110" s="94"/>
      <c r="E110" s="94"/>
      <c r="F110" s="94"/>
      <c r="G110" s="94"/>
      <c r="H110" s="94"/>
      <c r="I110" s="94"/>
      <c r="J110" s="94"/>
      <c r="K110" s="104">
        <v>404126258.94999999</v>
      </c>
      <c r="L110" s="104"/>
      <c r="M110" s="104"/>
      <c r="N110" s="104"/>
      <c r="O110" s="104"/>
      <c r="P110" s="104"/>
      <c r="Q110" s="104"/>
      <c r="R110" s="104"/>
      <c r="S110" s="104"/>
      <c r="T110" s="104"/>
      <c r="U110" s="104"/>
      <c r="V110" s="97">
        <v>0.112907293964967</v>
      </c>
      <c r="W110" s="97"/>
      <c r="X110" s="97"/>
      <c r="Y110" s="97"/>
      <c r="Z110" s="97"/>
      <c r="AA110" s="97"/>
      <c r="AB110" s="97"/>
      <c r="AC110" s="97"/>
      <c r="AD110" s="97"/>
      <c r="AE110" s="97"/>
      <c r="AF110" s="96">
        <v>6733</v>
      </c>
      <c r="AG110" s="96"/>
      <c r="AH110" s="96"/>
      <c r="AI110" s="96"/>
      <c r="AJ110" s="96"/>
      <c r="AK110" s="97">
        <v>0.13369737887212099</v>
      </c>
      <c r="AL110" s="97"/>
      <c r="AM110" s="97"/>
      <c r="AN110" s="97"/>
      <c r="AO110" s="97"/>
    </row>
    <row r="111" spans="2:41" s="1" customFormat="1" ht="10.7" customHeight="1" x14ac:dyDescent="0.15">
      <c r="B111" s="94" t="s">
        <v>1134</v>
      </c>
      <c r="C111" s="94"/>
      <c r="D111" s="94"/>
      <c r="E111" s="94"/>
      <c r="F111" s="94"/>
      <c r="G111" s="94"/>
      <c r="H111" s="94"/>
      <c r="I111" s="94"/>
      <c r="J111" s="94"/>
      <c r="K111" s="104">
        <v>33923934.350000001</v>
      </c>
      <c r="L111" s="104"/>
      <c r="M111" s="104"/>
      <c r="N111" s="104"/>
      <c r="O111" s="104"/>
      <c r="P111" s="104"/>
      <c r="Q111" s="104"/>
      <c r="R111" s="104"/>
      <c r="S111" s="104"/>
      <c r="T111" s="104"/>
      <c r="U111" s="104"/>
      <c r="V111" s="97">
        <v>9.4778786165874308E-3</v>
      </c>
      <c r="W111" s="97"/>
      <c r="X111" s="97"/>
      <c r="Y111" s="97"/>
      <c r="Z111" s="97"/>
      <c r="AA111" s="97"/>
      <c r="AB111" s="97"/>
      <c r="AC111" s="97"/>
      <c r="AD111" s="97"/>
      <c r="AE111" s="97"/>
      <c r="AF111" s="96">
        <v>512</v>
      </c>
      <c r="AG111" s="96"/>
      <c r="AH111" s="96"/>
      <c r="AI111" s="96"/>
      <c r="AJ111" s="96"/>
      <c r="AK111" s="97">
        <v>1.01667990468626E-2</v>
      </c>
      <c r="AL111" s="97"/>
      <c r="AM111" s="97"/>
      <c r="AN111" s="97"/>
      <c r="AO111" s="97"/>
    </row>
    <row r="112" spans="2:41" s="1" customFormat="1" ht="10.7" customHeight="1" x14ac:dyDescent="0.15">
      <c r="B112" s="94" t="s">
        <v>1135</v>
      </c>
      <c r="C112" s="94"/>
      <c r="D112" s="94"/>
      <c r="E112" s="94"/>
      <c r="F112" s="94"/>
      <c r="G112" s="94"/>
      <c r="H112" s="94"/>
      <c r="I112" s="94"/>
      <c r="J112" s="94"/>
      <c r="K112" s="104">
        <v>50596820.93</v>
      </c>
      <c r="L112" s="104"/>
      <c r="M112" s="104"/>
      <c r="N112" s="104"/>
      <c r="O112" s="104"/>
      <c r="P112" s="104"/>
      <c r="Q112" s="104"/>
      <c r="R112" s="104"/>
      <c r="S112" s="104"/>
      <c r="T112" s="104"/>
      <c r="U112" s="104"/>
      <c r="V112" s="97">
        <v>1.41360528001302E-2</v>
      </c>
      <c r="W112" s="97"/>
      <c r="X112" s="97"/>
      <c r="Y112" s="97"/>
      <c r="Z112" s="97"/>
      <c r="AA112" s="97"/>
      <c r="AB112" s="97"/>
      <c r="AC112" s="97"/>
      <c r="AD112" s="97"/>
      <c r="AE112" s="97"/>
      <c r="AF112" s="96">
        <v>702</v>
      </c>
      <c r="AG112" s="96"/>
      <c r="AH112" s="96"/>
      <c r="AI112" s="96"/>
      <c r="AJ112" s="96"/>
      <c r="AK112" s="97">
        <v>1.39396346306593E-2</v>
      </c>
      <c r="AL112" s="97"/>
      <c r="AM112" s="97"/>
      <c r="AN112" s="97"/>
      <c r="AO112" s="97"/>
    </row>
    <row r="113" spans="2:41" s="1" customFormat="1" ht="10.7" customHeight="1" x14ac:dyDescent="0.15">
      <c r="B113" s="94" t="s">
        <v>1136</v>
      </c>
      <c r="C113" s="94"/>
      <c r="D113" s="94"/>
      <c r="E113" s="94"/>
      <c r="F113" s="94"/>
      <c r="G113" s="94"/>
      <c r="H113" s="94"/>
      <c r="I113" s="94"/>
      <c r="J113" s="94"/>
      <c r="K113" s="104">
        <v>205873671.19</v>
      </c>
      <c r="L113" s="104"/>
      <c r="M113" s="104"/>
      <c r="N113" s="104"/>
      <c r="O113" s="104"/>
      <c r="P113" s="104"/>
      <c r="Q113" s="104"/>
      <c r="R113" s="104"/>
      <c r="S113" s="104"/>
      <c r="T113" s="104"/>
      <c r="U113" s="104"/>
      <c r="V113" s="97">
        <v>5.75182596970817E-2</v>
      </c>
      <c r="W113" s="97"/>
      <c r="X113" s="97"/>
      <c r="Y113" s="97"/>
      <c r="Z113" s="97"/>
      <c r="AA113" s="97"/>
      <c r="AB113" s="97"/>
      <c r="AC113" s="97"/>
      <c r="AD113" s="97"/>
      <c r="AE113" s="97"/>
      <c r="AF113" s="96">
        <v>2760</v>
      </c>
      <c r="AG113" s="96"/>
      <c r="AH113" s="96"/>
      <c r="AI113" s="96"/>
      <c r="AJ113" s="96"/>
      <c r="AK113" s="97">
        <v>5.4805401111993703E-2</v>
      </c>
      <c r="AL113" s="97"/>
      <c r="AM113" s="97"/>
      <c r="AN113" s="97"/>
      <c r="AO113" s="97"/>
    </row>
    <row r="114" spans="2:41" s="1" customFormat="1" ht="10.7" customHeight="1" x14ac:dyDescent="0.15">
      <c r="B114" s="94" t="s">
        <v>1137</v>
      </c>
      <c r="C114" s="94"/>
      <c r="D114" s="94"/>
      <c r="E114" s="94"/>
      <c r="F114" s="94"/>
      <c r="G114" s="94"/>
      <c r="H114" s="94"/>
      <c r="I114" s="94"/>
      <c r="J114" s="94"/>
      <c r="K114" s="104">
        <v>31772858.859999999</v>
      </c>
      <c r="L114" s="104"/>
      <c r="M114" s="104"/>
      <c r="N114" s="104"/>
      <c r="O114" s="104"/>
      <c r="P114" s="104"/>
      <c r="Q114" s="104"/>
      <c r="R114" s="104"/>
      <c r="S114" s="104"/>
      <c r="T114" s="104"/>
      <c r="U114" s="104"/>
      <c r="V114" s="97">
        <v>8.8768978406257408E-3</v>
      </c>
      <c r="W114" s="97"/>
      <c r="X114" s="97"/>
      <c r="Y114" s="97"/>
      <c r="Z114" s="97"/>
      <c r="AA114" s="97"/>
      <c r="AB114" s="97"/>
      <c r="AC114" s="97"/>
      <c r="AD114" s="97"/>
      <c r="AE114" s="97"/>
      <c r="AF114" s="96">
        <v>438</v>
      </c>
      <c r="AG114" s="96"/>
      <c r="AH114" s="96"/>
      <c r="AI114" s="96"/>
      <c r="AJ114" s="96"/>
      <c r="AK114" s="97">
        <v>8.6973788721207302E-3</v>
      </c>
      <c r="AL114" s="97"/>
      <c r="AM114" s="97"/>
      <c r="AN114" s="97"/>
      <c r="AO114" s="97"/>
    </row>
    <row r="115" spans="2:41" s="1" customFormat="1" ht="10.7" customHeight="1" x14ac:dyDescent="0.15">
      <c r="B115" s="94" t="s">
        <v>1138</v>
      </c>
      <c r="C115" s="94"/>
      <c r="D115" s="94"/>
      <c r="E115" s="94"/>
      <c r="F115" s="94"/>
      <c r="G115" s="94"/>
      <c r="H115" s="94"/>
      <c r="I115" s="94"/>
      <c r="J115" s="94"/>
      <c r="K115" s="104">
        <v>921562852.60000002</v>
      </c>
      <c r="L115" s="104"/>
      <c r="M115" s="104"/>
      <c r="N115" s="104"/>
      <c r="O115" s="104"/>
      <c r="P115" s="104"/>
      <c r="Q115" s="104"/>
      <c r="R115" s="104"/>
      <c r="S115" s="104"/>
      <c r="T115" s="104"/>
      <c r="U115" s="104"/>
      <c r="V115" s="97">
        <v>0.257471930124132</v>
      </c>
      <c r="W115" s="97"/>
      <c r="X115" s="97"/>
      <c r="Y115" s="97"/>
      <c r="Z115" s="97"/>
      <c r="AA115" s="97"/>
      <c r="AB115" s="97"/>
      <c r="AC115" s="97"/>
      <c r="AD115" s="97"/>
      <c r="AE115" s="97"/>
      <c r="AF115" s="96">
        <v>10108</v>
      </c>
      <c r="AG115" s="96"/>
      <c r="AH115" s="96"/>
      <c r="AI115" s="96"/>
      <c r="AJ115" s="96"/>
      <c r="AK115" s="97">
        <v>0.20071485305798301</v>
      </c>
      <c r="AL115" s="97"/>
      <c r="AM115" s="97"/>
      <c r="AN115" s="97"/>
      <c r="AO115" s="97"/>
    </row>
    <row r="116" spans="2:41" s="1" customFormat="1" ht="10.7" customHeight="1" x14ac:dyDescent="0.15">
      <c r="B116" s="94" t="s">
        <v>1139</v>
      </c>
      <c r="C116" s="94"/>
      <c r="D116" s="94"/>
      <c r="E116" s="94"/>
      <c r="F116" s="94"/>
      <c r="G116" s="94"/>
      <c r="H116" s="94"/>
      <c r="I116" s="94"/>
      <c r="J116" s="94"/>
      <c r="K116" s="104">
        <v>60454427.890000097</v>
      </c>
      <c r="L116" s="104"/>
      <c r="M116" s="104"/>
      <c r="N116" s="104"/>
      <c r="O116" s="104"/>
      <c r="P116" s="104"/>
      <c r="Q116" s="104"/>
      <c r="R116" s="104"/>
      <c r="S116" s="104"/>
      <c r="T116" s="104"/>
      <c r="U116" s="104"/>
      <c r="V116" s="97">
        <v>1.6890132007246299E-2</v>
      </c>
      <c r="W116" s="97"/>
      <c r="X116" s="97"/>
      <c r="Y116" s="97"/>
      <c r="Z116" s="97"/>
      <c r="AA116" s="97"/>
      <c r="AB116" s="97"/>
      <c r="AC116" s="97"/>
      <c r="AD116" s="97"/>
      <c r="AE116" s="97"/>
      <c r="AF116" s="96">
        <v>676</v>
      </c>
      <c r="AG116" s="96"/>
      <c r="AH116" s="96"/>
      <c r="AI116" s="96"/>
      <c r="AJ116" s="96"/>
      <c r="AK116" s="97">
        <v>1.3423351866560801E-2</v>
      </c>
      <c r="AL116" s="97"/>
      <c r="AM116" s="97"/>
      <c r="AN116" s="97"/>
      <c r="AO116" s="97"/>
    </row>
    <row r="117" spans="2:41" s="1" customFormat="1" ht="10.7" customHeight="1" x14ac:dyDescent="0.15">
      <c r="B117" s="94" t="s">
        <v>1140</v>
      </c>
      <c r="C117" s="94"/>
      <c r="D117" s="94"/>
      <c r="E117" s="94"/>
      <c r="F117" s="94"/>
      <c r="G117" s="94"/>
      <c r="H117" s="94"/>
      <c r="I117" s="94"/>
      <c r="J117" s="94"/>
      <c r="K117" s="104">
        <v>27789798.670000002</v>
      </c>
      <c r="L117" s="104"/>
      <c r="M117" s="104"/>
      <c r="N117" s="104"/>
      <c r="O117" s="104"/>
      <c r="P117" s="104"/>
      <c r="Q117" s="104"/>
      <c r="R117" s="104"/>
      <c r="S117" s="104"/>
      <c r="T117" s="104"/>
      <c r="U117" s="104"/>
      <c r="V117" s="97">
        <v>7.7640858473617003E-3</v>
      </c>
      <c r="W117" s="97"/>
      <c r="X117" s="97"/>
      <c r="Y117" s="97"/>
      <c r="Z117" s="97"/>
      <c r="AA117" s="97"/>
      <c r="AB117" s="97"/>
      <c r="AC117" s="97"/>
      <c r="AD117" s="97"/>
      <c r="AE117" s="97"/>
      <c r="AF117" s="96">
        <v>307</v>
      </c>
      <c r="AG117" s="96"/>
      <c r="AH117" s="96"/>
      <c r="AI117" s="96"/>
      <c r="AJ117" s="96"/>
      <c r="AK117" s="97">
        <v>6.0961080222398699E-3</v>
      </c>
      <c r="AL117" s="97"/>
      <c r="AM117" s="97"/>
      <c r="AN117" s="97"/>
      <c r="AO117" s="97"/>
    </row>
    <row r="118" spans="2:41" s="1" customFormat="1" ht="10.7" customHeight="1" x14ac:dyDescent="0.15">
      <c r="B118" s="94" t="s">
        <v>1141</v>
      </c>
      <c r="C118" s="94"/>
      <c r="D118" s="94"/>
      <c r="E118" s="94"/>
      <c r="F118" s="94"/>
      <c r="G118" s="94"/>
      <c r="H118" s="94"/>
      <c r="I118" s="94"/>
      <c r="J118" s="94"/>
      <c r="K118" s="104">
        <v>37128027.090000004</v>
      </c>
      <c r="L118" s="104"/>
      <c r="M118" s="104"/>
      <c r="N118" s="104"/>
      <c r="O118" s="104"/>
      <c r="P118" s="104"/>
      <c r="Q118" s="104"/>
      <c r="R118" s="104"/>
      <c r="S118" s="104"/>
      <c r="T118" s="104"/>
      <c r="U118" s="104"/>
      <c r="V118" s="97">
        <v>1.03730578653354E-2</v>
      </c>
      <c r="W118" s="97"/>
      <c r="X118" s="97"/>
      <c r="Y118" s="97"/>
      <c r="Z118" s="97"/>
      <c r="AA118" s="97"/>
      <c r="AB118" s="97"/>
      <c r="AC118" s="97"/>
      <c r="AD118" s="97"/>
      <c r="AE118" s="97"/>
      <c r="AF118" s="96">
        <v>403</v>
      </c>
      <c r="AG118" s="96"/>
      <c r="AH118" s="96"/>
      <c r="AI118" s="96"/>
      <c r="AJ118" s="96"/>
      <c r="AK118" s="97">
        <v>8.0023828435266103E-3</v>
      </c>
      <c r="AL118" s="97"/>
      <c r="AM118" s="97"/>
      <c r="AN118" s="97"/>
      <c r="AO118" s="97"/>
    </row>
    <row r="119" spans="2:41" s="1" customFormat="1" ht="10.7" customHeight="1" x14ac:dyDescent="0.15">
      <c r="B119" s="94" t="s">
        <v>1142</v>
      </c>
      <c r="C119" s="94"/>
      <c r="D119" s="94"/>
      <c r="E119" s="94"/>
      <c r="F119" s="94"/>
      <c r="G119" s="94"/>
      <c r="H119" s="94"/>
      <c r="I119" s="94"/>
      <c r="J119" s="94"/>
      <c r="K119" s="104">
        <v>18968513.010000002</v>
      </c>
      <c r="L119" s="104"/>
      <c r="M119" s="104"/>
      <c r="N119" s="104"/>
      <c r="O119" s="104"/>
      <c r="P119" s="104"/>
      <c r="Q119" s="104"/>
      <c r="R119" s="104"/>
      <c r="S119" s="104"/>
      <c r="T119" s="104"/>
      <c r="U119" s="104"/>
      <c r="V119" s="97">
        <v>5.2995404952474101E-3</v>
      </c>
      <c r="W119" s="97"/>
      <c r="X119" s="97"/>
      <c r="Y119" s="97"/>
      <c r="Z119" s="97"/>
      <c r="AA119" s="97"/>
      <c r="AB119" s="97"/>
      <c r="AC119" s="97"/>
      <c r="AD119" s="97"/>
      <c r="AE119" s="97"/>
      <c r="AF119" s="96">
        <v>227</v>
      </c>
      <c r="AG119" s="96"/>
      <c r="AH119" s="96"/>
      <c r="AI119" s="96"/>
      <c r="AJ119" s="96"/>
      <c r="AK119" s="97">
        <v>4.5075456711675902E-3</v>
      </c>
      <c r="AL119" s="97"/>
      <c r="AM119" s="97"/>
      <c r="AN119" s="97"/>
      <c r="AO119" s="97"/>
    </row>
    <row r="120" spans="2:41" s="1" customFormat="1" ht="10.7" customHeight="1" x14ac:dyDescent="0.15">
      <c r="B120" s="94" t="s">
        <v>1144</v>
      </c>
      <c r="C120" s="94"/>
      <c r="D120" s="94"/>
      <c r="E120" s="94"/>
      <c r="F120" s="94"/>
      <c r="G120" s="94"/>
      <c r="H120" s="94"/>
      <c r="I120" s="94"/>
      <c r="J120" s="94"/>
      <c r="K120" s="104">
        <v>1119364661.8099999</v>
      </c>
      <c r="L120" s="104"/>
      <c r="M120" s="104"/>
      <c r="N120" s="104"/>
      <c r="O120" s="104"/>
      <c r="P120" s="104"/>
      <c r="Q120" s="104"/>
      <c r="R120" s="104"/>
      <c r="S120" s="104"/>
      <c r="T120" s="104"/>
      <c r="U120" s="104"/>
      <c r="V120" s="97">
        <v>0.31273502309241002</v>
      </c>
      <c r="W120" s="97"/>
      <c r="X120" s="97"/>
      <c r="Y120" s="97"/>
      <c r="Z120" s="97"/>
      <c r="AA120" s="97"/>
      <c r="AB120" s="97"/>
      <c r="AC120" s="97"/>
      <c r="AD120" s="97"/>
      <c r="AE120" s="97"/>
      <c r="AF120" s="96">
        <v>8837</v>
      </c>
      <c r="AG120" s="96"/>
      <c r="AH120" s="96"/>
      <c r="AI120" s="96"/>
      <c r="AJ120" s="96"/>
      <c r="AK120" s="97">
        <v>0.17547656870532199</v>
      </c>
      <c r="AL120" s="97"/>
      <c r="AM120" s="97"/>
      <c r="AN120" s="97"/>
      <c r="AO120" s="97"/>
    </row>
    <row r="121" spans="2:41" s="1" customFormat="1" ht="10.7" customHeight="1" x14ac:dyDescent="0.15">
      <c r="B121" s="94" t="s">
        <v>1145</v>
      </c>
      <c r="C121" s="94"/>
      <c r="D121" s="94"/>
      <c r="E121" s="94"/>
      <c r="F121" s="94"/>
      <c r="G121" s="94"/>
      <c r="H121" s="94"/>
      <c r="I121" s="94"/>
      <c r="J121" s="94"/>
      <c r="K121" s="104">
        <v>61626637.32</v>
      </c>
      <c r="L121" s="104"/>
      <c r="M121" s="104"/>
      <c r="N121" s="104"/>
      <c r="O121" s="104"/>
      <c r="P121" s="104"/>
      <c r="Q121" s="104"/>
      <c r="R121" s="104"/>
      <c r="S121" s="104"/>
      <c r="T121" s="104"/>
      <c r="U121" s="104"/>
      <c r="V121" s="97">
        <v>1.7217631128549099E-2</v>
      </c>
      <c r="W121" s="97"/>
      <c r="X121" s="97"/>
      <c r="Y121" s="97"/>
      <c r="Z121" s="97"/>
      <c r="AA121" s="97"/>
      <c r="AB121" s="97"/>
      <c r="AC121" s="97"/>
      <c r="AD121" s="97"/>
      <c r="AE121" s="97"/>
      <c r="AF121" s="96">
        <v>585</v>
      </c>
      <c r="AG121" s="96"/>
      <c r="AH121" s="96"/>
      <c r="AI121" s="96"/>
      <c r="AJ121" s="96"/>
      <c r="AK121" s="97">
        <v>1.1616362192216E-2</v>
      </c>
      <c r="AL121" s="97"/>
      <c r="AM121" s="97"/>
      <c r="AN121" s="97"/>
      <c r="AO121" s="97"/>
    </row>
    <row r="122" spans="2:41" s="1" customFormat="1" ht="10.7" customHeight="1" x14ac:dyDescent="0.15">
      <c r="B122" s="94" t="s">
        <v>1146</v>
      </c>
      <c r="C122" s="94"/>
      <c r="D122" s="94"/>
      <c r="E122" s="94"/>
      <c r="F122" s="94"/>
      <c r="G122" s="94"/>
      <c r="H122" s="94"/>
      <c r="I122" s="94"/>
      <c r="J122" s="94"/>
      <c r="K122" s="104">
        <v>3661754.79</v>
      </c>
      <c r="L122" s="104"/>
      <c r="M122" s="104"/>
      <c r="N122" s="104"/>
      <c r="O122" s="104"/>
      <c r="P122" s="104"/>
      <c r="Q122" s="104"/>
      <c r="R122" s="104"/>
      <c r="S122" s="104"/>
      <c r="T122" s="104"/>
      <c r="U122" s="104"/>
      <c r="V122" s="97">
        <v>1.0230437031643301E-3</v>
      </c>
      <c r="W122" s="97"/>
      <c r="X122" s="97"/>
      <c r="Y122" s="97"/>
      <c r="Z122" s="97"/>
      <c r="AA122" s="97"/>
      <c r="AB122" s="97"/>
      <c r="AC122" s="97"/>
      <c r="AD122" s="97"/>
      <c r="AE122" s="97"/>
      <c r="AF122" s="96">
        <v>32</v>
      </c>
      <c r="AG122" s="96"/>
      <c r="AH122" s="96"/>
      <c r="AI122" s="96"/>
      <c r="AJ122" s="96"/>
      <c r="AK122" s="97">
        <v>6.3542494042891204E-4</v>
      </c>
      <c r="AL122" s="97"/>
      <c r="AM122" s="97"/>
      <c r="AN122" s="97"/>
      <c r="AO122" s="97"/>
    </row>
    <row r="123" spans="2:41" s="1" customFormat="1" ht="10.7" customHeight="1" x14ac:dyDescent="0.15">
      <c r="B123" s="94" t="s">
        <v>1147</v>
      </c>
      <c r="C123" s="94"/>
      <c r="D123" s="94"/>
      <c r="E123" s="94"/>
      <c r="F123" s="94"/>
      <c r="G123" s="94"/>
      <c r="H123" s="94"/>
      <c r="I123" s="94"/>
      <c r="J123" s="94"/>
      <c r="K123" s="104">
        <v>1114223</v>
      </c>
      <c r="L123" s="104"/>
      <c r="M123" s="104"/>
      <c r="N123" s="104"/>
      <c r="O123" s="104"/>
      <c r="P123" s="104"/>
      <c r="Q123" s="104"/>
      <c r="R123" s="104"/>
      <c r="S123" s="104"/>
      <c r="T123" s="104"/>
      <c r="U123" s="104"/>
      <c r="V123" s="97">
        <v>3.1129851381197197E-4</v>
      </c>
      <c r="W123" s="97"/>
      <c r="X123" s="97"/>
      <c r="Y123" s="97"/>
      <c r="Z123" s="97"/>
      <c r="AA123" s="97"/>
      <c r="AB123" s="97"/>
      <c r="AC123" s="97"/>
      <c r="AD123" s="97"/>
      <c r="AE123" s="97"/>
      <c r="AF123" s="96">
        <v>8</v>
      </c>
      <c r="AG123" s="96"/>
      <c r="AH123" s="96"/>
      <c r="AI123" s="96"/>
      <c r="AJ123" s="96"/>
      <c r="AK123" s="97">
        <v>1.5885623510722801E-4</v>
      </c>
      <c r="AL123" s="97"/>
      <c r="AM123" s="97"/>
      <c r="AN123" s="97"/>
      <c r="AO123" s="97"/>
    </row>
    <row r="124" spans="2:41" s="1" customFormat="1" ht="10.7" customHeight="1" x14ac:dyDescent="0.15">
      <c r="B124" s="94" t="s">
        <v>1148</v>
      </c>
      <c r="C124" s="94"/>
      <c r="D124" s="94"/>
      <c r="E124" s="94"/>
      <c r="F124" s="94"/>
      <c r="G124" s="94"/>
      <c r="H124" s="94"/>
      <c r="I124" s="94"/>
      <c r="J124" s="94"/>
      <c r="K124" s="104">
        <v>8660661.3800000008</v>
      </c>
      <c r="L124" s="104"/>
      <c r="M124" s="104"/>
      <c r="N124" s="104"/>
      <c r="O124" s="104"/>
      <c r="P124" s="104"/>
      <c r="Q124" s="104"/>
      <c r="R124" s="104"/>
      <c r="S124" s="104"/>
      <c r="T124" s="104"/>
      <c r="U124" s="104"/>
      <c r="V124" s="97">
        <v>2.4196691472198502E-3</v>
      </c>
      <c r="W124" s="97"/>
      <c r="X124" s="97"/>
      <c r="Y124" s="97"/>
      <c r="Z124" s="97"/>
      <c r="AA124" s="97"/>
      <c r="AB124" s="97"/>
      <c r="AC124" s="97"/>
      <c r="AD124" s="97"/>
      <c r="AE124" s="97"/>
      <c r="AF124" s="96">
        <v>55</v>
      </c>
      <c r="AG124" s="96"/>
      <c r="AH124" s="96"/>
      <c r="AI124" s="96"/>
      <c r="AJ124" s="96"/>
      <c r="AK124" s="97">
        <v>1.0921366163621901E-3</v>
      </c>
      <c r="AL124" s="97"/>
      <c r="AM124" s="97"/>
      <c r="AN124" s="97"/>
      <c r="AO124" s="97"/>
    </row>
    <row r="125" spans="2:41" s="1" customFormat="1" ht="10.7" customHeight="1" x14ac:dyDescent="0.15">
      <c r="B125" s="94" t="s">
        <v>1149</v>
      </c>
      <c r="C125" s="94"/>
      <c r="D125" s="94"/>
      <c r="E125" s="94"/>
      <c r="F125" s="94"/>
      <c r="G125" s="94"/>
      <c r="H125" s="94"/>
      <c r="I125" s="94"/>
      <c r="J125" s="94"/>
      <c r="K125" s="104">
        <v>47852369.369999997</v>
      </c>
      <c r="L125" s="104"/>
      <c r="M125" s="104"/>
      <c r="N125" s="104"/>
      <c r="O125" s="104"/>
      <c r="P125" s="104"/>
      <c r="Q125" s="104"/>
      <c r="R125" s="104"/>
      <c r="S125" s="104"/>
      <c r="T125" s="104"/>
      <c r="U125" s="104"/>
      <c r="V125" s="97">
        <v>1.3369290947379899E-2</v>
      </c>
      <c r="W125" s="97"/>
      <c r="X125" s="97"/>
      <c r="Y125" s="97"/>
      <c r="Z125" s="97"/>
      <c r="AA125" s="97"/>
      <c r="AB125" s="97"/>
      <c r="AC125" s="97"/>
      <c r="AD125" s="97"/>
      <c r="AE125" s="97"/>
      <c r="AF125" s="96">
        <v>388</v>
      </c>
      <c r="AG125" s="96"/>
      <c r="AH125" s="96"/>
      <c r="AI125" s="96"/>
      <c r="AJ125" s="96"/>
      <c r="AK125" s="97">
        <v>7.7045274027005596E-3</v>
      </c>
      <c r="AL125" s="97"/>
      <c r="AM125" s="97"/>
      <c r="AN125" s="97"/>
      <c r="AO125" s="97"/>
    </row>
    <row r="126" spans="2:41" s="1" customFormat="1" ht="10.7" customHeight="1" x14ac:dyDescent="0.15">
      <c r="B126" s="94" t="s">
        <v>1150</v>
      </c>
      <c r="C126" s="94"/>
      <c r="D126" s="94"/>
      <c r="E126" s="94"/>
      <c r="F126" s="94"/>
      <c r="G126" s="94"/>
      <c r="H126" s="94"/>
      <c r="I126" s="94"/>
      <c r="J126" s="94"/>
      <c r="K126" s="104">
        <v>1343071.19</v>
      </c>
      <c r="L126" s="104"/>
      <c r="M126" s="104"/>
      <c r="N126" s="104"/>
      <c r="O126" s="104"/>
      <c r="P126" s="104"/>
      <c r="Q126" s="104"/>
      <c r="R126" s="104"/>
      <c r="S126" s="104"/>
      <c r="T126" s="104"/>
      <c r="U126" s="104"/>
      <c r="V126" s="97">
        <v>3.7523553668401799E-4</v>
      </c>
      <c r="W126" s="97"/>
      <c r="X126" s="97"/>
      <c r="Y126" s="97"/>
      <c r="Z126" s="97"/>
      <c r="AA126" s="97"/>
      <c r="AB126" s="97"/>
      <c r="AC126" s="97"/>
      <c r="AD126" s="97"/>
      <c r="AE126" s="97"/>
      <c r="AF126" s="96">
        <v>15</v>
      </c>
      <c r="AG126" s="96"/>
      <c r="AH126" s="96"/>
      <c r="AI126" s="96"/>
      <c r="AJ126" s="96"/>
      <c r="AK126" s="97">
        <v>2.9785544082605201E-4</v>
      </c>
      <c r="AL126" s="97"/>
      <c r="AM126" s="97"/>
      <c r="AN126" s="97"/>
      <c r="AO126" s="97"/>
    </row>
    <row r="127" spans="2:41" s="1" customFormat="1" ht="10.7" customHeight="1" x14ac:dyDescent="0.15">
      <c r="B127" s="94" t="s">
        <v>1151</v>
      </c>
      <c r="C127" s="94"/>
      <c r="D127" s="94"/>
      <c r="E127" s="94"/>
      <c r="F127" s="94"/>
      <c r="G127" s="94"/>
      <c r="H127" s="94"/>
      <c r="I127" s="94"/>
      <c r="J127" s="94"/>
      <c r="K127" s="104">
        <v>213521.32</v>
      </c>
      <c r="L127" s="104"/>
      <c r="M127" s="104"/>
      <c r="N127" s="104"/>
      <c r="O127" s="104"/>
      <c r="P127" s="104"/>
      <c r="Q127" s="104"/>
      <c r="R127" s="104"/>
      <c r="S127" s="104"/>
      <c r="T127" s="104"/>
      <c r="U127" s="104"/>
      <c r="V127" s="97">
        <v>5.9654907126464299E-5</v>
      </c>
      <c r="W127" s="97"/>
      <c r="X127" s="97"/>
      <c r="Y127" s="97"/>
      <c r="Z127" s="97"/>
      <c r="AA127" s="97"/>
      <c r="AB127" s="97"/>
      <c r="AC127" s="97"/>
      <c r="AD127" s="97"/>
      <c r="AE127" s="97"/>
      <c r="AF127" s="96">
        <v>4</v>
      </c>
      <c r="AG127" s="96"/>
      <c r="AH127" s="96"/>
      <c r="AI127" s="96"/>
      <c r="AJ127" s="96"/>
      <c r="AK127" s="97">
        <v>7.9428117553614005E-5</v>
      </c>
      <c r="AL127" s="97"/>
      <c r="AM127" s="97"/>
      <c r="AN127" s="97"/>
      <c r="AO127" s="97"/>
    </row>
    <row r="128" spans="2:41" s="1" customFormat="1" ht="12.75" customHeight="1" x14ac:dyDescent="0.15">
      <c r="B128" s="100"/>
      <c r="C128" s="100"/>
      <c r="D128" s="100"/>
      <c r="E128" s="100"/>
      <c r="F128" s="100"/>
      <c r="G128" s="100"/>
      <c r="H128" s="100"/>
      <c r="I128" s="100"/>
      <c r="J128" s="100"/>
      <c r="K128" s="105">
        <v>3579275038.4699998</v>
      </c>
      <c r="L128" s="105"/>
      <c r="M128" s="105"/>
      <c r="N128" s="105"/>
      <c r="O128" s="105"/>
      <c r="P128" s="105"/>
      <c r="Q128" s="105"/>
      <c r="R128" s="105"/>
      <c r="S128" s="105"/>
      <c r="T128" s="105"/>
      <c r="U128" s="105"/>
      <c r="V128" s="99">
        <v>1</v>
      </c>
      <c r="W128" s="99"/>
      <c r="X128" s="99"/>
      <c r="Y128" s="99"/>
      <c r="Z128" s="99"/>
      <c r="AA128" s="99"/>
      <c r="AB128" s="99"/>
      <c r="AC128" s="99"/>
      <c r="AD128" s="99"/>
      <c r="AE128" s="99"/>
      <c r="AF128" s="98">
        <v>50360</v>
      </c>
      <c r="AG128" s="98"/>
      <c r="AH128" s="98"/>
      <c r="AI128" s="98"/>
      <c r="AJ128" s="98"/>
      <c r="AK128" s="99">
        <v>1</v>
      </c>
      <c r="AL128" s="99"/>
      <c r="AM128" s="99"/>
      <c r="AN128" s="99"/>
      <c r="AO128" s="99"/>
    </row>
    <row r="129" spans="2:44" s="1" customFormat="1" ht="9" customHeight="1" x14ac:dyDescent="0.15"/>
    <row r="130" spans="2:44" s="1" customFormat="1" ht="19.149999999999999" customHeight="1" x14ac:dyDescent="0.15">
      <c r="B130" s="85" t="s">
        <v>1235</v>
      </c>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row>
    <row r="131" spans="2:44" s="1" customFormat="1" ht="7.9" customHeight="1" x14ac:dyDescent="0.15"/>
    <row r="132" spans="2:44" s="1" customFormat="1" ht="12.75" customHeight="1" x14ac:dyDescent="0.15">
      <c r="B132" s="83" t="s">
        <v>1152</v>
      </c>
      <c r="C132" s="83"/>
      <c r="D132" s="83"/>
      <c r="E132" s="83"/>
      <c r="F132" s="83"/>
      <c r="G132" s="83"/>
      <c r="H132" s="83"/>
      <c r="I132" s="83"/>
      <c r="J132" s="83"/>
      <c r="K132" s="83" t="s">
        <v>1115</v>
      </c>
      <c r="L132" s="83"/>
      <c r="M132" s="83"/>
      <c r="N132" s="83"/>
      <c r="O132" s="83"/>
      <c r="P132" s="83"/>
      <c r="Q132" s="83"/>
      <c r="R132" s="83"/>
      <c r="S132" s="83"/>
      <c r="T132" s="83" t="s">
        <v>1116</v>
      </c>
      <c r="U132" s="83"/>
      <c r="V132" s="83"/>
      <c r="W132" s="83"/>
      <c r="X132" s="83"/>
      <c r="Y132" s="83"/>
      <c r="Z132" s="83"/>
      <c r="AA132" s="83"/>
      <c r="AB132" s="83"/>
      <c r="AC132" s="83"/>
      <c r="AD132" s="83"/>
      <c r="AE132" s="83" t="s">
        <v>1117</v>
      </c>
      <c r="AF132" s="83"/>
      <c r="AG132" s="83"/>
      <c r="AH132" s="83"/>
      <c r="AI132" s="83" t="s">
        <v>1116</v>
      </c>
      <c r="AJ132" s="83"/>
      <c r="AK132" s="83"/>
      <c r="AL132" s="83"/>
      <c r="AM132" s="83"/>
      <c r="AN132" s="83"/>
      <c r="AO132" s="83"/>
      <c r="AP132" s="83"/>
    </row>
    <row r="133" spans="2:44" s="1" customFormat="1" ht="12.2" customHeight="1" x14ac:dyDescent="0.15">
      <c r="B133" s="102">
        <v>2000</v>
      </c>
      <c r="C133" s="102"/>
      <c r="D133" s="102"/>
      <c r="E133" s="102"/>
      <c r="F133" s="102"/>
      <c r="G133" s="102"/>
      <c r="H133" s="102"/>
      <c r="I133" s="102"/>
      <c r="J133" s="102"/>
      <c r="K133" s="104">
        <v>19847.91</v>
      </c>
      <c r="L133" s="104"/>
      <c r="M133" s="104"/>
      <c r="N133" s="104"/>
      <c r="O133" s="104"/>
      <c r="P133" s="104"/>
      <c r="Q133" s="104"/>
      <c r="R133" s="104"/>
      <c r="S133" s="104"/>
      <c r="T133" s="97">
        <v>5.5452318658596899E-6</v>
      </c>
      <c r="U133" s="97"/>
      <c r="V133" s="97"/>
      <c r="W133" s="97"/>
      <c r="X133" s="97"/>
      <c r="Y133" s="97"/>
      <c r="Z133" s="97"/>
      <c r="AA133" s="97"/>
      <c r="AB133" s="97"/>
      <c r="AC133" s="97"/>
      <c r="AD133" s="97"/>
      <c r="AE133" s="96">
        <v>3</v>
      </c>
      <c r="AF133" s="96"/>
      <c r="AG133" s="96"/>
      <c r="AH133" s="96"/>
      <c r="AI133" s="97">
        <v>5.95710881652105E-5</v>
      </c>
      <c r="AJ133" s="97"/>
      <c r="AK133" s="97"/>
      <c r="AL133" s="97"/>
      <c r="AM133" s="97"/>
      <c r="AN133" s="97"/>
      <c r="AO133" s="97"/>
      <c r="AP133" s="97"/>
    </row>
    <row r="134" spans="2:44" s="1" customFormat="1" ht="12.2" customHeight="1" x14ac:dyDescent="0.15">
      <c r="B134" s="102">
        <v>2001</v>
      </c>
      <c r="C134" s="102"/>
      <c r="D134" s="102"/>
      <c r="E134" s="102"/>
      <c r="F134" s="102"/>
      <c r="G134" s="102"/>
      <c r="H134" s="102"/>
      <c r="I134" s="102"/>
      <c r="J134" s="102"/>
      <c r="K134" s="104">
        <v>970.38</v>
      </c>
      <c r="L134" s="104"/>
      <c r="M134" s="104"/>
      <c r="N134" s="104"/>
      <c r="O134" s="104"/>
      <c r="P134" s="104"/>
      <c r="Q134" s="104"/>
      <c r="R134" s="104"/>
      <c r="S134" s="104"/>
      <c r="T134" s="97">
        <v>2.7111076672520798E-7</v>
      </c>
      <c r="U134" s="97"/>
      <c r="V134" s="97"/>
      <c r="W134" s="97"/>
      <c r="X134" s="97"/>
      <c r="Y134" s="97"/>
      <c r="Z134" s="97"/>
      <c r="AA134" s="97"/>
      <c r="AB134" s="97"/>
      <c r="AC134" s="97"/>
      <c r="AD134" s="97"/>
      <c r="AE134" s="96">
        <v>1</v>
      </c>
      <c r="AF134" s="96"/>
      <c r="AG134" s="96"/>
      <c r="AH134" s="96"/>
      <c r="AI134" s="97">
        <v>1.9857029388403501E-5</v>
      </c>
      <c r="AJ134" s="97"/>
      <c r="AK134" s="97"/>
      <c r="AL134" s="97"/>
      <c r="AM134" s="97"/>
      <c r="AN134" s="97"/>
      <c r="AO134" s="97"/>
      <c r="AP134" s="97"/>
    </row>
    <row r="135" spans="2:44" s="1" customFormat="1" ht="12.2" customHeight="1" x14ac:dyDescent="0.15">
      <c r="B135" s="102">
        <v>2002</v>
      </c>
      <c r="C135" s="102"/>
      <c r="D135" s="102"/>
      <c r="E135" s="102"/>
      <c r="F135" s="102"/>
      <c r="G135" s="102"/>
      <c r="H135" s="102"/>
      <c r="I135" s="102"/>
      <c r="J135" s="102"/>
      <c r="K135" s="104">
        <v>250000</v>
      </c>
      <c r="L135" s="104"/>
      <c r="M135" s="104"/>
      <c r="N135" s="104"/>
      <c r="O135" s="104"/>
      <c r="P135" s="104"/>
      <c r="Q135" s="104"/>
      <c r="R135" s="104"/>
      <c r="S135" s="104"/>
      <c r="T135" s="97">
        <v>6.9846546385232599E-5</v>
      </c>
      <c r="U135" s="97"/>
      <c r="V135" s="97"/>
      <c r="W135" s="97"/>
      <c r="X135" s="97"/>
      <c r="Y135" s="97"/>
      <c r="Z135" s="97"/>
      <c r="AA135" s="97"/>
      <c r="AB135" s="97"/>
      <c r="AC135" s="97"/>
      <c r="AD135" s="97"/>
      <c r="AE135" s="96">
        <v>2</v>
      </c>
      <c r="AF135" s="96"/>
      <c r="AG135" s="96"/>
      <c r="AH135" s="96"/>
      <c r="AI135" s="97">
        <v>3.9714058776807002E-5</v>
      </c>
      <c r="AJ135" s="97"/>
      <c r="AK135" s="97"/>
      <c r="AL135" s="97"/>
      <c r="AM135" s="97"/>
      <c r="AN135" s="97"/>
      <c r="AO135" s="97"/>
      <c r="AP135" s="97"/>
    </row>
    <row r="136" spans="2:44" s="1" customFormat="1" ht="12.2" customHeight="1" x14ac:dyDescent="0.15">
      <c r="B136" s="102">
        <v>2003</v>
      </c>
      <c r="C136" s="102"/>
      <c r="D136" s="102"/>
      <c r="E136" s="102"/>
      <c r="F136" s="102"/>
      <c r="G136" s="102"/>
      <c r="H136" s="102"/>
      <c r="I136" s="102"/>
      <c r="J136" s="102"/>
      <c r="K136" s="104">
        <v>173680.94</v>
      </c>
      <c r="L136" s="104"/>
      <c r="M136" s="104"/>
      <c r="N136" s="104"/>
      <c r="O136" s="104"/>
      <c r="P136" s="104"/>
      <c r="Q136" s="104"/>
      <c r="R136" s="104"/>
      <c r="S136" s="104"/>
      <c r="T136" s="97">
        <v>4.8524055327763203E-5</v>
      </c>
      <c r="U136" s="97"/>
      <c r="V136" s="97"/>
      <c r="W136" s="97"/>
      <c r="X136" s="97"/>
      <c r="Y136" s="97"/>
      <c r="Z136" s="97"/>
      <c r="AA136" s="97"/>
      <c r="AB136" s="97"/>
      <c r="AC136" s="97"/>
      <c r="AD136" s="97"/>
      <c r="AE136" s="96">
        <v>5</v>
      </c>
      <c r="AF136" s="96"/>
      <c r="AG136" s="96"/>
      <c r="AH136" s="96"/>
      <c r="AI136" s="97">
        <v>9.9285146942017496E-5</v>
      </c>
      <c r="AJ136" s="97"/>
      <c r="AK136" s="97"/>
      <c r="AL136" s="97"/>
      <c r="AM136" s="97"/>
      <c r="AN136" s="97"/>
      <c r="AO136" s="97"/>
      <c r="AP136" s="97"/>
    </row>
    <row r="137" spans="2:44" s="1" customFormat="1" ht="12.2" customHeight="1" x14ac:dyDescent="0.15">
      <c r="B137" s="102">
        <v>2004</v>
      </c>
      <c r="C137" s="102"/>
      <c r="D137" s="102"/>
      <c r="E137" s="102"/>
      <c r="F137" s="102"/>
      <c r="G137" s="102"/>
      <c r="H137" s="102"/>
      <c r="I137" s="102"/>
      <c r="J137" s="102"/>
      <c r="K137" s="104">
        <v>415122.3</v>
      </c>
      <c r="L137" s="104"/>
      <c r="M137" s="104"/>
      <c r="N137" s="104"/>
      <c r="O137" s="104"/>
      <c r="P137" s="104"/>
      <c r="Q137" s="104"/>
      <c r="R137" s="104"/>
      <c r="S137" s="104"/>
      <c r="T137" s="97">
        <v>1.15979435929978E-4</v>
      </c>
      <c r="U137" s="97"/>
      <c r="V137" s="97"/>
      <c r="W137" s="97"/>
      <c r="X137" s="97"/>
      <c r="Y137" s="97"/>
      <c r="Z137" s="97"/>
      <c r="AA137" s="97"/>
      <c r="AB137" s="97"/>
      <c r="AC137" s="97"/>
      <c r="AD137" s="97"/>
      <c r="AE137" s="96">
        <v>31</v>
      </c>
      <c r="AF137" s="96"/>
      <c r="AG137" s="96"/>
      <c r="AH137" s="96"/>
      <c r="AI137" s="97">
        <v>6.1556791104050803E-4</v>
      </c>
      <c r="AJ137" s="97"/>
      <c r="AK137" s="97"/>
      <c r="AL137" s="97"/>
      <c r="AM137" s="97"/>
      <c r="AN137" s="97"/>
      <c r="AO137" s="97"/>
      <c r="AP137" s="97"/>
    </row>
    <row r="138" spans="2:44" s="1" customFormat="1" ht="12.2" customHeight="1" x14ac:dyDescent="0.15">
      <c r="B138" s="102">
        <v>2005</v>
      </c>
      <c r="C138" s="102"/>
      <c r="D138" s="102"/>
      <c r="E138" s="102"/>
      <c r="F138" s="102"/>
      <c r="G138" s="102"/>
      <c r="H138" s="102"/>
      <c r="I138" s="102"/>
      <c r="J138" s="102"/>
      <c r="K138" s="104">
        <v>1463195.11</v>
      </c>
      <c r="L138" s="104"/>
      <c r="M138" s="104"/>
      <c r="N138" s="104"/>
      <c r="O138" s="104"/>
      <c r="P138" s="104"/>
      <c r="Q138" s="104"/>
      <c r="R138" s="104"/>
      <c r="S138" s="104"/>
      <c r="T138" s="97">
        <v>4.0879650048504198E-4</v>
      </c>
      <c r="U138" s="97"/>
      <c r="V138" s="97"/>
      <c r="W138" s="97"/>
      <c r="X138" s="97"/>
      <c r="Y138" s="97"/>
      <c r="Z138" s="97"/>
      <c r="AA138" s="97"/>
      <c r="AB138" s="97"/>
      <c r="AC138" s="97"/>
      <c r="AD138" s="97"/>
      <c r="AE138" s="96">
        <v>75</v>
      </c>
      <c r="AF138" s="96"/>
      <c r="AG138" s="96"/>
      <c r="AH138" s="96"/>
      <c r="AI138" s="97">
        <v>1.48927720413026E-3</v>
      </c>
      <c r="AJ138" s="97"/>
      <c r="AK138" s="97"/>
      <c r="AL138" s="97"/>
      <c r="AM138" s="97"/>
      <c r="AN138" s="97"/>
      <c r="AO138" s="97"/>
      <c r="AP138" s="97"/>
    </row>
    <row r="139" spans="2:44" s="1" customFormat="1" ht="12.2" customHeight="1" x14ac:dyDescent="0.15">
      <c r="B139" s="102">
        <v>2006</v>
      </c>
      <c r="C139" s="102"/>
      <c r="D139" s="102"/>
      <c r="E139" s="102"/>
      <c r="F139" s="102"/>
      <c r="G139" s="102"/>
      <c r="H139" s="102"/>
      <c r="I139" s="102"/>
      <c r="J139" s="102"/>
      <c r="K139" s="104">
        <v>728636.37</v>
      </c>
      <c r="L139" s="104"/>
      <c r="M139" s="104"/>
      <c r="N139" s="104"/>
      <c r="O139" s="104"/>
      <c r="P139" s="104"/>
      <c r="Q139" s="104"/>
      <c r="R139" s="104"/>
      <c r="S139" s="104"/>
      <c r="T139" s="97">
        <v>2.0357093606069001E-4</v>
      </c>
      <c r="U139" s="97"/>
      <c r="V139" s="97"/>
      <c r="W139" s="97"/>
      <c r="X139" s="97"/>
      <c r="Y139" s="97"/>
      <c r="Z139" s="97"/>
      <c r="AA139" s="97"/>
      <c r="AB139" s="97"/>
      <c r="AC139" s="97"/>
      <c r="AD139" s="97"/>
      <c r="AE139" s="96">
        <v>28</v>
      </c>
      <c r="AF139" s="96"/>
      <c r="AG139" s="96"/>
      <c r="AH139" s="96"/>
      <c r="AI139" s="97">
        <v>5.5599682287529797E-4</v>
      </c>
      <c r="AJ139" s="97"/>
      <c r="AK139" s="97"/>
      <c r="AL139" s="97"/>
      <c r="AM139" s="97"/>
      <c r="AN139" s="97"/>
      <c r="AO139" s="97"/>
      <c r="AP139" s="97"/>
    </row>
    <row r="140" spans="2:44" s="1" customFormat="1" ht="12.2" customHeight="1" x14ac:dyDescent="0.15">
      <c r="B140" s="102">
        <v>2007</v>
      </c>
      <c r="C140" s="102"/>
      <c r="D140" s="102"/>
      <c r="E140" s="102"/>
      <c r="F140" s="102"/>
      <c r="G140" s="102"/>
      <c r="H140" s="102"/>
      <c r="I140" s="102"/>
      <c r="J140" s="102"/>
      <c r="K140" s="104">
        <v>207261.97</v>
      </c>
      <c r="L140" s="104"/>
      <c r="M140" s="104"/>
      <c r="N140" s="104"/>
      <c r="O140" s="104"/>
      <c r="P140" s="104"/>
      <c r="Q140" s="104"/>
      <c r="R140" s="104"/>
      <c r="S140" s="104"/>
      <c r="T140" s="97">
        <v>5.79061312059987E-5</v>
      </c>
      <c r="U140" s="97"/>
      <c r="V140" s="97"/>
      <c r="W140" s="97"/>
      <c r="X140" s="97"/>
      <c r="Y140" s="97"/>
      <c r="Z140" s="97"/>
      <c r="AA140" s="97"/>
      <c r="AB140" s="97"/>
      <c r="AC140" s="97"/>
      <c r="AD140" s="97"/>
      <c r="AE140" s="96">
        <v>9</v>
      </c>
      <c r="AF140" s="96"/>
      <c r="AG140" s="96"/>
      <c r="AH140" s="96"/>
      <c r="AI140" s="97">
        <v>1.7871326449563101E-4</v>
      </c>
      <c r="AJ140" s="97"/>
      <c r="AK140" s="97"/>
      <c r="AL140" s="97"/>
      <c r="AM140" s="97"/>
      <c r="AN140" s="97"/>
      <c r="AO140" s="97"/>
      <c r="AP140" s="97"/>
    </row>
    <row r="141" spans="2:44" s="1" customFormat="1" ht="12.2" customHeight="1" x14ac:dyDescent="0.15">
      <c r="B141" s="102">
        <v>2008</v>
      </c>
      <c r="C141" s="102"/>
      <c r="D141" s="102"/>
      <c r="E141" s="102"/>
      <c r="F141" s="102"/>
      <c r="G141" s="102"/>
      <c r="H141" s="102"/>
      <c r="I141" s="102"/>
      <c r="J141" s="102"/>
      <c r="K141" s="104">
        <v>838651.68</v>
      </c>
      <c r="L141" s="104"/>
      <c r="M141" s="104"/>
      <c r="N141" s="104"/>
      <c r="O141" s="104"/>
      <c r="P141" s="104"/>
      <c r="Q141" s="104"/>
      <c r="R141" s="104"/>
      <c r="S141" s="104"/>
      <c r="T141" s="97">
        <v>2.34307693872693E-4</v>
      </c>
      <c r="U141" s="97"/>
      <c r="V141" s="97"/>
      <c r="W141" s="97"/>
      <c r="X141" s="97"/>
      <c r="Y141" s="97"/>
      <c r="Z141" s="97"/>
      <c r="AA141" s="97"/>
      <c r="AB141" s="97"/>
      <c r="AC141" s="97"/>
      <c r="AD141" s="97"/>
      <c r="AE141" s="96">
        <v>25</v>
      </c>
      <c r="AF141" s="96"/>
      <c r="AG141" s="96"/>
      <c r="AH141" s="96"/>
      <c r="AI141" s="97">
        <v>4.9642573471008703E-4</v>
      </c>
      <c r="AJ141" s="97"/>
      <c r="AK141" s="97"/>
      <c r="AL141" s="97"/>
      <c r="AM141" s="97"/>
      <c r="AN141" s="97"/>
      <c r="AO141" s="97"/>
      <c r="AP141" s="97"/>
    </row>
    <row r="142" spans="2:44" s="1" customFormat="1" ht="12.2" customHeight="1" x14ac:dyDescent="0.15">
      <c r="B142" s="102">
        <v>2009</v>
      </c>
      <c r="C142" s="102"/>
      <c r="D142" s="102"/>
      <c r="E142" s="102"/>
      <c r="F142" s="102"/>
      <c r="G142" s="102"/>
      <c r="H142" s="102"/>
      <c r="I142" s="102"/>
      <c r="J142" s="102"/>
      <c r="K142" s="104">
        <v>5446792.7000000002</v>
      </c>
      <c r="L142" s="104"/>
      <c r="M142" s="104"/>
      <c r="N142" s="104"/>
      <c r="O142" s="104"/>
      <c r="P142" s="104"/>
      <c r="Q142" s="104"/>
      <c r="R142" s="104"/>
      <c r="S142" s="104"/>
      <c r="T142" s="97">
        <v>1.52175863588518E-3</v>
      </c>
      <c r="U142" s="97"/>
      <c r="V142" s="97"/>
      <c r="W142" s="97"/>
      <c r="X142" s="97"/>
      <c r="Y142" s="97"/>
      <c r="Z142" s="97"/>
      <c r="AA142" s="97"/>
      <c r="AB142" s="97"/>
      <c r="AC142" s="97"/>
      <c r="AD142" s="97"/>
      <c r="AE142" s="96">
        <v>154</v>
      </c>
      <c r="AF142" s="96"/>
      <c r="AG142" s="96"/>
      <c r="AH142" s="96"/>
      <c r="AI142" s="97">
        <v>3.0579825258141399E-3</v>
      </c>
      <c r="AJ142" s="97"/>
      <c r="AK142" s="97"/>
      <c r="AL142" s="97"/>
      <c r="AM142" s="97"/>
      <c r="AN142" s="97"/>
      <c r="AO142" s="97"/>
      <c r="AP142" s="97"/>
    </row>
    <row r="143" spans="2:44" s="1" customFormat="1" ht="12.2" customHeight="1" x14ac:dyDescent="0.15">
      <c r="B143" s="102">
        <v>2010</v>
      </c>
      <c r="C143" s="102"/>
      <c r="D143" s="102"/>
      <c r="E143" s="102"/>
      <c r="F143" s="102"/>
      <c r="G143" s="102"/>
      <c r="H143" s="102"/>
      <c r="I143" s="102"/>
      <c r="J143" s="102"/>
      <c r="K143" s="104">
        <v>7557016.5300000003</v>
      </c>
      <c r="L143" s="104"/>
      <c r="M143" s="104"/>
      <c r="N143" s="104"/>
      <c r="O143" s="104"/>
      <c r="P143" s="104"/>
      <c r="Q143" s="104"/>
      <c r="R143" s="104"/>
      <c r="S143" s="104"/>
      <c r="T143" s="97">
        <v>2.11132602238646E-3</v>
      </c>
      <c r="U143" s="97"/>
      <c r="V143" s="97"/>
      <c r="W143" s="97"/>
      <c r="X143" s="97"/>
      <c r="Y143" s="97"/>
      <c r="Z143" s="97"/>
      <c r="AA143" s="97"/>
      <c r="AB143" s="97"/>
      <c r="AC143" s="97"/>
      <c r="AD143" s="97"/>
      <c r="AE143" s="96">
        <v>263</v>
      </c>
      <c r="AF143" s="96"/>
      <c r="AG143" s="96"/>
      <c r="AH143" s="96"/>
      <c r="AI143" s="97">
        <v>5.2223987291501201E-3</v>
      </c>
      <c r="AJ143" s="97"/>
      <c r="AK143" s="97"/>
      <c r="AL143" s="97"/>
      <c r="AM143" s="97"/>
      <c r="AN143" s="97"/>
      <c r="AO143" s="97"/>
      <c r="AP143" s="97"/>
    </row>
    <row r="144" spans="2:44" s="1" customFormat="1" ht="12.2" customHeight="1" x14ac:dyDescent="0.15">
      <c r="B144" s="102">
        <v>2011</v>
      </c>
      <c r="C144" s="102"/>
      <c r="D144" s="102"/>
      <c r="E144" s="102"/>
      <c r="F144" s="102"/>
      <c r="G144" s="102"/>
      <c r="H144" s="102"/>
      <c r="I144" s="102"/>
      <c r="J144" s="102"/>
      <c r="K144" s="104">
        <v>3273870.22</v>
      </c>
      <c r="L144" s="104"/>
      <c r="M144" s="104"/>
      <c r="N144" s="104"/>
      <c r="O144" s="104"/>
      <c r="P144" s="104"/>
      <c r="Q144" s="104"/>
      <c r="R144" s="104"/>
      <c r="S144" s="104"/>
      <c r="T144" s="97">
        <v>9.1467411272184605E-4</v>
      </c>
      <c r="U144" s="97"/>
      <c r="V144" s="97"/>
      <c r="W144" s="97"/>
      <c r="X144" s="97"/>
      <c r="Y144" s="97"/>
      <c r="Z144" s="97"/>
      <c r="AA144" s="97"/>
      <c r="AB144" s="97"/>
      <c r="AC144" s="97"/>
      <c r="AD144" s="97"/>
      <c r="AE144" s="96">
        <v>163</v>
      </c>
      <c r="AF144" s="96"/>
      <c r="AG144" s="96"/>
      <c r="AH144" s="96"/>
      <c r="AI144" s="97">
        <v>3.2366957903097698E-3</v>
      </c>
      <c r="AJ144" s="97"/>
      <c r="AK144" s="97"/>
      <c r="AL144" s="97"/>
      <c r="AM144" s="97"/>
      <c r="AN144" s="97"/>
      <c r="AO144" s="97"/>
      <c r="AP144" s="97"/>
    </row>
    <row r="145" spans="2:44" s="1" customFormat="1" ht="12.2" customHeight="1" x14ac:dyDescent="0.15">
      <c r="B145" s="102">
        <v>2012</v>
      </c>
      <c r="C145" s="102"/>
      <c r="D145" s="102"/>
      <c r="E145" s="102"/>
      <c r="F145" s="102"/>
      <c r="G145" s="102"/>
      <c r="H145" s="102"/>
      <c r="I145" s="102"/>
      <c r="J145" s="102"/>
      <c r="K145" s="104">
        <v>1693818.43</v>
      </c>
      <c r="L145" s="104"/>
      <c r="M145" s="104"/>
      <c r="N145" s="104"/>
      <c r="O145" s="104"/>
      <c r="P145" s="104"/>
      <c r="Q145" s="104"/>
      <c r="R145" s="104"/>
      <c r="S145" s="104"/>
      <c r="T145" s="97">
        <v>4.7322947015662699E-4</v>
      </c>
      <c r="U145" s="97"/>
      <c r="V145" s="97"/>
      <c r="W145" s="97"/>
      <c r="X145" s="97"/>
      <c r="Y145" s="97"/>
      <c r="Z145" s="97"/>
      <c r="AA145" s="97"/>
      <c r="AB145" s="97"/>
      <c r="AC145" s="97"/>
      <c r="AD145" s="97"/>
      <c r="AE145" s="96">
        <v>61</v>
      </c>
      <c r="AF145" s="96"/>
      <c r="AG145" s="96"/>
      <c r="AH145" s="96"/>
      <c r="AI145" s="97">
        <v>1.21127879269261E-3</v>
      </c>
      <c r="AJ145" s="97"/>
      <c r="AK145" s="97"/>
      <c r="AL145" s="97"/>
      <c r="AM145" s="97"/>
      <c r="AN145" s="97"/>
      <c r="AO145" s="97"/>
      <c r="AP145" s="97"/>
    </row>
    <row r="146" spans="2:44" s="1" customFormat="1" ht="12.2" customHeight="1" x14ac:dyDescent="0.15">
      <c r="B146" s="102">
        <v>2013</v>
      </c>
      <c r="C146" s="102"/>
      <c r="D146" s="102"/>
      <c r="E146" s="102"/>
      <c r="F146" s="102"/>
      <c r="G146" s="102"/>
      <c r="H146" s="102"/>
      <c r="I146" s="102"/>
      <c r="J146" s="102"/>
      <c r="K146" s="104">
        <v>3708658.2</v>
      </c>
      <c r="L146" s="104"/>
      <c r="M146" s="104"/>
      <c r="N146" s="104"/>
      <c r="O146" s="104"/>
      <c r="P146" s="104"/>
      <c r="Q146" s="104"/>
      <c r="R146" s="104"/>
      <c r="S146" s="104"/>
      <c r="T146" s="97">
        <v>1.03614786797309E-3</v>
      </c>
      <c r="U146" s="97"/>
      <c r="V146" s="97"/>
      <c r="W146" s="97"/>
      <c r="X146" s="97"/>
      <c r="Y146" s="97"/>
      <c r="Z146" s="97"/>
      <c r="AA146" s="97"/>
      <c r="AB146" s="97"/>
      <c r="AC146" s="97"/>
      <c r="AD146" s="97"/>
      <c r="AE146" s="96">
        <v>116</v>
      </c>
      <c r="AF146" s="96"/>
      <c r="AG146" s="96"/>
      <c r="AH146" s="96"/>
      <c r="AI146" s="97">
        <v>2.3034154090548101E-3</v>
      </c>
      <c r="AJ146" s="97"/>
      <c r="AK146" s="97"/>
      <c r="AL146" s="97"/>
      <c r="AM146" s="97"/>
      <c r="AN146" s="97"/>
      <c r="AO146" s="97"/>
      <c r="AP146" s="97"/>
    </row>
    <row r="147" spans="2:44" s="1" customFormat="1" ht="12.2" customHeight="1" x14ac:dyDescent="0.15">
      <c r="B147" s="102">
        <v>2014</v>
      </c>
      <c r="C147" s="102"/>
      <c r="D147" s="102"/>
      <c r="E147" s="102"/>
      <c r="F147" s="102"/>
      <c r="G147" s="102"/>
      <c r="H147" s="102"/>
      <c r="I147" s="102"/>
      <c r="J147" s="102"/>
      <c r="K147" s="104">
        <v>24908998.670000002</v>
      </c>
      <c r="L147" s="104"/>
      <c r="M147" s="104"/>
      <c r="N147" s="104"/>
      <c r="O147" s="104"/>
      <c r="P147" s="104"/>
      <c r="Q147" s="104"/>
      <c r="R147" s="104"/>
      <c r="S147" s="104"/>
      <c r="T147" s="97">
        <v>6.9592301240553999E-3</v>
      </c>
      <c r="U147" s="97"/>
      <c r="V147" s="97"/>
      <c r="W147" s="97"/>
      <c r="X147" s="97"/>
      <c r="Y147" s="97"/>
      <c r="Z147" s="97"/>
      <c r="AA147" s="97"/>
      <c r="AB147" s="97"/>
      <c r="AC147" s="97"/>
      <c r="AD147" s="97"/>
      <c r="AE147" s="96">
        <v>874</v>
      </c>
      <c r="AF147" s="96"/>
      <c r="AG147" s="96"/>
      <c r="AH147" s="96"/>
      <c r="AI147" s="97">
        <v>1.7355043685464699E-2</v>
      </c>
      <c r="AJ147" s="97"/>
      <c r="AK147" s="97"/>
      <c r="AL147" s="97"/>
      <c r="AM147" s="97"/>
      <c r="AN147" s="97"/>
      <c r="AO147" s="97"/>
      <c r="AP147" s="97"/>
    </row>
    <row r="148" spans="2:44" s="1" customFormat="1" ht="12.2" customHeight="1" x14ac:dyDescent="0.15">
      <c r="B148" s="102">
        <v>2015</v>
      </c>
      <c r="C148" s="102"/>
      <c r="D148" s="102"/>
      <c r="E148" s="102"/>
      <c r="F148" s="102"/>
      <c r="G148" s="102"/>
      <c r="H148" s="102"/>
      <c r="I148" s="102"/>
      <c r="J148" s="102"/>
      <c r="K148" s="104">
        <v>259143892.18000001</v>
      </c>
      <c r="L148" s="104"/>
      <c r="M148" s="104"/>
      <c r="N148" s="104"/>
      <c r="O148" s="104"/>
      <c r="P148" s="104"/>
      <c r="Q148" s="104"/>
      <c r="R148" s="104"/>
      <c r="S148" s="104"/>
      <c r="T148" s="97">
        <v>7.2401223542400403E-2</v>
      </c>
      <c r="U148" s="97"/>
      <c r="V148" s="97"/>
      <c r="W148" s="97"/>
      <c r="X148" s="97"/>
      <c r="Y148" s="97"/>
      <c r="Z148" s="97"/>
      <c r="AA148" s="97"/>
      <c r="AB148" s="97"/>
      <c r="AC148" s="97"/>
      <c r="AD148" s="97"/>
      <c r="AE148" s="96">
        <v>6578</v>
      </c>
      <c r="AF148" s="96"/>
      <c r="AG148" s="96"/>
      <c r="AH148" s="96"/>
      <c r="AI148" s="97">
        <v>0.130619539316918</v>
      </c>
      <c r="AJ148" s="97"/>
      <c r="AK148" s="97"/>
      <c r="AL148" s="97"/>
      <c r="AM148" s="97"/>
      <c r="AN148" s="97"/>
      <c r="AO148" s="97"/>
      <c r="AP148" s="97"/>
    </row>
    <row r="149" spans="2:44" s="1" customFormat="1" ht="12.2" customHeight="1" x14ac:dyDescent="0.15">
      <c r="B149" s="102">
        <v>2016</v>
      </c>
      <c r="C149" s="102"/>
      <c r="D149" s="102"/>
      <c r="E149" s="102"/>
      <c r="F149" s="102"/>
      <c r="G149" s="102"/>
      <c r="H149" s="102"/>
      <c r="I149" s="102"/>
      <c r="J149" s="102"/>
      <c r="K149" s="104">
        <v>440492755.53999901</v>
      </c>
      <c r="L149" s="104"/>
      <c r="M149" s="104"/>
      <c r="N149" s="104"/>
      <c r="O149" s="104"/>
      <c r="P149" s="104"/>
      <c r="Q149" s="104"/>
      <c r="R149" s="104"/>
      <c r="S149" s="104"/>
      <c r="T149" s="97">
        <v>0.12306759072873399</v>
      </c>
      <c r="U149" s="97"/>
      <c r="V149" s="97"/>
      <c r="W149" s="97"/>
      <c r="X149" s="97"/>
      <c r="Y149" s="97"/>
      <c r="Z149" s="97"/>
      <c r="AA149" s="97"/>
      <c r="AB149" s="97"/>
      <c r="AC149" s="97"/>
      <c r="AD149" s="97"/>
      <c r="AE149" s="96">
        <v>9879</v>
      </c>
      <c r="AF149" s="96"/>
      <c r="AG149" s="96"/>
      <c r="AH149" s="96"/>
      <c r="AI149" s="97">
        <v>0.19616759332803799</v>
      </c>
      <c r="AJ149" s="97"/>
      <c r="AK149" s="97"/>
      <c r="AL149" s="97"/>
      <c r="AM149" s="97"/>
      <c r="AN149" s="97"/>
      <c r="AO149" s="97"/>
      <c r="AP149" s="97"/>
    </row>
    <row r="150" spans="2:44" s="1" customFormat="1" ht="12.2" customHeight="1" x14ac:dyDescent="0.15">
      <c r="B150" s="102">
        <v>2017</v>
      </c>
      <c r="C150" s="102"/>
      <c r="D150" s="102"/>
      <c r="E150" s="102"/>
      <c r="F150" s="102"/>
      <c r="G150" s="102"/>
      <c r="H150" s="102"/>
      <c r="I150" s="102"/>
      <c r="J150" s="102"/>
      <c r="K150" s="104">
        <v>266799475.52999899</v>
      </c>
      <c r="L150" s="104"/>
      <c r="M150" s="104"/>
      <c r="N150" s="104"/>
      <c r="O150" s="104"/>
      <c r="P150" s="104"/>
      <c r="Q150" s="104"/>
      <c r="R150" s="104"/>
      <c r="S150" s="104"/>
      <c r="T150" s="97">
        <v>7.4540087772647298E-2</v>
      </c>
      <c r="U150" s="97"/>
      <c r="V150" s="97"/>
      <c r="W150" s="97"/>
      <c r="X150" s="97"/>
      <c r="Y150" s="97"/>
      <c r="Z150" s="97"/>
      <c r="AA150" s="97"/>
      <c r="AB150" s="97"/>
      <c r="AC150" s="97"/>
      <c r="AD150" s="97"/>
      <c r="AE150" s="96">
        <v>4719</v>
      </c>
      <c r="AF150" s="96"/>
      <c r="AG150" s="96"/>
      <c r="AH150" s="96"/>
      <c r="AI150" s="97">
        <v>9.3705321683876103E-2</v>
      </c>
      <c r="AJ150" s="97"/>
      <c r="AK150" s="97"/>
      <c r="AL150" s="97"/>
      <c r="AM150" s="97"/>
      <c r="AN150" s="97"/>
      <c r="AO150" s="97"/>
      <c r="AP150" s="97"/>
    </row>
    <row r="151" spans="2:44" s="1" customFormat="1" ht="12.2" customHeight="1" x14ac:dyDescent="0.15">
      <c r="B151" s="102">
        <v>2018</v>
      </c>
      <c r="C151" s="102"/>
      <c r="D151" s="102"/>
      <c r="E151" s="102"/>
      <c r="F151" s="102"/>
      <c r="G151" s="102"/>
      <c r="H151" s="102"/>
      <c r="I151" s="102"/>
      <c r="J151" s="102"/>
      <c r="K151" s="104">
        <v>244702087.55000001</v>
      </c>
      <c r="L151" s="104"/>
      <c r="M151" s="104"/>
      <c r="N151" s="104"/>
      <c r="O151" s="104"/>
      <c r="P151" s="104"/>
      <c r="Q151" s="104"/>
      <c r="R151" s="104"/>
      <c r="S151" s="104"/>
      <c r="T151" s="97">
        <v>6.8366382834497405E-2</v>
      </c>
      <c r="U151" s="97"/>
      <c r="V151" s="97"/>
      <c r="W151" s="97"/>
      <c r="X151" s="97"/>
      <c r="Y151" s="97"/>
      <c r="Z151" s="97"/>
      <c r="AA151" s="97"/>
      <c r="AB151" s="97"/>
      <c r="AC151" s="97"/>
      <c r="AD151" s="97"/>
      <c r="AE151" s="96">
        <v>3580</v>
      </c>
      <c r="AF151" s="96"/>
      <c r="AG151" s="96"/>
      <c r="AH151" s="96"/>
      <c r="AI151" s="97">
        <v>7.10881652104845E-2</v>
      </c>
      <c r="AJ151" s="97"/>
      <c r="AK151" s="97"/>
      <c r="AL151" s="97"/>
      <c r="AM151" s="97"/>
      <c r="AN151" s="97"/>
      <c r="AO151" s="97"/>
      <c r="AP151" s="97"/>
    </row>
    <row r="152" spans="2:44" s="1" customFormat="1" ht="12.2" customHeight="1" x14ac:dyDescent="0.15">
      <c r="B152" s="102">
        <v>2019</v>
      </c>
      <c r="C152" s="102"/>
      <c r="D152" s="102"/>
      <c r="E152" s="102"/>
      <c r="F152" s="102"/>
      <c r="G152" s="102"/>
      <c r="H152" s="102"/>
      <c r="I152" s="102"/>
      <c r="J152" s="102"/>
      <c r="K152" s="104">
        <v>431590301.05999899</v>
      </c>
      <c r="L152" s="104"/>
      <c r="M152" s="104"/>
      <c r="N152" s="104"/>
      <c r="O152" s="104"/>
      <c r="P152" s="104"/>
      <c r="Q152" s="104"/>
      <c r="R152" s="104"/>
      <c r="S152" s="104"/>
      <c r="T152" s="97">
        <v>0.120580367929615</v>
      </c>
      <c r="U152" s="97"/>
      <c r="V152" s="97"/>
      <c r="W152" s="97"/>
      <c r="X152" s="97"/>
      <c r="Y152" s="97"/>
      <c r="Z152" s="97"/>
      <c r="AA152" s="97"/>
      <c r="AB152" s="97"/>
      <c r="AC152" s="97"/>
      <c r="AD152" s="97"/>
      <c r="AE152" s="96">
        <v>5902</v>
      </c>
      <c r="AF152" s="96"/>
      <c r="AG152" s="96"/>
      <c r="AH152" s="96"/>
      <c r="AI152" s="97">
        <v>0.117196187450357</v>
      </c>
      <c r="AJ152" s="97"/>
      <c r="AK152" s="97"/>
      <c r="AL152" s="97"/>
      <c r="AM152" s="97"/>
      <c r="AN152" s="97"/>
      <c r="AO152" s="97"/>
      <c r="AP152" s="97"/>
    </row>
    <row r="153" spans="2:44" s="1" customFormat="1" ht="12.2" customHeight="1" x14ac:dyDescent="0.15">
      <c r="B153" s="102">
        <v>2020</v>
      </c>
      <c r="C153" s="102"/>
      <c r="D153" s="102"/>
      <c r="E153" s="102"/>
      <c r="F153" s="102"/>
      <c r="G153" s="102"/>
      <c r="H153" s="102"/>
      <c r="I153" s="102"/>
      <c r="J153" s="102"/>
      <c r="K153" s="104">
        <v>364566245.70999998</v>
      </c>
      <c r="L153" s="104"/>
      <c r="M153" s="104"/>
      <c r="N153" s="104"/>
      <c r="O153" s="104"/>
      <c r="P153" s="104"/>
      <c r="Q153" s="104"/>
      <c r="R153" s="104"/>
      <c r="S153" s="104"/>
      <c r="T153" s="97">
        <v>0.101854772765894</v>
      </c>
      <c r="U153" s="97"/>
      <c r="V153" s="97"/>
      <c r="W153" s="97"/>
      <c r="X153" s="97"/>
      <c r="Y153" s="97"/>
      <c r="Z153" s="97"/>
      <c r="AA153" s="97"/>
      <c r="AB153" s="97"/>
      <c r="AC153" s="97"/>
      <c r="AD153" s="97"/>
      <c r="AE153" s="96">
        <v>4043</v>
      </c>
      <c r="AF153" s="96"/>
      <c r="AG153" s="96"/>
      <c r="AH153" s="96"/>
      <c r="AI153" s="97">
        <v>8.0281969817315293E-2</v>
      </c>
      <c r="AJ153" s="97"/>
      <c r="AK153" s="97"/>
      <c r="AL153" s="97"/>
      <c r="AM153" s="97"/>
      <c r="AN153" s="97"/>
      <c r="AO153" s="97"/>
      <c r="AP153" s="97"/>
    </row>
    <row r="154" spans="2:44" s="1" customFormat="1" ht="12.2" customHeight="1" x14ac:dyDescent="0.15">
      <c r="B154" s="102">
        <v>2021</v>
      </c>
      <c r="C154" s="102"/>
      <c r="D154" s="102"/>
      <c r="E154" s="102"/>
      <c r="F154" s="102"/>
      <c r="G154" s="102"/>
      <c r="H154" s="102"/>
      <c r="I154" s="102"/>
      <c r="J154" s="102"/>
      <c r="K154" s="104">
        <v>764347968.11000097</v>
      </c>
      <c r="L154" s="104"/>
      <c r="M154" s="104"/>
      <c r="N154" s="104"/>
      <c r="O154" s="104"/>
      <c r="P154" s="104"/>
      <c r="Q154" s="104"/>
      <c r="R154" s="104"/>
      <c r="S154" s="104"/>
      <c r="T154" s="97">
        <v>0.21354826323621401</v>
      </c>
      <c r="U154" s="97"/>
      <c r="V154" s="97"/>
      <c r="W154" s="97"/>
      <c r="X154" s="97"/>
      <c r="Y154" s="97"/>
      <c r="Z154" s="97"/>
      <c r="AA154" s="97"/>
      <c r="AB154" s="97"/>
      <c r="AC154" s="97"/>
      <c r="AD154" s="97"/>
      <c r="AE154" s="96">
        <v>7544</v>
      </c>
      <c r="AF154" s="96"/>
      <c r="AG154" s="96"/>
      <c r="AH154" s="96"/>
      <c r="AI154" s="97">
        <v>0.14980142970611601</v>
      </c>
      <c r="AJ154" s="97"/>
      <c r="AK154" s="97"/>
      <c r="AL154" s="97"/>
      <c r="AM154" s="97"/>
      <c r="AN154" s="97"/>
      <c r="AO154" s="97"/>
      <c r="AP154" s="97"/>
    </row>
    <row r="155" spans="2:44" s="1" customFormat="1" ht="12.2" customHeight="1" x14ac:dyDescent="0.15">
      <c r="B155" s="102">
        <v>2022</v>
      </c>
      <c r="C155" s="102"/>
      <c r="D155" s="102"/>
      <c r="E155" s="102"/>
      <c r="F155" s="102"/>
      <c r="G155" s="102"/>
      <c r="H155" s="102"/>
      <c r="I155" s="102"/>
      <c r="J155" s="102"/>
      <c r="K155" s="104">
        <v>485743108.74000198</v>
      </c>
      <c r="L155" s="104"/>
      <c r="M155" s="104"/>
      <c r="N155" s="104"/>
      <c r="O155" s="104"/>
      <c r="P155" s="104"/>
      <c r="Q155" s="104"/>
      <c r="R155" s="104"/>
      <c r="S155" s="104"/>
      <c r="T155" s="97">
        <v>0.135709914303663</v>
      </c>
      <c r="U155" s="97"/>
      <c r="V155" s="97"/>
      <c r="W155" s="97"/>
      <c r="X155" s="97"/>
      <c r="Y155" s="97"/>
      <c r="Z155" s="97"/>
      <c r="AA155" s="97"/>
      <c r="AB155" s="97"/>
      <c r="AC155" s="97"/>
      <c r="AD155" s="97"/>
      <c r="AE155" s="96">
        <v>4238</v>
      </c>
      <c r="AF155" s="96"/>
      <c r="AG155" s="96"/>
      <c r="AH155" s="96"/>
      <c r="AI155" s="97">
        <v>8.4154090548054006E-2</v>
      </c>
      <c r="AJ155" s="97"/>
      <c r="AK155" s="97"/>
      <c r="AL155" s="97"/>
      <c r="AM155" s="97"/>
      <c r="AN155" s="97"/>
      <c r="AO155" s="97"/>
      <c r="AP155" s="97"/>
    </row>
    <row r="156" spans="2:44" s="1" customFormat="1" ht="12.2" customHeight="1" x14ac:dyDescent="0.15">
      <c r="B156" s="102">
        <v>2023</v>
      </c>
      <c r="C156" s="102"/>
      <c r="D156" s="102"/>
      <c r="E156" s="102"/>
      <c r="F156" s="102"/>
      <c r="G156" s="102"/>
      <c r="H156" s="102"/>
      <c r="I156" s="102"/>
      <c r="J156" s="102"/>
      <c r="K156" s="104">
        <v>239675519.37</v>
      </c>
      <c r="L156" s="104"/>
      <c r="M156" s="104"/>
      <c r="N156" s="104"/>
      <c r="O156" s="104"/>
      <c r="P156" s="104"/>
      <c r="Q156" s="104"/>
      <c r="R156" s="104"/>
      <c r="S156" s="104"/>
      <c r="T156" s="97">
        <v>6.6962029124325695E-2</v>
      </c>
      <c r="U156" s="97"/>
      <c r="V156" s="97"/>
      <c r="W156" s="97"/>
      <c r="X156" s="97"/>
      <c r="Y156" s="97"/>
      <c r="Z156" s="97"/>
      <c r="AA156" s="97"/>
      <c r="AB156" s="97"/>
      <c r="AC156" s="97"/>
      <c r="AD156" s="97"/>
      <c r="AE156" s="96">
        <v>1840</v>
      </c>
      <c r="AF156" s="96"/>
      <c r="AG156" s="96"/>
      <c r="AH156" s="96"/>
      <c r="AI156" s="97">
        <v>3.6536934074662401E-2</v>
      </c>
      <c r="AJ156" s="97"/>
      <c r="AK156" s="97"/>
      <c r="AL156" s="97"/>
      <c r="AM156" s="97"/>
      <c r="AN156" s="97"/>
      <c r="AO156" s="97"/>
      <c r="AP156" s="97"/>
    </row>
    <row r="157" spans="2:44" s="1" customFormat="1" ht="12.2" customHeight="1" x14ac:dyDescent="0.15">
      <c r="B157" s="102">
        <v>2024</v>
      </c>
      <c r="C157" s="102"/>
      <c r="D157" s="102"/>
      <c r="E157" s="102"/>
      <c r="F157" s="102"/>
      <c r="G157" s="102"/>
      <c r="H157" s="102"/>
      <c r="I157" s="102"/>
      <c r="J157" s="102"/>
      <c r="K157" s="104">
        <v>31527163.27</v>
      </c>
      <c r="L157" s="104"/>
      <c r="M157" s="104"/>
      <c r="N157" s="104"/>
      <c r="O157" s="104"/>
      <c r="P157" s="104"/>
      <c r="Q157" s="104"/>
      <c r="R157" s="104"/>
      <c r="S157" s="104"/>
      <c r="T157" s="97">
        <v>8.8082538869314192E-3</v>
      </c>
      <c r="U157" s="97"/>
      <c r="V157" s="97"/>
      <c r="W157" s="97"/>
      <c r="X157" s="97"/>
      <c r="Y157" s="97"/>
      <c r="Z157" s="97"/>
      <c r="AA157" s="97"/>
      <c r="AB157" s="97"/>
      <c r="AC157" s="97"/>
      <c r="AD157" s="97"/>
      <c r="AE157" s="96">
        <v>227</v>
      </c>
      <c r="AF157" s="96"/>
      <c r="AG157" s="96"/>
      <c r="AH157" s="96"/>
      <c r="AI157" s="97">
        <v>4.5075456711675902E-3</v>
      </c>
      <c r="AJ157" s="97"/>
      <c r="AK157" s="97"/>
      <c r="AL157" s="97"/>
      <c r="AM157" s="97"/>
      <c r="AN157" s="97"/>
      <c r="AO157" s="97"/>
      <c r="AP157" s="97"/>
    </row>
    <row r="158" spans="2:44" s="1" customFormat="1" ht="12.2" customHeight="1" x14ac:dyDescent="0.15">
      <c r="B158" s="100"/>
      <c r="C158" s="100"/>
      <c r="D158" s="100"/>
      <c r="E158" s="100"/>
      <c r="F158" s="100"/>
      <c r="G158" s="100"/>
      <c r="H158" s="100"/>
      <c r="I158" s="100"/>
      <c r="J158" s="100"/>
      <c r="K158" s="105">
        <v>3579275038.4699998</v>
      </c>
      <c r="L158" s="105"/>
      <c r="M158" s="105"/>
      <c r="N158" s="105"/>
      <c r="O158" s="105"/>
      <c r="P158" s="105"/>
      <c r="Q158" s="105"/>
      <c r="R158" s="105"/>
      <c r="S158" s="105"/>
      <c r="T158" s="99">
        <v>1</v>
      </c>
      <c r="U158" s="99"/>
      <c r="V158" s="99"/>
      <c r="W158" s="99"/>
      <c r="X158" s="99"/>
      <c r="Y158" s="99"/>
      <c r="Z158" s="99"/>
      <c r="AA158" s="99"/>
      <c r="AB158" s="99"/>
      <c r="AC158" s="99"/>
      <c r="AD158" s="99"/>
      <c r="AE158" s="98">
        <v>50360</v>
      </c>
      <c r="AF158" s="98"/>
      <c r="AG158" s="98"/>
      <c r="AH158" s="98"/>
      <c r="AI158" s="99">
        <v>1</v>
      </c>
      <c r="AJ158" s="99"/>
      <c r="AK158" s="99"/>
      <c r="AL158" s="99"/>
      <c r="AM158" s="99"/>
      <c r="AN158" s="99"/>
      <c r="AO158" s="99"/>
      <c r="AP158" s="99"/>
    </row>
    <row r="159" spans="2:44" s="1" customFormat="1" ht="9" customHeight="1" x14ac:dyDescent="0.15"/>
    <row r="160" spans="2:44" s="1" customFormat="1" ht="19.149999999999999" customHeight="1" x14ac:dyDescent="0.15">
      <c r="B160" s="85" t="s">
        <v>1236</v>
      </c>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row>
    <row r="161" spans="2:44" s="1" customFormat="1" ht="7.9" customHeight="1" x14ac:dyDescent="0.15"/>
    <row r="162" spans="2:44" s="1" customFormat="1" ht="11.1" customHeight="1" x14ac:dyDescent="0.15">
      <c r="B162" s="83" t="s">
        <v>1153</v>
      </c>
      <c r="C162" s="83"/>
      <c r="D162" s="83"/>
      <c r="E162" s="83"/>
      <c r="F162" s="83"/>
      <c r="G162" s="83"/>
      <c r="H162" s="83"/>
      <c r="I162" s="83"/>
      <c r="J162" s="83" t="s">
        <v>1115</v>
      </c>
      <c r="K162" s="83"/>
      <c r="L162" s="83"/>
      <c r="M162" s="83"/>
      <c r="N162" s="83"/>
      <c r="O162" s="83"/>
      <c r="P162" s="83"/>
      <c r="Q162" s="83"/>
      <c r="R162" s="83"/>
      <c r="S162" s="83"/>
      <c r="T162" s="83"/>
      <c r="U162" s="83" t="s">
        <v>1116</v>
      </c>
      <c r="V162" s="83"/>
      <c r="W162" s="83"/>
      <c r="X162" s="83"/>
      <c r="Y162" s="83"/>
      <c r="Z162" s="83"/>
      <c r="AA162" s="83"/>
      <c r="AB162" s="83"/>
      <c r="AC162" s="83"/>
      <c r="AD162" s="83"/>
      <c r="AE162" s="83" t="s">
        <v>1154</v>
      </c>
      <c r="AF162" s="83"/>
      <c r="AG162" s="83"/>
      <c r="AH162" s="83"/>
      <c r="AI162" s="83"/>
      <c r="AJ162" s="83" t="s">
        <v>1116</v>
      </c>
      <c r="AK162" s="83"/>
      <c r="AL162" s="83"/>
      <c r="AM162" s="83"/>
      <c r="AN162" s="83"/>
      <c r="AO162" s="83"/>
      <c r="AP162" s="83"/>
    </row>
    <row r="163" spans="2:44" s="1" customFormat="1" ht="10.7" customHeight="1" x14ac:dyDescent="0.15">
      <c r="B163" s="94" t="s">
        <v>1155</v>
      </c>
      <c r="C163" s="94"/>
      <c r="D163" s="94"/>
      <c r="E163" s="94"/>
      <c r="F163" s="94"/>
      <c r="G163" s="94"/>
      <c r="H163" s="94"/>
      <c r="I163" s="94"/>
      <c r="J163" s="104">
        <v>538743112.09000003</v>
      </c>
      <c r="K163" s="104"/>
      <c r="L163" s="104"/>
      <c r="M163" s="104"/>
      <c r="N163" s="104"/>
      <c r="O163" s="104"/>
      <c r="P163" s="104"/>
      <c r="Q163" s="104"/>
      <c r="R163" s="104"/>
      <c r="S163" s="104"/>
      <c r="T163" s="104"/>
      <c r="U163" s="97">
        <v>0.150517383073275</v>
      </c>
      <c r="V163" s="97"/>
      <c r="W163" s="97"/>
      <c r="X163" s="97"/>
      <c r="Y163" s="97"/>
      <c r="Z163" s="97"/>
      <c r="AA163" s="97"/>
      <c r="AB163" s="97"/>
      <c r="AC163" s="97"/>
      <c r="AD163" s="97"/>
      <c r="AE163" s="96">
        <v>13125</v>
      </c>
      <c r="AF163" s="96"/>
      <c r="AG163" s="96"/>
      <c r="AH163" s="96"/>
      <c r="AI163" s="96"/>
      <c r="AJ163" s="97">
        <v>0.493532375723848</v>
      </c>
      <c r="AK163" s="97"/>
      <c r="AL163" s="97"/>
      <c r="AM163" s="97"/>
      <c r="AN163" s="97"/>
      <c r="AO163" s="97"/>
      <c r="AP163" s="97"/>
    </row>
    <row r="164" spans="2:44" s="1" customFormat="1" ht="10.7" customHeight="1" x14ac:dyDescent="0.15">
      <c r="B164" s="94" t="s">
        <v>1156</v>
      </c>
      <c r="C164" s="94"/>
      <c r="D164" s="94"/>
      <c r="E164" s="94"/>
      <c r="F164" s="94"/>
      <c r="G164" s="94"/>
      <c r="H164" s="94"/>
      <c r="I164" s="94"/>
      <c r="J164" s="104">
        <v>1078668519.5899999</v>
      </c>
      <c r="K164" s="104"/>
      <c r="L164" s="104"/>
      <c r="M164" s="104"/>
      <c r="N164" s="104"/>
      <c r="O164" s="104"/>
      <c r="P164" s="104"/>
      <c r="Q164" s="104"/>
      <c r="R164" s="104"/>
      <c r="S164" s="104"/>
      <c r="T164" s="104"/>
      <c r="U164" s="97">
        <v>0.30136508315133298</v>
      </c>
      <c r="V164" s="97"/>
      <c r="W164" s="97"/>
      <c r="X164" s="97"/>
      <c r="Y164" s="97"/>
      <c r="Z164" s="97"/>
      <c r="AA164" s="97"/>
      <c r="AB164" s="97"/>
      <c r="AC164" s="97"/>
      <c r="AD164" s="97"/>
      <c r="AE164" s="96">
        <v>7382</v>
      </c>
      <c r="AF164" s="96"/>
      <c r="AG164" s="96"/>
      <c r="AH164" s="96"/>
      <c r="AI164" s="96"/>
      <c r="AJ164" s="97">
        <v>0.277581409340453</v>
      </c>
      <c r="AK164" s="97"/>
      <c r="AL164" s="97"/>
      <c r="AM164" s="97"/>
      <c r="AN164" s="97"/>
      <c r="AO164" s="97"/>
      <c r="AP164" s="97"/>
    </row>
    <row r="165" spans="2:44" s="1" customFormat="1" ht="10.7" customHeight="1" x14ac:dyDescent="0.15">
      <c r="B165" s="94" t="s">
        <v>1157</v>
      </c>
      <c r="C165" s="94"/>
      <c r="D165" s="94"/>
      <c r="E165" s="94"/>
      <c r="F165" s="94"/>
      <c r="G165" s="94"/>
      <c r="H165" s="94"/>
      <c r="I165" s="94"/>
      <c r="J165" s="104">
        <v>911817633.37999701</v>
      </c>
      <c r="K165" s="104"/>
      <c r="L165" s="104"/>
      <c r="M165" s="104"/>
      <c r="N165" s="104"/>
      <c r="O165" s="104"/>
      <c r="P165" s="104"/>
      <c r="Q165" s="104"/>
      <c r="R165" s="104"/>
      <c r="S165" s="104"/>
      <c r="T165" s="104"/>
      <c r="U165" s="97">
        <v>0.25474925049899599</v>
      </c>
      <c r="V165" s="97"/>
      <c r="W165" s="97"/>
      <c r="X165" s="97"/>
      <c r="Y165" s="97"/>
      <c r="Z165" s="97"/>
      <c r="AA165" s="97"/>
      <c r="AB165" s="97"/>
      <c r="AC165" s="97"/>
      <c r="AD165" s="97"/>
      <c r="AE165" s="96">
        <v>3744</v>
      </c>
      <c r="AF165" s="96"/>
      <c r="AG165" s="96"/>
      <c r="AH165" s="96"/>
      <c r="AI165" s="96"/>
      <c r="AJ165" s="97">
        <v>0.140783635406483</v>
      </c>
      <c r="AK165" s="97"/>
      <c r="AL165" s="97"/>
      <c r="AM165" s="97"/>
      <c r="AN165" s="97"/>
      <c r="AO165" s="97"/>
      <c r="AP165" s="97"/>
    </row>
    <row r="166" spans="2:44" s="1" customFormat="1" ht="10.7" customHeight="1" x14ac:dyDescent="0.15">
      <c r="B166" s="94" t="s">
        <v>1158</v>
      </c>
      <c r="C166" s="94"/>
      <c r="D166" s="94"/>
      <c r="E166" s="94"/>
      <c r="F166" s="94"/>
      <c r="G166" s="94"/>
      <c r="H166" s="94"/>
      <c r="I166" s="94"/>
      <c r="J166" s="104">
        <v>472850048.09999901</v>
      </c>
      <c r="K166" s="104"/>
      <c r="L166" s="104"/>
      <c r="M166" s="104"/>
      <c r="N166" s="104"/>
      <c r="O166" s="104"/>
      <c r="P166" s="104"/>
      <c r="Q166" s="104"/>
      <c r="R166" s="104"/>
      <c r="S166" s="104"/>
      <c r="T166" s="104"/>
      <c r="U166" s="97">
        <v>0.132107771271504</v>
      </c>
      <c r="V166" s="97"/>
      <c r="W166" s="97"/>
      <c r="X166" s="97"/>
      <c r="Y166" s="97"/>
      <c r="Z166" s="97"/>
      <c r="AA166" s="97"/>
      <c r="AB166" s="97"/>
      <c r="AC166" s="97"/>
      <c r="AD166" s="97"/>
      <c r="AE166" s="96">
        <v>1385</v>
      </c>
      <c r="AF166" s="96"/>
      <c r="AG166" s="96"/>
      <c r="AH166" s="96"/>
      <c r="AI166" s="96"/>
      <c r="AJ166" s="97">
        <v>5.20794164097165E-2</v>
      </c>
      <c r="AK166" s="97"/>
      <c r="AL166" s="97"/>
      <c r="AM166" s="97"/>
      <c r="AN166" s="97"/>
      <c r="AO166" s="97"/>
      <c r="AP166" s="97"/>
    </row>
    <row r="167" spans="2:44" s="1" customFormat="1" ht="10.7" customHeight="1" x14ac:dyDescent="0.15">
      <c r="B167" s="94" t="s">
        <v>1159</v>
      </c>
      <c r="C167" s="94"/>
      <c r="D167" s="94"/>
      <c r="E167" s="94"/>
      <c r="F167" s="94"/>
      <c r="G167" s="94"/>
      <c r="H167" s="94"/>
      <c r="I167" s="94"/>
      <c r="J167" s="104">
        <v>577195725.31000102</v>
      </c>
      <c r="K167" s="104"/>
      <c r="L167" s="104"/>
      <c r="M167" s="104"/>
      <c r="N167" s="104"/>
      <c r="O167" s="104"/>
      <c r="P167" s="104"/>
      <c r="Q167" s="104"/>
      <c r="R167" s="104"/>
      <c r="S167" s="104"/>
      <c r="T167" s="104"/>
      <c r="U167" s="97">
        <v>0.161260512004892</v>
      </c>
      <c r="V167" s="97"/>
      <c r="W167" s="97"/>
      <c r="X167" s="97"/>
      <c r="Y167" s="97"/>
      <c r="Z167" s="97"/>
      <c r="AA167" s="97"/>
      <c r="AB167" s="97"/>
      <c r="AC167" s="97"/>
      <c r="AD167" s="97"/>
      <c r="AE167" s="96">
        <v>958</v>
      </c>
      <c r="AF167" s="96"/>
      <c r="AG167" s="96"/>
      <c r="AH167" s="96"/>
      <c r="AI167" s="96"/>
      <c r="AJ167" s="97">
        <v>3.6023163119500601E-2</v>
      </c>
      <c r="AK167" s="97"/>
      <c r="AL167" s="97"/>
      <c r="AM167" s="97"/>
      <c r="AN167" s="97"/>
      <c r="AO167" s="97"/>
      <c r="AP167" s="97"/>
    </row>
    <row r="168" spans="2:44" s="1" customFormat="1" ht="12.2" customHeight="1" x14ac:dyDescent="0.15">
      <c r="B168" s="100"/>
      <c r="C168" s="100"/>
      <c r="D168" s="100"/>
      <c r="E168" s="100"/>
      <c r="F168" s="100"/>
      <c r="G168" s="100"/>
      <c r="H168" s="100"/>
      <c r="I168" s="100"/>
      <c r="J168" s="105">
        <v>3579275038.4699998</v>
      </c>
      <c r="K168" s="105"/>
      <c r="L168" s="105"/>
      <c r="M168" s="105"/>
      <c r="N168" s="105"/>
      <c r="O168" s="105"/>
      <c r="P168" s="105"/>
      <c r="Q168" s="105"/>
      <c r="R168" s="105"/>
      <c r="S168" s="105"/>
      <c r="T168" s="105"/>
      <c r="U168" s="99">
        <v>1</v>
      </c>
      <c r="V168" s="99"/>
      <c r="W168" s="99"/>
      <c r="X168" s="99"/>
      <c r="Y168" s="99"/>
      <c r="Z168" s="99"/>
      <c r="AA168" s="99"/>
      <c r="AB168" s="99"/>
      <c r="AC168" s="99"/>
      <c r="AD168" s="99"/>
      <c r="AE168" s="98">
        <v>26594</v>
      </c>
      <c r="AF168" s="98"/>
      <c r="AG168" s="98"/>
      <c r="AH168" s="98"/>
      <c r="AI168" s="98"/>
      <c r="AJ168" s="99">
        <v>1</v>
      </c>
      <c r="AK168" s="99"/>
      <c r="AL168" s="99"/>
      <c r="AM168" s="99"/>
      <c r="AN168" s="99"/>
      <c r="AO168" s="99"/>
      <c r="AP168" s="99"/>
    </row>
    <row r="169" spans="2:44" s="1" customFormat="1" ht="9" customHeight="1" x14ac:dyDescent="0.15"/>
    <row r="170" spans="2:44" s="1" customFormat="1" ht="19.149999999999999" customHeight="1" x14ac:dyDescent="0.15">
      <c r="B170" s="85" t="s">
        <v>1237</v>
      </c>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row>
    <row r="171" spans="2:44" s="1" customFormat="1" ht="7.9" customHeight="1" x14ac:dyDescent="0.15"/>
    <row r="172" spans="2:44" s="1" customFormat="1" ht="11.1" customHeight="1" x14ac:dyDescent="0.15">
      <c r="B172" s="100"/>
      <c r="C172" s="100"/>
      <c r="D172" s="100"/>
      <c r="E172" s="100"/>
      <c r="F172" s="100"/>
      <c r="G172" s="100"/>
      <c r="H172" s="100"/>
      <c r="I172" s="83" t="s">
        <v>1115</v>
      </c>
      <c r="J172" s="83"/>
      <c r="K172" s="83"/>
      <c r="L172" s="83"/>
      <c r="M172" s="83"/>
      <c r="N172" s="83"/>
      <c r="O172" s="83"/>
      <c r="P172" s="83"/>
      <c r="Q172" s="83"/>
      <c r="R172" s="83"/>
      <c r="S172" s="83"/>
      <c r="T172" s="83" t="s">
        <v>1116</v>
      </c>
      <c r="U172" s="83"/>
      <c r="V172" s="83"/>
      <c r="W172" s="83"/>
      <c r="X172" s="83"/>
      <c r="Y172" s="83"/>
      <c r="Z172" s="83"/>
      <c r="AA172" s="83"/>
      <c r="AB172" s="83"/>
      <c r="AC172" s="83"/>
      <c r="AD172" s="83" t="s">
        <v>1117</v>
      </c>
      <c r="AE172" s="83"/>
      <c r="AF172" s="83"/>
      <c r="AG172" s="83"/>
      <c r="AH172" s="83"/>
      <c r="AI172" s="83"/>
      <c r="AJ172" s="83"/>
      <c r="AK172" s="83"/>
      <c r="AL172" s="83"/>
      <c r="AM172" s="83" t="s">
        <v>1116</v>
      </c>
      <c r="AN172" s="83"/>
      <c r="AO172" s="83"/>
      <c r="AP172" s="83"/>
    </row>
    <row r="173" spans="2:44" s="1" customFormat="1" ht="11.1" customHeight="1" x14ac:dyDescent="0.15">
      <c r="B173" s="94" t="s">
        <v>1160</v>
      </c>
      <c r="C173" s="94"/>
      <c r="D173" s="94"/>
      <c r="E173" s="94"/>
      <c r="F173" s="94"/>
      <c r="G173" s="94"/>
      <c r="H173" s="94"/>
      <c r="I173" s="104">
        <v>1397600.67</v>
      </c>
      <c r="J173" s="104"/>
      <c r="K173" s="104"/>
      <c r="L173" s="104"/>
      <c r="M173" s="104"/>
      <c r="N173" s="104"/>
      <c r="O173" s="104"/>
      <c r="P173" s="104"/>
      <c r="Q173" s="104"/>
      <c r="R173" s="104"/>
      <c r="S173" s="104"/>
      <c r="T173" s="97">
        <v>3.9047032010074899E-4</v>
      </c>
      <c r="U173" s="97"/>
      <c r="V173" s="97"/>
      <c r="W173" s="97"/>
      <c r="X173" s="97"/>
      <c r="Y173" s="97"/>
      <c r="Z173" s="97"/>
      <c r="AA173" s="97"/>
      <c r="AB173" s="97"/>
      <c r="AC173" s="97"/>
      <c r="AD173" s="96">
        <v>29</v>
      </c>
      <c r="AE173" s="96"/>
      <c r="AF173" s="96"/>
      <c r="AG173" s="96"/>
      <c r="AH173" s="96"/>
      <c r="AI173" s="96"/>
      <c r="AJ173" s="96"/>
      <c r="AK173" s="96"/>
      <c r="AL173" s="96"/>
      <c r="AM173" s="97">
        <v>5.75853852263701E-4</v>
      </c>
      <c r="AN173" s="97"/>
      <c r="AO173" s="97"/>
      <c r="AP173" s="97"/>
    </row>
    <row r="174" spans="2:44" s="1" customFormat="1" ht="11.1" customHeight="1" x14ac:dyDescent="0.15">
      <c r="B174" s="94" t="s">
        <v>1161</v>
      </c>
      <c r="C174" s="94"/>
      <c r="D174" s="94"/>
      <c r="E174" s="94"/>
      <c r="F174" s="94"/>
      <c r="G174" s="94"/>
      <c r="H174" s="94"/>
      <c r="I174" s="104">
        <v>171090766.87</v>
      </c>
      <c r="J174" s="104"/>
      <c r="K174" s="104"/>
      <c r="L174" s="104"/>
      <c r="M174" s="104"/>
      <c r="N174" s="104"/>
      <c r="O174" s="104"/>
      <c r="P174" s="104"/>
      <c r="Q174" s="104"/>
      <c r="R174" s="104"/>
      <c r="S174" s="104"/>
      <c r="T174" s="97">
        <v>4.78003967370818E-2</v>
      </c>
      <c r="U174" s="97"/>
      <c r="V174" s="97"/>
      <c r="W174" s="97"/>
      <c r="X174" s="97"/>
      <c r="Y174" s="97"/>
      <c r="Z174" s="97"/>
      <c r="AA174" s="97"/>
      <c r="AB174" s="97"/>
      <c r="AC174" s="97"/>
      <c r="AD174" s="96">
        <v>1763</v>
      </c>
      <c r="AE174" s="96"/>
      <c r="AF174" s="96"/>
      <c r="AG174" s="96"/>
      <c r="AH174" s="96"/>
      <c r="AI174" s="96"/>
      <c r="AJ174" s="96"/>
      <c r="AK174" s="96"/>
      <c r="AL174" s="96"/>
      <c r="AM174" s="97">
        <v>3.5007942811755399E-2</v>
      </c>
      <c r="AN174" s="97"/>
      <c r="AO174" s="97"/>
      <c r="AP174" s="97"/>
    </row>
    <row r="175" spans="2:44" s="1" customFormat="1" ht="11.1" customHeight="1" x14ac:dyDescent="0.15">
      <c r="B175" s="94" t="s">
        <v>1162</v>
      </c>
      <c r="C175" s="94"/>
      <c r="D175" s="94"/>
      <c r="E175" s="94"/>
      <c r="F175" s="94"/>
      <c r="G175" s="94"/>
      <c r="H175" s="94"/>
      <c r="I175" s="104">
        <v>1097686086.2000101</v>
      </c>
      <c r="J175" s="104"/>
      <c r="K175" s="104"/>
      <c r="L175" s="104"/>
      <c r="M175" s="104"/>
      <c r="N175" s="104"/>
      <c r="O175" s="104"/>
      <c r="P175" s="104"/>
      <c r="Q175" s="104"/>
      <c r="R175" s="104"/>
      <c r="S175" s="104"/>
      <c r="T175" s="97">
        <v>0.306678328544773</v>
      </c>
      <c r="U175" s="97"/>
      <c r="V175" s="97"/>
      <c r="W175" s="97"/>
      <c r="X175" s="97"/>
      <c r="Y175" s="97"/>
      <c r="Z175" s="97"/>
      <c r="AA175" s="97"/>
      <c r="AB175" s="97"/>
      <c r="AC175" s="97"/>
      <c r="AD175" s="96">
        <v>13489</v>
      </c>
      <c r="AE175" s="96"/>
      <c r="AF175" s="96"/>
      <c r="AG175" s="96"/>
      <c r="AH175" s="96"/>
      <c r="AI175" s="96"/>
      <c r="AJ175" s="96"/>
      <c r="AK175" s="96"/>
      <c r="AL175" s="96"/>
      <c r="AM175" s="97">
        <v>0.26785146942017501</v>
      </c>
      <c r="AN175" s="97"/>
      <c r="AO175" s="97"/>
      <c r="AP175" s="97"/>
    </row>
    <row r="176" spans="2:44" s="1" customFormat="1" ht="11.1" customHeight="1" x14ac:dyDescent="0.15">
      <c r="B176" s="94" t="s">
        <v>1163</v>
      </c>
      <c r="C176" s="94"/>
      <c r="D176" s="94"/>
      <c r="E176" s="94"/>
      <c r="F176" s="94"/>
      <c r="G176" s="94"/>
      <c r="H176" s="94"/>
      <c r="I176" s="104">
        <v>1517973999.4099901</v>
      </c>
      <c r="J176" s="104"/>
      <c r="K176" s="104"/>
      <c r="L176" s="104"/>
      <c r="M176" s="104"/>
      <c r="N176" s="104"/>
      <c r="O176" s="104"/>
      <c r="P176" s="104"/>
      <c r="Q176" s="104"/>
      <c r="R176" s="104"/>
      <c r="S176" s="104"/>
      <c r="T176" s="97">
        <v>0.42410096544546899</v>
      </c>
      <c r="U176" s="97"/>
      <c r="V176" s="97"/>
      <c r="W176" s="97"/>
      <c r="X176" s="97"/>
      <c r="Y176" s="97"/>
      <c r="Z176" s="97"/>
      <c r="AA176" s="97"/>
      <c r="AB176" s="97"/>
      <c r="AC176" s="97"/>
      <c r="AD176" s="96">
        <v>25420</v>
      </c>
      <c r="AE176" s="96"/>
      <c r="AF176" s="96"/>
      <c r="AG176" s="96"/>
      <c r="AH176" s="96"/>
      <c r="AI176" s="96"/>
      <c r="AJ176" s="96"/>
      <c r="AK176" s="96"/>
      <c r="AL176" s="96"/>
      <c r="AM176" s="97">
        <v>0.504765687053217</v>
      </c>
      <c r="AN176" s="97"/>
      <c r="AO176" s="97"/>
      <c r="AP176" s="97"/>
    </row>
    <row r="177" spans="2:44" s="1" customFormat="1" ht="11.1" customHeight="1" x14ac:dyDescent="0.15">
      <c r="B177" s="94" t="s">
        <v>1164</v>
      </c>
      <c r="C177" s="94"/>
      <c r="D177" s="94"/>
      <c r="E177" s="94"/>
      <c r="F177" s="94"/>
      <c r="G177" s="94"/>
      <c r="H177" s="94"/>
      <c r="I177" s="104">
        <v>278220967.39999998</v>
      </c>
      <c r="J177" s="104"/>
      <c r="K177" s="104"/>
      <c r="L177" s="104"/>
      <c r="M177" s="104"/>
      <c r="N177" s="104"/>
      <c r="O177" s="104"/>
      <c r="P177" s="104"/>
      <c r="Q177" s="104"/>
      <c r="R177" s="104"/>
      <c r="S177" s="104"/>
      <c r="T177" s="97">
        <v>7.7731094819393595E-2</v>
      </c>
      <c r="U177" s="97"/>
      <c r="V177" s="97"/>
      <c r="W177" s="97"/>
      <c r="X177" s="97"/>
      <c r="Y177" s="97"/>
      <c r="Z177" s="97"/>
      <c r="AA177" s="97"/>
      <c r="AB177" s="97"/>
      <c r="AC177" s="97"/>
      <c r="AD177" s="96">
        <v>3950</v>
      </c>
      <c r="AE177" s="96"/>
      <c r="AF177" s="96"/>
      <c r="AG177" s="96"/>
      <c r="AH177" s="96"/>
      <c r="AI177" s="96"/>
      <c r="AJ177" s="96"/>
      <c r="AK177" s="96"/>
      <c r="AL177" s="96"/>
      <c r="AM177" s="97">
        <v>7.8435266084193794E-2</v>
      </c>
      <c r="AN177" s="97"/>
      <c r="AO177" s="97"/>
      <c r="AP177" s="97"/>
    </row>
    <row r="178" spans="2:44" s="1" customFormat="1" ht="11.1" customHeight="1" x14ac:dyDescent="0.15">
      <c r="B178" s="94" t="s">
        <v>1165</v>
      </c>
      <c r="C178" s="94"/>
      <c r="D178" s="94"/>
      <c r="E178" s="94"/>
      <c r="F178" s="94"/>
      <c r="G178" s="94"/>
      <c r="H178" s="94"/>
      <c r="I178" s="104">
        <v>171740150.72999999</v>
      </c>
      <c r="J178" s="104"/>
      <c r="K178" s="104"/>
      <c r="L178" s="104"/>
      <c r="M178" s="104"/>
      <c r="N178" s="104"/>
      <c r="O178" s="104"/>
      <c r="P178" s="104"/>
      <c r="Q178" s="104"/>
      <c r="R178" s="104"/>
      <c r="S178" s="104"/>
      <c r="T178" s="97">
        <v>4.7981825616678998E-2</v>
      </c>
      <c r="U178" s="97"/>
      <c r="V178" s="97"/>
      <c r="W178" s="97"/>
      <c r="X178" s="97"/>
      <c r="Y178" s="97"/>
      <c r="Z178" s="97"/>
      <c r="AA178" s="97"/>
      <c r="AB178" s="97"/>
      <c r="AC178" s="97"/>
      <c r="AD178" s="96">
        <v>2171</v>
      </c>
      <c r="AE178" s="96"/>
      <c r="AF178" s="96"/>
      <c r="AG178" s="96"/>
      <c r="AH178" s="96"/>
      <c r="AI178" s="96"/>
      <c r="AJ178" s="96"/>
      <c r="AK178" s="96"/>
      <c r="AL178" s="96"/>
      <c r="AM178" s="97">
        <v>4.3109610802224002E-2</v>
      </c>
      <c r="AN178" s="97"/>
      <c r="AO178" s="97"/>
      <c r="AP178" s="97"/>
    </row>
    <row r="179" spans="2:44" s="1" customFormat="1" ht="11.1" customHeight="1" x14ac:dyDescent="0.15">
      <c r="B179" s="94" t="s">
        <v>1166</v>
      </c>
      <c r="C179" s="94"/>
      <c r="D179" s="94"/>
      <c r="E179" s="94"/>
      <c r="F179" s="94"/>
      <c r="G179" s="94"/>
      <c r="H179" s="94"/>
      <c r="I179" s="104">
        <v>182402196.88</v>
      </c>
      <c r="J179" s="104"/>
      <c r="K179" s="104"/>
      <c r="L179" s="104"/>
      <c r="M179" s="104"/>
      <c r="N179" s="104"/>
      <c r="O179" s="104"/>
      <c r="P179" s="104"/>
      <c r="Q179" s="104"/>
      <c r="R179" s="104"/>
      <c r="S179" s="104"/>
      <c r="T179" s="97">
        <v>5.0960654020588997E-2</v>
      </c>
      <c r="U179" s="97"/>
      <c r="V179" s="97"/>
      <c r="W179" s="97"/>
      <c r="X179" s="97"/>
      <c r="Y179" s="97"/>
      <c r="Z179" s="97"/>
      <c r="AA179" s="97"/>
      <c r="AB179" s="97"/>
      <c r="AC179" s="97"/>
      <c r="AD179" s="96">
        <v>1509</v>
      </c>
      <c r="AE179" s="96"/>
      <c r="AF179" s="96"/>
      <c r="AG179" s="96"/>
      <c r="AH179" s="96"/>
      <c r="AI179" s="96"/>
      <c r="AJ179" s="96"/>
      <c r="AK179" s="96"/>
      <c r="AL179" s="96"/>
      <c r="AM179" s="97">
        <v>2.9964257347100901E-2</v>
      </c>
      <c r="AN179" s="97"/>
      <c r="AO179" s="97"/>
      <c r="AP179" s="97"/>
    </row>
    <row r="180" spans="2:44" s="1" customFormat="1" ht="11.1" customHeight="1" x14ac:dyDescent="0.15">
      <c r="B180" s="94" t="s">
        <v>1167</v>
      </c>
      <c r="C180" s="94"/>
      <c r="D180" s="94"/>
      <c r="E180" s="94"/>
      <c r="F180" s="94"/>
      <c r="G180" s="94"/>
      <c r="H180" s="94"/>
      <c r="I180" s="104">
        <v>110261690.68000001</v>
      </c>
      <c r="J180" s="104"/>
      <c r="K180" s="104"/>
      <c r="L180" s="104"/>
      <c r="M180" s="104"/>
      <c r="N180" s="104"/>
      <c r="O180" s="104"/>
      <c r="P180" s="104"/>
      <c r="Q180" s="104"/>
      <c r="R180" s="104"/>
      <c r="S180" s="104"/>
      <c r="T180" s="97">
        <v>3.08055931703792E-2</v>
      </c>
      <c r="U180" s="97"/>
      <c r="V180" s="97"/>
      <c r="W180" s="97"/>
      <c r="X180" s="97"/>
      <c r="Y180" s="97"/>
      <c r="Z180" s="97"/>
      <c r="AA180" s="97"/>
      <c r="AB180" s="97"/>
      <c r="AC180" s="97"/>
      <c r="AD180" s="96">
        <v>1076</v>
      </c>
      <c r="AE180" s="96"/>
      <c r="AF180" s="96"/>
      <c r="AG180" s="96"/>
      <c r="AH180" s="96"/>
      <c r="AI180" s="96"/>
      <c r="AJ180" s="96"/>
      <c r="AK180" s="96"/>
      <c r="AL180" s="96"/>
      <c r="AM180" s="97">
        <v>2.1366163621922198E-2</v>
      </c>
      <c r="AN180" s="97"/>
      <c r="AO180" s="97"/>
      <c r="AP180" s="97"/>
    </row>
    <row r="181" spans="2:44" s="1" customFormat="1" ht="11.1" customHeight="1" x14ac:dyDescent="0.15">
      <c r="B181" s="94" t="s">
        <v>1168</v>
      </c>
      <c r="C181" s="94"/>
      <c r="D181" s="94"/>
      <c r="E181" s="94"/>
      <c r="F181" s="94"/>
      <c r="G181" s="94"/>
      <c r="H181" s="94"/>
      <c r="I181" s="104">
        <v>29374029.5</v>
      </c>
      <c r="J181" s="104"/>
      <c r="K181" s="104"/>
      <c r="L181" s="104"/>
      <c r="M181" s="104"/>
      <c r="N181" s="104"/>
      <c r="O181" s="104"/>
      <c r="P181" s="104"/>
      <c r="Q181" s="104"/>
      <c r="R181" s="104"/>
      <c r="S181" s="104"/>
      <c r="T181" s="97">
        <v>8.2066980559717499E-3</v>
      </c>
      <c r="U181" s="97"/>
      <c r="V181" s="97"/>
      <c r="W181" s="97"/>
      <c r="X181" s="97"/>
      <c r="Y181" s="97"/>
      <c r="Z181" s="97"/>
      <c r="AA181" s="97"/>
      <c r="AB181" s="97"/>
      <c r="AC181" s="97"/>
      <c r="AD181" s="96">
        <v>405</v>
      </c>
      <c r="AE181" s="96"/>
      <c r="AF181" s="96"/>
      <c r="AG181" s="96"/>
      <c r="AH181" s="96"/>
      <c r="AI181" s="96"/>
      <c r="AJ181" s="96"/>
      <c r="AK181" s="96"/>
      <c r="AL181" s="96"/>
      <c r="AM181" s="97">
        <v>8.0420969023034198E-3</v>
      </c>
      <c r="AN181" s="97"/>
      <c r="AO181" s="97"/>
      <c r="AP181" s="97"/>
    </row>
    <row r="182" spans="2:44" s="1" customFormat="1" ht="11.1" customHeight="1" x14ac:dyDescent="0.15">
      <c r="B182" s="94" t="s">
        <v>1169</v>
      </c>
      <c r="C182" s="94"/>
      <c r="D182" s="94"/>
      <c r="E182" s="94"/>
      <c r="F182" s="94"/>
      <c r="G182" s="94"/>
      <c r="H182" s="94"/>
      <c r="I182" s="104">
        <v>5689734.2300000004</v>
      </c>
      <c r="J182" s="104"/>
      <c r="K182" s="104"/>
      <c r="L182" s="104"/>
      <c r="M182" s="104"/>
      <c r="N182" s="104"/>
      <c r="O182" s="104"/>
      <c r="P182" s="104"/>
      <c r="Q182" s="104"/>
      <c r="R182" s="104"/>
      <c r="S182" s="104"/>
      <c r="T182" s="97">
        <v>1.58963314326136E-3</v>
      </c>
      <c r="U182" s="97"/>
      <c r="V182" s="97"/>
      <c r="W182" s="97"/>
      <c r="X182" s="97"/>
      <c r="Y182" s="97"/>
      <c r="Z182" s="97"/>
      <c r="AA182" s="97"/>
      <c r="AB182" s="97"/>
      <c r="AC182" s="97"/>
      <c r="AD182" s="96">
        <v>143</v>
      </c>
      <c r="AE182" s="96"/>
      <c r="AF182" s="96"/>
      <c r="AG182" s="96"/>
      <c r="AH182" s="96"/>
      <c r="AI182" s="96"/>
      <c r="AJ182" s="96"/>
      <c r="AK182" s="96"/>
      <c r="AL182" s="96"/>
      <c r="AM182" s="97">
        <v>2.8395552025417001E-3</v>
      </c>
      <c r="AN182" s="97"/>
      <c r="AO182" s="97"/>
      <c r="AP182" s="97"/>
    </row>
    <row r="183" spans="2:44" s="1" customFormat="1" ht="11.1" customHeight="1" x14ac:dyDescent="0.15">
      <c r="B183" s="94" t="s">
        <v>1170</v>
      </c>
      <c r="C183" s="94"/>
      <c r="D183" s="94"/>
      <c r="E183" s="94"/>
      <c r="F183" s="94"/>
      <c r="G183" s="94"/>
      <c r="H183" s="94"/>
      <c r="I183" s="104">
        <v>5377301.0599999996</v>
      </c>
      <c r="J183" s="104"/>
      <c r="K183" s="104"/>
      <c r="L183" s="104"/>
      <c r="M183" s="104"/>
      <c r="N183" s="104"/>
      <c r="O183" s="104"/>
      <c r="P183" s="104"/>
      <c r="Q183" s="104"/>
      <c r="R183" s="104"/>
      <c r="S183" s="104"/>
      <c r="T183" s="97">
        <v>1.5023436316585999E-3</v>
      </c>
      <c r="U183" s="97"/>
      <c r="V183" s="97"/>
      <c r="W183" s="97"/>
      <c r="X183" s="97"/>
      <c r="Y183" s="97"/>
      <c r="Z183" s="97"/>
      <c r="AA183" s="97"/>
      <c r="AB183" s="97"/>
      <c r="AC183" s="97"/>
      <c r="AD183" s="96">
        <v>136</v>
      </c>
      <c r="AE183" s="96"/>
      <c r="AF183" s="96"/>
      <c r="AG183" s="96"/>
      <c r="AH183" s="96"/>
      <c r="AI183" s="96"/>
      <c r="AJ183" s="96"/>
      <c r="AK183" s="96"/>
      <c r="AL183" s="96"/>
      <c r="AM183" s="97">
        <v>2.7005559968228802E-3</v>
      </c>
      <c r="AN183" s="97"/>
      <c r="AO183" s="97"/>
      <c r="AP183" s="97"/>
    </row>
    <row r="184" spans="2:44" s="1" customFormat="1" ht="11.1" customHeight="1" x14ac:dyDescent="0.15">
      <c r="B184" s="94" t="s">
        <v>1171</v>
      </c>
      <c r="C184" s="94"/>
      <c r="D184" s="94"/>
      <c r="E184" s="94"/>
      <c r="F184" s="94"/>
      <c r="G184" s="94"/>
      <c r="H184" s="94"/>
      <c r="I184" s="104">
        <v>4442653.0199999996</v>
      </c>
      <c r="J184" s="104"/>
      <c r="K184" s="104"/>
      <c r="L184" s="104"/>
      <c r="M184" s="104"/>
      <c r="N184" s="104"/>
      <c r="O184" s="104"/>
      <c r="P184" s="104"/>
      <c r="Q184" s="104"/>
      <c r="R184" s="104"/>
      <c r="S184" s="104"/>
      <c r="T184" s="97">
        <v>1.2412158809396901E-3</v>
      </c>
      <c r="U184" s="97"/>
      <c r="V184" s="97"/>
      <c r="W184" s="97"/>
      <c r="X184" s="97"/>
      <c r="Y184" s="97"/>
      <c r="Z184" s="97"/>
      <c r="AA184" s="97"/>
      <c r="AB184" s="97"/>
      <c r="AC184" s="97"/>
      <c r="AD184" s="96">
        <v>151</v>
      </c>
      <c r="AE184" s="96"/>
      <c r="AF184" s="96"/>
      <c r="AG184" s="96"/>
      <c r="AH184" s="96"/>
      <c r="AI184" s="96"/>
      <c r="AJ184" s="96"/>
      <c r="AK184" s="96"/>
      <c r="AL184" s="96"/>
      <c r="AM184" s="97">
        <v>2.99841143764893E-3</v>
      </c>
      <c r="AN184" s="97"/>
      <c r="AO184" s="97"/>
      <c r="AP184" s="97"/>
    </row>
    <row r="185" spans="2:44" s="1" customFormat="1" ht="11.1" customHeight="1" x14ac:dyDescent="0.15">
      <c r="B185" s="94" t="s">
        <v>1172</v>
      </c>
      <c r="C185" s="94"/>
      <c r="D185" s="94"/>
      <c r="E185" s="94"/>
      <c r="F185" s="94"/>
      <c r="G185" s="94"/>
      <c r="H185" s="94"/>
      <c r="I185" s="104">
        <v>2812205.83</v>
      </c>
      <c r="J185" s="104"/>
      <c r="K185" s="104"/>
      <c r="L185" s="104"/>
      <c r="M185" s="104"/>
      <c r="N185" s="104"/>
      <c r="O185" s="104"/>
      <c r="P185" s="104"/>
      <c r="Q185" s="104"/>
      <c r="R185" s="104"/>
      <c r="S185" s="104"/>
      <c r="T185" s="97">
        <v>7.8569145979966604E-4</v>
      </c>
      <c r="U185" s="97"/>
      <c r="V185" s="97"/>
      <c r="W185" s="97"/>
      <c r="X185" s="97"/>
      <c r="Y185" s="97"/>
      <c r="Z185" s="97"/>
      <c r="AA185" s="97"/>
      <c r="AB185" s="97"/>
      <c r="AC185" s="97"/>
      <c r="AD185" s="96">
        <v>81</v>
      </c>
      <c r="AE185" s="96"/>
      <c r="AF185" s="96"/>
      <c r="AG185" s="96"/>
      <c r="AH185" s="96"/>
      <c r="AI185" s="96"/>
      <c r="AJ185" s="96"/>
      <c r="AK185" s="96"/>
      <c r="AL185" s="96"/>
      <c r="AM185" s="97">
        <v>1.6084193804606799E-3</v>
      </c>
      <c r="AN185" s="97"/>
      <c r="AO185" s="97"/>
      <c r="AP185" s="97"/>
    </row>
    <row r="186" spans="2:44" s="1" customFormat="1" ht="11.1" customHeight="1" x14ac:dyDescent="0.15">
      <c r="B186" s="94" t="s">
        <v>1173</v>
      </c>
      <c r="C186" s="94"/>
      <c r="D186" s="94"/>
      <c r="E186" s="94"/>
      <c r="F186" s="94"/>
      <c r="G186" s="94"/>
      <c r="H186" s="94"/>
      <c r="I186" s="104">
        <v>600567.06999999995</v>
      </c>
      <c r="J186" s="104"/>
      <c r="K186" s="104"/>
      <c r="L186" s="104"/>
      <c r="M186" s="104"/>
      <c r="N186" s="104"/>
      <c r="O186" s="104"/>
      <c r="P186" s="104"/>
      <c r="Q186" s="104"/>
      <c r="R186" s="104"/>
      <c r="S186" s="104"/>
      <c r="T186" s="97">
        <v>1.6779014284879301E-4</v>
      </c>
      <c r="U186" s="97"/>
      <c r="V186" s="97"/>
      <c r="W186" s="97"/>
      <c r="X186" s="97"/>
      <c r="Y186" s="97"/>
      <c r="Z186" s="97"/>
      <c r="AA186" s="97"/>
      <c r="AB186" s="97"/>
      <c r="AC186" s="97"/>
      <c r="AD186" s="96">
        <v>29</v>
      </c>
      <c r="AE186" s="96"/>
      <c r="AF186" s="96"/>
      <c r="AG186" s="96"/>
      <c r="AH186" s="96"/>
      <c r="AI186" s="96"/>
      <c r="AJ186" s="96"/>
      <c r="AK186" s="96"/>
      <c r="AL186" s="96"/>
      <c r="AM186" s="97">
        <v>5.75853852263701E-4</v>
      </c>
      <c r="AN186" s="97"/>
      <c r="AO186" s="97"/>
      <c r="AP186" s="97"/>
    </row>
    <row r="187" spans="2:44" s="1" customFormat="1" ht="11.1" customHeight="1" x14ac:dyDescent="0.15">
      <c r="B187" s="94" t="s">
        <v>1174</v>
      </c>
      <c r="C187" s="94"/>
      <c r="D187" s="94"/>
      <c r="E187" s="94"/>
      <c r="F187" s="94"/>
      <c r="G187" s="94"/>
      <c r="H187" s="94"/>
      <c r="I187" s="104">
        <v>202851.12</v>
      </c>
      <c r="J187" s="104"/>
      <c r="K187" s="104"/>
      <c r="L187" s="104"/>
      <c r="M187" s="104"/>
      <c r="N187" s="104"/>
      <c r="O187" s="104"/>
      <c r="P187" s="104"/>
      <c r="Q187" s="104"/>
      <c r="R187" s="104"/>
      <c r="S187" s="104"/>
      <c r="T187" s="97">
        <v>5.66738006495055E-5</v>
      </c>
      <c r="U187" s="97"/>
      <c r="V187" s="97"/>
      <c r="W187" s="97"/>
      <c r="X187" s="97"/>
      <c r="Y187" s="97"/>
      <c r="Z187" s="97"/>
      <c r="AA187" s="97"/>
      <c r="AB187" s="97"/>
      <c r="AC187" s="97"/>
      <c r="AD187" s="96">
        <v>7</v>
      </c>
      <c r="AE187" s="96"/>
      <c r="AF187" s="96"/>
      <c r="AG187" s="96"/>
      <c r="AH187" s="96"/>
      <c r="AI187" s="96"/>
      <c r="AJ187" s="96"/>
      <c r="AK187" s="96"/>
      <c r="AL187" s="96"/>
      <c r="AM187" s="97">
        <v>1.38999205718824E-4</v>
      </c>
      <c r="AN187" s="97"/>
      <c r="AO187" s="97"/>
      <c r="AP187" s="97"/>
    </row>
    <row r="188" spans="2:44" s="1" customFormat="1" ht="11.1" customHeight="1" x14ac:dyDescent="0.15">
      <c r="B188" s="94" t="s">
        <v>1175</v>
      </c>
      <c r="C188" s="94"/>
      <c r="D188" s="94"/>
      <c r="E188" s="94"/>
      <c r="F188" s="94"/>
      <c r="G188" s="94"/>
      <c r="H188" s="94"/>
      <c r="I188" s="104">
        <v>2237.8000000000002</v>
      </c>
      <c r="J188" s="104"/>
      <c r="K188" s="104"/>
      <c r="L188" s="104"/>
      <c r="M188" s="104"/>
      <c r="N188" s="104"/>
      <c r="O188" s="104"/>
      <c r="P188" s="104"/>
      <c r="Q188" s="104"/>
      <c r="R188" s="104"/>
      <c r="S188" s="104"/>
      <c r="T188" s="97">
        <v>6.2521040600349403E-7</v>
      </c>
      <c r="U188" s="97"/>
      <c r="V188" s="97"/>
      <c r="W188" s="97"/>
      <c r="X188" s="97"/>
      <c r="Y188" s="97"/>
      <c r="Z188" s="97"/>
      <c r="AA188" s="97"/>
      <c r="AB188" s="97"/>
      <c r="AC188" s="97"/>
      <c r="AD188" s="96">
        <v>1</v>
      </c>
      <c r="AE188" s="96"/>
      <c r="AF188" s="96"/>
      <c r="AG188" s="96"/>
      <c r="AH188" s="96"/>
      <c r="AI188" s="96"/>
      <c r="AJ188" s="96"/>
      <c r="AK188" s="96"/>
      <c r="AL188" s="96"/>
      <c r="AM188" s="97">
        <v>1.9857029388403501E-5</v>
      </c>
      <c r="AN188" s="97"/>
      <c r="AO188" s="97"/>
      <c r="AP188" s="97"/>
    </row>
    <row r="189" spans="2:44" s="1" customFormat="1" ht="11.1" customHeight="1" x14ac:dyDescent="0.15">
      <c r="B189" s="100"/>
      <c r="C189" s="100"/>
      <c r="D189" s="100"/>
      <c r="E189" s="100"/>
      <c r="F189" s="100"/>
      <c r="G189" s="100"/>
      <c r="H189" s="100"/>
      <c r="I189" s="105">
        <v>3579275038.4699998</v>
      </c>
      <c r="J189" s="105"/>
      <c r="K189" s="105"/>
      <c r="L189" s="105"/>
      <c r="M189" s="105"/>
      <c r="N189" s="105"/>
      <c r="O189" s="105"/>
      <c r="P189" s="105"/>
      <c r="Q189" s="105"/>
      <c r="R189" s="105"/>
      <c r="S189" s="105"/>
      <c r="T189" s="99">
        <v>1</v>
      </c>
      <c r="U189" s="99"/>
      <c r="V189" s="99"/>
      <c r="W189" s="99"/>
      <c r="X189" s="99"/>
      <c r="Y189" s="99"/>
      <c r="Z189" s="99"/>
      <c r="AA189" s="99"/>
      <c r="AB189" s="99"/>
      <c r="AC189" s="99"/>
      <c r="AD189" s="98">
        <v>50360</v>
      </c>
      <c r="AE189" s="98"/>
      <c r="AF189" s="98"/>
      <c r="AG189" s="98"/>
      <c r="AH189" s="98"/>
      <c r="AI189" s="98"/>
      <c r="AJ189" s="98"/>
      <c r="AK189" s="98"/>
      <c r="AL189" s="98"/>
      <c r="AM189" s="99">
        <v>1</v>
      </c>
      <c r="AN189" s="99"/>
      <c r="AO189" s="99"/>
      <c r="AP189" s="99"/>
    </row>
    <row r="190" spans="2:44" s="1" customFormat="1" ht="9" customHeight="1" x14ac:dyDescent="0.15"/>
    <row r="191" spans="2:44" s="1" customFormat="1" ht="19.149999999999999" customHeight="1" x14ac:dyDescent="0.15">
      <c r="B191" s="85" t="s">
        <v>1238</v>
      </c>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c r="AG191" s="85"/>
      <c r="AH191" s="85"/>
      <c r="AI191" s="85"/>
      <c r="AJ191" s="85"/>
      <c r="AK191" s="85"/>
      <c r="AL191" s="85"/>
      <c r="AM191" s="85"/>
      <c r="AN191" s="85"/>
      <c r="AO191" s="85"/>
      <c r="AP191" s="85"/>
      <c r="AQ191" s="85"/>
      <c r="AR191" s="85"/>
    </row>
    <row r="192" spans="2:44" s="1" customFormat="1" ht="7.9" customHeight="1" x14ac:dyDescent="0.15"/>
    <row r="193" spans="2:44" s="1" customFormat="1" ht="12.75" customHeight="1" x14ac:dyDescent="0.15">
      <c r="B193" s="100"/>
      <c r="C193" s="100"/>
      <c r="D193" s="100"/>
      <c r="E193" s="100"/>
      <c r="F193" s="100"/>
      <c r="G193" s="100"/>
      <c r="H193" s="83" t="s">
        <v>1115</v>
      </c>
      <c r="I193" s="83"/>
      <c r="J193" s="83"/>
      <c r="K193" s="83"/>
      <c r="L193" s="83"/>
      <c r="M193" s="83"/>
      <c r="N193" s="83"/>
      <c r="O193" s="83"/>
      <c r="P193" s="83"/>
      <c r="Q193" s="83"/>
      <c r="R193" s="83"/>
      <c r="S193" s="83" t="s">
        <v>1116</v>
      </c>
      <c r="T193" s="83"/>
      <c r="U193" s="83"/>
      <c r="V193" s="83"/>
      <c r="W193" s="83"/>
      <c r="X193" s="83"/>
      <c r="Y193" s="83"/>
      <c r="Z193" s="83"/>
      <c r="AA193" s="83"/>
      <c r="AB193" s="83"/>
      <c r="AC193" s="83" t="s">
        <v>1117</v>
      </c>
      <c r="AD193" s="83"/>
      <c r="AE193" s="83"/>
      <c r="AF193" s="83"/>
      <c r="AG193" s="83"/>
      <c r="AH193" s="83"/>
      <c r="AI193" s="83"/>
      <c r="AJ193" s="83"/>
      <c r="AK193" s="83" t="s">
        <v>1116</v>
      </c>
      <c r="AL193" s="83"/>
      <c r="AM193" s="83"/>
      <c r="AN193" s="83"/>
      <c r="AO193" s="83"/>
      <c r="AP193" s="83"/>
    </row>
    <row r="194" spans="2:44" s="1" customFormat="1" ht="11.1" customHeight="1" x14ac:dyDescent="0.15">
      <c r="B194" s="94" t="s">
        <v>964</v>
      </c>
      <c r="C194" s="94"/>
      <c r="D194" s="94"/>
      <c r="E194" s="94"/>
      <c r="F194" s="94"/>
      <c r="G194" s="94"/>
      <c r="H194" s="104">
        <v>3295672428.1799898</v>
      </c>
      <c r="I194" s="104"/>
      <c r="J194" s="104"/>
      <c r="K194" s="104"/>
      <c r="L194" s="104"/>
      <c r="M194" s="104"/>
      <c r="N194" s="104"/>
      <c r="O194" s="104"/>
      <c r="P194" s="104"/>
      <c r="Q194" s="104"/>
      <c r="R194" s="104"/>
      <c r="S194" s="97">
        <v>0.92076534850162595</v>
      </c>
      <c r="T194" s="97"/>
      <c r="U194" s="97"/>
      <c r="V194" s="97"/>
      <c r="W194" s="97"/>
      <c r="X194" s="97"/>
      <c r="Y194" s="97"/>
      <c r="Z194" s="97"/>
      <c r="AA194" s="97"/>
      <c r="AB194" s="97"/>
      <c r="AC194" s="96">
        <v>47429</v>
      </c>
      <c r="AD194" s="96"/>
      <c r="AE194" s="96"/>
      <c r="AF194" s="96"/>
      <c r="AG194" s="96"/>
      <c r="AH194" s="96"/>
      <c r="AI194" s="96"/>
      <c r="AJ194" s="96"/>
      <c r="AK194" s="97">
        <v>0.94179904686258897</v>
      </c>
      <c r="AL194" s="97"/>
      <c r="AM194" s="97"/>
      <c r="AN194" s="97"/>
      <c r="AO194" s="97"/>
      <c r="AP194" s="97"/>
    </row>
    <row r="195" spans="2:44" s="1" customFormat="1" ht="11.1" customHeight="1" x14ac:dyDescent="0.15">
      <c r="B195" s="94" t="s">
        <v>1176</v>
      </c>
      <c r="C195" s="94"/>
      <c r="D195" s="94"/>
      <c r="E195" s="94"/>
      <c r="F195" s="94"/>
      <c r="G195" s="94"/>
      <c r="H195" s="104">
        <v>1702740</v>
      </c>
      <c r="I195" s="104"/>
      <c r="J195" s="104"/>
      <c r="K195" s="104"/>
      <c r="L195" s="104"/>
      <c r="M195" s="104"/>
      <c r="N195" s="104"/>
      <c r="O195" s="104"/>
      <c r="P195" s="104"/>
      <c r="Q195" s="104"/>
      <c r="R195" s="104"/>
      <c r="S195" s="97">
        <v>4.7572203356796501E-4</v>
      </c>
      <c r="T195" s="97"/>
      <c r="U195" s="97"/>
      <c r="V195" s="97"/>
      <c r="W195" s="97"/>
      <c r="X195" s="97"/>
      <c r="Y195" s="97"/>
      <c r="Z195" s="97"/>
      <c r="AA195" s="97"/>
      <c r="AB195" s="97"/>
      <c r="AC195" s="96">
        <v>93</v>
      </c>
      <c r="AD195" s="96"/>
      <c r="AE195" s="96"/>
      <c r="AF195" s="96"/>
      <c r="AG195" s="96"/>
      <c r="AH195" s="96"/>
      <c r="AI195" s="96"/>
      <c r="AJ195" s="96"/>
      <c r="AK195" s="97">
        <v>1.8467037331215299E-3</v>
      </c>
      <c r="AL195" s="97"/>
      <c r="AM195" s="97"/>
      <c r="AN195" s="97"/>
      <c r="AO195" s="97"/>
      <c r="AP195" s="97"/>
    </row>
    <row r="196" spans="2:44" s="1" customFormat="1" ht="11.1" customHeight="1" x14ac:dyDescent="0.15">
      <c r="B196" s="94" t="s">
        <v>1177</v>
      </c>
      <c r="C196" s="94"/>
      <c r="D196" s="94"/>
      <c r="E196" s="94"/>
      <c r="F196" s="94"/>
      <c r="G196" s="94"/>
      <c r="H196" s="104">
        <v>281899870.29000002</v>
      </c>
      <c r="I196" s="104"/>
      <c r="J196" s="104"/>
      <c r="K196" s="104"/>
      <c r="L196" s="104"/>
      <c r="M196" s="104"/>
      <c r="N196" s="104"/>
      <c r="O196" s="104"/>
      <c r="P196" s="104"/>
      <c r="Q196" s="104"/>
      <c r="R196" s="104"/>
      <c r="S196" s="97">
        <v>7.8758929464806504E-2</v>
      </c>
      <c r="T196" s="97"/>
      <c r="U196" s="97"/>
      <c r="V196" s="97"/>
      <c r="W196" s="97"/>
      <c r="X196" s="97"/>
      <c r="Y196" s="97"/>
      <c r="Z196" s="97"/>
      <c r="AA196" s="97"/>
      <c r="AB196" s="97"/>
      <c r="AC196" s="96">
        <v>2838</v>
      </c>
      <c r="AD196" s="96"/>
      <c r="AE196" s="96"/>
      <c r="AF196" s="96"/>
      <c r="AG196" s="96"/>
      <c r="AH196" s="96"/>
      <c r="AI196" s="96"/>
      <c r="AJ196" s="96"/>
      <c r="AK196" s="97">
        <v>5.6354249404289097E-2</v>
      </c>
      <c r="AL196" s="97"/>
      <c r="AM196" s="97"/>
      <c r="AN196" s="97"/>
      <c r="AO196" s="97"/>
      <c r="AP196" s="97"/>
    </row>
    <row r="197" spans="2:44" s="1" customFormat="1" ht="12.75" customHeight="1" x14ac:dyDescent="0.15">
      <c r="B197" s="100"/>
      <c r="C197" s="100"/>
      <c r="D197" s="100"/>
      <c r="E197" s="100"/>
      <c r="F197" s="100"/>
      <c r="G197" s="100"/>
      <c r="H197" s="105">
        <v>3579275038.4699898</v>
      </c>
      <c r="I197" s="105"/>
      <c r="J197" s="105"/>
      <c r="K197" s="105"/>
      <c r="L197" s="105"/>
      <c r="M197" s="105"/>
      <c r="N197" s="105"/>
      <c r="O197" s="105"/>
      <c r="P197" s="105"/>
      <c r="Q197" s="105"/>
      <c r="R197" s="105"/>
      <c r="S197" s="99">
        <v>1</v>
      </c>
      <c r="T197" s="99"/>
      <c r="U197" s="99"/>
      <c r="V197" s="99"/>
      <c r="W197" s="99"/>
      <c r="X197" s="99"/>
      <c r="Y197" s="99"/>
      <c r="Z197" s="99"/>
      <c r="AA197" s="99"/>
      <c r="AB197" s="99"/>
      <c r="AC197" s="98">
        <v>50360</v>
      </c>
      <c r="AD197" s="98"/>
      <c r="AE197" s="98"/>
      <c r="AF197" s="98"/>
      <c r="AG197" s="98"/>
      <c r="AH197" s="98"/>
      <c r="AI197" s="98"/>
      <c r="AJ197" s="98"/>
      <c r="AK197" s="99">
        <v>1</v>
      </c>
      <c r="AL197" s="99"/>
      <c r="AM197" s="99"/>
      <c r="AN197" s="99"/>
      <c r="AO197" s="99"/>
      <c r="AP197" s="99"/>
    </row>
    <row r="198" spans="2:44" s="1" customFormat="1" ht="9" customHeight="1" x14ac:dyDescent="0.15"/>
    <row r="199" spans="2:44" s="1" customFormat="1" ht="19.149999999999999" customHeight="1" x14ac:dyDescent="0.15">
      <c r="B199" s="85" t="s">
        <v>1239</v>
      </c>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c r="AG199" s="85"/>
      <c r="AH199" s="85"/>
      <c r="AI199" s="85"/>
      <c r="AJ199" s="85"/>
      <c r="AK199" s="85"/>
      <c r="AL199" s="85"/>
      <c r="AM199" s="85"/>
      <c r="AN199" s="85"/>
      <c r="AO199" s="85"/>
      <c r="AP199" s="85"/>
      <c r="AQ199" s="85"/>
      <c r="AR199" s="85"/>
    </row>
    <row r="200" spans="2:44" s="1" customFormat="1" ht="7.9" customHeight="1" x14ac:dyDescent="0.15"/>
    <row r="201" spans="2:44" s="1" customFormat="1" ht="12.75" customHeight="1" x14ac:dyDescent="0.15">
      <c r="B201" s="100"/>
      <c r="C201" s="100"/>
      <c r="D201" s="100"/>
      <c r="E201" s="100"/>
      <c r="F201" s="100"/>
      <c r="G201" s="83" t="s">
        <v>1115</v>
      </c>
      <c r="H201" s="83"/>
      <c r="I201" s="83"/>
      <c r="J201" s="83"/>
      <c r="K201" s="83"/>
      <c r="L201" s="83"/>
      <c r="M201" s="83"/>
      <c r="N201" s="83"/>
      <c r="O201" s="83"/>
      <c r="P201" s="83"/>
      <c r="Q201" s="83"/>
      <c r="R201" s="83" t="s">
        <v>1116</v>
      </c>
      <c r="S201" s="83"/>
      <c r="T201" s="83"/>
      <c r="U201" s="83"/>
      <c r="V201" s="83"/>
      <c r="W201" s="83"/>
      <c r="X201" s="83"/>
      <c r="Y201" s="83"/>
      <c r="Z201" s="83"/>
      <c r="AA201" s="83"/>
      <c r="AB201" s="83" t="s">
        <v>1117</v>
      </c>
      <c r="AC201" s="83"/>
      <c r="AD201" s="83"/>
      <c r="AE201" s="83"/>
      <c r="AF201" s="83"/>
      <c r="AG201" s="83"/>
      <c r="AH201" s="83"/>
      <c r="AI201" s="83"/>
      <c r="AJ201" s="83"/>
      <c r="AK201" s="83" t="s">
        <v>1116</v>
      </c>
      <c r="AL201" s="83"/>
      <c r="AM201" s="83"/>
      <c r="AN201" s="83"/>
      <c r="AO201" s="83"/>
      <c r="AP201" s="83"/>
    </row>
    <row r="202" spans="2:44" s="1" customFormat="1" ht="12.2" customHeight="1" x14ac:dyDescent="0.15">
      <c r="B202" s="94" t="s">
        <v>1178</v>
      </c>
      <c r="C202" s="94"/>
      <c r="D202" s="94"/>
      <c r="E202" s="94"/>
      <c r="F202" s="94"/>
      <c r="G202" s="104">
        <v>62418741.420000002</v>
      </c>
      <c r="H202" s="104"/>
      <c r="I202" s="104"/>
      <c r="J202" s="104"/>
      <c r="K202" s="104"/>
      <c r="L202" s="104"/>
      <c r="M202" s="104"/>
      <c r="N202" s="104"/>
      <c r="O202" s="104"/>
      <c r="P202" s="104"/>
      <c r="Q202" s="104"/>
      <c r="R202" s="97">
        <v>1.74389340715995E-2</v>
      </c>
      <c r="S202" s="97"/>
      <c r="T202" s="97"/>
      <c r="U202" s="97"/>
      <c r="V202" s="97"/>
      <c r="W202" s="97"/>
      <c r="X202" s="97"/>
      <c r="Y202" s="97"/>
      <c r="Z202" s="97"/>
      <c r="AA202" s="97"/>
      <c r="AB202" s="96">
        <v>673</v>
      </c>
      <c r="AC202" s="96"/>
      <c r="AD202" s="96"/>
      <c r="AE202" s="96"/>
      <c r="AF202" s="96"/>
      <c r="AG202" s="96"/>
      <c r="AH202" s="96"/>
      <c r="AI202" s="96"/>
      <c r="AJ202" s="96"/>
      <c r="AK202" s="97">
        <v>1.33637807783956E-2</v>
      </c>
      <c r="AL202" s="97"/>
      <c r="AM202" s="97"/>
      <c r="AN202" s="97"/>
      <c r="AO202" s="97"/>
      <c r="AP202" s="97"/>
    </row>
    <row r="203" spans="2:44" s="1" customFormat="1" ht="12.2" customHeight="1" x14ac:dyDescent="0.15">
      <c r="B203" s="94" t="s">
        <v>1179</v>
      </c>
      <c r="C203" s="94"/>
      <c r="D203" s="94"/>
      <c r="E203" s="94"/>
      <c r="F203" s="94"/>
      <c r="G203" s="104">
        <v>36012921.189999998</v>
      </c>
      <c r="H203" s="104"/>
      <c r="I203" s="104"/>
      <c r="J203" s="104"/>
      <c r="K203" s="104"/>
      <c r="L203" s="104"/>
      <c r="M203" s="104"/>
      <c r="N203" s="104"/>
      <c r="O203" s="104"/>
      <c r="P203" s="104"/>
      <c r="Q203" s="104"/>
      <c r="R203" s="97">
        <v>1.00615126814603E-2</v>
      </c>
      <c r="S203" s="97"/>
      <c r="T203" s="97"/>
      <c r="U203" s="97"/>
      <c r="V203" s="97"/>
      <c r="W203" s="97"/>
      <c r="X203" s="97"/>
      <c r="Y203" s="97"/>
      <c r="Z203" s="97"/>
      <c r="AA203" s="97"/>
      <c r="AB203" s="96">
        <v>489</v>
      </c>
      <c r="AC203" s="96"/>
      <c r="AD203" s="96"/>
      <c r="AE203" s="96"/>
      <c r="AF203" s="96"/>
      <c r="AG203" s="96"/>
      <c r="AH203" s="96"/>
      <c r="AI203" s="96"/>
      <c r="AJ203" s="96"/>
      <c r="AK203" s="97">
        <v>9.7100873709293108E-3</v>
      </c>
      <c r="AL203" s="97"/>
      <c r="AM203" s="97"/>
      <c r="AN203" s="97"/>
      <c r="AO203" s="97"/>
      <c r="AP203" s="97"/>
    </row>
    <row r="204" spans="2:44" s="1" customFormat="1" ht="12.2" customHeight="1" x14ac:dyDescent="0.15">
      <c r="B204" s="94" t="s">
        <v>1180</v>
      </c>
      <c r="C204" s="94"/>
      <c r="D204" s="94"/>
      <c r="E204" s="94"/>
      <c r="F204" s="94"/>
      <c r="G204" s="104">
        <v>15780727.220000001</v>
      </c>
      <c r="H204" s="104"/>
      <c r="I204" s="104"/>
      <c r="J204" s="104"/>
      <c r="K204" s="104"/>
      <c r="L204" s="104"/>
      <c r="M204" s="104"/>
      <c r="N204" s="104"/>
      <c r="O204" s="104"/>
      <c r="P204" s="104"/>
      <c r="Q204" s="104"/>
      <c r="R204" s="97">
        <v>4.4089171830577504E-3</v>
      </c>
      <c r="S204" s="97"/>
      <c r="T204" s="97"/>
      <c r="U204" s="97"/>
      <c r="V204" s="97"/>
      <c r="W204" s="97"/>
      <c r="X204" s="97"/>
      <c r="Y204" s="97"/>
      <c r="Z204" s="97"/>
      <c r="AA204" s="97"/>
      <c r="AB204" s="96">
        <v>174</v>
      </c>
      <c r="AC204" s="96"/>
      <c r="AD204" s="96"/>
      <c r="AE204" s="96"/>
      <c r="AF204" s="96"/>
      <c r="AG204" s="96"/>
      <c r="AH204" s="96"/>
      <c r="AI204" s="96"/>
      <c r="AJ204" s="96"/>
      <c r="AK204" s="97">
        <v>3.4551231135822101E-3</v>
      </c>
      <c r="AL204" s="97"/>
      <c r="AM204" s="97"/>
      <c r="AN204" s="97"/>
      <c r="AO204" s="97"/>
      <c r="AP204" s="97"/>
    </row>
    <row r="205" spans="2:44" s="1" customFormat="1" ht="12.2" customHeight="1" x14ac:dyDescent="0.15">
      <c r="B205" s="94" t="s">
        <v>1181</v>
      </c>
      <c r="C205" s="94"/>
      <c r="D205" s="94"/>
      <c r="E205" s="94"/>
      <c r="F205" s="94"/>
      <c r="G205" s="104">
        <v>11818000.42</v>
      </c>
      <c r="H205" s="104"/>
      <c r="I205" s="104"/>
      <c r="J205" s="104"/>
      <c r="K205" s="104"/>
      <c r="L205" s="104"/>
      <c r="M205" s="104"/>
      <c r="N205" s="104"/>
      <c r="O205" s="104"/>
      <c r="P205" s="104"/>
      <c r="Q205" s="104"/>
      <c r="R205" s="97">
        <v>3.3017860580649302E-3</v>
      </c>
      <c r="S205" s="97"/>
      <c r="T205" s="97"/>
      <c r="U205" s="97"/>
      <c r="V205" s="97"/>
      <c r="W205" s="97"/>
      <c r="X205" s="97"/>
      <c r="Y205" s="97"/>
      <c r="Z205" s="97"/>
      <c r="AA205" s="97"/>
      <c r="AB205" s="96">
        <v>124</v>
      </c>
      <c r="AC205" s="96"/>
      <c r="AD205" s="96"/>
      <c r="AE205" s="96"/>
      <c r="AF205" s="96"/>
      <c r="AG205" s="96"/>
      <c r="AH205" s="96"/>
      <c r="AI205" s="96"/>
      <c r="AJ205" s="96"/>
      <c r="AK205" s="97">
        <v>2.46227164416203E-3</v>
      </c>
      <c r="AL205" s="97"/>
      <c r="AM205" s="97"/>
      <c r="AN205" s="97"/>
      <c r="AO205" s="97"/>
      <c r="AP205" s="97"/>
    </row>
    <row r="206" spans="2:44" s="1" customFormat="1" ht="12.2" customHeight="1" x14ac:dyDescent="0.15">
      <c r="B206" s="94" t="s">
        <v>1182</v>
      </c>
      <c r="C206" s="94"/>
      <c r="D206" s="94"/>
      <c r="E206" s="94"/>
      <c r="F206" s="94"/>
      <c r="G206" s="104">
        <v>24981419.289999999</v>
      </c>
      <c r="H206" s="104"/>
      <c r="I206" s="104"/>
      <c r="J206" s="104"/>
      <c r="K206" s="104"/>
      <c r="L206" s="104"/>
      <c r="M206" s="104"/>
      <c r="N206" s="104"/>
      <c r="O206" s="104"/>
      <c r="P206" s="104"/>
      <c r="Q206" s="104"/>
      <c r="R206" s="97">
        <v>6.97946344483174E-3</v>
      </c>
      <c r="S206" s="97"/>
      <c r="T206" s="97"/>
      <c r="U206" s="97"/>
      <c r="V206" s="97"/>
      <c r="W206" s="97"/>
      <c r="X206" s="97"/>
      <c r="Y206" s="97"/>
      <c r="Z206" s="97"/>
      <c r="AA206" s="97"/>
      <c r="AB206" s="96">
        <v>251</v>
      </c>
      <c r="AC206" s="96"/>
      <c r="AD206" s="96"/>
      <c r="AE206" s="96"/>
      <c r="AF206" s="96"/>
      <c r="AG206" s="96"/>
      <c r="AH206" s="96"/>
      <c r="AI206" s="96"/>
      <c r="AJ206" s="96"/>
      <c r="AK206" s="97">
        <v>4.9841143764892803E-3</v>
      </c>
      <c r="AL206" s="97"/>
      <c r="AM206" s="97"/>
      <c r="AN206" s="97"/>
      <c r="AO206" s="97"/>
      <c r="AP206" s="97"/>
    </row>
    <row r="207" spans="2:44" s="1" customFormat="1" ht="12.2" customHeight="1" x14ac:dyDescent="0.15">
      <c r="B207" s="94" t="s">
        <v>1183</v>
      </c>
      <c r="C207" s="94"/>
      <c r="D207" s="94"/>
      <c r="E207" s="94"/>
      <c r="F207" s="94"/>
      <c r="G207" s="104">
        <v>21402986.149999999</v>
      </c>
      <c r="H207" s="104"/>
      <c r="I207" s="104"/>
      <c r="J207" s="104"/>
      <c r="K207" s="104"/>
      <c r="L207" s="104"/>
      <c r="M207" s="104"/>
      <c r="N207" s="104"/>
      <c r="O207" s="104"/>
      <c r="P207" s="104"/>
      <c r="Q207" s="104"/>
      <c r="R207" s="97">
        <v>5.9796986596338903E-3</v>
      </c>
      <c r="S207" s="97"/>
      <c r="T207" s="97"/>
      <c r="U207" s="97"/>
      <c r="V207" s="97"/>
      <c r="W207" s="97"/>
      <c r="X207" s="97"/>
      <c r="Y207" s="97"/>
      <c r="Z207" s="97"/>
      <c r="AA207" s="97"/>
      <c r="AB207" s="96">
        <v>240</v>
      </c>
      <c r="AC207" s="96"/>
      <c r="AD207" s="96"/>
      <c r="AE207" s="96"/>
      <c r="AF207" s="96"/>
      <c r="AG207" s="96"/>
      <c r="AH207" s="96"/>
      <c r="AI207" s="96"/>
      <c r="AJ207" s="96"/>
      <c r="AK207" s="97">
        <v>4.76568705321684E-3</v>
      </c>
      <c r="AL207" s="97"/>
      <c r="AM207" s="97"/>
      <c r="AN207" s="97"/>
      <c r="AO207" s="97"/>
      <c r="AP207" s="97"/>
    </row>
    <row r="208" spans="2:44" s="1" customFormat="1" ht="12.2" customHeight="1" x14ac:dyDescent="0.15">
      <c r="B208" s="94" t="s">
        <v>1184</v>
      </c>
      <c r="C208" s="94"/>
      <c r="D208" s="94"/>
      <c r="E208" s="94"/>
      <c r="F208" s="94"/>
      <c r="G208" s="104">
        <v>146844.17000000001</v>
      </c>
      <c r="H208" s="104"/>
      <c r="I208" s="104"/>
      <c r="J208" s="104"/>
      <c r="K208" s="104"/>
      <c r="L208" s="104"/>
      <c r="M208" s="104"/>
      <c r="N208" s="104"/>
      <c r="O208" s="104"/>
      <c r="P208" s="104"/>
      <c r="Q208" s="104"/>
      <c r="R208" s="97">
        <v>4.1026232525224102E-5</v>
      </c>
      <c r="S208" s="97"/>
      <c r="T208" s="97"/>
      <c r="U208" s="97"/>
      <c r="V208" s="97"/>
      <c r="W208" s="97"/>
      <c r="X208" s="97"/>
      <c r="Y208" s="97"/>
      <c r="Z208" s="97"/>
      <c r="AA208" s="97"/>
      <c r="AB208" s="96">
        <v>5</v>
      </c>
      <c r="AC208" s="96"/>
      <c r="AD208" s="96"/>
      <c r="AE208" s="96"/>
      <c r="AF208" s="96"/>
      <c r="AG208" s="96"/>
      <c r="AH208" s="96"/>
      <c r="AI208" s="96"/>
      <c r="AJ208" s="96"/>
      <c r="AK208" s="97">
        <v>9.9285146942017496E-5</v>
      </c>
      <c r="AL208" s="97"/>
      <c r="AM208" s="97"/>
      <c r="AN208" s="97"/>
      <c r="AO208" s="97"/>
      <c r="AP208" s="97"/>
    </row>
    <row r="209" spans="2:44" s="1" customFormat="1" ht="12.2" customHeight="1" x14ac:dyDescent="0.15">
      <c r="B209" s="94" t="s">
        <v>1185</v>
      </c>
      <c r="C209" s="94"/>
      <c r="D209" s="94"/>
      <c r="E209" s="94"/>
      <c r="F209" s="94"/>
      <c r="G209" s="104">
        <v>38166038.869999997</v>
      </c>
      <c r="H209" s="104"/>
      <c r="I209" s="104"/>
      <c r="J209" s="104"/>
      <c r="K209" s="104"/>
      <c r="L209" s="104"/>
      <c r="M209" s="104"/>
      <c r="N209" s="104"/>
      <c r="O209" s="104"/>
      <c r="P209" s="104"/>
      <c r="Q209" s="104"/>
      <c r="R209" s="97">
        <v>1.0663064017096199E-2</v>
      </c>
      <c r="S209" s="97"/>
      <c r="T209" s="97"/>
      <c r="U209" s="97"/>
      <c r="V209" s="97"/>
      <c r="W209" s="97"/>
      <c r="X209" s="97"/>
      <c r="Y209" s="97"/>
      <c r="Z209" s="97"/>
      <c r="AA209" s="97"/>
      <c r="AB209" s="96">
        <v>243</v>
      </c>
      <c r="AC209" s="96"/>
      <c r="AD209" s="96"/>
      <c r="AE209" s="96"/>
      <c r="AF209" s="96"/>
      <c r="AG209" s="96"/>
      <c r="AH209" s="96"/>
      <c r="AI209" s="96"/>
      <c r="AJ209" s="96"/>
      <c r="AK209" s="97">
        <v>4.82525814138205E-3</v>
      </c>
      <c r="AL209" s="97"/>
      <c r="AM209" s="97"/>
      <c r="AN209" s="97"/>
      <c r="AO209" s="97"/>
      <c r="AP209" s="97"/>
    </row>
    <row r="210" spans="2:44" s="1" customFormat="1" ht="12.2" customHeight="1" x14ac:dyDescent="0.15">
      <c r="B210" s="94" t="s">
        <v>1186</v>
      </c>
      <c r="C210" s="94"/>
      <c r="D210" s="94"/>
      <c r="E210" s="94"/>
      <c r="F210" s="94"/>
      <c r="G210" s="104">
        <v>24243518.66</v>
      </c>
      <c r="H210" s="104"/>
      <c r="I210" s="104"/>
      <c r="J210" s="104"/>
      <c r="K210" s="104"/>
      <c r="L210" s="104"/>
      <c r="M210" s="104"/>
      <c r="N210" s="104"/>
      <c r="O210" s="104"/>
      <c r="P210" s="104"/>
      <c r="Q210" s="104"/>
      <c r="R210" s="97">
        <v>6.77330420250779E-3</v>
      </c>
      <c r="S210" s="97"/>
      <c r="T210" s="97"/>
      <c r="U210" s="97"/>
      <c r="V210" s="97"/>
      <c r="W210" s="97"/>
      <c r="X210" s="97"/>
      <c r="Y210" s="97"/>
      <c r="Z210" s="97"/>
      <c r="AA210" s="97"/>
      <c r="AB210" s="96">
        <v>143</v>
      </c>
      <c r="AC210" s="96"/>
      <c r="AD210" s="96"/>
      <c r="AE210" s="96"/>
      <c r="AF210" s="96"/>
      <c r="AG210" s="96"/>
      <c r="AH210" s="96"/>
      <c r="AI210" s="96"/>
      <c r="AJ210" s="96"/>
      <c r="AK210" s="97">
        <v>2.8395552025417001E-3</v>
      </c>
      <c r="AL210" s="97"/>
      <c r="AM210" s="97"/>
      <c r="AN210" s="97"/>
      <c r="AO210" s="97"/>
      <c r="AP210" s="97"/>
    </row>
    <row r="211" spans="2:44" s="1" customFormat="1" ht="12.2" customHeight="1" x14ac:dyDescent="0.15">
      <c r="B211" s="94" t="s">
        <v>1187</v>
      </c>
      <c r="C211" s="94"/>
      <c r="D211" s="94"/>
      <c r="E211" s="94"/>
      <c r="F211" s="94"/>
      <c r="G211" s="104">
        <v>3646117.7</v>
      </c>
      <c r="H211" s="104"/>
      <c r="I211" s="104"/>
      <c r="J211" s="104"/>
      <c r="K211" s="104"/>
      <c r="L211" s="104"/>
      <c r="M211" s="104"/>
      <c r="N211" s="104"/>
      <c r="O211" s="104"/>
      <c r="P211" s="104"/>
      <c r="Q211" s="104"/>
      <c r="R211" s="97">
        <v>1.01867491623627E-3</v>
      </c>
      <c r="S211" s="97"/>
      <c r="T211" s="97"/>
      <c r="U211" s="97"/>
      <c r="V211" s="97"/>
      <c r="W211" s="97"/>
      <c r="X211" s="97"/>
      <c r="Y211" s="97"/>
      <c r="Z211" s="97"/>
      <c r="AA211" s="97"/>
      <c r="AB211" s="96">
        <v>45</v>
      </c>
      <c r="AC211" s="96"/>
      <c r="AD211" s="96"/>
      <c r="AE211" s="96"/>
      <c r="AF211" s="96"/>
      <c r="AG211" s="96"/>
      <c r="AH211" s="96"/>
      <c r="AI211" s="96"/>
      <c r="AJ211" s="96"/>
      <c r="AK211" s="97">
        <v>8.9356632247815696E-4</v>
      </c>
      <c r="AL211" s="97"/>
      <c r="AM211" s="97"/>
      <c r="AN211" s="97"/>
      <c r="AO211" s="97"/>
      <c r="AP211" s="97"/>
    </row>
    <row r="212" spans="2:44" s="1" customFormat="1" ht="12.2" customHeight="1" x14ac:dyDescent="0.15">
      <c r="B212" s="94" t="s">
        <v>1188</v>
      </c>
      <c r="C212" s="94"/>
      <c r="D212" s="94"/>
      <c r="E212" s="94"/>
      <c r="F212" s="94"/>
      <c r="G212" s="104">
        <v>22968383.239999998</v>
      </c>
      <c r="H212" s="104"/>
      <c r="I212" s="104"/>
      <c r="J212" s="104"/>
      <c r="K212" s="104"/>
      <c r="L212" s="104"/>
      <c r="M212" s="104"/>
      <c r="N212" s="104"/>
      <c r="O212" s="104"/>
      <c r="P212" s="104"/>
      <c r="Q212" s="104"/>
      <c r="R212" s="97">
        <v>6.4170489814658598E-3</v>
      </c>
      <c r="S212" s="97"/>
      <c r="T212" s="97"/>
      <c r="U212" s="97"/>
      <c r="V212" s="97"/>
      <c r="W212" s="97"/>
      <c r="X212" s="97"/>
      <c r="Y212" s="97"/>
      <c r="Z212" s="97"/>
      <c r="AA212" s="97"/>
      <c r="AB212" s="96">
        <v>259</v>
      </c>
      <c r="AC212" s="96"/>
      <c r="AD212" s="96"/>
      <c r="AE212" s="96"/>
      <c r="AF212" s="96"/>
      <c r="AG212" s="96"/>
      <c r="AH212" s="96"/>
      <c r="AI212" s="96"/>
      <c r="AJ212" s="96"/>
      <c r="AK212" s="97">
        <v>5.1429706115965097E-3</v>
      </c>
      <c r="AL212" s="97"/>
      <c r="AM212" s="97"/>
      <c r="AN212" s="97"/>
      <c r="AO212" s="97"/>
      <c r="AP212" s="97"/>
    </row>
    <row r="213" spans="2:44" s="1" customFormat="1" ht="12.2" customHeight="1" x14ac:dyDescent="0.15">
      <c r="B213" s="94" t="s">
        <v>1189</v>
      </c>
      <c r="C213" s="94"/>
      <c r="D213" s="94"/>
      <c r="E213" s="94"/>
      <c r="F213" s="94"/>
      <c r="G213" s="104">
        <v>5439783.79</v>
      </c>
      <c r="H213" s="104"/>
      <c r="I213" s="104"/>
      <c r="J213" s="104"/>
      <c r="K213" s="104"/>
      <c r="L213" s="104"/>
      <c r="M213" s="104"/>
      <c r="N213" s="104"/>
      <c r="O213" s="104"/>
      <c r="P213" s="104"/>
      <c r="Q213" s="104"/>
      <c r="R213" s="97">
        <v>1.51980044325549E-3</v>
      </c>
      <c r="S213" s="97"/>
      <c r="T213" s="97"/>
      <c r="U213" s="97"/>
      <c r="V213" s="97"/>
      <c r="W213" s="97"/>
      <c r="X213" s="97"/>
      <c r="Y213" s="97"/>
      <c r="Z213" s="97"/>
      <c r="AA213" s="97"/>
      <c r="AB213" s="96">
        <v>40</v>
      </c>
      <c r="AC213" s="96"/>
      <c r="AD213" s="96"/>
      <c r="AE213" s="96"/>
      <c r="AF213" s="96"/>
      <c r="AG213" s="96"/>
      <c r="AH213" s="96"/>
      <c r="AI213" s="96"/>
      <c r="AJ213" s="96"/>
      <c r="AK213" s="97">
        <v>7.9428117553613997E-4</v>
      </c>
      <c r="AL213" s="97"/>
      <c r="AM213" s="97"/>
      <c r="AN213" s="97"/>
      <c r="AO213" s="97"/>
      <c r="AP213" s="97"/>
    </row>
    <row r="214" spans="2:44" s="1" customFormat="1" ht="12.2" customHeight="1" x14ac:dyDescent="0.15">
      <c r="B214" s="94" t="s">
        <v>1190</v>
      </c>
      <c r="C214" s="94"/>
      <c r="D214" s="94"/>
      <c r="E214" s="94"/>
      <c r="F214" s="94"/>
      <c r="G214" s="104">
        <v>6970147.3200000003</v>
      </c>
      <c r="H214" s="104"/>
      <c r="I214" s="104"/>
      <c r="J214" s="104"/>
      <c r="K214" s="104"/>
      <c r="L214" s="104"/>
      <c r="M214" s="104"/>
      <c r="N214" s="104"/>
      <c r="O214" s="104"/>
      <c r="P214" s="104"/>
      <c r="Q214" s="104"/>
      <c r="R214" s="97">
        <v>1.9473628723931499E-3</v>
      </c>
      <c r="S214" s="97"/>
      <c r="T214" s="97"/>
      <c r="U214" s="97"/>
      <c r="V214" s="97"/>
      <c r="W214" s="97"/>
      <c r="X214" s="97"/>
      <c r="Y214" s="97"/>
      <c r="Z214" s="97"/>
      <c r="AA214" s="97"/>
      <c r="AB214" s="96">
        <v>53</v>
      </c>
      <c r="AC214" s="96"/>
      <c r="AD214" s="96"/>
      <c r="AE214" s="96"/>
      <c r="AF214" s="96"/>
      <c r="AG214" s="96"/>
      <c r="AH214" s="96"/>
      <c r="AI214" s="96"/>
      <c r="AJ214" s="96"/>
      <c r="AK214" s="97">
        <v>1.0524225575853901E-3</v>
      </c>
      <c r="AL214" s="97"/>
      <c r="AM214" s="97"/>
      <c r="AN214" s="97"/>
      <c r="AO214" s="97"/>
      <c r="AP214" s="97"/>
    </row>
    <row r="215" spans="2:44" s="1" customFormat="1" ht="12.2" customHeight="1" x14ac:dyDescent="0.15">
      <c r="B215" s="94" t="s">
        <v>1191</v>
      </c>
      <c r="C215" s="94"/>
      <c r="D215" s="94"/>
      <c r="E215" s="94"/>
      <c r="F215" s="94"/>
      <c r="G215" s="104">
        <v>1161140.32</v>
      </c>
      <c r="H215" s="104"/>
      <c r="I215" s="104"/>
      <c r="J215" s="104"/>
      <c r="K215" s="104"/>
      <c r="L215" s="104"/>
      <c r="M215" s="104"/>
      <c r="N215" s="104"/>
      <c r="O215" s="104"/>
      <c r="P215" s="104"/>
      <c r="Q215" s="104"/>
      <c r="R215" s="97">
        <v>3.24406564882576E-4</v>
      </c>
      <c r="S215" s="97"/>
      <c r="T215" s="97"/>
      <c r="U215" s="97"/>
      <c r="V215" s="97"/>
      <c r="W215" s="97"/>
      <c r="X215" s="97"/>
      <c r="Y215" s="97"/>
      <c r="Z215" s="97"/>
      <c r="AA215" s="97"/>
      <c r="AB215" s="96">
        <v>12</v>
      </c>
      <c r="AC215" s="96"/>
      <c r="AD215" s="96"/>
      <c r="AE215" s="96"/>
      <c r="AF215" s="96"/>
      <c r="AG215" s="96"/>
      <c r="AH215" s="96"/>
      <c r="AI215" s="96"/>
      <c r="AJ215" s="96"/>
      <c r="AK215" s="97">
        <v>2.38284352660842E-4</v>
      </c>
      <c r="AL215" s="97"/>
      <c r="AM215" s="97"/>
      <c r="AN215" s="97"/>
      <c r="AO215" s="97"/>
      <c r="AP215" s="97"/>
    </row>
    <row r="216" spans="2:44" s="1" customFormat="1" ht="12.2" customHeight="1" x14ac:dyDescent="0.15">
      <c r="B216" s="94" t="s">
        <v>1192</v>
      </c>
      <c r="C216" s="94"/>
      <c r="D216" s="94"/>
      <c r="E216" s="94"/>
      <c r="F216" s="94"/>
      <c r="G216" s="104">
        <v>66215.5</v>
      </c>
      <c r="H216" s="104"/>
      <c r="I216" s="104"/>
      <c r="J216" s="104"/>
      <c r="K216" s="104"/>
      <c r="L216" s="104"/>
      <c r="M216" s="104"/>
      <c r="N216" s="104"/>
      <c r="O216" s="104"/>
      <c r="P216" s="104"/>
      <c r="Q216" s="104"/>
      <c r="R216" s="97">
        <v>1.8499695968685501E-5</v>
      </c>
      <c r="S216" s="97"/>
      <c r="T216" s="97"/>
      <c r="U216" s="97"/>
      <c r="V216" s="97"/>
      <c r="W216" s="97"/>
      <c r="X216" s="97"/>
      <c r="Y216" s="97"/>
      <c r="Z216" s="97"/>
      <c r="AA216" s="97"/>
      <c r="AB216" s="96">
        <v>1</v>
      </c>
      <c r="AC216" s="96"/>
      <c r="AD216" s="96"/>
      <c r="AE216" s="96"/>
      <c r="AF216" s="96"/>
      <c r="AG216" s="96"/>
      <c r="AH216" s="96"/>
      <c r="AI216" s="96"/>
      <c r="AJ216" s="96"/>
      <c r="AK216" s="97">
        <v>1.9857029388403501E-5</v>
      </c>
      <c r="AL216" s="97"/>
      <c r="AM216" s="97"/>
      <c r="AN216" s="97"/>
      <c r="AO216" s="97"/>
      <c r="AP216" s="97"/>
    </row>
    <row r="217" spans="2:44" s="1" customFormat="1" ht="12.2" customHeight="1" x14ac:dyDescent="0.15">
      <c r="B217" s="94" t="s">
        <v>1193</v>
      </c>
      <c r="C217" s="94"/>
      <c r="D217" s="94"/>
      <c r="E217" s="94"/>
      <c r="F217" s="94"/>
      <c r="G217" s="104">
        <v>3304052053.20999</v>
      </c>
      <c r="H217" s="104"/>
      <c r="I217" s="104"/>
      <c r="J217" s="104"/>
      <c r="K217" s="104"/>
      <c r="L217" s="104"/>
      <c r="M217" s="104"/>
      <c r="N217" s="104"/>
      <c r="O217" s="104"/>
      <c r="P217" s="104"/>
      <c r="Q217" s="104"/>
      <c r="R217" s="97">
        <v>0.92310649997502103</v>
      </c>
      <c r="S217" s="97"/>
      <c r="T217" s="97"/>
      <c r="U217" s="97"/>
      <c r="V217" s="97"/>
      <c r="W217" s="97"/>
      <c r="X217" s="97"/>
      <c r="Y217" s="97"/>
      <c r="Z217" s="97"/>
      <c r="AA217" s="97"/>
      <c r="AB217" s="96">
        <v>47608</v>
      </c>
      <c r="AC217" s="96"/>
      <c r="AD217" s="96"/>
      <c r="AE217" s="96"/>
      <c r="AF217" s="96"/>
      <c r="AG217" s="96"/>
      <c r="AH217" s="96"/>
      <c r="AI217" s="96"/>
      <c r="AJ217" s="96"/>
      <c r="AK217" s="97">
        <v>0.94535345512311397</v>
      </c>
      <c r="AL217" s="97"/>
      <c r="AM217" s="97"/>
      <c r="AN217" s="97"/>
      <c r="AO217" s="97"/>
      <c r="AP217" s="97"/>
    </row>
    <row r="218" spans="2:44" s="1" customFormat="1" ht="12.75" customHeight="1" x14ac:dyDescent="0.15">
      <c r="B218" s="100"/>
      <c r="C218" s="100"/>
      <c r="D218" s="100"/>
      <c r="E218" s="100"/>
      <c r="F218" s="100"/>
      <c r="G218" s="105">
        <v>3579275038.4699898</v>
      </c>
      <c r="H218" s="105"/>
      <c r="I218" s="105"/>
      <c r="J218" s="105"/>
      <c r="K218" s="105"/>
      <c r="L218" s="105"/>
      <c r="M218" s="105"/>
      <c r="N218" s="105"/>
      <c r="O218" s="105"/>
      <c r="P218" s="105"/>
      <c r="Q218" s="105"/>
      <c r="R218" s="99">
        <v>1</v>
      </c>
      <c r="S218" s="99"/>
      <c r="T218" s="99"/>
      <c r="U218" s="99"/>
      <c r="V218" s="99"/>
      <c r="W218" s="99"/>
      <c r="X218" s="99"/>
      <c r="Y218" s="99"/>
      <c r="Z218" s="99"/>
      <c r="AA218" s="99"/>
      <c r="AB218" s="98">
        <v>50360</v>
      </c>
      <c r="AC218" s="98"/>
      <c r="AD218" s="98"/>
      <c r="AE218" s="98"/>
      <c r="AF218" s="98"/>
      <c r="AG218" s="98"/>
      <c r="AH218" s="98"/>
      <c r="AI218" s="98"/>
      <c r="AJ218" s="98"/>
      <c r="AK218" s="99">
        <v>1</v>
      </c>
      <c r="AL218" s="99"/>
      <c r="AM218" s="99"/>
      <c r="AN218" s="99"/>
      <c r="AO218" s="99"/>
      <c r="AP218" s="99"/>
    </row>
    <row r="219" spans="2:44" s="1" customFormat="1" ht="9" customHeight="1" x14ac:dyDescent="0.15"/>
    <row r="220" spans="2:44" s="1" customFormat="1" ht="19.149999999999999" customHeight="1" x14ac:dyDescent="0.15">
      <c r="B220" s="85" t="s">
        <v>1240</v>
      </c>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c r="AG220" s="85"/>
      <c r="AH220" s="85"/>
      <c r="AI220" s="85"/>
      <c r="AJ220" s="85"/>
      <c r="AK220" s="85"/>
      <c r="AL220" s="85"/>
      <c r="AM220" s="85"/>
      <c r="AN220" s="85"/>
      <c r="AO220" s="85"/>
      <c r="AP220" s="85"/>
      <c r="AQ220" s="85"/>
      <c r="AR220" s="85"/>
    </row>
    <row r="221" spans="2:44" s="1" customFormat="1" ht="7.9" customHeight="1" x14ac:dyDescent="0.15"/>
    <row r="222" spans="2:44" s="1" customFormat="1" ht="12.2" customHeight="1" x14ac:dyDescent="0.15">
      <c r="B222" s="100"/>
      <c r="C222" s="100"/>
      <c r="D222" s="100"/>
      <c r="E222" s="100"/>
      <c r="F222" s="83" t="s">
        <v>1115</v>
      </c>
      <c r="G222" s="83"/>
      <c r="H222" s="83"/>
      <c r="I222" s="83"/>
      <c r="J222" s="83"/>
      <c r="K222" s="83"/>
      <c r="L222" s="83"/>
      <c r="M222" s="83"/>
      <c r="N222" s="83"/>
      <c r="O222" s="83"/>
      <c r="P222" s="83"/>
      <c r="Q222" s="83" t="s">
        <v>1116</v>
      </c>
      <c r="R222" s="83"/>
      <c r="S222" s="83"/>
      <c r="T222" s="83"/>
      <c r="U222" s="83"/>
      <c r="V222" s="83"/>
      <c r="W222" s="83"/>
      <c r="X222" s="83"/>
      <c r="Y222" s="83"/>
      <c r="Z222" s="83"/>
      <c r="AA222" s="83" t="s">
        <v>1117</v>
      </c>
      <c r="AB222" s="83"/>
      <c r="AC222" s="83"/>
      <c r="AD222" s="83"/>
      <c r="AE222" s="83"/>
      <c r="AF222" s="83"/>
      <c r="AG222" s="83"/>
      <c r="AH222" s="83"/>
      <c r="AI222" s="83"/>
      <c r="AJ222" s="83" t="s">
        <v>1116</v>
      </c>
      <c r="AK222" s="83"/>
      <c r="AL222" s="83"/>
      <c r="AM222" s="83"/>
      <c r="AN222" s="83"/>
      <c r="AO222" s="83"/>
      <c r="AP222" s="83"/>
    </row>
    <row r="223" spans="2:44" s="1" customFormat="1" ht="12.2" customHeight="1" x14ac:dyDescent="0.15">
      <c r="B223" s="94" t="s">
        <v>1194</v>
      </c>
      <c r="C223" s="94"/>
      <c r="D223" s="94"/>
      <c r="E223" s="94"/>
      <c r="F223" s="104">
        <v>3579275038.4699998</v>
      </c>
      <c r="G223" s="104"/>
      <c r="H223" s="104"/>
      <c r="I223" s="104"/>
      <c r="J223" s="104"/>
      <c r="K223" s="104"/>
      <c r="L223" s="104"/>
      <c r="M223" s="104"/>
      <c r="N223" s="104"/>
      <c r="O223" s="104"/>
      <c r="P223" s="104"/>
      <c r="Q223" s="97">
        <v>1</v>
      </c>
      <c r="R223" s="97"/>
      <c r="S223" s="97"/>
      <c r="T223" s="97"/>
      <c r="U223" s="97"/>
      <c r="V223" s="97"/>
      <c r="W223" s="97"/>
      <c r="X223" s="97"/>
      <c r="Y223" s="97"/>
      <c r="Z223" s="97"/>
      <c r="AA223" s="96">
        <v>50360</v>
      </c>
      <c r="AB223" s="96"/>
      <c r="AC223" s="96"/>
      <c r="AD223" s="96"/>
      <c r="AE223" s="96"/>
      <c r="AF223" s="96"/>
      <c r="AG223" s="96"/>
      <c r="AH223" s="96"/>
      <c r="AI223" s="96"/>
      <c r="AJ223" s="97">
        <v>1</v>
      </c>
      <c r="AK223" s="97"/>
      <c r="AL223" s="97"/>
      <c r="AM223" s="97"/>
      <c r="AN223" s="97"/>
      <c r="AO223" s="97"/>
      <c r="AP223" s="97"/>
    </row>
    <row r="224" spans="2:44" s="1" customFormat="1" ht="12.2" customHeight="1" x14ac:dyDescent="0.15">
      <c r="B224" s="100"/>
      <c r="C224" s="100"/>
      <c r="D224" s="100"/>
      <c r="E224" s="100"/>
      <c r="F224" s="105">
        <v>3579275038.4699998</v>
      </c>
      <c r="G224" s="105"/>
      <c r="H224" s="105"/>
      <c r="I224" s="105"/>
      <c r="J224" s="105"/>
      <c r="K224" s="105"/>
      <c r="L224" s="105"/>
      <c r="M224" s="105"/>
      <c r="N224" s="105"/>
      <c r="O224" s="105"/>
      <c r="P224" s="105"/>
      <c r="Q224" s="99">
        <v>1</v>
      </c>
      <c r="R224" s="99"/>
      <c r="S224" s="99"/>
      <c r="T224" s="99"/>
      <c r="U224" s="99"/>
      <c r="V224" s="99"/>
      <c r="W224" s="99"/>
      <c r="X224" s="99"/>
      <c r="Y224" s="99"/>
      <c r="Z224" s="99"/>
      <c r="AA224" s="98">
        <v>50360</v>
      </c>
      <c r="AB224" s="98"/>
      <c r="AC224" s="98"/>
      <c r="AD224" s="98"/>
      <c r="AE224" s="98"/>
      <c r="AF224" s="98"/>
      <c r="AG224" s="98"/>
      <c r="AH224" s="98"/>
      <c r="AI224" s="98"/>
      <c r="AJ224" s="99">
        <v>1</v>
      </c>
      <c r="AK224" s="99"/>
      <c r="AL224" s="99"/>
      <c r="AM224" s="99"/>
      <c r="AN224" s="99"/>
      <c r="AO224" s="99"/>
      <c r="AP224" s="99"/>
    </row>
    <row r="225" spans="2:44" s="1" customFormat="1" ht="17.649999999999999" customHeight="1" x14ac:dyDescent="0.15"/>
    <row r="226" spans="2:44" s="1" customFormat="1" ht="19.149999999999999" customHeight="1" x14ac:dyDescent="0.15">
      <c r="B226" s="85" t="s">
        <v>1241</v>
      </c>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c r="AG226" s="85"/>
      <c r="AH226" s="85"/>
      <c r="AI226" s="85"/>
      <c r="AJ226" s="85"/>
      <c r="AK226" s="85"/>
      <c r="AL226" s="85"/>
      <c r="AM226" s="85"/>
      <c r="AN226" s="85"/>
      <c r="AO226" s="85"/>
      <c r="AP226" s="85"/>
      <c r="AQ226" s="85"/>
      <c r="AR226" s="85"/>
    </row>
    <row r="227" spans="2:44" s="1" customFormat="1" ht="6.95" customHeight="1" x14ac:dyDescent="0.15"/>
    <row r="228" spans="2:44" s="1" customFormat="1" ht="13.35" customHeight="1" x14ac:dyDescent="0.15">
      <c r="B228" s="100"/>
      <c r="C228" s="100"/>
      <c r="D228" s="83" t="s">
        <v>1115</v>
      </c>
      <c r="E228" s="83"/>
      <c r="F228" s="83"/>
      <c r="G228" s="83"/>
      <c r="H228" s="83"/>
      <c r="I228" s="83"/>
      <c r="J228" s="83"/>
      <c r="K228" s="83"/>
      <c r="L228" s="83"/>
      <c r="M228" s="83"/>
      <c r="N228" s="83"/>
      <c r="O228" s="83" t="s">
        <v>1116</v>
      </c>
      <c r="P228" s="83"/>
      <c r="Q228" s="83"/>
      <c r="R228" s="83"/>
      <c r="S228" s="83"/>
      <c r="T228" s="83"/>
      <c r="U228" s="83"/>
      <c r="V228" s="83"/>
      <c r="W228" s="83"/>
      <c r="X228" s="83"/>
      <c r="Y228" s="83" t="s">
        <v>1117</v>
      </c>
      <c r="Z228" s="83"/>
      <c r="AA228" s="83"/>
      <c r="AB228" s="83"/>
      <c r="AC228" s="83"/>
      <c r="AD228" s="83"/>
      <c r="AE228" s="83"/>
      <c r="AF228" s="83"/>
      <c r="AG228" s="83"/>
      <c r="AH228" s="83" t="s">
        <v>1116</v>
      </c>
      <c r="AI228" s="83"/>
      <c r="AJ228" s="83"/>
      <c r="AK228" s="83"/>
      <c r="AL228" s="83"/>
      <c r="AM228" s="83"/>
      <c r="AN228" s="83"/>
      <c r="AO228" s="83"/>
    </row>
    <row r="229" spans="2:44" s="1" customFormat="1" ht="12.2" customHeight="1" x14ac:dyDescent="0.15">
      <c r="B229" s="94" t="s">
        <v>1195</v>
      </c>
      <c r="C229" s="94"/>
      <c r="D229" s="104">
        <v>3451632240.3200002</v>
      </c>
      <c r="E229" s="104"/>
      <c r="F229" s="104"/>
      <c r="G229" s="104"/>
      <c r="H229" s="104"/>
      <c r="I229" s="104"/>
      <c r="J229" s="104"/>
      <c r="K229" s="104"/>
      <c r="L229" s="104"/>
      <c r="M229" s="104"/>
      <c r="N229" s="104"/>
      <c r="O229" s="97">
        <v>0.96433836551310104</v>
      </c>
      <c r="P229" s="97"/>
      <c r="Q229" s="97"/>
      <c r="R229" s="97"/>
      <c r="S229" s="97"/>
      <c r="T229" s="97"/>
      <c r="U229" s="97"/>
      <c r="V229" s="97"/>
      <c r="W229" s="97"/>
      <c r="X229" s="97"/>
      <c r="Y229" s="96">
        <v>48851</v>
      </c>
      <c r="Z229" s="96"/>
      <c r="AA229" s="96"/>
      <c r="AB229" s="96"/>
      <c r="AC229" s="96"/>
      <c r="AD229" s="96"/>
      <c r="AE229" s="96"/>
      <c r="AF229" s="96"/>
      <c r="AG229" s="96"/>
      <c r="AH229" s="97">
        <v>0.97003574265289905</v>
      </c>
      <c r="AI229" s="97"/>
      <c r="AJ229" s="97"/>
      <c r="AK229" s="97"/>
      <c r="AL229" s="97"/>
      <c r="AM229" s="97"/>
      <c r="AN229" s="97"/>
      <c r="AO229" s="97"/>
    </row>
    <row r="230" spans="2:44" s="1" customFormat="1" ht="12.2" customHeight="1" x14ac:dyDescent="0.15">
      <c r="B230" s="94" t="s">
        <v>1196</v>
      </c>
      <c r="C230" s="94"/>
      <c r="D230" s="104">
        <v>94174026.040000007</v>
      </c>
      <c r="E230" s="104"/>
      <c r="F230" s="104"/>
      <c r="G230" s="104"/>
      <c r="H230" s="104"/>
      <c r="I230" s="104"/>
      <c r="J230" s="104"/>
      <c r="K230" s="104"/>
      <c r="L230" s="104"/>
      <c r="M230" s="104"/>
      <c r="N230" s="104"/>
      <c r="O230" s="97">
        <v>2.63109219123479E-2</v>
      </c>
      <c r="P230" s="97"/>
      <c r="Q230" s="97"/>
      <c r="R230" s="97"/>
      <c r="S230" s="97"/>
      <c r="T230" s="97"/>
      <c r="U230" s="97"/>
      <c r="V230" s="97"/>
      <c r="W230" s="97"/>
      <c r="X230" s="97"/>
      <c r="Y230" s="96">
        <v>648</v>
      </c>
      <c r="Z230" s="96"/>
      <c r="AA230" s="96"/>
      <c r="AB230" s="96"/>
      <c r="AC230" s="96"/>
      <c r="AD230" s="96"/>
      <c r="AE230" s="96"/>
      <c r="AF230" s="96"/>
      <c r="AG230" s="96"/>
      <c r="AH230" s="97">
        <v>1.28673550436855E-2</v>
      </c>
      <c r="AI230" s="97"/>
      <c r="AJ230" s="97"/>
      <c r="AK230" s="97"/>
      <c r="AL230" s="97"/>
      <c r="AM230" s="97"/>
      <c r="AN230" s="97"/>
      <c r="AO230" s="97"/>
    </row>
    <row r="231" spans="2:44" s="1" customFormat="1" ht="12.2" customHeight="1" x14ac:dyDescent="0.15">
      <c r="B231" s="94" t="s">
        <v>1197</v>
      </c>
      <c r="C231" s="94"/>
      <c r="D231" s="104">
        <v>33468772.109999999</v>
      </c>
      <c r="E231" s="104"/>
      <c r="F231" s="104"/>
      <c r="G231" s="104"/>
      <c r="H231" s="104"/>
      <c r="I231" s="104"/>
      <c r="J231" s="104"/>
      <c r="K231" s="104"/>
      <c r="L231" s="104"/>
      <c r="M231" s="104"/>
      <c r="N231" s="104"/>
      <c r="O231" s="97">
        <v>9.3507125745515805E-3</v>
      </c>
      <c r="P231" s="97"/>
      <c r="Q231" s="97"/>
      <c r="R231" s="97"/>
      <c r="S231" s="97"/>
      <c r="T231" s="97"/>
      <c r="U231" s="97"/>
      <c r="V231" s="97"/>
      <c r="W231" s="97"/>
      <c r="X231" s="97"/>
      <c r="Y231" s="96">
        <v>861</v>
      </c>
      <c r="Z231" s="96"/>
      <c r="AA231" s="96"/>
      <c r="AB231" s="96"/>
      <c r="AC231" s="96"/>
      <c r="AD231" s="96"/>
      <c r="AE231" s="96"/>
      <c r="AF231" s="96"/>
      <c r="AG231" s="96"/>
      <c r="AH231" s="97">
        <v>1.7096902303415401E-2</v>
      </c>
      <c r="AI231" s="97"/>
      <c r="AJ231" s="97"/>
      <c r="AK231" s="97"/>
      <c r="AL231" s="97"/>
      <c r="AM231" s="97"/>
      <c r="AN231" s="97"/>
      <c r="AO231" s="97"/>
    </row>
    <row r="232" spans="2:44" s="1" customFormat="1" ht="12.2" customHeight="1" x14ac:dyDescent="0.15">
      <c r="B232" s="100"/>
      <c r="C232" s="100"/>
      <c r="D232" s="105">
        <v>3579275038.4699998</v>
      </c>
      <c r="E232" s="105"/>
      <c r="F232" s="105"/>
      <c r="G232" s="105"/>
      <c r="H232" s="105"/>
      <c r="I232" s="105"/>
      <c r="J232" s="105"/>
      <c r="K232" s="105"/>
      <c r="L232" s="105"/>
      <c r="M232" s="105"/>
      <c r="N232" s="105"/>
      <c r="O232" s="99">
        <v>1</v>
      </c>
      <c r="P232" s="99"/>
      <c r="Q232" s="99"/>
      <c r="R232" s="99"/>
      <c r="S232" s="99"/>
      <c r="T232" s="99"/>
      <c r="U232" s="99"/>
      <c r="V232" s="99"/>
      <c r="W232" s="99"/>
      <c r="X232" s="99"/>
      <c r="Y232" s="98">
        <v>50360</v>
      </c>
      <c r="Z232" s="98"/>
      <c r="AA232" s="98"/>
      <c r="AB232" s="98"/>
      <c r="AC232" s="98"/>
      <c r="AD232" s="98"/>
      <c r="AE232" s="98"/>
      <c r="AF232" s="98"/>
      <c r="AG232" s="98"/>
      <c r="AH232" s="99">
        <v>1</v>
      </c>
      <c r="AI232" s="99"/>
      <c r="AJ232" s="99"/>
      <c r="AK232" s="99"/>
      <c r="AL232" s="99"/>
      <c r="AM232" s="99"/>
      <c r="AN232" s="99"/>
      <c r="AO232" s="99"/>
    </row>
    <row r="233" spans="2:44" s="1" customFormat="1" ht="9" customHeight="1" x14ac:dyDescent="0.15"/>
    <row r="234" spans="2:44" s="1" customFormat="1" ht="19.149999999999999" customHeight="1" x14ac:dyDescent="0.15">
      <c r="B234" s="85" t="s">
        <v>1242</v>
      </c>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c r="AG234" s="85"/>
      <c r="AH234" s="85"/>
      <c r="AI234" s="85"/>
      <c r="AJ234" s="85"/>
      <c r="AK234" s="85"/>
      <c r="AL234" s="85"/>
      <c r="AM234" s="85"/>
      <c r="AN234" s="85"/>
      <c r="AO234" s="85"/>
      <c r="AP234" s="85"/>
      <c r="AQ234" s="85"/>
      <c r="AR234" s="85"/>
    </row>
    <row r="235" spans="2:44" s="1" customFormat="1" ht="7.9" customHeight="1" x14ac:dyDescent="0.15"/>
    <row r="236" spans="2:44" s="1" customFormat="1" ht="12.75" customHeight="1" x14ac:dyDescent="0.15">
      <c r="B236" s="50"/>
      <c r="C236" s="83" t="s">
        <v>1115</v>
      </c>
      <c r="D236" s="83"/>
      <c r="E236" s="83"/>
      <c r="F236" s="83"/>
      <c r="G236" s="83"/>
      <c r="H236" s="83"/>
      <c r="I236" s="83"/>
      <c r="J236" s="83"/>
      <c r="K236" s="83"/>
      <c r="L236" s="83"/>
      <c r="M236" s="83"/>
      <c r="N236" s="83" t="s">
        <v>1116</v>
      </c>
      <c r="O236" s="83"/>
      <c r="P236" s="83"/>
      <c r="Q236" s="83"/>
      <c r="R236" s="83"/>
      <c r="S236" s="83"/>
      <c r="T236" s="83"/>
      <c r="U236" s="83"/>
      <c r="V236" s="83"/>
      <c r="W236" s="83"/>
      <c r="X236" s="83" t="s">
        <v>1117</v>
      </c>
      <c r="Y236" s="83"/>
      <c r="Z236" s="83"/>
      <c r="AA236" s="83"/>
      <c r="AB236" s="83"/>
      <c r="AC236" s="83"/>
      <c r="AD236" s="83"/>
      <c r="AE236" s="83"/>
      <c r="AF236" s="83"/>
      <c r="AG236" s="83" t="s">
        <v>1116</v>
      </c>
      <c r="AH236" s="83"/>
      <c r="AI236" s="83"/>
      <c r="AJ236" s="83"/>
      <c r="AK236" s="83"/>
      <c r="AL236" s="83"/>
      <c r="AM236" s="83"/>
      <c r="AN236" s="83"/>
      <c r="AO236" s="83"/>
    </row>
    <row r="237" spans="2:44" s="1" customFormat="1" ht="11.1" customHeight="1" x14ac:dyDescent="0.15">
      <c r="B237" s="12" t="s">
        <v>1198</v>
      </c>
      <c r="C237" s="104">
        <v>137152432.83000001</v>
      </c>
      <c r="D237" s="104"/>
      <c r="E237" s="104"/>
      <c r="F237" s="104"/>
      <c r="G237" s="104"/>
      <c r="H237" s="104"/>
      <c r="I237" s="104"/>
      <c r="J237" s="104"/>
      <c r="K237" s="104"/>
      <c r="L237" s="104"/>
      <c r="M237" s="104"/>
      <c r="N237" s="97">
        <v>3.8318495046032401E-2</v>
      </c>
      <c r="O237" s="97"/>
      <c r="P237" s="97"/>
      <c r="Q237" s="97"/>
      <c r="R237" s="97"/>
      <c r="S237" s="97"/>
      <c r="T237" s="97"/>
      <c r="U237" s="97"/>
      <c r="V237" s="97"/>
      <c r="W237" s="97"/>
      <c r="X237" s="96">
        <v>8656</v>
      </c>
      <c r="Y237" s="96"/>
      <c r="Z237" s="96"/>
      <c r="AA237" s="96"/>
      <c r="AB237" s="96"/>
      <c r="AC237" s="96"/>
      <c r="AD237" s="96"/>
      <c r="AE237" s="96"/>
      <c r="AF237" s="96"/>
      <c r="AG237" s="97">
        <v>0.17188244638602099</v>
      </c>
      <c r="AH237" s="97"/>
      <c r="AI237" s="97"/>
      <c r="AJ237" s="97"/>
      <c r="AK237" s="97"/>
      <c r="AL237" s="97"/>
      <c r="AM237" s="97"/>
      <c r="AN237" s="97"/>
      <c r="AO237" s="97"/>
    </row>
    <row r="238" spans="2:44" s="1" customFormat="1" ht="11.1" customHeight="1" x14ac:dyDescent="0.15">
      <c r="B238" s="12" t="s">
        <v>1199</v>
      </c>
      <c r="C238" s="104">
        <v>244495457.38</v>
      </c>
      <c r="D238" s="104"/>
      <c r="E238" s="104"/>
      <c r="F238" s="104"/>
      <c r="G238" s="104"/>
      <c r="H238" s="104"/>
      <c r="I238" s="104"/>
      <c r="J238" s="104"/>
      <c r="K238" s="104"/>
      <c r="L238" s="104"/>
      <c r="M238" s="104"/>
      <c r="N238" s="97">
        <v>6.8308653219483303E-2</v>
      </c>
      <c r="O238" s="97"/>
      <c r="P238" s="97"/>
      <c r="Q238" s="97"/>
      <c r="R238" s="97"/>
      <c r="S238" s="97"/>
      <c r="T238" s="97"/>
      <c r="U238" s="97"/>
      <c r="V238" s="97"/>
      <c r="W238" s="97"/>
      <c r="X238" s="96">
        <v>6207</v>
      </c>
      <c r="Y238" s="96"/>
      <c r="Z238" s="96"/>
      <c r="AA238" s="96"/>
      <c r="AB238" s="96"/>
      <c r="AC238" s="96"/>
      <c r="AD238" s="96"/>
      <c r="AE238" s="96"/>
      <c r="AF238" s="96"/>
      <c r="AG238" s="97">
        <v>0.12325258141382101</v>
      </c>
      <c r="AH238" s="97"/>
      <c r="AI238" s="97"/>
      <c r="AJ238" s="97"/>
      <c r="AK238" s="97"/>
      <c r="AL238" s="97"/>
      <c r="AM238" s="97"/>
      <c r="AN238" s="97"/>
      <c r="AO238" s="97"/>
    </row>
    <row r="239" spans="2:44" s="1" customFormat="1" ht="11.1" customHeight="1" x14ac:dyDescent="0.15">
      <c r="B239" s="12" t="s">
        <v>1200</v>
      </c>
      <c r="C239" s="104">
        <v>351000174.50999999</v>
      </c>
      <c r="D239" s="104"/>
      <c r="E239" s="104"/>
      <c r="F239" s="104"/>
      <c r="G239" s="104"/>
      <c r="H239" s="104"/>
      <c r="I239" s="104"/>
      <c r="J239" s="104"/>
      <c r="K239" s="104"/>
      <c r="L239" s="104"/>
      <c r="M239" s="104"/>
      <c r="N239" s="97">
        <v>9.8064599880549497E-2</v>
      </c>
      <c r="O239" s="97"/>
      <c r="P239" s="97"/>
      <c r="Q239" s="97"/>
      <c r="R239" s="97"/>
      <c r="S239" s="97"/>
      <c r="T239" s="97"/>
      <c r="U239" s="97"/>
      <c r="V239" s="97"/>
      <c r="W239" s="97"/>
      <c r="X239" s="96">
        <v>6184</v>
      </c>
      <c r="Y239" s="96"/>
      <c r="Z239" s="96"/>
      <c r="AA239" s="96"/>
      <c r="AB239" s="96"/>
      <c r="AC239" s="96"/>
      <c r="AD239" s="96"/>
      <c r="AE239" s="96"/>
      <c r="AF239" s="96"/>
      <c r="AG239" s="97">
        <v>0.122795869737887</v>
      </c>
      <c r="AH239" s="97"/>
      <c r="AI239" s="97"/>
      <c r="AJ239" s="97"/>
      <c r="AK239" s="97"/>
      <c r="AL239" s="97"/>
      <c r="AM239" s="97"/>
      <c r="AN239" s="97"/>
      <c r="AO239" s="97"/>
    </row>
    <row r="240" spans="2:44" s="1" customFormat="1" ht="11.1" customHeight="1" x14ac:dyDescent="0.15">
      <c r="B240" s="12" t="s">
        <v>1201</v>
      </c>
      <c r="C240" s="104">
        <v>433161196.03000098</v>
      </c>
      <c r="D240" s="104"/>
      <c r="E240" s="104"/>
      <c r="F240" s="104"/>
      <c r="G240" s="104"/>
      <c r="H240" s="104"/>
      <c r="I240" s="104"/>
      <c r="J240" s="104"/>
      <c r="K240" s="104"/>
      <c r="L240" s="104"/>
      <c r="M240" s="104"/>
      <c r="N240" s="97">
        <v>0.12101925428316899</v>
      </c>
      <c r="O240" s="97"/>
      <c r="P240" s="97"/>
      <c r="Q240" s="97"/>
      <c r="R240" s="97"/>
      <c r="S240" s="97"/>
      <c r="T240" s="97"/>
      <c r="U240" s="97"/>
      <c r="V240" s="97"/>
      <c r="W240" s="97"/>
      <c r="X240" s="96">
        <v>6138</v>
      </c>
      <c r="Y240" s="96"/>
      <c r="Z240" s="96"/>
      <c r="AA240" s="96"/>
      <c r="AB240" s="96"/>
      <c r="AC240" s="96"/>
      <c r="AD240" s="96"/>
      <c r="AE240" s="96"/>
      <c r="AF240" s="96"/>
      <c r="AG240" s="97">
        <v>0.121882446386021</v>
      </c>
      <c r="AH240" s="97"/>
      <c r="AI240" s="97"/>
      <c r="AJ240" s="97"/>
      <c r="AK240" s="97"/>
      <c r="AL240" s="97"/>
      <c r="AM240" s="97"/>
      <c r="AN240" s="97"/>
      <c r="AO240" s="97"/>
    </row>
    <row r="241" spans="2:44" s="1" customFormat="1" ht="11.1" customHeight="1" x14ac:dyDescent="0.15">
      <c r="B241" s="12" t="s">
        <v>1202</v>
      </c>
      <c r="C241" s="104">
        <v>516306412.36000001</v>
      </c>
      <c r="D241" s="104"/>
      <c r="E241" s="104"/>
      <c r="F241" s="104"/>
      <c r="G241" s="104"/>
      <c r="H241" s="104"/>
      <c r="I241" s="104"/>
      <c r="J241" s="104"/>
      <c r="K241" s="104"/>
      <c r="L241" s="104"/>
      <c r="M241" s="104"/>
      <c r="N241" s="97">
        <v>0.14424887911958301</v>
      </c>
      <c r="O241" s="97"/>
      <c r="P241" s="97"/>
      <c r="Q241" s="97"/>
      <c r="R241" s="97"/>
      <c r="S241" s="97"/>
      <c r="T241" s="97"/>
      <c r="U241" s="97"/>
      <c r="V241" s="97"/>
      <c r="W241" s="97"/>
      <c r="X241" s="96">
        <v>6284</v>
      </c>
      <c r="Y241" s="96"/>
      <c r="Z241" s="96"/>
      <c r="AA241" s="96"/>
      <c r="AB241" s="96"/>
      <c r="AC241" s="96"/>
      <c r="AD241" s="96"/>
      <c r="AE241" s="96"/>
      <c r="AF241" s="96"/>
      <c r="AG241" s="97">
        <v>0.124781572676728</v>
      </c>
      <c r="AH241" s="97"/>
      <c r="AI241" s="97"/>
      <c r="AJ241" s="97"/>
      <c r="AK241" s="97"/>
      <c r="AL241" s="97"/>
      <c r="AM241" s="97"/>
      <c r="AN241" s="97"/>
      <c r="AO241" s="97"/>
    </row>
    <row r="242" spans="2:44" s="1" customFormat="1" ht="11.1" customHeight="1" x14ac:dyDescent="0.15">
      <c r="B242" s="12" t="s">
        <v>1203</v>
      </c>
      <c r="C242" s="104">
        <v>534347146.15000302</v>
      </c>
      <c r="D242" s="104"/>
      <c r="E242" s="104"/>
      <c r="F242" s="104"/>
      <c r="G242" s="104"/>
      <c r="H242" s="104"/>
      <c r="I242" s="104"/>
      <c r="J242" s="104"/>
      <c r="K242" s="104"/>
      <c r="L242" s="104"/>
      <c r="M242" s="104"/>
      <c r="N242" s="97">
        <v>0.149289210917531</v>
      </c>
      <c r="O242" s="97"/>
      <c r="P242" s="97"/>
      <c r="Q242" s="97"/>
      <c r="R242" s="97"/>
      <c r="S242" s="97"/>
      <c r="T242" s="97"/>
      <c r="U242" s="97"/>
      <c r="V242" s="97"/>
      <c r="W242" s="97"/>
      <c r="X242" s="96">
        <v>5677</v>
      </c>
      <c r="Y242" s="96"/>
      <c r="Z242" s="96"/>
      <c r="AA242" s="96"/>
      <c r="AB242" s="96"/>
      <c r="AC242" s="96"/>
      <c r="AD242" s="96"/>
      <c r="AE242" s="96"/>
      <c r="AF242" s="96"/>
      <c r="AG242" s="97">
        <v>0.112728355837967</v>
      </c>
      <c r="AH242" s="97"/>
      <c r="AI242" s="97"/>
      <c r="AJ242" s="97"/>
      <c r="AK242" s="97"/>
      <c r="AL242" s="97"/>
      <c r="AM242" s="97"/>
      <c r="AN242" s="97"/>
      <c r="AO242" s="97"/>
    </row>
    <row r="243" spans="2:44" s="1" customFormat="1" ht="11.1" customHeight="1" x14ac:dyDescent="0.15">
      <c r="B243" s="12" t="s">
        <v>1204</v>
      </c>
      <c r="C243" s="104">
        <v>471065572.48000097</v>
      </c>
      <c r="D243" s="104"/>
      <c r="E243" s="104"/>
      <c r="F243" s="104"/>
      <c r="G243" s="104"/>
      <c r="H243" s="104"/>
      <c r="I243" s="104"/>
      <c r="J243" s="104"/>
      <c r="K243" s="104"/>
      <c r="L243" s="104"/>
      <c r="M243" s="104"/>
      <c r="N243" s="97">
        <v>0.131609213434842</v>
      </c>
      <c r="O243" s="97"/>
      <c r="P243" s="97"/>
      <c r="Q243" s="97"/>
      <c r="R243" s="97"/>
      <c r="S243" s="97"/>
      <c r="T243" s="97"/>
      <c r="U243" s="97"/>
      <c r="V243" s="97"/>
      <c r="W243" s="97"/>
      <c r="X243" s="96">
        <v>4525</v>
      </c>
      <c r="Y243" s="96"/>
      <c r="Z243" s="96"/>
      <c r="AA243" s="96"/>
      <c r="AB243" s="96"/>
      <c r="AC243" s="96"/>
      <c r="AD243" s="96"/>
      <c r="AE243" s="96"/>
      <c r="AF243" s="96"/>
      <c r="AG243" s="97">
        <v>8.9853057982525797E-2</v>
      </c>
      <c r="AH243" s="97"/>
      <c r="AI243" s="97"/>
      <c r="AJ243" s="97"/>
      <c r="AK243" s="97"/>
      <c r="AL243" s="97"/>
      <c r="AM243" s="97"/>
      <c r="AN243" s="97"/>
      <c r="AO243" s="97"/>
    </row>
    <row r="244" spans="2:44" s="1" customFormat="1" ht="11.1" customHeight="1" x14ac:dyDescent="0.15">
      <c r="B244" s="12" t="s">
        <v>1205</v>
      </c>
      <c r="C244" s="104">
        <v>443438842.38999999</v>
      </c>
      <c r="D244" s="104"/>
      <c r="E244" s="104"/>
      <c r="F244" s="104"/>
      <c r="G244" s="104"/>
      <c r="H244" s="104"/>
      <c r="I244" s="104"/>
      <c r="J244" s="104"/>
      <c r="K244" s="104"/>
      <c r="L244" s="104"/>
      <c r="M244" s="104"/>
      <c r="N244" s="97">
        <v>0.123890686696028</v>
      </c>
      <c r="O244" s="97"/>
      <c r="P244" s="97"/>
      <c r="Q244" s="97"/>
      <c r="R244" s="97"/>
      <c r="S244" s="97"/>
      <c r="T244" s="97"/>
      <c r="U244" s="97"/>
      <c r="V244" s="97"/>
      <c r="W244" s="97"/>
      <c r="X244" s="96">
        <v>3660</v>
      </c>
      <c r="Y244" s="96"/>
      <c r="Z244" s="96"/>
      <c r="AA244" s="96"/>
      <c r="AB244" s="96"/>
      <c r="AC244" s="96"/>
      <c r="AD244" s="96"/>
      <c r="AE244" s="96"/>
      <c r="AF244" s="96"/>
      <c r="AG244" s="97">
        <v>7.2676727561556798E-2</v>
      </c>
      <c r="AH244" s="97"/>
      <c r="AI244" s="97"/>
      <c r="AJ244" s="97"/>
      <c r="AK244" s="97"/>
      <c r="AL244" s="97"/>
      <c r="AM244" s="97"/>
      <c r="AN244" s="97"/>
      <c r="AO244" s="97"/>
    </row>
    <row r="245" spans="2:44" s="1" customFormat="1" ht="11.1" customHeight="1" x14ac:dyDescent="0.15">
      <c r="B245" s="12" t="s">
        <v>1206</v>
      </c>
      <c r="C245" s="104">
        <v>323893481.200001</v>
      </c>
      <c r="D245" s="104"/>
      <c r="E245" s="104"/>
      <c r="F245" s="104"/>
      <c r="G245" s="104"/>
      <c r="H245" s="104"/>
      <c r="I245" s="104"/>
      <c r="J245" s="104"/>
      <c r="K245" s="104"/>
      <c r="L245" s="104"/>
      <c r="M245" s="104"/>
      <c r="N245" s="97">
        <v>9.0491364234041097E-2</v>
      </c>
      <c r="O245" s="97"/>
      <c r="P245" s="97"/>
      <c r="Q245" s="97"/>
      <c r="R245" s="97"/>
      <c r="S245" s="97"/>
      <c r="T245" s="97"/>
      <c r="U245" s="97"/>
      <c r="V245" s="97"/>
      <c r="W245" s="97"/>
      <c r="X245" s="96">
        <v>2191</v>
      </c>
      <c r="Y245" s="96"/>
      <c r="Z245" s="96"/>
      <c r="AA245" s="96"/>
      <c r="AB245" s="96"/>
      <c r="AC245" s="96"/>
      <c r="AD245" s="96"/>
      <c r="AE245" s="96"/>
      <c r="AF245" s="96"/>
      <c r="AG245" s="97">
        <v>4.3506751389992097E-2</v>
      </c>
      <c r="AH245" s="97"/>
      <c r="AI245" s="97"/>
      <c r="AJ245" s="97"/>
      <c r="AK245" s="97"/>
      <c r="AL245" s="97"/>
      <c r="AM245" s="97"/>
      <c r="AN245" s="97"/>
      <c r="AO245" s="97"/>
    </row>
    <row r="246" spans="2:44" s="1" customFormat="1" ht="11.1" customHeight="1" x14ac:dyDescent="0.15">
      <c r="B246" s="12" t="s">
        <v>1207</v>
      </c>
      <c r="C246" s="104">
        <v>99354406.480000004</v>
      </c>
      <c r="D246" s="104"/>
      <c r="E246" s="104"/>
      <c r="F246" s="104"/>
      <c r="G246" s="104"/>
      <c r="H246" s="104"/>
      <c r="I246" s="104"/>
      <c r="J246" s="104"/>
      <c r="K246" s="104"/>
      <c r="L246" s="104"/>
      <c r="M246" s="104"/>
      <c r="N246" s="97">
        <v>2.7758248643130298E-2</v>
      </c>
      <c r="O246" s="97"/>
      <c r="P246" s="97"/>
      <c r="Q246" s="97"/>
      <c r="R246" s="97"/>
      <c r="S246" s="97"/>
      <c r="T246" s="97"/>
      <c r="U246" s="97"/>
      <c r="V246" s="97"/>
      <c r="W246" s="97"/>
      <c r="X246" s="96">
        <v>598</v>
      </c>
      <c r="Y246" s="96"/>
      <c r="Z246" s="96"/>
      <c r="AA246" s="96"/>
      <c r="AB246" s="96"/>
      <c r="AC246" s="96"/>
      <c r="AD246" s="96"/>
      <c r="AE246" s="96"/>
      <c r="AF246" s="96"/>
      <c r="AG246" s="97">
        <v>1.18745035742653E-2</v>
      </c>
      <c r="AH246" s="97"/>
      <c r="AI246" s="97"/>
      <c r="AJ246" s="97"/>
      <c r="AK246" s="97"/>
      <c r="AL246" s="97"/>
      <c r="AM246" s="97"/>
      <c r="AN246" s="97"/>
      <c r="AO246" s="97"/>
    </row>
    <row r="247" spans="2:44" s="1" customFormat="1" ht="11.1" customHeight="1" x14ac:dyDescent="0.15">
      <c r="B247" s="12" t="s">
        <v>1208</v>
      </c>
      <c r="C247" s="104">
        <v>4223039.04</v>
      </c>
      <c r="D247" s="104"/>
      <c r="E247" s="104"/>
      <c r="F247" s="104"/>
      <c r="G247" s="104"/>
      <c r="H247" s="104"/>
      <c r="I247" s="104"/>
      <c r="J247" s="104"/>
      <c r="K247" s="104"/>
      <c r="L247" s="104"/>
      <c r="M247" s="104"/>
      <c r="N247" s="97">
        <v>1.17985876877603E-3</v>
      </c>
      <c r="O247" s="97"/>
      <c r="P247" s="97"/>
      <c r="Q247" s="97"/>
      <c r="R247" s="97"/>
      <c r="S247" s="97"/>
      <c r="T247" s="97"/>
      <c r="U247" s="97"/>
      <c r="V247" s="97"/>
      <c r="W247" s="97"/>
      <c r="X247" s="96">
        <v>46</v>
      </c>
      <c r="Y247" s="96"/>
      <c r="Z247" s="96"/>
      <c r="AA247" s="96"/>
      <c r="AB247" s="96"/>
      <c r="AC247" s="96"/>
      <c r="AD247" s="96"/>
      <c r="AE247" s="96"/>
      <c r="AF247" s="96"/>
      <c r="AG247" s="97">
        <v>9.1342335186656097E-4</v>
      </c>
      <c r="AH247" s="97"/>
      <c r="AI247" s="97"/>
      <c r="AJ247" s="97"/>
      <c r="AK247" s="97"/>
      <c r="AL247" s="97"/>
      <c r="AM247" s="97"/>
      <c r="AN247" s="97"/>
      <c r="AO247" s="97"/>
    </row>
    <row r="248" spans="2:44" s="1" customFormat="1" ht="11.1" customHeight="1" x14ac:dyDescent="0.15">
      <c r="B248" s="12" t="s">
        <v>1209</v>
      </c>
      <c r="C248" s="104">
        <v>5040376.5199999996</v>
      </c>
      <c r="D248" s="104"/>
      <c r="E248" s="104"/>
      <c r="F248" s="104"/>
      <c r="G248" s="104"/>
      <c r="H248" s="104"/>
      <c r="I248" s="104"/>
      <c r="J248" s="104"/>
      <c r="K248" s="104"/>
      <c r="L248" s="104"/>
      <c r="M248" s="104"/>
      <c r="N248" s="97">
        <v>1.40821156961287E-3</v>
      </c>
      <c r="O248" s="97"/>
      <c r="P248" s="97"/>
      <c r="Q248" s="97"/>
      <c r="R248" s="97"/>
      <c r="S248" s="97"/>
      <c r="T248" s="97"/>
      <c r="U248" s="97"/>
      <c r="V248" s="97"/>
      <c r="W248" s="97"/>
      <c r="X248" s="96">
        <v>46</v>
      </c>
      <c r="Y248" s="96"/>
      <c r="Z248" s="96"/>
      <c r="AA248" s="96"/>
      <c r="AB248" s="96"/>
      <c r="AC248" s="96"/>
      <c r="AD248" s="96"/>
      <c r="AE248" s="96"/>
      <c r="AF248" s="96"/>
      <c r="AG248" s="97">
        <v>9.1342335186656097E-4</v>
      </c>
      <c r="AH248" s="97"/>
      <c r="AI248" s="97"/>
      <c r="AJ248" s="97"/>
      <c r="AK248" s="97"/>
      <c r="AL248" s="97"/>
      <c r="AM248" s="97"/>
      <c r="AN248" s="97"/>
      <c r="AO248" s="97"/>
    </row>
    <row r="249" spans="2:44" s="1" customFormat="1" ht="11.1" customHeight="1" x14ac:dyDescent="0.15">
      <c r="B249" s="12" t="s">
        <v>1210</v>
      </c>
      <c r="C249" s="104">
        <v>15796501.1</v>
      </c>
      <c r="D249" s="104"/>
      <c r="E249" s="104"/>
      <c r="F249" s="104"/>
      <c r="G249" s="104"/>
      <c r="H249" s="104"/>
      <c r="I249" s="104"/>
      <c r="J249" s="104"/>
      <c r="K249" s="104"/>
      <c r="L249" s="104"/>
      <c r="M249" s="104"/>
      <c r="N249" s="97">
        <v>4.4133241872221004E-3</v>
      </c>
      <c r="O249" s="97"/>
      <c r="P249" s="97"/>
      <c r="Q249" s="97"/>
      <c r="R249" s="97"/>
      <c r="S249" s="97"/>
      <c r="T249" s="97"/>
      <c r="U249" s="97"/>
      <c r="V249" s="97"/>
      <c r="W249" s="97"/>
      <c r="X249" s="96">
        <v>148</v>
      </c>
      <c r="Y249" s="96"/>
      <c r="Z249" s="96"/>
      <c r="AA249" s="96"/>
      <c r="AB249" s="96"/>
      <c r="AC249" s="96"/>
      <c r="AD249" s="96"/>
      <c r="AE249" s="96"/>
      <c r="AF249" s="96"/>
      <c r="AG249" s="97">
        <v>2.93884034948372E-3</v>
      </c>
      <c r="AH249" s="97"/>
      <c r="AI249" s="97"/>
      <c r="AJ249" s="97"/>
      <c r="AK249" s="97"/>
      <c r="AL249" s="97"/>
      <c r="AM249" s="97"/>
      <c r="AN249" s="97"/>
      <c r="AO249" s="97"/>
    </row>
    <row r="250" spans="2:44" s="1" customFormat="1" ht="12.75" customHeight="1" x14ac:dyDescent="0.15">
      <c r="B250" s="51"/>
      <c r="C250" s="105">
        <v>3579275038.4699998</v>
      </c>
      <c r="D250" s="105"/>
      <c r="E250" s="105"/>
      <c r="F250" s="105"/>
      <c r="G250" s="105"/>
      <c r="H250" s="105"/>
      <c r="I250" s="105"/>
      <c r="J250" s="105"/>
      <c r="K250" s="105"/>
      <c r="L250" s="105"/>
      <c r="M250" s="105"/>
      <c r="N250" s="99">
        <v>1</v>
      </c>
      <c r="O250" s="99"/>
      <c r="P250" s="99"/>
      <c r="Q250" s="99"/>
      <c r="R250" s="99"/>
      <c r="S250" s="99"/>
      <c r="T250" s="99"/>
      <c r="U250" s="99"/>
      <c r="V250" s="99"/>
      <c r="W250" s="99"/>
      <c r="X250" s="98">
        <v>50360</v>
      </c>
      <c r="Y250" s="98"/>
      <c r="Z250" s="98"/>
      <c r="AA250" s="98"/>
      <c r="AB250" s="98"/>
      <c r="AC250" s="98"/>
      <c r="AD250" s="98"/>
      <c r="AE250" s="98"/>
      <c r="AF250" s="98"/>
      <c r="AG250" s="99">
        <v>1</v>
      </c>
      <c r="AH250" s="99"/>
      <c r="AI250" s="99"/>
      <c r="AJ250" s="99"/>
      <c r="AK250" s="99"/>
      <c r="AL250" s="99"/>
      <c r="AM250" s="99"/>
      <c r="AN250" s="99"/>
      <c r="AO250" s="99"/>
    </row>
    <row r="251" spans="2:44" s="1" customFormat="1" ht="9" customHeight="1" x14ac:dyDescent="0.15"/>
    <row r="252" spans="2:44" s="1" customFormat="1" ht="19.149999999999999" customHeight="1" x14ac:dyDescent="0.15">
      <c r="B252" s="85" t="s">
        <v>1243</v>
      </c>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c r="AG252" s="85"/>
      <c r="AH252" s="85"/>
      <c r="AI252" s="85"/>
      <c r="AJ252" s="85"/>
      <c r="AK252" s="85"/>
      <c r="AL252" s="85"/>
      <c r="AM252" s="85"/>
      <c r="AN252" s="85"/>
      <c r="AO252" s="85"/>
      <c r="AP252" s="85"/>
      <c r="AQ252" s="85"/>
      <c r="AR252" s="85"/>
    </row>
    <row r="253" spans="2:44" s="1" customFormat="1" ht="7.9" customHeight="1" x14ac:dyDescent="0.15"/>
    <row r="254" spans="2:44" s="1" customFormat="1" ht="12.75" customHeight="1" x14ac:dyDescent="0.15">
      <c r="B254" s="50"/>
      <c r="C254" s="83" t="s">
        <v>1115</v>
      </c>
      <c r="D254" s="83"/>
      <c r="E254" s="83"/>
      <c r="F254" s="83"/>
      <c r="G254" s="83"/>
      <c r="H254" s="83"/>
      <c r="I254" s="83"/>
      <c r="J254" s="83"/>
      <c r="K254" s="83"/>
      <c r="L254" s="83"/>
      <c r="M254" s="83"/>
      <c r="N254" s="83" t="s">
        <v>1116</v>
      </c>
      <c r="O254" s="83"/>
      <c r="P254" s="83"/>
      <c r="Q254" s="83"/>
      <c r="R254" s="83"/>
      <c r="S254" s="83"/>
      <c r="T254" s="83"/>
      <c r="U254" s="83"/>
      <c r="V254" s="83"/>
      <c r="W254" s="83"/>
      <c r="X254" s="83" t="s">
        <v>1117</v>
      </c>
      <c r="Y254" s="83"/>
      <c r="Z254" s="83"/>
      <c r="AA254" s="83"/>
      <c r="AB254" s="83"/>
      <c r="AC254" s="83"/>
      <c r="AD254" s="83"/>
      <c r="AE254" s="83"/>
      <c r="AF254" s="83"/>
      <c r="AG254" s="83" t="s">
        <v>1116</v>
      </c>
      <c r="AH254" s="83"/>
      <c r="AI254" s="83"/>
      <c r="AJ254" s="83"/>
      <c r="AK254" s="83"/>
      <c r="AL254" s="83"/>
      <c r="AM254" s="83"/>
      <c r="AN254" s="83"/>
      <c r="AO254" s="83"/>
    </row>
    <row r="255" spans="2:44" s="1" customFormat="1" ht="11.1" customHeight="1" x14ac:dyDescent="0.15">
      <c r="B255" s="12" t="s">
        <v>1198</v>
      </c>
      <c r="C255" s="104">
        <v>75152258.699999899</v>
      </c>
      <c r="D255" s="104"/>
      <c r="E255" s="104"/>
      <c r="F255" s="104"/>
      <c r="G255" s="104"/>
      <c r="H255" s="104"/>
      <c r="I255" s="104"/>
      <c r="J255" s="104"/>
      <c r="K255" s="104"/>
      <c r="L255" s="104"/>
      <c r="M255" s="104"/>
      <c r="N255" s="97">
        <v>2.0996502892978101E-2</v>
      </c>
      <c r="O255" s="97"/>
      <c r="P255" s="97"/>
      <c r="Q255" s="97"/>
      <c r="R255" s="97"/>
      <c r="S255" s="97"/>
      <c r="T255" s="97"/>
      <c r="U255" s="97"/>
      <c r="V255" s="97"/>
      <c r="W255" s="97"/>
      <c r="X255" s="96">
        <v>6090</v>
      </c>
      <c r="Y255" s="96"/>
      <c r="Z255" s="96"/>
      <c r="AA255" s="96"/>
      <c r="AB255" s="96"/>
      <c r="AC255" s="96"/>
      <c r="AD255" s="96"/>
      <c r="AE255" s="96"/>
      <c r="AF255" s="96"/>
      <c r="AG255" s="97">
        <v>0.120929308975377</v>
      </c>
      <c r="AH255" s="97"/>
      <c r="AI255" s="97"/>
      <c r="AJ255" s="97"/>
      <c r="AK255" s="97"/>
      <c r="AL255" s="97"/>
      <c r="AM255" s="97"/>
      <c r="AN255" s="97"/>
      <c r="AO255" s="97"/>
    </row>
    <row r="256" spans="2:44" s="1" customFormat="1" ht="11.1" customHeight="1" x14ac:dyDescent="0.15">
      <c r="B256" s="12" t="s">
        <v>1199</v>
      </c>
      <c r="C256" s="104">
        <v>163576156.66999999</v>
      </c>
      <c r="D256" s="104"/>
      <c r="E256" s="104"/>
      <c r="F256" s="104"/>
      <c r="G256" s="104"/>
      <c r="H256" s="104"/>
      <c r="I256" s="104"/>
      <c r="J256" s="104"/>
      <c r="K256" s="104"/>
      <c r="L256" s="104"/>
      <c r="M256" s="104"/>
      <c r="N256" s="97">
        <v>4.57009184574768E-2</v>
      </c>
      <c r="O256" s="97"/>
      <c r="P256" s="97"/>
      <c r="Q256" s="97"/>
      <c r="R256" s="97"/>
      <c r="S256" s="97"/>
      <c r="T256" s="97"/>
      <c r="U256" s="97"/>
      <c r="V256" s="97"/>
      <c r="W256" s="97"/>
      <c r="X256" s="96">
        <v>5189</v>
      </c>
      <c r="Y256" s="96"/>
      <c r="Z256" s="96"/>
      <c r="AA256" s="96"/>
      <c r="AB256" s="96"/>
      <c r="AC256" s="96"/>
      <c r="AD256" s="96"/>
      <c r="AE256" s="96"/>
      <c r="AF256" s="96"/>
      <c r="AG256" s="97">
        <v>0.10303812549642601</v>
      </c>
      <c r="AH256" s="97"/>
      <c r="AI256" s="97"/>
      <c r="AJ256" s="97"/>
      <c r="AK256" s="97"/>
      <c r="AL256" s="97"/>
      <c r="AM256" s="97"/>
      <c r="AN256" s="97"/>
      <c r="AO256" s="97"/>
    </row>
    <row r="257" spans="2:44" s="1" customFormat="1" ht="11.1" customHeight="1" x14ac:dyDescent="0.15">
      <c r="B257" s="12" t="s">
        <v>1200</v>
      </c>
      <c r="C257" s="104">
        <v>258361453.670001</v>
      </c>
      <c r="D257" s="104"/>
      <c r="E257" s="104"/>
      <c r="F257" s="104"/>
      <c r="G257" s="104"/>
      <c r="H257" s="104"/>
      <c r="I257" s="104"/>
      <c r="J257" s="104"/>
      <c r="K257" s="104"/>
      <c r="L257" s="104"/>
      <c r="M257" s="104"/>
      <c r="N257" s="97">
        <v>7.2182621031671196E-2</v>
      </c>
      <c r="O257" s="97"/>
      <c r="P257" s="97"/>
      <c r="Q257" s="97"/>
      <c r="R257" s="97"/>
      <c r="S257" s="97"/>
      <c r="T257" s="97"/>
      <c r="U257" s="97"/>
      <c r="V257" s="97"/>
      <c r="W257" s="97"/>
      <c r="X257" s="96">
        <v>5398</v>
      </c>
      <c r="Y257" s="96"/>
      <c r="Z257" s="96"/>
      <c r="AA257" s="96"/>
      <c r="AB257" s="96"/>
      <c r="AC257" s="96"/>
      <c r="AD257" s="96"/>
      <c r="AE257" s="96"/>
      <c r="AF257" s="96"/>
      <c r="AG257" s="97">
        <v>0.10718824463860201</v>
      </c>
      <c r="AH257" s="97"/>
      <c r="AI257" s="97"/>
      <c r="AJ257" s="97"/>
      <c r="AK257" s="97"/>
      <c r="AL257" s="97"/>
      <c r="AM257" s="97"/>
      <c r="AN257" s="97"/>
      <c r="AO257" s="97"/>
    </row>
    <row r="258" spans="2:44" s="1" customFormat="1" ht="11.1" customHeight="1" x14ac:dyDescent="0.15">
      <c r="B258" s="12" t="s">
        <v>1201</v>
      </c>
      <c r="C258" s="104">
        <v>357266811.44999999</v>
      </c>
      <c r="D258" s="104"/>
      <c r="E258" s="104"/>
      <c r="F258" s="104"/>
      <c r="G258" s="104"/>
      <c r="H258" s="104"/>
      <c r="I258" s="104"/>
      <c r="J258" s="104"/>
      <c r="K258" s="104"/>
      <c r="L258" s="104"/>
      <c r="M258" s="104"/>
      <c r="N258" s="97">
        <v>9.9815411671385995E-2</v>
      </c>
      <c r="O258" s="97"/>
      <c r="P258" s="97"/>
      <c r="Q258" s="97"/>
      <c r="R258" s="97"/>
      <c r="S258" s="97"/>
      <c r="T258" s="97"/>
      <c r="U258" s="97"/>
      <c r="V258" s="97"/>
      <c r="W258" s="97"/>
      <c r="X258" s="96">
        <v>5774</v>
      </c>
      <c r="Y258" s="96"/>
      <c r="Z258" s="96"/>
      <c r="AA258" s="96"/>
      <c r="AB258" s="96"/>
      <c r="AC258" s="96"/>
      <c r="AD258" s="96"/>
      <c r="AE258" s="96"/>
      <c r="AF258" s="96"/>
      <c r="AG258" s="97">
        <v>0.114654487688642</v>
      </c>
      <c r="AH258" s="97"/>
      <c r="AI258" s="97"/>
      <c r="AJ258" s="97"/>
      <c r="AK258" s="97"/>
      <c r="AL258" s="97"/>
      <c r="AM258" s="97"/>
      <c r="AN258" s="97"/>
      <c r="AO258" s="97"/>
    </row>
    <row r="259" spans="2:44" s="1" customFormat="1" ht="11.1" customHeight="1" x14ac:dyDescent="0.15">
      <c r="B259" s="12" t="s">
        <v>1202</v>
      </c>
      <c r="C259" s="104">
        <v>459587071.08999997</v>
      </c>
      <c r="D259" s="104"/>
      <c r="E259" s="104"/>
      <c r="F259" s="104"/>
      <c r="G259" s="104"/>
      <c r="H259" s="104"/>
      <c r="I259" s="104"/>
      <c r="J259" s="104"/>
      <c r="K259" s="104"/>
      <c r="L259" s="104"/>
      <c r="M259" s="104"/>
      <c r="N259" s="97">
        <v>0.12840227871576301</v>
      </c>
      <c r="O259" s="97"/>
      <c r="P259" s="97"/>
      <c r="Q259" s="97"/>
      <c r="R259" s="97"/>
      <c r="S259" s="97"/>
      <c r="T259" s="97"/>
      <c r="U259" s="97"/>
      <c r="V259" s="97"/>
      <c r="W259" s="97"/>
      <c r="X259" s="96">
        <v>6141</v>
      </c>
      <c r="Y259" s="96"/>
      <c r="Z259" s="96"/>
      <c r="AA259" s="96"/>
      <c r="AB259" s="96"/>
      <c r="AC259" s="96"/>
      <c r="AD259" s="96"/>
      <c r="AE259" s="96"/>
      <c r="AF259" s="96"/>
      <c r="AG259" s="97">
        <v>0.121942017474186</v>
      </c>
      <c r="AH259" s="97"/>
      <c r="AI259" s="97"/>
      <c r="AJ259" s="97"/>
      <c r="AK259" s="97"/>
      <c r="AL259" s="97"/>
      <c r="AM259" s="97"/>
      <c r="AN259" s="97"/>
      <c r="AO259" s="97"/>
    </row>
    <row r="260" spans="2:44" s="1" customFormat="1" ht="11.1" customHeight="1" x14ac:dyDescent="0.15">
      <c r="B260" s="12" t="s">
        <v>1203</v>
      </c>
      <c r="C260" s="104">
        <v>492796681.86000198</v>
      </c>
      <c r="D260" s="104"/>
      <c r="E260" s="104"/>
      <c r="F260" s="104"/>
      <c r="G260" s="104"/>
      <c r="H260" s="104"/>
      <c r="I260" s="104"/>
      <c r="J260" s="104"/>
      <c r="K260" s="104"/>
      <c r="L260" s="104"/>
      <c r="M260" s="104"/>
      <c r="N260" s="97">
        <v>0.137680585192093</v>
      </c>
      <c r="O260" s="97"/>
      <c r="P260" s="97"/>
      <c r="Q260" s="97"/>
      <c r="R260" s="97"/>
      <c r="S260" s="97"/>
      <c r="T260" s="97"/>
      <c r="U260" s="97"/>
      <c r="V260" s="97"/>
      <c r="W260" s="97"/>
      <c r="X260" s="96">
        <v>5910</v>
      </c>
      <c r="Y260" s="96"/>
      <c r="Z260" s="96"/>
      <c r="AA260" s="96"/>
      <c r="AB260" s="96"/>
      <c r="AC260" s="96"/>
      <c r="AD260" s="96"/>
      <c r="AE260" s="96"/>
      <c r="AF260" s="96"/>
      <c r="AG260" s="97">
        <v>0.117355043685465</v>
      </c>
      <c r="AH260" s="97"/>
      <c r="AI260" s="97"/>
      <c r="AJ260" s="97"/>
      <c r="AK260" s="97"/>
      <c r="AL260" s="97"/>
      <c r="AM260" s="97"/>
      <c r="AN260" s="97"/>
      <c r="AO260" s="97"/>
    </row>
    <row r="261" spans="2:44" s="1" customFormat="1" ht="11.1" customHeight="1" x14ac:dyDescent="0.15">
      <c r="B261" s="12" t="s">
        <v>1204</v>
      </c>
      <c r="C261" s="104">
        <v>566159073.19000006</v>
      </c>
      <c r="D261" s="104"/>
      <c r="E261" s="104"/>
      <c r="F261" s="104"/>
      <c r="G261" s="104"/>
      <c r="H261" s="104"/>
      <c r="I261" s="104"/>
      <c r="J261" s="104"/>
      <c r="K261" s="104"/>
      <c r="L261" s="104"/>
      <c r="M261" s="104"/>
      <c r="N261" s="97">
        <v>0.158177023867942</v>
      </c>
      <c r="O261" s="97"/>
      <c r="P261" s="97"/>
      <c r="Q261" s="97"/>
      <c r="R261" s="97"/>
      <c r="S261" s="97"/>
      <c r="T261" s="97"/>
      <c r="U261" s="97"/>
      <c r="V261" s="97"/>
      <c r="W261" s="97"/>
      <c r="X261" s="96">
        <v>5971</v>
      </c>
      <c r="Y261" s="96"/>
      <c r="Z261" s="96"/>
      <c r="AA261" s="96"/>
      <c r="AB261" s="96"/>
      <c r="AC261" s="96"/>
      <c r="AD261" s="96"/>
      <c r="AE261" s="96"/>
      <c r="AF261" s="96"/>
      <c r="AG261" s="97">
        <v>0.118566322478157</v>
      </c>
      <c r="AH261" s="97"/>
      <c r="AI261" s="97"/>
      <c r="AJ261" s="97"/>
      <c r="AK261" s="97"/>
      <c r="AL261" s="97"/>
      <c r="AM261" s="97"/>
      <c r="AN261" s="97"/>
      <c r="AO261" s="97"/>
    </row>
    <row r="262" spans="2:44" s="1" customFormat="1" ht="11.1" customHeight="1" x14ac:dyDescent="0.15">
      <c r="B262" s="12" t="s">
        <v>1205</v>
      </c>
      <c r="C262" s="104">
        <v>610679359.02000201</v>
      </c>
      <c r="D262" s="104"/>
      <c r="E262" s="104"/>
      <c r="F262" s="104"/>
      <c r="G262" s="104"/>
      <c r="H262" s="104"/>
      <c r="I262" s="104"/>
      <c r="J262" s="104"/>
      <c r="K262" s="104"/>
      <c r="L262" s="104"/>
      <c r="M262" s="104"/>
      <c r="N262" s="97">
        <v>0.17061537670517801</v>
      </c>
      <c r="O262" s="97"/>
      <c r="P262" s="97"/>
      <c r="Q262" s="97"/>
      <c r="R262" s="97"/>
      <c r="S262" s="97"/>
      <c r="T262" s="97"/>
      <c r="U262" s="97"/>
      <c r="V262" s="97"/>
      <c r="W262" s="97"/>
      <c r="X262" s="96">
        <v>5497</v>
      </c>
      <c r="Y262" s="96"/>
      <c r="Z262" s="96"/>
      <c r="AA262" s="96"/>
      <c r="AB262" s="96"/>
      <c r="AC262" s="96"/>
      <c r="AD262" s="96"/>
      <c r="AE262" s="96"/>
      <c r="AF262" s="96"/>
      <c r="AG262" s="97">
        <v>0.109154090548054</v>
      </c>
      <c r="AH262" s="97"/>
      <c r="AI262" s="97"/>
      <c r="AJ262" s="97"/>
      <c r="AK262" s="97"/>
      <c r="AL262" s="97"/>
      <c r="AM262" s="97"/>
      <c r="AN262" s="97"/>
      <c r="AO262" s="97"/>
    </row>
    <row r="263" spans="2:44" s="1" customFormat="1" ht="11.1" customHeight="1" x14ac:dyDescent="0.15">
      <c r="B263" s="12" t="s">
        <v>1206</v>
      </c>
      <c r="C263" s="104">
        <v>438407095.56000102</v>
      </c>
      <c r="D263" s="104"/>
      <c r="E263" s="104"/>
      <c r="F263" s="104"/>
      <c r="G263" s="104"/>
      <c r="H263" s="104"/>
      <c r="I263" s="104"/>
      <c r="J263" s="104"/>
      <c r="K263" s="104"/>
      <c r="L263" s="104"/>
      <c r="M263" s="104"/>
      <c r="N263" s="97">
        <v>0.122484886142587</v>
      </c>
      <c r="O263" s="97"/>
      <c r="P263" s="97"/>
      <c r="Q263" s="97"/>
      <c r="R263" s="97"/>
      <c r="S263" s="97"/>
      <c r="T263" s="97"/>
      <c r="U263" s="97"/>
      <c r="V263" s="97"/>
      <c r="W263" s="97"/>
      <c r="X263" s="96">
        <v>3227</v>
      </c>
      <c r="Y263" s="96"/>
      <c r="Z263" s="96"/>
      <c r="AA263" s="96"/>
      <c r="AB263" s="96"/>
      <c r="AC263" s="96"/>
      <c r="AD263" s="96"/>
      <c r="AE263" s="96"/>
      <c r="AF263" s="96"/>
      <c r="AG263" s="97">
        <v>6.4078633836378102E-2</v>
      </c>
      <c r="AH263" s="97"/>
      <c r="AI263" s="97"/>
      <c r="AJ263" s="97"/>
      <c r="AK263" s="97"/>
      <c r="AL263" s="97"/>
      <c r="AM263" s="97"/>
      <c r="AN263" s="97"/>
      <c r="AO263" s="97"/>
    </row>
    <row r="264" spans="2:44" s="1" customFormat="1" ht="11.1" customHeight="1" x14ac:dyDescent="0.15">
      <c r="B264" s="12" t="s">
        <v>1207</v>
      </c>
      <c r="C264" s="104">
        <v>116306369.56</v>
      </c>
      <c r="D264" s="104"/>
      <c r="E264" s="104"/>
      <c r="F264" s="104"/>
      <c r="G264" s="104"/>
      <c r="H264" s="104"/>
      <c r="I264" s="104"/>
      <c r="J264" s="104"/>
      <c r="K264" s="104"/>
      <c r="L264" s="104"/>
      <c r="M264" s="104"/>
      <c r="N264" s="97">
        <v>3.2494392945482099E-2</v>
      </c>
      <c r="O264" s="97"/>
      <c r="P264" s="97"/>
      <c r="Q264" s="97"/>
      <c r="R264" s="97"/>
      <c r="S264" s="97"/>
      <c r="T264" s="97"/>
      <c r="U264" s="97"/>
      <c r="V264" s="97"/>
      <c r="W264" s="97"/>
      <c r="X264" s="96">
        <v>791</v>
      </c>
      <c r="Y264" s="96"/>
      <c r="Z264" s="96"/>
      <c r="AA264" s="96"/>
      <c r="AB264" s="96"/>
      <c r="AC264" s="96"/>
      <c r="AD264" s="96"/>
      <c r="AE264" s="96"/>
      <c r="AF264" s="96"/>
      <c r="AG264" s="97">
        <v>1.5706910246227199E-2</v>
      </c>
      <c r="AH264" s="97"/>
      <c r="AI264" s="97"/>
      <c r="AJ264" s="97"/>
      <c r="AK264" s="97"/>
      <c r="AL264" s="97"/>
      <c r="AM264" s="97"/>
      <c r="AN264" s="97"/>
      <c r="AO264" s="97"/>
    </row>
    <row r="265" spans="2:44" s="1" customFormat="1" ht="11.1" customHeight="1" x14ac:dyDescent="0.15">
      <c r="B265" s="12" t="s">
        <v>1208</v>
      </c>
      <c r="C265" s="104">
        <v>14088386.76</v>
      </c>
      <c r="D265" s="104"/>
      <c r="E265" s="104"/>
      <c r="F265" s="104"/>
      <c r="G265" s="104"/>
      <c r="H265" s="104"/>
      <c r="I265" s="104"/>
      <c r="J265" s="104"/>
      <c r="K265" s="104"/>
      <c r="L265" s="104"/>
      <c r="M265" s="104"/>
      <c r="N265" s="97">
        <v>3.9361006373017397E-3</v>
      </c>
      <c r="O265" s="97"/>
      <c r="P265" s="97"/>
      <c r="Q265" s="97"/>
      <c r="R265" s="97"/>
      <c r="S265" s="97"/>
      <c r="T265" s="97"/>
      <c r="U265" s="97"/>
      <c r="V265" s="97"/>
      <c r="W265" s="97"/>
      <c r="X265" s="96">
        <v>127</v>
      </c>
      <c r="Y265" s="96"/>
      <c r="Z265" s="96"/>
      <c r="AA265" s="96"/>
      <c r="AB265" s="96"/>
      <c r="AC265" s="96"/>
      <c r="AD265" s="96"/>
      <c r="AE265" s="96"/>
      <c r="AF265" s="96"/>
      <c r="AG265" s="97">
        <v>2.5218427323272399E-3</v>
      </c>
      <c r="AH265" s="97"/>
      <c r="AI265" s="97"/>
      <c r="AJ265" s="97"/>
      <c r="AK265" s="97"/>
      <c r="AL265" s="97"/>
      <c r="AM265" s="97"/>
      <c r="AN265" s="97"/>
      <c r="AO265" s="97"/>
    </row>
    <row r="266" spans="2:44" s="1" customFormat="1" ht="11.1" customHeight="1" x14ac:dyDescent="0.15">
      <c r="B266" s="12" t="s">
        <v>1209</v>
      </c>
      <c r="C266" s="104">
        <v>4653252.5199999996</v>
      </c>
      <c r="D266" s="104"/>
      <c r="E266" s="104"/>
      <c r="F266" s="104"/>
      <c r="G266" s="104"/>
      <c r="H266" s="104"/>
      <c r="I266" s="104"/>
      <c r="J266" s="104"/>
      <c r="K266" s="104"/>
      <c r="L266" s="104"/>
      <c r="M266" s="104"/>
      <c r="N266" s="97">
        <v>1.30005447192152E-3</v>
      </c>
      <c r="O266" s="97"/>
      <c r="P266" s="97"/>
      <c r="Q266" s="97"/>
      <c r="R266" s="97"/>
      <c r="S266" s="97"/>
      <c r="T266" s="97"/>
      <c r="U266" s="97"/>
      <c r="V266" s="97"/>
      <c r="W266" s="97"/>
      <c r="X266" s="96">
        <v>50</v>
      </c>
      <c r="Y266" s="96"/>
      <c r="Z266" s="96"/>
      <c r="AA266" s="96"/>
      <c r="AB266" s="96"/>
      <c r="AC266" s="96"/>
      <c r="AD266" s="96"/>
      <c r="AE266" s="96"/>
      <c r="AF266" s="96"/>
      <c r="AG266" s="97">
        <v>9.9285146942017493E-4</v>
      </c>
      <c r="AH266" s="97"/>
      <c r="AI266" s="97"/>
      <c r="AJ266" s="97"/>
      <c r="AK266" s="97"/>
      <c r="AL266" s="97"/>
      <c r="AM266" s="97"/>
      <c r="AN266" s="97"/>
      <c r="AO266" s="97"/>
    </row>
    <row r="267" spans="2:44" s="1" customFormat="1" ht="11.1" customHeight="1" x14ac:dyDescent="0.15">
      <c r="B267" s="12" t="s">
        <v>1210</v>
      </c>
      <c r="C267" s="104">
        <v>22241068.420000002</v>
      </c>
      <c r="D267" s="104"/>
      <c r="E267" s="104"/>
      <c r="F267" s="104"/>
      <c r="G267" s="104"/>
      <c r="H267" s="104"/>
      <c r="I267" s="104"/>
      <c r="J267" s="104"/>
      <c r="K267" s="104"/>
      <c r="L267" s="104"/>
      <c r="M267" s="104"/>
      <c r="N267" s="97">
        <v>6.2138472682186398E-3</v>
      </c>
      <c r="O267" s="97"/>
      <c r="P267" s="97"/>
      <c r="Q267" s="97"/>
      <c r="R267" s="97"/>
      <c r="S267" s="97"/>
      <c r="T267" s="97"/>
      <c r="U267" s="97"/>
      <c r="V267" s="97"/>
      <c r="W267" s="97"/>
      <c r="X267" s="96">
        <v>195</v>
      </c>
      <c r="Y267" s="96"/>
      <c r="Z267" s="96"/>
      <c r="AA267" s="96"/>
      <c r="AB267" s="96"/>
      <c r="AC267" s="96"/>
      <c r="AD267" s="96"/>
      <c r="AE267" s="96"/>
      <c r="AF267" s="96"/>
      <c r="AG267" s="97">
        <v>3.8721207307386798E-3</v>
      </c>
      <c r="AH267" s="97"/>
      <c r="AI267" s="97"/>
      <c r="AJ267" s="97"/>
      <c r="AK267" s="97"/>
      <c r="AL267" s="97"/>
      <c r="AM267" s="97"/>
      <c r="AN267" s="97"/>
      <c r="AO267" s="97"/>
    </row>
    <row r="268" spans="2:44" s="1" customFormat="1" ht="12.75" customHeight="1" x14ac:dyDescent="0.15">
      <c r="B268" s="51"/>
      <c r="C268" s="105">
        <v>3579275038.4700098</v>
      </c>
      <c r="D268" s="105"/>
      <c r="E268" s="105"/>
      <c r="F268" s="105"/>
      <c r="G268" s="105"/>
      <c r="H268" s="105"/>
      <c r="I268" s="105"/>
      <c r="J268" s="105"/>
      <c r="K268" s="105"/>
      <c r="L268" s="105"/>
      <c r="M268" s="105"/>
      <c r="N268" s="99">
        <v>1</v>
      </c>
      <c r="O268" s="99"/>
      <c r="P268" s="99"/>
      <c r="Q268" s="99"/>
      <c r="R268" s="99"/>
      <c r="S268" s="99"/>
      <c r="T268" s="99"/>
      <c r="U268" s="99"/>
      <c r="V268" s="99"/>
      <c r="W268" s="99"/>
      <c r="X268" s="98">
        <v>50360</v>
      </c>
      <c r="Y268" s="98"/>
      <c r="Z268" s="98"/>
      <c r="AA268" s="98"/>
      <c r="AB268" s="98"/>
      <c r="AC268" s="98"/>
      <c r="AD268" s="98"/>
      <c r="AE268" s="98"/>
      <c r="AF268" s="98"/>
      <c r="AG268" s="99">
        <v>1</v>
      </c>
      <c r="AH268" s="99"/>
      <c r="AI268" s="99"/>
      <c r="AJ268" s="99"/>
      <c r="AK268" s="99"/>
      <c r="AL268" s="99"/>
      <c r="AM268" s="99"/>
      <c r="AN268" s="99"/>
      <c r="AO268" s="99"/>
    </row>
    <row r="269" spans="2:44" s="1" customFormat="1" ht="9" customHeight="1" x14ac:dyDescent="0.15"/>
    <row r="270" spans="2:44" s="1" customFormat="1" ht="19.149999999999999" customHeight="1" x14ac:dyDescent="0.15">
      <c r="B270" s="85" t="s">
        <v>1244</v>
      </c>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c r="AG270" s="85"/>
      <c r="AH270" s="85"/>
      <c r="AI270" s="85"/>
      <c r="AJ270" s="85"/>
      <c r="AK270" s="85"/>
      <c r="AL270" s="85"/>
      <c r="AM270" s="85"/>
      <c r="AN270" s="85"/>
      <c r="AO270" s="85"/>
      <c r="AP270" s="85"/>
      <c r="AQ270" s="85"/>
      <c r="AR270" s="85"/>
    </row>
    <row r="271" spans="2:44" s="1" customFormat="1" ht="7.9" customHeight="1" x14ac:dyDescent="0.15"/>
    <row r="272" spans="2:44" s="1" customFormat="1" ht="13.35" customHeight="1" x14ac:dyDescent="0.15">
      <c r="B272" s="100"/>
      <c r="C272" s="100"/>
      <c r="D272" s="83" t="s">
        <v>1115</v>
      </c>
      <c r="E272" s="83"/>
      <c r="F272" s="83"/>
      <c r="G272" s="83"/>
      <c r="H272" s="83"/>
      <c r="I272" s="83"/>
      <c r="J272" s="83"/>
      <c r="K272" s="83"/>
      <c r="L272" s="83"/>
      <c r="M272" s="83"/>
      <c r="N272" s="83"/>
      <c r="O272" s="83" t="s">
        <v>1116</v>
      </c>
      <c r="P272" s="83"/>
      <c r="Q272" s="83"/>
      <c r="R272" s="83"/>
      <c r="S272" s="83"/>
      <c r="T272" s="83"/>
      <c r="U272" s="83"/>
      <c r="V272" s="83"/>
      <c r="W272" s="83"/>
      <c r="X272" s="83"/>
      <c r="Y272" s="83" t="s">
        <v>1117</v>
      </c>
      <c r="Z272" s="83"/>
      <c r="AA272" s="83"/>
      <c r="AB272" s="83"/>
      <c r="AC272" s="83"/>
      <c r="AD272" s="83"/>
      <c r="AE272" s="83"/>
      <c r="AF272" s="83"/>
      <c r="AG272" s="83"/>
      <c r="AH272" s="83" t="s">
        <v>1116</v>
      </c>
      <c r="AI272" s="83"/>
      <c r="AJ272" s="83"/>
      <c r="AK272" s="83"/>
      <c r="AL272" s="83"/>
      <c r="AM272" s="83"/>
      <c r="AN272" s="83"/>
      <c r="AO272" s="83"/>
      <c r="AP272" s="52"/>
    </row>
    <row r="273" spans="2:42" s="1" customFormat="1" ht="11.1" customHeight="1" x14ac:dyDescent="0.15">
      <c r="B273" s="94" t="s">
        <v>1211</v>
      </c>
      <c r="C273" s="94"/>
      <c r="D273" s="104">
        <v>35536989.749999903</v>
      </c>
      <c r="E273" s="104"/>
      <c r="F273" s="104"/>
      <c r="G273" s="104"/>
      <c r="H273" s="104"/>
      <c r="I273" s="104"/>
      <c r="J273" s="104"/>
      <c r="K273" s="104"/>
      <c r="L273" s="104"/>
      <c r="M273" s="104"/>
      <c r="N273" s="104"/>
      <c r="O273" s="97">
        <v>9.9285440118596201E-3</v>
      </c>
      <c r="P273" s="97"/>
      <c r="Q273" s="97"/>
      <c r="R273" s="97"/>
      <c r="S273" s="97"/>
      <c r="T273" s="97"/>
      <c r="U273" s="97"/>
      <c r="V273" s="97"/>
      <c r="W273" s="97"/>
      <c r="X273" s="97"/>
      <c r="Y273" s="96">
        <v>4185</v>
      </c>
      <c r="Z273" s="96"/>
      <c r="AA273" s="96"/>
      <c r="AB273" s="96"/>
      <c r="AC273" s="96"/>
      <c r="AD273" s="96"/>
      <c r="AE273" s="96"/>
      <c r="AF273" s="96"/>
      <c r="AG273" s="96"/>
      <c r="AH273" s="97">
        <v>8.31016679904686E-2</v>
      </c>
      <c r="AI273" s="97"/>
      <c r="AJ273" s="97"/>
      <c r="AK273" s="97"/>
      <c r="AL273" s="97"/>
      <c r="AM273" s="97"/>
      <c r="AN273" s="97"/>
      <c r="AO273" s="97"/>
      <c r="AP273" s="53">
        <v>1</v>
      </c>
    </row>
    <row r="274" spans="2:42" s="1" customFormat="1" ht="11.1" customHeight="1" x14ac:dyDescent="0.15">
      <c r="B274" s="94" t="s">
        <v>1212</v>
      </c>
      <c r="C274" s="94"/>
      <c r="D274" s="104">
        <v>100642616.78</v>
      </c>
      <c r="E274" s="104"/>
      <c r="F274" s="104"/>
      <c r="G274" s="104"/>
      <c r="H274" s="104"/>
      <c r="I274" s="104"/>
      <c r="J274" s="104"/>
      <c r="K274" s="104"/>
      <c r="L274" s="104"/>
      <c r="M274" s="104"/>
      <c r="N274" s="104"/>
      <c r="O274" s="97">
        <v>2.8118156805021902E-2</v>
      </c>
      <c r="P274" s="97"/>
      <c r="Q274" s="97"/>
      <c r="R274" s="97"/>
      <c r="S274" s="97"/>
      <c r="T274" s="97"/>
      <c r="U274" s="97"/>
      <c r="V274" s="97"/>
      <c r="W274" s="97"/>
      <c r="X274" s="97"/>
      <c r="Y274" s="96">
        <v>4372</v>
      </c>
      <c r="Z274" s="96"/>
      <c r="AA274" s="96"/>
      <c r="AB274" s="96"/>
      <c r="AC274" s="96"/>
      <c r="AD274" s="96"/>
      <c r="AE274" s="96"/>
      <c r="AF274" s="96"/>
      <c r="AG274" s="96"/>
      <c r="AH274" s="97">
        <v>8.6814932486100102E-2</v>
      </c>
      <c r="AI274" s="97"/>
      <c r="AJ274" s="97"/>
      <c r="AK274" s="97"/>
      <c r="AL274" s="97"/>
      <c r="AM274" s="97"/>
      <c r="AN274" s="97"/>
      <c r="AO274" s="97"/>
      <c r="AP274" s="53">
        <v>2</v>
      </c>
    </row>
    <row r="275" spans="2:42" s="1" customFormat="1" ht="11.1" customHeight="1" x14ac:dyDescent="0.15">
      <c r="B275" s="94" t="s">
        <v>1213</v>
      </c>
      <c r="C275" s="94"/>
      <c r="D275" s="104">
        <v>209103373.38</v>
      </c>
      <c r="E275" s="104"/>
      <c r="F275" s="104"/>
      <c r="G275" s="104"/>
      <c r="H275" s="104"/>
      <c r="I275" s="104"/>
      <c r="J275" s="104"/>
      <c r="K275" s="104"/>
      <c r="L275" s="104"/>
      <c r="M275" s="104"/>
      <c r="N275" s="104"/>
      <c r="O275" s="97">
        <v>5.8420593872379203E-2</v>
      </c>
      <c r="P275" s="97"/>
      <c r="Q275" s="97"/>
      <c r="R275" s="97"/>
      <c r="S275" s="97"/>
      <c r="T275" s="97"/>
      <c r="U275" s="97"/>
      <c r="V275" s="97"/>
      <c r="W275" s="97"/>
      <c r="X275" s="97"/>
      <c r="Y275" s="96">
        <v>4894</v>
      </c>
      <c r="Z275" s="96"/>
      <c r="AA275" s="96"/>
      <c r="AB275" s="96"/>
      <c r="AC275" s="96"/>
      <c r="AD275" s="96"/>
      <c r="AE275" s="96"/>
      <c r="AF275" s="96"/>
      <c r="AG275" s="96"/>
      <c r="AH275" s="97">
        <v>9.7180301826846699E-2</v>
      </c>
      <c r="AI275" s="97"/>
      <c r="AJ275" s="97"/>
      <c r="AK275" s="97"/>
      <c r="AL275" s="97"/>
      <c r="AM275" s="97"/>
      <c r="AN275" s="97"/>
      <c r="AO275" s="97"/>
      <c r="AP275" s="53">
        <v>3</v>
      </c>
    </row>
    <row r="276" spans="2:42" s="1" customFormat="1" ht="11.1" customHeight="1" x14ac:dyDescent="0.15">
      <c r="B276" s="94" t="s">
        <v>1214</v>
      </c>
      <c r="C276" s="94"/>
      <c r="D276" s="104">
        <v>413926477.11999899</v>
      </c>
      <c r="E276" s="104"/>
      <c r="F276" s="104"/>
      <c r="G276" s="104"/>
      <c r="H276" s="104"/>
      <c r="I276" s="104"/>
      <c r="J276" s="104"/>
      <c r="K276" s="104"/>
      <c r="L276" s="104"/>
      <c r="M276" s="104"/>
      <c r="N276" s="104"/>
      <c r="O276" s="97">
        <v>0.115645339536952</v>
      </c>
      <c r="P276" s="97"/>
      <c r="Q276" s="97"/>
      <c r="R276" s="97"/>
      <c r="S276" s="97"/>
      <c r="T276" s="97"/>
      <c r="U276" s="97"/>
      <c r="V276" s="97"/>
      <c r="W276" s="97"/>
      <c r="X276" s="97"/>
      <c r="Y276" s="96">
        <v>6064</v>
      </c>
      <c r="Z276" s="96"/>
      <c r="AA276" s="96"/>
      <c r="AB276" s="96"/>
      <c r="AC276" s="96"/>
      <c r="AD276" s="96"/>
      <c r="AE276" s="96"/>
      <c r="AF276" s="96"/>
      <c r="AG276" s="96"/>
      <c r="AH276" s="97">
        <v>0.120413026211279</v>
      </c>
      <c r="AI276" s="97"/>
      <c r="AJ276" s="97"/>
      <c r="AK276" s="97"/>
      <c r="AL276" s="97"/>
      <c r="AM276" s="97"/>
      <c r="AN276" s="97"/>
      <c r="AO276" s="97"/>
      <c r="AP276" s="53">
        <v>4</v>
      </c>
    </row>
    <row r="277" spans="2:42" s="1" customFormat="1" ht="11.1" customHeight="1" x14ac:dyDescent="0.15">
      <c r="B277" s="94" t="s">
        <v>1215</v>
      </c>
      <c r="C277" s="94"/>
      <c r="D277" s="104">
        <v>537495795.80000103</v>
      </c>
      <c r="E277" s="104"/>
      <c r="F277" s="104"/>
      <c r="G277" s="104"/>
      <c r="H277" s="104"/>
      <c r="I277" s="104"/>
      <c r="J277" s="104"/>
      <c r="K277" s="104"/>
      <c r="L277" s="104"/>
      <c r="M277" s="104"/>
      <c r="N277" s="104"/>
      <c r="O277" s="97">
        <v>0.150168900132849</v>
      </c>
      <c r="P277" s="97"/>
      <c r="Q277" s="97"/>
      <c r="R277" s="97"/>
      <c r="S277" s="97"/>
      <c r="T277" s="97"/>
      <c r="U277" s="97"/>
      <c r="V277" s="97"/>
      <c r="W277" s="97"/>
      <c r="X277" s="97"/>
      <c r="Y277" s="96">
        <v>5846</v>
      </c>
      <c r="Z277" s="96"/>
      <c r="AA277" s="96"/>
      <c r="AB277" s="96"/>
      <c r="AC277" s="96"/>
      <c r="AD277" s="96"/>
      <c r="AE277" s="96"/>
      <c r="AF277" s="96"/>
      <c r="AG277" s="96"/>
      <c r="AH277" s="97">
        <v>0.11608419380460699</v>
      </c>
      <c r="AI277" s="97"/>
      <c r="AJ277" s="97"/>
      <c r="AK277" s="97"/>
      <c r="AL277" s="97"/>
      <c r="AM277" s="97"/>
      <c r="AN277" s="97"/>
      <c r="AO277" s="97"/>
      <c r="AP277" s="53">
        <v>5</v>
      </c>
    </row>
    <row r="278" spans="2:42" s="1" customFormat="1" ht="11.1" customHeight="1" x14ac:dyDescent="0.15">
      <c r="B278" s="94" t="s">
        <v>1216</v>
      </c>
      <c r="C278" s="94"/>
      <c r="D278" s="104">
        <v>135837659.19</v>
      </c>
      <c r="E278" s="104"/>
      <c r="F278" s="104"/>
      <c r="G278" s="104"/>
      <c r="H278" s="104"/>
      <c r="I278" s="104"/>
      <c r="J278" s="104"/>
      <c r="K278" s="104"/>
      <c r="L278" s="104"/>
      <c r="M278" s="104"/>
      <c r="N278" s="104"/>
      <c r="O278" s="97">
        <v>3.7951165453903001E-2</v>
      </c>
      <c r="P278" s="97"/>
      <c r="Q278" s="97"/>
      <c r="R278" s="97"/>
      <c r="S278" s="97"/>
      <c r="T278" s="97"/>
      <c r="U278" s="97"/>
      <c r="V278" s="97"/>
      <c r="W278" s="97"/>
      <c r="X278" s="97"/>
      <c r="Y278" s="96">
        <v>2445</v>
      </c>
      <c r="Z278" s="96"/>
      <c r="AA278" s="96"/>
      <c r="AB278" s="96"/>
      <c r="AC278" s="96"/>
      <c r="AD278" s="96"/>
      <c r="AE278" s="96"/>
      <c r="AF278" s="96"/>
      <c r="AG278" s="96"/>
      <c r="AH278" s="97">
        <v>4.8550436854646502E-2</v>
      </c>
      <c r="AI278" s="97"/>
      <c r="AJ278" s="97"/>
      <c r="AK278" s="97"/>
      <c r="AL278" s="97"/>
      <c r="AM278" s="97"/>
      <c r="AN278" s="97"/>
      <c r="AO278" s="97"/>
      <c r="AP278" s="53">
        <v>6</v>
      </c>
    </row>
    <row r="279" spans="2:42" s="1" customFormat="1" ht="11.1" customHeight="1" x14ac:dyDescent="0.15">
      <c r="B279" s="94" t="s">
        <v>1217</v>
      </c>
      <c r="C279" s="94"/>
      <c r="D279" s="104">
        <v>160498707.13999999</v>
      </c>
      <c r="E279" s="104"/>
      <c r="F279" s="104"/>
      <c r="G279" s="104"/>
      <c r="H279" s="104"/>
      <c r="I279" s="104"/>
      <c r="J279" s="104"/>
      <c r="K279" s="104"/>
      <c r="L279" s="104"/>
      <c r="M279" s="104"/>
      <c r="N279" s="104"/>
      <c r="O279" s="97">
        <v>4.4841121572095501E-2</v>
      </c>
      <c r="P279" s="97"/>
      <c r="Q279" s="97"/>
      <c r="R279" s="97"/>
      <c r="S279" s="97"/>
      <c r="T279" s="97"/>
      <c r="U279" s="97"/>
      <c r="V279" s="97"/>
      <c r="W279" s="97"/>
      <c r="X279" s="97"/>
      <c r="Y279" s="96">
        <v>2639</v>
      </c>
      <c r="Z279" s="96"/>
      <c r="AA279" s="96"/>
      <c r="AB279" s="96"/>
      <c r="AC279" s="96"/>
      <c r="AD279" s="96"/>
      <c r="AE279" s="96"/>
      <c r="AF279" s="96"/>
      <c r="AG279" s="96"/>
      <c r="AH279" s="97">
        <v>5.2402700555996801E-2</v>
      </c>
      <c r="AI279" s="97"/>
      <c r="AJ279" s="97"/>
      <c r="AK279" s="97"/>
      <c r="AL279" s="97"/>
      <c r="AM279" s="97"/>
      <c r="AN279" s="97"/>
      <c r="AO279" s="97"/>
      <c r="AP279" s="53">
        <v>7</v>
      </c>
    </row>
    <row r="280" spans="2:42" s="1" customFormat="1" ht="11.1" customHeight="1" x14ac:dyDescent="0.15">
      <c r="B280" s="94" t="s">
        <v>1218</v>
      </c>
      <c r="C280" s="94"/>
      <c r="D280" s="104">
        <v>185425500.16999999</v>
      </c>
      <c r="E280" s="104"/>
      <c r="F280" s="104"/>
      <c r="G280" s="104"/>
      <c r="H280" s="104"/>
      <c r="I280" s="104"/>
      <c r="J280" s="104"/>
      <c r="K280" s="104"/>
      <c r="L280" s="104"/>
      <c r="M280" s="104"/>
      <c r="N280" s="104"/>
      <c r="O280" s="97">
        <v>5.1805323194515397E-2</v>
      </c>
      <c r="P280" s="97"/>
      <c r="Q280" s="97"/>
      <c r="R280" s="97"/>
      <c r="S280" s="97"/>
      <c r="T280" s="97"/>
      <c r="U280" s="97"/>
      <c r="V280" s="97"/>
      <c r="W280" s="97"/>
      <c r="X280" s="97"/>
      <c r="Y280" s="96">
        <v>2632</v>
      </c>
      <c r="Z280" s="96"/>
      <c r="AA280" s="96"/>
      <c r="AB280" s="96"/>
      <c r="AC280" s="96"/>
      <c r="AD280" s="96"/>
      <c r="AE280" s="96"/>
      <c r="AF280" s="96"/>
      <c r="AG280" s="96"/>
      <c r="AH280" s="97">
        <v>5.2263701350277997E-2</v>
      </c>
      <c r="AI280" s="97"/>
      <c r="AJ280" s="97"/>
      <c r="AK280" s="97"/>
      <c r="AL280" s="97"/>
      <c r="AM280" s="97"/>
      <c r="AN280" s="97"/>
      <c r="AO280" s="97"/>
      <c r="AP280" s="53">
        <v>8</v>
      </c>
    </row>
    <row r="281" spans="2:42" s="1" customFormat="1" ht="11.1" customHeight="1" x14ac:dyDescent="0.15">
      <c r="B281" s="94" t="s">
        <v>1219</v>
      </c>
      <c r="C281" s="94"/>
      <c r="D281" s="104">
        <v>268699328.99000001</v>
      </c>
      <c r="E281" s="104"/>
      <c r="F281" s="104"/>
      <c r="G281" s="104"/>
      <c r="H281" s="104"/>
      <c r="I281" s="104"/>
      <c r="J281" s="104"/>
      <c r="K281" s="104"/>
      <c r="L281" s="104"/>
      <c r="M281" s="104"/>
      <c r="N281" s="104"/>
      <c r="O281" s="97">
        <v>7.5070880583923694E-2</v>
      </c>
      <c r="P281" s="97"/>
      <c r="Q281" s="97"/>
      <c r="R281" s="97"/>
      <c r="S281" s="97"/>
      <c r="T281" s="97"/>
      <c r="U281" s="97"/>
      <c r="V281" s="97"/>
      <c r="W281" s="97"/>
      <c r="X281" s="97"/>
      <c r="Y281" s="96">
        <v>2976</v>
      </c>
      <c r="Z281" s="96"/>
      <c r="AA281" s="96"/>
      <c r="AB281" s="96"/>
      <c r="AC281" s="96"/>
      <c r="AD281" s="96"/>
      <c r="AE281" s="96"/>
      <c r="AF281" s="96"/>
      <c r="AG281" s="96"/>
      <c r="AH281" s="97">
        <v>5.9094519459888799E-2</v>
      </c>
      <c r="AI281" s="97"/>
      <c r="AJ281" s="97"/>
      <c r="AK281" s="97"/>
      <c r="AL281" s="97"/>
      <c r="AM281" s="97"/>
      <c r="AN281" s="97"/>
      <c r="AO281" s="97"/>
      <c r="AP281" s="53">
        <v>9</v>
      </c>
    </row>
    <row r="282" spans="2:42" s="1" customFormat="1" ht="11.1" customHeight="1" x14ac:dyDescent="0.15">
      <c r="B282" s="94" t="s">
        <v>1220</v>
      </c>
      <c r="C282" s="94"/>
      <c r="D282" s="104">
        <v>319103451.45999998</v>
      </c>
      <c r="E282" s="104"/>
      <c r="F282" s="104"/>
      <c r="G282" s="104"/>
      <c r="H282" s="104"/>
      <c r="I282" s="104"/>
      <c r="J282" s="104"/>
      <c r="K282" s="104"/>
      <c r="L282" s="104"/>
      <c r="M282" s="104"/>
      <c r="N282" s="104"/>
      <c r="O282" s="97">
        <v>8.91530960963548E-2</v>
      </c>
      <c r="P282" s="97"/>
      <c r="Q282" s="97"/>
      <c r="R282" s="97"/>
      <c r="S282" s="97"/>
      <c r="T282" s="97"/>
      <c r="U282" s="97"/>
      <c r="V282" s="97"/>
      <c r="W282" s="97"/>
      <c r="X282" s="97"/>
      <c r="Y282" s="96">
        <v>3030</v>
      </c>
      <c r="Z282" s="96"/>
      <c r="AA282" s="96"/>
      <c r="AB282" s="96"/>
      <c r="AC282" s="96"/>
      <c r="AD282" s="96"/>
      <c r="AE282" s="96"/>
      <c r="AF282" s="96"/>
      <c r="AG282" s="96"/>
      <c r="AH282" s="97">
        <v>6.0166799046862597E-2</v>
      </c>
      <c r="AI282" s="97"/>
      <c r="AJ282" s="97"/>
      <c r="AK282" s="97"/>
      <c r="AL282" s="97"/>
      <c r="AM282" s="97"/>
      <c r="AN282" s="97"/>
      <c r="AO282" s="97"/>
      <c r="AP282" s="53">
        <v>10</v>
      </c>
    </row>
    <row r="283" spans="2:42" s="1" customFormat="1" ht="11.1" customHeight="1" x14ac:dyDescent="0.15">
      <c r="B283" s="94" t="s">
        <v>1221</v>
      </c>
      <c r="C283" s="94"/>
      <c r="D283" s="104">
        <v>558990928.31999898</v>
      </c>
      <c r="E283" s="104"/>
      <c r="F283" s="104"/>
      <c r="G283" s="104"/>
      <c r="H283" s="104"/>
      <c r="I283" s="104"/>
      <c r="J283" s="104"/>
      <c r="K283" s="104"/>
      <c r="L283" s="104"/>
      <c r="M283" s="104"/>
      <c r="N283" s="104"/>
      <c r="O283" s="97">
        <v>0.15617434321530799</v>
      </c>
      <c r="P283" s="97"/>
      <c r="Q283" s="97"/>
      <c r="R283" s="97"/>
      <c r="S283" s="97"/>
      <c r="T283" s="97"/>
      <c r="U283" s="97"/>
      <c r="V283" s="97"/>
      <c r="W283" s="97"/>
      <c r="X283" s="97"/>
      <c r="Y283" s="96">
        <v>6063</v>
      </c>
      <c r="Z283" s="96"/>
      <c r="AA283" s="96"/>
      <c r="AB283" s="96"/>
      <c r="AC283" s="96"/>
      <c r="AD283" s="96"/>
      <c r="AE283" s="96"/>
      <c r="AF283" s="96"/>
      <c r="AG283" s="96"/>
      <c r="AH283" s="97">
        <v>0.12039316918189</v>
      </c>
      <c r="AI283" s="97"/>
      <c r="AJ283" s="97"/>
      <c r="AK283" s="97"/>
      <c r="AL283" s="97"/>
      <c r="AM283" s="97"/>
      <c r="AN283" s="97"/>
      <c r="AO283" s="97"/>
      <c r="AP283" s="53">
        <v>11</v>
      </c>
    </row>
    <row r="284" spans="2:42" s="1" customFormat="1" ht="11.1" customHeight="1" x14ac:dyDescent="0.15">
      <c r="B284" s="94" t="s">
        <v>1222</v>
      </c>
      <c r="C284" s="94"/>
      <c r="D284" s="104">
        <v>252998409.40000001</v>
      </c>
      <c r="E284" s="104"/>
      <c r="F284" s="104"/>
      <c r="G284" s="104"/>
      <c r="H284" s="104"/>
      <c r="I284" s="104"/>
      <c r="J284" s="104"/>
      <c r="K284" s="104"/>
      <c r="L284" s="104"/>
      <c r="M284" s="104"/>
      <c r="N284" s="104"/>
      <c r="O284" s="97">
        <v>7.0684260550188602E-2</v>
      </c>
      <c r="P284" s="97"/>
      <c r="Q284" s="97"/>
      <c r="R284" s="97"/>
      <c r="S284" s="97"/>
      <c r="T284" s="97"/>
      <c r="U284" s="97"/>
      <c r="V284" s="97"/>
      <c r="W284" s="97"/>
      <c r="X284" s="97"/>
      <c r="Y284" s="96">
        <v>2263</v>
      </c>
      <c r="Z284" s="96"/>
      <c r="AA284" s="96"/>
      <c r="AB284" s="96"/>
      <c r="AC284" s="96"/>
      <c r="AD284" s="96"/>
      <c r="AE284" s="96"/>
      <c r="AF284" s="96"/>
      <c r="AG284" s="96"/>
      <c r="AH284" s="97">
        <v>4.4936457505957102E-2</v>
      </c>
      <c r="AI284" s="97"/>
      <c r="AJ284" s="97"/>
      <c r="AK284" s="97"/>
      <c r="AL284" s="97"/>
      <c r="AM284" s="97"/>
      <c r="AN284" s="97"/>
      <c r="AO284" s="97"/>
      <c r="AP284" s="53">
        <v>12</v>
      </c>
    </row>
    <row r="285" spans="2:42" s="1" customFormat="1" ht="11.1" customHeight="1" x14ac:dyDescent="0.15">
      <c r="B285" s="94" t="s">
        <v>1223</v>
      </c>
      <c r="C285" s="94"/>
      <c r="D285" s="104">
        <v>117557751.98</v>
      </c>
      <c r="E285" s="104"/>
      <c r="F285" s="104"/>
      <c r="G285" s="104"/>
      <c r="H285" s="104"/>
      <c r="I285" s="104"/>
      <c r="J285" s="104"/>
      <c r="K285" s="104"/>
      <c r="L285" s="104"/>
      <c r="M285" s="104"/>
      <c r="N285" s="104"/>
      <c r="O285" s="97">
        <v>3.28440119064589E-2</v>
      </c>
      <c r="P285" s="97"/>
      <c r="Q285" s="97"/>
      <c r="R285" s="97"/>
      <c r="S285" s="97"/>
      <c r="T285" s="97"/>
      <c r="U285" s="97"/>
      <c r="V285" s="97"/>
      <c r="W285" s="97"/>
      <c r="X285" s="97"/>
      <c r="Y285" s="96">
        <v>1020</v>
      </c>
      <c r="Z285" s="96"/>
      <c r="AA285" s="96"/>
      <c r="AB285" s="96"/>
      <c r="AC285" s="96"/>
      <c r="AD285" s="96"/>
      <c r="AE285" s="96"/>
      <c r="AF285" s="96"/>
      <c r="AG285" s="96"/>
      <c r="AH285" s="97">
        <v>2.0254169976171601E-2</v>
      </c>
      <c r="AI285" s="97"/>
      <c r="AJ285" s="97"/>
      <c r="AK285" s="97"/>
      <c r="AL285" s="97"/>
      <c r="AM285" s="97"/>
      <c r="AN285" s="97"/>
      <c r="AO285" s="97"/>
      <c r="AP285" s="53">
        <v>13</v>
      </c>
    </row>
    <row r="286" spans="2:42" s="1" customFormat="1" ht="11.1" customHeight="1" x14ac:dyDescent="0.15">
      <c r="B286" s="94" t="s">
        <v>1224</v>
      </c>
      <c r="C286" s="94"/>
      <c r="D286" s="104">
        <v>283458048.99000001</v>
      </c>
      <c r="E286" s="104"/>
      <c r="F286" s="104"/>
      <c r="G286" s="104"/>
      <c r="H286" s="104"/>
      <c r="I286" s="104"/>
      <c r="J286" s="104"/>
      <c r="K286" s="104"/>
      <c r="L286" s="104"/>
      <c r="M286" s="104"/>
      <c r="N286" s="104"/>
      <c r="O286" s="97">
        <v>7.9194263068190204E-2</v>
      </c>
      <c r="P286" s="97"/>
      <c r="Q286" s="97"/>
      <c r="R286" s="97"/>
      <c r="S286" s="97"/>
      <c r="T286" s="97"/>
      <c r="U286" s="97"/>
      <c r="V286" s="97"/>
      <c r="W286" s="97"/>
      <c r="X286" s="97"/>
      <c r="Y286" s="96">
        <v>1931</v>
      </c>
      <c r="Z286" s="96"/>
      <c r="AA286" s="96"/>
      <c r="AB286" s="96"/>
      <c r="AC286" s="96"/>
      <c r="AD286" s="96"/>
      <c r="AE286" s="96"/>
      <c r="AF286" s="96"/>
      <c r="AG286" s="96"/>
      <c r="AH286" s="97">
        <v>3.8343923749007199E-2</v>
      </c>
      <c r="AI286" s="97"/>
      <c r="AJ286" s="97"/>
      <c r="AK286" s="97"/>
      <c r="AL286" s="97"/>
      <c r="AM286" s="97"/>
      <c r="AN286" s="97"/>
      <c r="AO286" s="97"/>
      <c r="AP286" s="53">
        <v>14</v>
      </c>
    </row>
    <row r="287" spans="2:42" s="1" customFormat="1" ht="11.1" customHeight="1" x14ac:dyDescent="0.15">
      <c r="B287" s="100"/>
      <c r="C287" s="100"/>
      <c r="D287" s="105">
        <v>3579275038.4699998</v>
      </c>
      <c r="E287" s="105"/>
      <c r="F287" s="105"/>
      <c r="G287" s="105"/>
      <c r="H287" s="105"/>
      <c r="I287" s="105"/>
      <c r="J287" s="105"/>
      <c r="K287" s="105"/>
      <c r="L287" s="105"/>
      <c r="M287" s="105"/>
      <c r="N287" s="105"/>
      <c r="O287" s="99">
        <v>1</v>
      </c>
      <c r="P287" s="99"/>
      <c r="Q287" s="99"/>
      <c r="R287" s="99"/>
      <c r="S287" s="99"/>
      <c r="T287" s="99"/>
      <c r="U287" s="99"/>
      <c r="V287" s="99"/>
      <c r="W287" s="99"/>
      <c r="X287" s="99"/>
      <c r="Y287" s="98">
        <v>50360</v>
      </c>
      <c r="Z287" s="98"/>
      <c r="AA287" s="98"/>
      <c r="AB287" s="98"/>
      <c r="AC287" s="98"/>
      <c r="AD287" s="98"/>
      <c r="AE287" s="98"/>
      <c r="AF287" s="98"/>
      <c r="AG287" s="98"/>
      <c r="AH287" s="99">
        <v>1</v>
      </c>
      <c r="AI287" s="99"/>
      <c r="AJ287" s="99"/>
      <c r="AK287" s="99"/>
      <c r="AL287" s="99"/>
      <c r="AM287" s="99"/>
      <c r="AN287" s="99"/>
      <c r="AO287" s="99"/>
      <c r="AP287" s="54"/>
    </row>
    <row r="288" spans="2:42" s="1" customFormat="1" ht="9" customHeight="1" x14ac:dyDescent="0.15"/>
    <row r="289" spans="2:44" s="1" customFormat="1" ht="19.149999999999999" customHeight="1" x14ac:dyDescent="0.15">
      <c r="B289" s="85" t="s">
        <v>1245</v>
      </c>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c r="AG289" s="85"/>
      <c r="AH289" s="85"/>
      <c r="AI289" s="85"/>
      <c r="AJ289" s="85"/>
      <c r="AK289" s="85"/>
      <c r="AL289" s="85"/>
      <c r="AM289" s="85"/>
      <c r="AN289" s="85"/>
      <c r="AO289" s="85"/>
      <c r="AP289" s="85"/>
      <c r="AQ289" s="85"/>
      <c r="AR289" s="85"/>
    </row>
    <row r="290" spans="2:44" s="1" customFormat="1" ht="7.9" customHeight="1" x14ac:dyDescent="0.15"/>
    <row r="291" spans="2:44" s="1" customFormat="1" ht="10.7" customHeight="1" x14ac:dyDescent="0.15">
      <c r="B291" s="83" t="s">
        <v>1118</v>
      </c>
      <c r="C291" s="83"/>
      <c r="D291" s="83" t="s">
        <v>1115</v>
      </c>
      <c r="E291" s="83"/>
      <c r="F291" s="83"/>
      <c r="G291" s="83"/>
      <c r="H291" s="83"/>
      <c r="I291" s="83"/>
      <c r="J291" s="83"/>
      <c r="K291" s="83"/>
      <c r="L291" s="83"/>
      <c r="M291" s="83"/>
      <c r="N291" s="83"/>
      <c r="O291" s="83" t="s">
        <v>1116</v>
      </c>
      <c r="P291" s="83"/>
      <c r="Q291" s="83"/>
      <c r="R291" s="83"/>
      <c r="S291" s="83"/>
      <c r="T291" s="83"/>
      <c r="U291" s="83"/>
      <c r="V291" s="83"/>
      <c r="W291" s="83"/>
      <c r="X291" s="83"/>
      <c r="Y291" s="83" t="s">
        <v>1117</v>
      </c>
      <c r="Z291" s="83"/>
      <c r="AA291" s="83"/>
      <c r="AB291" s="83"/>
      <c r="AC291" s="83"/>
      <c r="AD291" s="83"/>
      <c r="AE291" s="83"/>
      <c r="AF291" s="83"/>
      <c r="AG291" s="83"/>
      <c r="AH291" s="83" t="s">
        <v>1116</v>
      </c>
      <c r="AI291" s="83"/>
      <c r="AJ291" s="83"/>
      <c r="AK291" s="83"/>
      <c r="AL291" s="83"/>
      <c r="AM291" s="83"/>
      <c r="AN291" s="83"/>
      <c r="AO291" s="83"/>
    </row>
    <row r="292" spans="2:44" s="1" customFormat="1" ht="10.7" customHeight="1" x14ac:dyDescent="0.15">
      <c r="B292" s="94" t="s">
        <v>1225</v>
      </c>
      <c r="C292" s="94"/>
      <c r="D292" s="104">
        <v>76392173.650000095</v>
      </c>
      <c r="E292" s="104"/>
      <c r="F292" s="104"/>
      <c r="G292" s="104"/>
      <c r="H292" s="104"/>
      <c r="I292" s="104"/>
      <c r="J292" s="104"/>
      <c r="K292" s="104"/>
      <c r="L292" s="104"/>
      <c r="M292" s="104"/>
      <c r="N292" s="104"/>
      <c r="O292" s="97">
        <v>2.1342918001253899E-2</v>
      </c>
      <c r="P292" s="97"/>
      <c r="Q292" s="97"/>
      <c r="R292" s="97"/>
      <c r="S292" s="97"/>
      <c r="T292" s="97"/>
      <c r="U292" s="97"/>
      <c r="V292" s="97"/>
      <c r="W292" s="97"/>
      <c r="X292" s="97"/>
      <c r="Y292" s="96">
        <v>5539</v>
      </c>
      <c r="Z292" s="96"/>
      <c r="AA292" s="96"/>
      <c r="AB292" s="96"/>
      <c r="AC292" s="96"/>
      <c r="AD292" s="96"/>
      <c r="AE292" s="96"/>
      <c r="AF292" s="96"/>
      <c r="AG292" s="96"/>
      <c r="AH292" s="97">
        <v>0.109988085782367</v>
      </c>
      <c r="AI292" s="97"/>
      <c r="AJ292" s="97"/>
      <c r="AK292" s="97"/>
      <c r="AL292" s="97"/>
      <c r="AM292" s="97"/>
      <c r="AN292" s="97"/>
      <c r="AO292" s="97"/>
    </row>
    <row r="293" spans="2:44" s="1" customFormat="1" ht="10.7" customHeight="1" x14ac:dyDescent="0.15">
      <c r="B293" s="94" t="s">
        <v>1120</v>
      </c>
      <c r="C293" s="94"/>
      <c r="D293" s="104">
        <v>114060893.68000001</v>
      </c>
      <c r="E293" s="104"/>
      <c r="F293" s="104"/>
      <c r="G293" s="104"/>
      <c r="H293" s="104"/>
      <c r="I293" s="104"/>
      <c r="J293" s="104"/>
      <c r="K293" s="104"/>
      <c r="L293" s="104"/>
      <c r="M293" s="104"/>
      <c r="N293" s="104"/>
      <c r="O293" s="97">
        <v>3.1867038004644799E-2</v>
      </c>
      <c r="P293" s="97"/>
      <c r="Q293" s="97"/>
      <c r="R293" s="97"/>
      <c r="S293" s="97"/>
      <c r="T293" s="97"/>
      <c r="U293" s="97"/>
      <c r="V293" s="97"/>
      <c r="W293" s="97"/>
      <c r="X293" s="97"/>
      <c r="Y293" s="96">
        <v>4678</v>
      </c>
      <c r="Z293" s="96"/>
      <c r="AA293" s="96"/>
      <c r="AB293" s="96"/>
      <c r="AC293" s="96"/>
      <c r="AD293" s="96"/>
      <c r="AE293" s="96"/>
      <c r="AF293" s="96"/>
      <c r="AG293" s="96"/>
      <c r="AH293" s="97">
        <v>9.2891183478951603E-2</v>
      </c>
      <c r="AI293" s="97"/>
      <c r="AJ293" s="97"/>
      <c r="AK293" s="97"/>
      <c r="AL293" s="97"/>
      <c r="AM293" s="97"/>
      <c r="AN293" s="97"/>
      <c r="AO293" s="97"/>
    </row>
    <row r="294" spans="2:44" s="1" customFormat="1" ht="10.7" customHeight="1" x14ac:dyDescent="0.15">
      <c r="B294" s="94" t="s">
        <v>1121</v>
      </c>
      <c r="C294" s="94"/>
      <c r="D294" s="104">
        <v>163310205.93000001</v>
      </c>
      <c r="E294" s="104"/>
      <c r="F294" s="104"/>
      <c r="G294" s="104"/>
      <c r="H294" s="104"/>
      <c r="I294" s="104"/>
      <c r="J294" s="104"/>
      <c r="K294" s="104"/>
      <c r="L294" s="104"/>
      <c r="M294" s="104"/>
      <c r="N294" s="104"/>
      <c r="O294" s="97">
        <v>4.5626615494686502E-2</v>
      </c>
      <c r="P294" s="97"/>
      <c r="Q294" s="97"/>
      <c r="R294" s="97"/>
      <c r="S294" s="97"/>
      <c r="T294" s="97"/>
      <c r="U294" s="97"/>
      <c r="V294" s="97"/>
      <c r="W294" s="97"/>
      <c r="X294" s="97"/>
      <c r="Y294" s="96">
        <v>4455</v>
      </c>
      <c r="Z294" s="96"/>
      <c r="AA294" s="96"/>
      <c r="AB294" s="96"/>
      <c r="AC294" s="96"/>
      <c r="AD294" s="96"/>
      <c r="AE294" s="96"/>
      <c r="AF294" s="96"/>
      <c r="AG294" s="96"/>
      <c r="AH294" s="97">
        <v>8.8463065925337606E-2</v>
      </c>
      <c r="AI294" s="97"/>
      <c r="AJ294" s="97"/>
      <c r="AK294" s="97"/>
      <c r="AL294" s="97"/>
      <c r="AM294" s="97"/>
      <c r="AN294" s="97"/>
      <c r="AO294" s="97"/>
    </row>
    <row r="295" spans="2:44" s="1" customFormat="1" ht="10.7" customHeight="1" x14ac:dyDescent="0.15">
      <c r="B295" s="94" t="s">
        <v>1122</v>
      </c>
      <c r="C295" s="94"/>
      <c r="D295" s="104">
        <v>212618423.63999999</v>
      </c>
      <c r="E295" s="104"/>
      <c r="F295" s="104"/>
      <c r="G295" s="104"/>
      <c r="H295" s="104"/>
      <c r="I295" s="104"/>
      <c r="J295" s="104"/>
      <c r="K295" s="104"/>
      <c r="L295" s="104"/>
      <c r="M295" s="104"/>
      <c r="N295" s="104"/>
      <c r="O295" s="97">
        <v>5.9402650356505098E-2</v>
      </c>
      <c r="P295" s="97"/>
      <c r="Q295" s="97"/>
      <c r="R295" s="97"/>
      <c r="S295" s="97"/>
      <c r="T295" s="97"/>
      <c r="U295" s="97"/>
      <c r="V295" s="97"/>
      <c r="W295" s="97"/>
      <c r="X295" s="97"/>
      <c r="Y295" s="96">
        <v>4331</v>
      </c>
      <c r="Z295" s="96"/>
      <c r="AA295" s="96"/>
      <c r="AB295" s="96"/>
      <c r="AC295" s="96"/>
      <c r="AD295" s="96"/>
      <c r="AE295" s="96"/>
      <c r="AF295" s="96"/>
      <c r="AG295" s="96"/>
      <c r="AH295" s="97">
        <v>8.6000794281175505E-2</v>
      </c>
      <c r="AI295" s="97"/>
      <c r="AJ295" s="97"/>
      <c r="AK295" s="97"/>
      <c r="AL295" s="97"/>
      <c r="AM295" s="97"/>
      <c r="AN295" s="97"/>
      <c r="AO295" s="97"/>
    </row>
    <row r="296" spans="2:44" s="1" customFormat="1" ht="10.7" customHeight="1" x14ac:dyDescent="0.15">
      <c r="B296" s="94" t="s">
        <v>1123</v>
      </c>
      <c r="C296" s="94"/>
      <c r="D296" s="104">
        <v>197576186.28999999</v>
      </c>
      <c r="E296" s="104"/>
      <c r="F296" s="104"/>
      <c r="G296" s="104"/>
      <c r="H296" s="104"/>
      <c r="I296" s="104"/>
      <c r="J296" s="104"/>
      <c r="K296" s="104"/>
      <c r="L296" s="104"/>
      <c r="M296" s="104"/>
      <c r="N296" s="104"/>
      <c r="O296" s="97">
        <v>5.5200057041287401E-2</v>
      </c>
      <c r="P296" s="97"/>
      <c r="Q296" s="97"/>
      <c r="R296" s="97"/>
      <c r="S296" s="97"/>
      <c r="T296" s="97"/>
      <c r="U296" s="97"/>
      <c r="V296" s="97"/>
      <c r="W296" s="97"/>
      <c r="X296" s="97"/>
      <c r="Y296" s="96">
        <v>3328</v>
      </c>
      <c r="Z296" s="96"/>
      <c r="AA296" s="96"/>
      <c r="AB296" s="96"/>
      <c r="AC296" s="96"/>
      <c r="AD296" s="96"/>
      <c r="AE296" s="96"/>
      <c r="AF296" s="96"/>
      <c r="AG296" s="96"/>
      <c r="AH296" s="97">
        <v>6.6084193804606797E-2</v>
      </c>
      <c r="AI296" s="97"/>
      <c r="AJ296" s="97"/>
      <c r="AK296" s="97"/>
      <c r="AL296" s="97"/>
      <c r="AM296" s="97"/>
      <c r="AN296" s="97"/>
      <c r="AO296" s="97"/>
    </row>
    <row r="297" spans="2:44" s="1" customFormat="1" ht="10.7" customHeight="1" x14ac:dyDescent="0.15">
      <c r="B297" s="94" t="s">
        <v>1124</v>
      </c>
      <c r="C297" s="94"/>
      <c r="D297" s="104">
        <v>299650174.58999997</v>
      </c>
      <c r="E297" s="104"/>
      <c r="F297" s="104"/>
      <c r="G297" s="104"/>
      <c r="H297" s="104"/>
      <c r="I297" s="104"/>
      <c r="J297" s="104"/>
      <c r="K297" s="104"/>
      <c r="L297" s="104"/>
      <c r="M297" s="104"/>
      <c r="N297" s="104"/>
      <c r="O297" s="97">
        <v>8.3718119275373801E-2</v>
      </c>
      <c r="P297" s="97"/>
      <c r="Q297" s="97"/>
      <c r="R297" s="97"/>
      <c r="S297" s="97"/>
      <c r="T297" s="97"/>
      <c r="U297" s="97"/>
      <c r="V297" s="97"/>
      <c r="W297" s="97"/>
      <c r="X297" s="97"/>
      <c r="Y297" s="96">
        <v>4462</v>
      </c>
      <c r="Z297" s="96"/>
      <c r="AA297" s="96"/>
      <c r="AB297" s="96"/>
      <c r="AC297" s="96"/>
      <c r="AD297" s="96"/>
      <c r="AE297" s="96"/>
      <c r="AF297" s="96"/>
      <c r="AG297" s="96"/>
      <c r="AH297" s="97">
        <v>8.8602065131056396E-2</v>
      </c>
      <c r="AI297" s="97"/>
      <c r="AJ297" s="97"/>
      <c r="AK297" s="97"/>
      <c r="AL297" s="97"/>
      <c r="AM297" s="97"/>
      <c r="AN297" s="97"/>
      <c r="AO297" s="97"/>
    </row>
    <row r="298" spans="2:44" s="1" customFormat="1" ht="10.7" customHeight="1" x14ac:dyDescent="0.15">
      <c r="B298" s="94" t="s">
        <v>1125</v>
      </c>
      <c r="C298" s="94"/>
      <c r="D298" s="104">
        <v>337089403.72000003</v>
      </c>
      <c r="E298" s="104"/>
      <c r="F298" s="104"/>
      <c r="G298" s="104"/>
      <c r="H298" s="104"/>
      <c r="I298" s="104"/>
      <c r="J298" s="104"/>
      <c r="K298" s="104"/>
      <c r="L298" s="104"/>
      <c r="M298" s="104"/>
      <c r="N298" s="104"/>
      <c r="O298" s="97">
        <v>9.4178122691597296E-2</v>
      </c>
      <c r="P298" s="97"/>
      <c r="Q298" s="97"/>
      <c r="R298" s="97"/>
      <c r="S298" s="97"/>
      <c r="T298" s="97"/>
      <c r="U298" s="97"/>
      <c r="V298" s="97"/>
      <c r="W298" s="97"/>
      <c r="X298" s="97"/>
      <c r="Y298" s="96">
        <v>4242</v>
      </c>
      <c r="Z298" s="96"/>
      <c r="AA298" s="96"/>
      <c r="AB298" s="96"/>
      <c r="AC298" s="96"/>
      <c r="AD298" s="96"/>
      <c r="AE298" s="96"/>
      <c r="AF298" s="96"/>
      <c r="AG298" s="96"/>
      <c r="AH298" s="97">
        <v>8.4233518665607604E-2</v>
      </c>
      <c r="AI298" s="97"/>
      <c r="AJ298" s="97"/>
      <c r="AK298" s="97"/>
      <c r="AL298" s="97"/>
      <c r="AM298" s="97"/>
      <c r="AN298" s="97"/>
      <c r="AO298" s="97"/>
    </row>
    <row r="299" spans="2:44" s="1" customFormat="1" ht="10.7" customHeight="1" x14ac:dyDescent="0.15">
      <c r="B299" s="94" t="s">
        <v>1126</v>
      </c>
      <c r="C299" s="94"/>
      <c r="D299" s="104">
        <v>314810021.72000098</v>
      </c>
      <c r="E299" s="104"/>
      <c r="F299" s="104"/>
      <c r="G299" s="104"/>
      <c r="H299" s="104"/>
      <c r="I299" s="104"/>
      <c r="J299" s="104"/>
      <c r="K299" s="104"/>
      <c r="L299" s="104"/>
      <c r="M299" s="104"/>
      <c r="N299" s="104"/>
      <c r="O299" s="97">
        <v>8.7953571138408404E-2</v>
      </c>
      <c r="P299" s="97"/>
      <c r="Q299" s="97"/>
      <c r="R299" s="97"/>
      <c r="S299" s="97"/>
      <c r="T299" s="97"/>
      <c r="U299" s="97"/>
      <c r="V299" s="97"/>
      <c r="W299" s="97"/>
      <c r="X299" s="97"/>
      <c r="Y299" s="96">
        <v>3565</v>
      </c>
      <c r="Z299" s="96"/>
      <c r="AA299" s="96"/>
      <c r="AB299" s="96"/>
      <c r="AC299" s="96"/>
      <c r="AD299" s="96"/>
      <c r="AE299" s="96"/>
      <c r="AF299" s="96"/>
      <c r="AG299" s="96"/>
      <c r="AH299" s="97">
        <v>7.0790309769658499E-2</v>
      </c>
      <c r="AI299" s="97"/>
      <c r="AJ299" s="97"/>
      <c r="AK299" s="97"/>
      <c r="AL299" s="97"/>
      <c r="AM299" s="97"/>
      <c r="AN299" s="97"/>
      <c r="AO299" s="97"/>
    </row>
    <row r="300" spans="2:44" s="1" customFormat="1" ht="10.7" customHeight="1" x14ac:dyDescent="0.15">
      <c r="B300" s="94" t="s">
        <v>1127</v>
      </c>
      <c r="C300" s="94"/>
      <c r="D300" s="104">
        <v>483812986.61000198</v>
      </c>
      <c r="E300" s="104"/>
      <c r="F300" s="104"/>
      <c r="G300" s="104"/>
      <c r="H300" s="104"/>
      <c r="I300" s="104"/>
      <c r="J300" s="104"/>
      <c r="K300" s="104"/>
      <c r="L300" s="104"/>
      <c r="M300" s="104"/>
      <c r="N300" s="104"/>
      <c r="O300" s="97">
        <v>0.13517066484413301</v>
      </c>
      <c r="P300" s="97"/>
      <c r="Q300" s="97"/>
      <c r="R300" s="97"/>
      <c r="S300" s="97"/>
      <c r="T300" s="97"/>
      <c r="U300" s="97"/>
      <c r="V300" s="97"/>
      <c r="W300" s="97"/>
      <c r="X300" s="97"/>
      <c r="Y300" s="96">
        <v>5075</v>
      </c>
      <c r="Z300" s="96"/>
      <c r="AA300" s="96"/>
      <c r="AB300" s="96"/>
      <c r="AC300" s="96"/>
      <c r="AD300" s="96"/>
      <c r="AE300" s="96"/>
      <c r="AF300" s="96"/>
      <c r="AG300" s="96"/>
      <c r="AH300" s="97">
        <v>0.100774424146148</v>
      </c>
      <c r="AI300" s="97"/>
      <c r="AJ300" s="97"/>
      <c r="AK300" s="97"/>
      <c r="AL300" s="97"/>
      <c r="AM300" s="97"/>
      <c r="AN300" s="97"/>
      <c r="AO300" s="97"/>
    </row>
    <row r="301" spans="2:44" s="1" customFormat="1" ht="10.7" customHeight="1" x14ac:dyDescent="0.15">
      <c r="B301" s="94" t="s">
        <v>1128</v>
      </c>
      <c r="C301" s="94"/>
      <c r="D301" s="104">
        <v>308190908.08999997</v>
      </c>
      <c r="E301" s="104"/>
      <c r="F301" s="104"/>
      <c r="G301" s="104"/>
      <c r="H301" s="104"/>
      <c r="I301" s="104"/>
      <c r="J301" s="104"/>
      <c r="K301" s="104"/>
      <c r="L301" s="104"/>
      <c r="M301" s="104"/>
      <c r="N301" s="104"/>
      <c r="O301" s="97">
        <v>8.61042822296606E-2</v>
      </c>
      <c r="P301" s="97"/>
      <c r="Q301" s="97"/>
      <c r="R301" s="97"/>
      <c r="S301" s="97"/>
      <c r="T301" s="97"/>
      <c r="U301" s="97"/>
      <c r="V301" s="97"/>
      <c r="W301" s="97"/>
      <c r="X301" s="97"/>
      <c r="Y301" s="96">
        <v>2930</v>
      </c>
      <c r="Z301" s="96"/>
      <c r="AA301" s="96"/>
      <c r="AB301" s="96"/>
      <c r="AC301" s="96"/>
      <c r="AD301" s="96"/>
      <c r="AE301" s="96"/>
      <c r="AF301" s="96"/>
      <c r="AG301" s="96"/>
      <c r="AH301" s="97">
        <v>5.8181096108022197E-2</v>
      </c>
      <c r="AI301" s="97"/>
      <c r="AJ301" s="97"/>
      <c r="AK301" s="97"/>
      <c r="AL301" s="97"/>
      <c r="AM301" s="97"/>
      <c r="AN301" s="97"/>
      <c r="AO301" s="97"/>
    </row>
    <row r="302" spans="2:44" s="1" customFormat="1" ht="10.7" customHeight="1" x14ac:dyDescent="0.15">
      <c r="B302" s="94" t="s">
        <v>1129</v>
      </c>
      <c r="C302" s="94"/>
      <c r="D302" s="104">
        <v>296725658.05000001</v>
      </c>
      <c r="E302" s="104"/>
      <c r="F302" s="104"/>
      <c r="G302" s="104"/>
      <c r="H302" s="104"/>
      <c r="I302" s="104"/>
      <c r="J302" s="104"/>
      <c r="K302" s="104"/>
      <c r="L302" s="104"/>
      <c r="M302" s="104"/>
      <c r="N302" s="104"/>
      <c r="O302" s="97">
        <v>8.2901049754711797E-2</v>
      </c>
      <c r="P302" s="97"/>
      <c r="Q302" s="97"/>
      <c r="R302" s="97"/>
      <c r="S302" s="97"/>
      <c r="T302" s="97"/>
      <c r="U302" s="97"/>
      <c r="V302" s="97"/>
      <c r="W302" s="97"/>
      <c r="X302" s="97"/>
      <c r="Y302" s="96">
        <v>2623</v>
      </c>
      <c r="Z302" s="96"/>
      <c r="AA302" s="96"/>
      <c r="AB302" s="96"/>
      <c r="AC302" s="96"/>
      <c r="AD302" s="96"/>
      <c r="AE302" s="96"/>
      <c r="AF302" s="96"/>
      <c r="AG302" s="96"/>
      <c r="AH302" s="97">
        <v>5.2084988085782401E-2</v>
      </c>
      <c r="AI302" s="97"/>
      <c r="AJ302" s="97"/>
      <c r="AK302" s="97"/>
      <c r="AL302" s="97"/>
      <c r="AM302" s="97"/>
      <c r="AN302" s="97"/>
      <c r="AO302" s="97"/>
    </row>
    <row r="303" spans="2:44" s="1" customFormat="1" ht="10.7" customHeight="1" x14ac:dyDescent="0.15">
      <c r="B303" s="94" t="s">
        <v>1130</v>
      </c>
      <c r="C303" s="94"/>
      <c r="D303" s="104">
        <v>465606470.34000099</v>
      </c>
      <c r="E303" s="104"/>
      <c r="F303" s="104"/>
      <c r="G303" s="104"/>
      <c r="H303" s="104"/>
      <c r="I303" s="104"/>
      <c r="J303" s="104"/>
      <c r="K303" s="104"/>
      <c r="L303" s="104"/>
      <c r="M303" s="104"/>
      <c r="N303" s="104"/>
      <c r="O303" s="97">
        <v>0.13008401571146899</v>
      </c>
      <c r="P303" s="97"/>
      <c r="Q303" s="97"/>
      <c r="R303" s="97"/>
      <c r="S303" s="97"/>
      <c r="T303" s="97"/>
      <c r="U303" s="97"/>
      <c r="V303" s="97"/>
      <c r="W303" s="97"/>
      <c r="X303" s="97"/>
      <c r="Y303" s="96">
        <v>3228</v>
      </c>
      <c r="Z303" s="96"/>
      <c r="AA303" s="96"/>
      <c r="AB303" s="96"/>
      <c r="AC303" s="96"/>
      <c r="AD303" s="96"/>
      <c r="AE303" s="96"/>
      <c r="AF303" s="96"/>
      <c r="AG303" s="96"/>
      <c r="AH303" s="97">
        <v>6.4098490865766494E-2</v>
      </c>
      <c r="AI303" s="97"/>
      <c r="AJ303" s="97"/>
      <c r="AK303" s="97"/>
      <c r="AL303" s="97"/>
      <c r="AM303" s="97"/>
      <c r="AN303" s="97"/>
      <c r="AO303" s="97"/>
    </row>
    <row r="304" spans="2:44" s="1" customFormat="1" ht="10.7" customHeight="1" x14ac:dyDescent="0.15">
      <c r="B304" s="94" t="s">
        <v>1131</v>
      </c>
      <c r="C304" s="94"/>
      <c r="D304" s="104">
        <v>116621207.17</v>
      </c>
      <c r="E304" s="104"/>
      <c r="F304" s="104"/>
      <c r="G304" s="104"/>
      <c r="H304" s="104"/>
      <c r="I304" s="104"/>
      <c r="J304" s="104"/>
      <c r="K304" s="104"/>
      <c r="L304" s="104"/>
      <c r="M304" s="104"/>
      <c r="N304" s="104"/>
      <c r="O304" s="97">
        <v>3.2582354224404898E-2</v>
      </c>
      <c r="P304" s="97"/>
      <c r="Q304" s="97"/>
      <c r="R304" s="97"/>
      <c r="S304" s="97"/>
      <c r="T304" s="97"/>
      <c r="U304" s="97"/>
      <c r="V304" s="97"/>
      <c r="W304" s="97"/>
      <c r="X304" s="97"/>
      <c r="Y304" s="96">
        <v>778</v>
      </c>
      <c r="Z304" s="96"/>
      <c r="AA304" s="96"/>
      <c r="AB304" s="96"/>
      <c r="AC304" s="96"/>
      <c r="AD304" s="96"/>
      <c r="AE304" s="96"/>
      <c r="AF304" s="96"/>
      <c r="AG304" s="96"/>
      <c r="AH304" s="97">
        <v>1.5448768864177899E-2</v>
      </c>
      <c r="AI304" s="97"/>
      <c r="AJ304" s="97"/>
      <c r="AK304" s="97"/>
      <c r="AL304" s="97"/>
      <c r="AM304" s="97"/>
      <c r="AN304" s="97"/>
      <c r="AO304" s="97"/>
    </row>
    <row r="305" spans="2:44" s="1" customFormat="1" ht="10.7" customHeight="1" x14ac:dyDescent="0.15">
      <c r="B305" s="94" t="s">
        <v>1132</v>
      </c>
      <c r="C305" s="94"/>
      <c r="D305" s="104">
        <v>146854428.56</v>
      </c>
      <c r="E305" s="104"/>
      <c r="F305" s="104"/>
      <c r="G305" s="104"/>
      <c r="H305" s="104"/>
      <c r="I305" s="104"/>
      <c r="J305" s="104"/>
      <c r="K305" s="104"/>
      <c r="L305" s="104"/>
      <c r="M305" s="104"/>
      <c r="N305" s="104"/>
      <c r="O305" s="97">
        <v>4.1029098625171498E-2</v>
      </c>
      <c r="P305" s="97"/>
      <c r="Q305" s="97"/>
      <c r="R305" s="97"/>
      <c r="S305" s="97"/>
      <c r="T305" s="97"/>
      <c r="U305" s="97"/>
      <c r="V305" s="97"/>
      <c r="W305" s="97"/>
      <c r="X305" s="97"/>
      <c r="Y305" s="96">
        <v>847</v>
      </c>
      <c r="Z305" s="96"/>
      <c r="AA305" s="96"/>
      <c r="AB305" s="96"/>
      <c r="AC305" s="96"/>
      <c r="AD305" s="96"/>
      <c r="AE305" s="96"/>
      <c r="AF305" s="96"/>
      <c r="AG305" s="96"/>
      <c r="AH305" s="97">
        <v>1.68189038919778E-2</v>
      </c>
      <c r="AI305" s="97"/>
      <c r="AJ305" s="97"/>
      <c r="AK305" s="97"/>
      <c r="AL305" s="97"/>
      <c r="AM305" s="97"/>
      <c r="AN305" s="97"/>
      <c r="AO305" s="97"/>
    </row>
    <row r="306" spans="2:44" s="1" customFormat="1" ht="10.7" customHeight="1" x14ac:dyDescent="0.15">
      <c r="B306" s="94" t="s">
        <v>1133</v>
      </c>
      <c r="C306" s="94"/>
      <c r="D306" s="104">
        <v>15721417.74</v>
      </c>
      <c r="E306" s="104"/>
      <c r="F306" s="104"/>
      <c r="G306" s="104"/>
      <c r="H306" s="104"/>
      <c r="I306" s="104"/>
      <c r="J306" s="104"/>
      <c r="K306" s="104"/>
      <c r="L306" s="104"/>
      <c r="M306" s="104"/>
      <c r="N306" s="104"/>
      <c r="O306" s="97">
        <v>4.3923469336741103E-3</v>
      </c>
      <c r="P306" s="97"/>
      <c r="Q306" s="97"/>
      <c r="R306" s="97"/>
      <c r="S306" s="97"/>
      <c r="T306" s="97"/>
      <c r="U306" s="97"/>
      <c r="V306" s="97"/>
      <c r="W306" s="97"/>
      <c r="X306" s="97"/>
      <c r="Y306" s="96">
        <v>95</v>
      </c>
      <c r="Z306" s="96"/>
      <c r="AA306" s="96"/>
      <c r="AB306" s="96"/>
      <c r="AC306" s="96"/>
      <c r="AD306" s="96"/>
      <c r="AE306" s="96"/>
      <c r="AF306" s="96"/>
      <c r="AG306" s="96"/>
      <c r="AH306" s="97">
        <v>1.8864177918983299E-3</v>
      </c>
      <c r="AI306" s="97"/>
      <c r="AJ306" s="97"/>
      <c r="AK306" s="97"/>
      <c r="AL306" s="97"/>
      <c r="AM306" s="97"/>
      <c r="AN306" s="97"/>
      <c r="AO306" s="97"/>
    </row>
    <row r="307" spans="2:44" s="1" customFormat="1" ht="10.7" customHeight="1" x14ac:dyDescent="0.15">
      <c r="B307" s="94" t="s">
        <v>1134</v>
      </c>
      <c r="C307" s="94"/>
      <c r="D307" s="104">
        <v>21200918.16</v>
      </c>
      <c r="E307" s="104"/>
      <c r="F307" s="104"/>
      <c r="G307" s="104"/>
      <c r="H307" s="104"/>
      <c r="I307" s="104"/>
      <c r="J307" s="104"/>
      <c r="K307" s="104"/>
      <c r="L307" s="104"/>
      <c r="M307" s="104"/>
      <c r="N307" s="104"/>
      <c r="O307" s="97">
        <v>5.9232436546878299E-3</v>
      </c>
      <c r="P307" s="97"/>
      <c r="Q307" s="97"/>
      <c r="R307" s="97"/>
      <c r="S307" s="97"/>
      <c r="T307" s="97"/>
      <c r="U307" s="97"/>
      <c r="V307" s="97"/>
      <c r="W307" s="97"/>
      <c r="X307" s="97"/>
      <c r="Y307" s="96">
        <v>133</v>
      </c>
      <c r="Z307" s="96"/>
      <c r="AA307" s="96"/>
      <c r="AB307" s="96"/>
      <c r="AC307" s="96"/>
      <c r="AD307" s="96"/>
      <c r="AE307" s="96"/>
      <c r="AF307" s="96"/>
      <c r="AG307" s="96"/>
      <c r="AH307" s="97">
        <v>2.6409849086576598E-3</v>
      </c>
      <c r="AI307" s="97"/>
      <c r="AJ307" s="97"/>
      <c r="AK307" s="97"/>
      <c r="AL307" s="97"/>
      <c r="AM307" s="97"/>
      <c r="AN307" s="97"/>
      <c r="AO307" s="97"/>
    </row>
    <row r="308" spans="2:44" s="1" customFormat="1" ht="10.7" customHeight="1" x14ac:dyDescent="0.15">
      <c r="B308" s="94" t="s">
        <v>1135</v>
      </c>
      <c r="C308" s="94"/>
      <c r="D308" s="104">
        <v>8649433.2599999998</v>
      </c>
      <c r="E308" s="104"/>
      <c r="F308" s="104"/>
      <c r="G308" s="104"/>
      <c r="H308" s="104"/>
      <c r="I308" s="104"/>
      <c r="J308" s="104"/>
      <c r="K308" s="104"/>
      <c r="L308" s="104"/>
      <c r="M308" s="104"/>
      <c r="N308" s="104"/>
      <c r="O308" s="97">
        <v>2.4165321656022501E-3</v>
      </c>
      <c r="P308" s="97"/>
      <c r="Q308" s="97"/>
      <c r="R308" s="97"/>
      <c r="S308" s="97"/>
      <c r="T308" s="97"/>
      <c r="U308" s="97"/>
      <c r="V308" s="97"/>
      <c r="W308" s="97"/>
      <c r="X308" s="97"/>
      <c r="Y308" s="96">
        <v>49</v>
      </c>
      <c r="Z308" s="96"/>
      <c r="AA308" s="96"/>
      <c r="AB308" s="96"/>
      <c r="AC308" s="96"/>
      <c r="AD308" s="96"/>
      <c r="AE308" s="96"/>
      <c r="AF308" s="96"/>
      <c r="AG308" s="96"/>
      <c r="AH308" s="97">
        <v>9.7299444003177103E-4</v>
      </c>
      <c r="AI308" s="97"/>
      <c r="AJ308" s="97"/>
      <c r="AK308" s="97"/>
      <c r="AL308" s="97"/>
      <c r="AM308" s="97"/>
      <c r="AN308" s="97"/>
      <c r="AO308" s="97"/>
    </row>
    <row r="309" spans="2:44" s="1" customFormat="1" ht="10.7" customHeight="1" x14ac:dyDescent="0.15">
      <c r="B309" s="94" t="s">
        <v>1136</v>
      </c>
      <c r="C309" s="94"/>
      <c r="D309" s="104">
        <v>384127.27</v>
      </c>
      <c r="E309" s="104"/>
      <c r="F309" s="104"/>
      <c r="G309" s="104"/>
      <c r="H309" s="104"/>
      <c r="I309" s="104"/>
      <c r="J309" s="104"/>
      <c r="K309" s="104"/>
      <c r="L309" s="104"/>
      <c r="M309" s="104"/>
      <c r="N309" s="104"/>
      <c r="O309" s="97">
        <v>1.07319852727551E-4</v>
      </c>
      <c r="P309" s="97"/>
      <c r="Q309" s="97"/>
      <c r="R309" s="97"/>
      <c r="S309" s="97"/>
      <c r="T309" s="97"/>
      <c r="U309" s="97"/>
      <c r="V309" s="97"/>
      <c r="W309" s="97"/>
      <c r="X309" s="97"/>
      <c r="Y309" s="96">
        <v>2</v>
      </c>
      <c r="Z309" s="96"/>
      <c r="AA309" s="96"/>
      <c r="AB309" s="96"/>
      <c r="AC309" s="96"/>
      <c r="AD309" s="96"/>
      <c r="AE309" s="96"/>
      <c r="AF309" s="96"/>
      <c r="AG309" s="96"/>
      <c r="AH309" s="97">
        <v>3.9714058776807002E-5</v>
      </c>
      <c r="AI309" s="97"/>
      <c r="AJ309" s="97"/>
      <c r="AK309" s="97"/>
      <c r="AL309" s="97"/>
      <c r="AM309" s="97"/>
      <c r="AN309" s="97"/>
      <c r="AO309" s="97"/>
    </row>
    <row r="310" spans="2:44" s="1" customFormat="1" ht="9.6" customHeight="1" x14ac:dyDescent="0.15">
      <c r="B310" s="100"/>
      <c r="C310" s="100"/>
      <c r="D310" s="105">
        <v>3579275038.4699998</v>
      </c>
      <c r="E310" s="105"/>
      <c r="F310" s="105"/>
      <c r="G310" s="105"/>
      <c r="H310" s="105"/>
      <c r="I310" s="105"/>
      <c r="J310" s="105"/>
      <c r="K310" s="105"/>
      <c r="L310" s="105"/>
      <c r="M310" s="105"/>
      <c r="N310" s="105"/>
      <c r="O310" s="99">
        <v>1</v>
      </c>
      <c r="P310" s="99"/>
      <c r="Q310" s="99"/>
      <c r="R310" s="99"/>
      <c r="S310" s="99"/>
      <c r="T310" s="99"/>
      <c r="U310" s="99"/>
      <c r="V310" s="99"/>
      <c r="W310" s="99"/>
      <c r="X310" s="99"/>
      <c r="Y310" s="98">
        <v>50360</v>
      </c>
      <c r="Z310" s="98"/>
      <c r="AA310" s="98"/>
      <c r="AB310" s="98"/>
      <c r="AC310" s="98"/>
      <c r="AD310" s="98"/>
      <c r="AE310" s="98"/>
      <c r="AF310" s="98"/>
      <c r="AG310" s="98"/>
      <c r="AH310" s="99">
        <v>1</v>
      </c>
      <c r="AI310" s="99"/>
      <c r="AJ310" s="99"/>
      <c r="AK310" s="99"/>
      <c r="AL310" s="99"/>
      <c r="AM310" s="99"/>
      <c r="AN310" s="99"/>
      <c r="AO310" s="99"/>
    </row>
    <row r="311" spans="2:44" s="1" customFormat="1" ht="9" customHeight="1" x14ac:dyDescent="0.15"/>
    <row r="312" spans="2:44" s="1" customFormat="1" ht="19.149999999999999" customHeight="1" x14ac:dyDescent="0.15">
      <c r="B312" s="85" t="s">
        <v>1246</v>
      </c>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row>
    <row r="313" spans="2:44" s="1" customFormat="1" ht="7.9" customHeight="1" x14ac:dyDescent="0.15"/>
    <row r="314" spans="2:44" s="1" customFormat="1" ht="12.2" customHeight="1" x14ac:dyDescent="0.15">
      <c r="B314" s="83" t="s">
        <v>1118</v>
      </c>
      <c r="C314" s="83"/>
      <c r="D314" s="83" t="s">
        <v>1115</v>
      </c>
      <c r="E314" s="83"/>
      <c r="F314" s="83"/>
      <c r="G314" s="83"/>
      <c r="H314" s="83"/>
      <c r="I314" s="83"/>
      <c r="J314" s="83"/>
      <c r="K314" s="83"/>
      <c r="L314" s="83"/>
      <c r="M314" s="83"/>
      <c r="N314" s="83"/>
      <c r="O314" s="83" t="s">
        <v>1116</v>
      </c>
      <c r="P314" s="83"/>
      <c r="Q314" s="83"/>
      <c r="R314" s="83"/>
      <c r="S314" s="83"/>
      <c r="T314" s="83"/>
      <c r="U314" s="83"/>
      <c r="V314" s="83"/>
      <c r="W314" s="83"/>
      <c r="X314" s="83"/>
      <c r="Y314" s="83" t="s">
        <v>1117</v>
      </c>
      <c r="Z314" s="83"/>
      <c r="AA314" s="83"/>
      <c r="AB314" s="83"/>
      <c r="AC314" s="83"/>
      <c r="AD314" s="83"/>
      <c r="AE314" s="83"/>
      <c r="AF314" s="83"/>
      <c r="AG314" s="83"/>
      <c r="AH314" s="83" t="s">
        <v>1116</v>
      </c>
      <c r="AI314" s="83"/>
      <c r="AJ314" s="83"/>
      <c r="AK314" s="83"/>
      <c r="AL314" s="83"/>
      <c r="AM314" s="83"/>
      <c r="AN314" s="83"/>
      <c r="AO314" s="83"/>
      <c r="AP314" s="83"/>
    </row>
    <row r="315" spans="2:44" s="1" customFormat="1" ht="10.7" customHeight="1" x14ac:dyDescent="0.15">
      <c r="B315" s="94" t="s">
        <v>1193</v>
      </c>
      <c r="C315" s="94"/>
      <c r="D315" s="104">
        <v>3304052053.20999</v>
      </c>
      <c r="E315" s="104"/>
      <c r="F315" s="104"/>
      <c r="G315" s="104"/>
      <c r="H315" s="104"/>
      <c r="I315" s="104"/>
      <c r="J315" s="104"/>
      <c r="K315" s="104"/>
      <c r="L315" s="104"/>
      <c r="M315" s="104"/>
      <c r="N315" s="104"/>
      <c r="O315" s="97">
        <v>0.92310649997502103</v>
      </c>
      <c r="P315" s="97"/>
      <c r="Q315" s="97"/>
      <c r="R315" s="97"/>
      <c r="S315" s="97"/>
      <c r="T315" s="97"/>
      <c r="U315" s="97"/>
      <c r="V315" s="97"/>
      <c r="W315" s="97"/>
      <c r="X315" s="97"/>
      <c r="Y315" s="96">
        <v>47608</v>
      </c>
      <c r="Z315" s="96"/>
      <c r="AA315" s="96"/>
      <c r="AB315" s="96"/>
      <c r="AC315" s="96"/>
      <c r="AD315" s="96"/>
      <c r="AE315" s="96"/>
      <c r="AF315" s="96"/>
      <c r="AG315" s="96"/>
      <c r="AH315" s="97">
        <v>0.94535345512311397</v>
      </c>
      <c r="AI315" s="97"/>
      <c r="AJ315" s="97"/>
      <c r="AK315" s="97"/>
      <c r="AL315" s="97"/>
      <c r="AM315" s="97"/>
      <c r="AN315" s="97"/>
      <c r="AO315" s="97"/>
      <c r="AP315" s="97"/>
    </row>
    <row r="316" spans="2:44" s="1" customFormat="1" ht="10.7" customHeight="1" x14ac:dyDescent="0.15">
      <c r="B316" s="94" t="s">
        <v>1225</v>
      </c>
      <c r="C316" s="94"/>
      <c r="D316" s="104">
        <v>104989658</v>
      </c>
      <c r="E316" s="104"/>
      <c r="F316" s="104"/>
      <c r="G316" s="104"/>
      <c r="H316" s="104"/>
      <c r="I316" s="104"/>
      <c r="J316" s="104"/>
      <c r="K316" s="104"/>
      <c r="L316" s="104"/>
      <c r="M316" s="104"/>
      <c r="N316" s="104"/>
      <c r="O316" s="97">
        <v>2.93326600698669E-2</v>
      </c>
      <c r="P316" s="97"/>
      <c r="Q316" s="97"/>
      <c r="R316" s="97"/>
      <c r="S316" s="97"/>
      <c r="T316" s="97"/>
      <c r="U316" s="97"/>
      <c r="V316" s="97"/>
      <c r="W316" s="97"/>
      <c r="X316" s="97"/>
      <c r="Y316" s="96">
        <v>1242</v>
      </c>
      <c r="Z316" s="96"/>
      <c r="AA316" s="96"/>
      <c r="AB316" s="96"/>
      <c r="AC316" s="96"/>
      <c r="AD316" s="96"/>
      <c r="AE316" s="96"/>
      <c r="AF316" s="96"/>
      <c r="AG316" s="96"/>
      <c r="AH316" s="97">
        <v>2.4662430500397101E-2</v>
      </c>
      <c r="AI316" s="97"/>
      <c r="AJ316" s="97"/>
      <c r="AK316" s="97"/>
      <c r="AL316" s="97"/>
      <c r="AM316" s="97"/>
      <c r="AN316" s="97"/>
      <c r="AO316" s="97"/>
      <c r="AP316" s="97"/>
    </row>
    <row r="317" spans="2:44" s="1" customFormat="1" ht="10.7" customHeight="1" x14ac:dyDescent="0.15">
      <c r="B317" s="94" t="s">
        <v>1120</v>
      </c>
      <c r="C317" s="94"/>
      <c r="D317" s="104">
        <v>27959888.18</v>
      </c>
      <c r="E317" s="104"/>
      <c r="F317" s="104"/>
      <c r="G317" s="104"/>
      <c r="H317" s="104"/>
      <c r="I317" s="104"/>
      <c r="J317" s="104"/>
      <c r="K317" s="104"/>
      <c r="L317" s="104"/>
      <c r="M317" s="104"/>
      <c r="N317" s="104"/>
      <c r="O317" s="97">
        <v>7.8116065067611803E-3</v>
      </c>
      <c r="P317" s="97"/>
      <c r="Q317" s="97"/>
      <c r="R317" s="97"/>
      <c r="S317" s="97"/>
      <c r="T317" s="97"/>
      <c r="U317" s="97"/>
      <c r="V317" s="97"/>
      <c r="W317" s="97"/>
      <c r="X317" s="97"/>
      <c r="Y317" s="96">
        <v>292</v>
      </c>
      <c r="Z317" s="96"/>
      <c r="AA317" s="96"/>
      <c r="AB317" s="96"/>
      <c r="AC317" s="96"/>
      <c r="AD317" s="96"/>
      <c r="AE317" s="96"/>
      <c r="AF317" s="96"/>
      <c r="AG317" s="96"/>
      <c r="AH317" s="97">
        <v>5.7982525814138201E-3</v>
      </c>
      <c r="AI317" s="97"/>
      <c r="AJ317" s="97"/>
      <c r="AK317" s="97"/>
      <c r="AL317" s="97"/>
      <c r="AM317" s="97"/>
      <c r="AN317" s="97"/>
      <c r="AO317" s="97"/>
      <c r="AP317" s="97"/>
    </row>
    <row r="318" spans="2:44" s="1" customFormat="1" ht="10.7" customHeight="1" x14ac:dyDescent="0.15">
      <c r="B318" s="94" t="s">
        <v>1121</v>
      </c>
      <c r="C318" s="94"/>
      <c r="D318" s="104">
        <v>39612093.68</v>
      </c>
      <c r="E318" s="104"/>
      <c r="F318" s="104"/>
      <c r="G318" s="104"/>
      <c r="H318" s="104"/>
      <c r="I318" s="104"/>
      <c r="J318" s="104"/>
      <c r="K318" s="104"/>
      <c r="L318" s="104"/>
      <c r="M318" s="104"/>
      <c r="N318" s="104"/>
      <c r="O318" s="97">
        <v>1.10670717545452E-2</v>
      </c>
      <c r="P318" s="97"/>
      <c r="Q318" s="97"/>
      <c r="R318" s="97"/>
      <c r="S318" s="97"/>
      <c r="T318" s="97"/>
      <c r="U318" s="97"/>
      <c r="V318" s="97"/>
      <c r="W318" s="97"/>
      <c r="X318" s="97"/>
      <c r="Y318" s="96">
        <v>422</v>
      </c>
      <c r="Z318" s="96"/>
      <c r="AA318" s="96"/>
      <c r="AB318" s="96"/>
      <c r="AC318" s="96"/>
      <c r="AD318" s="96"/>
      <c r="AE318" s="96"/>
      <c r="AF318" s="96"/>
      <c r="AG318" s="96"/>
      <c r="AH318" s="97">
        <v>8.37966640190628E-3</v>
      </c>
      <c r="AI318" s="97"/>
      <c r="AJ318" s="97"/>
      <c r="AK318" s="97"/>
      <c r="AL318" s="97"/>
      <c r="AM318" s="97"/>
      <c r="AN318" s="97"/>
      <c r="AO318" s="97"/>
      <c r="AP318" s="97"/>
    </row>
    <row r="319" spans="2:44" s="1" customFormat="1" ht="10.7" customHeight="1" x14ac:dyDescent="0.15">
      <c r="B319" s="94" t="s">
        <v>1122</v>
      </c>
      <c r="C319" s="94"/>
      <c r="D319" s="104">
        <v>54394675.950000003</v>
      </c>
      <c r="E319" s="104"/>
      <c r="F319" s="104"/>
      <c r="G319" s="104"/>
      <c r="H319" s="104"/>
      <c r="I319" s="104"/>
      <c r="J319" s="104"/>
      <c r="K319" s="104"/>
      <c r="L319" s="104"/>
      <c r="M319" s="104"/>
      <c r="N319" s="104"/>
      <c r="O319" s="97">
        <v>1.5197121027405501E-2</v>
      </c>
      <c r="P319" s="97"/>
      <c r="Q319" s="97"/>
      <c r="R319" s="97"/>
      <c r="S319" s="97"/>
      <c r="T319" s="97"/>
      <c r="U319" s="97"/>
      <c r="V319" s="97"/>
      <c r="W319" s="97"/>
      <c r="X319" s="97"/>
      <c r="Y319" s="96">
        <v>333</v>
      </c>
      <c r="Z319" s="96"/>
      <c r="AA319" s="96"/>
      <c r="AB319" s="96"/>
      <c r="AC319" s="96"/>
      <c r="AD319" s="96"/>
      <c r="AE319" s="96"/>
      <c r="AF319" s="96"/>
      <c r="AG319" s="96"/>
      <c r="AH319" s="97">
        <v>6.61239078633836E-3</v>
      </c>
      <c r="AI319" s="97"/>
      <c r="AJ319" s="97"/>
      <c r="AK319" s="97"/>
      <c r="AL319" s="97"/>
      <c r="AM319" s="97"/>
      <c r="AN319" s="97"/>
      <c r="AO319" s="97"/>
      <c r="AP319" s="97"/>
    </row>
    <row r="320" spans="2:44" s="1" customFormat="1" ht="10.7" customHeight="1" x14ac:dyDescent="0.15">
      <c r="B320" s="94" t="s">
        <v>1123</v>
      </c>
      <c r="C320" s="94"/>
      <c r="D320" s="104">
        <v>17340186.359999999</v>
      </c>
      <c r="E320" s="104"/>
      <c r="F320" s="104"/>
      <c r="G320" s="104"/>
      <c r="H320" s="104"/>
      <c r="I320" s="104"/>
      <c r="J320" s="104"/>
      <c r="K320" s="104"/>
      <c r="L320" s="104"/>
      <c r="M320" s="104"/>
      <c r="N320" s="104"/>
      <c r="O320" s="97">
        <v>4.8446085236892901E-3</v>
      </c>
      <c r="P320" s="97"/>
      <c r="Q320" s="97"/>
      <c r="R320" s="97"/>
      <c r="S320" s="97"/>
      <c r="T320" s="97"/>
      <c r="U320" s="97"/>
      <c r="V320" s="97"/>
      <c r="W320" s="97"/>
      <c r="X320" s="97"/>
      <c r="Y320" s="96">
        <v>182</v>
      </c>
      <c r="Z320" s="96"/>
      <c r="AA320" s="96"/>
      <c r="AB320" s="96"/>
      <c r="AC320" s="96"/>
      <c r="AD320" s="96"/>
      <c r="AE320" s="96"/>
      <c r="AF320" s="96"/>
      <c r="AG320" s="96"/>
      <c r="AH320" s="97">
        <v>3.61397934868944E-3</v>
      </c>
      <c r="AI320" s="97"/>
      <c r="AJ320" s="97"/>
      <c r="AK320" s="97"/>
      <c r="AL320" s="97"/>
      <c r="AM320" s="97"/>
      <c r="AN320" s="97"/>
      <c r="AO320" s="97"/>
      <c r="AP320" s="97"/>
    </row>
    <row r="321" spans="2:44" s="1" customFormat="1" ht="10.7" customHeight="1" x14ac:dyDescent="0.15">
      <c r="B321" s="94" t="s">
        <v>1124</v>
      </c>
      <c r="C321" s="94"/>
      <c r="D321" s="104">
        <v>23913290.649999999</v>
      </c>
      <c r="E321" s="104"/>
      <c r="F321" s="104"/>
      <c r="G321" s="104"/>
      <c r="H321" s="104"/>
      <c r="I321" s="104"/>
      <c r="J321" s="104"/>
      <c r="K321" s="104"/>
      <c r="L321" s="104"/>
      <c r="M321" s="104"/>
      <c r="N321" s="104"/>
      <c r="O321" s="97">
        <v>6.6810430584351198E-3</v>
      </c>
      <c r="P321" s="97"/>
      <c r="Q321" s="97"/>
      <c r="R321" s="97"/>
      <c r="S321" s="97"/>
      <c r="T321" s="97"/>
      <c r="U321" s="97"/>
      <c r="V321" s="97"/>
      <c r="W321" s="97"/>
      <c r="X321" s="97"/>
      <c r="Y321" s="96">
        <v>223</v>
      </c>
      <c r="Z321" s="96"/>
      <c r="AA321" s="96"/>
      <c r="AB321" s="96"/>
      <c r="AC321" s="96"/>
      <c r="AD321" s="96"/>
      <c r="AE321" s="96"/>
      <c r="AF321" s="96"/>
      <c r="AG321" s="96"/>
      <c r="AH321" s="97">
        <v>4.4281175536139798E-3</v>
      </c>
      <c r="AI321" s="97"/>
      <c r="AJ321" s="97"/>
      <c r="AK321" s="97"/>
      <c r="AL321" s="97"/>
      <c r="AM321" s="97"/>
      <c r="AN321" s="97"/>
      <c r="AO321" s="97"/>
      <c r="AP321" s="97"/>
    </row>
    <row r="322" spans="2:44" s="1" customFormat="1" ht="10.7" customHeight="1" x14ac:dyDescent="0.15">
      <c r="B322" s="94" t="s">
        <v>1126</v>
      </c>
      <c r="C322" s="94"/>
      <c r="D322" s="104">
        <v>447122.72</v>
      </c>
      <c r="E322" s="104"/>
      <c r="F322" s="104"/>
      <c r="G322" s="104"/>
      <c r="H322" s="104"/>
      <c r="I322" s="104"/>
      <c r="J322" s="104"/>
      <c r="K322" s="104"/>
      <c r="L322" s="104"/>
      <c r="M322" s="104"/>
      <c r="N322" s="104"/>
      <c r="O322" s="97">
        <v>1.2491991120948601E-4</v>
      </c>
      <c r="P322" s="97"/>
      <c r="Q322" s="97"/>
      <c r="R322" s="97"/>
      <c r="S322" s="97"/>
      <c r="T322" s="97"/>
      <c r="U322" s="97"/>
      <c r="V322" s="97"/>
      <c r="W322" s="97"/>
      <c r="X322" s="97"/>
      <c r="Y322" s="96">
        <v>3</v>
      </c>
      <c r="Z322" s="96"/>
      <c r="AA322" s="96"/>
      <c r="AB322" s="96"/>
      <c r="AC322" s="96"/>
      <c r="AD322" s="96"/>
      <c r="AE322" s="96"/>
      <c r="AF322" s="96"/>
      <c r="AG322" s="96"/>
      <c r="AH322" s="97">
        <v>5.95710881652105E-5</v>
      </c>
      <c r="AI322" s="97"/>
      <c r="AJ322" s="97"/>
      <c r="AK322" s="97"/>
      <c r="AL322" s="97"/>
      <c r="AM322" s="97"/>
      <c r="AN322" s="97"/>
      <c r="AO322" s="97"/>
      <c r="AP322" s="97"/>
    </row>
    <row r="323" spans="2:44" s="1" customFormat="1" ht="10.7" customHeight="1" x14ac:dyDescent="0.15">
      <c r="B323" s="94" t="s">
        <v>1125</v>
      </c>
      <c r="C323" s="94"/>
      <c r="D323" s="104">
        <v>6566069.7199999997</v>
      </c>
      <c r="E323" s="104"/>
      <c r="F323" s="104"/>
      <c r="G323" s="104"/>
      <c r="H323" s="104"/>
      <c r="I323" s="104"/>
      <c r="J323" s="104"/>
      <c r="K323" s="104"/>
      <c r="L323" s="104"/>
      <c r="M323" s="104"/>
      <c r="N323" s="104"/>
      <c r="O323" s="97">
        <v>1.8344691730666099E-3</v>
      </c>
      <c r="P323" s="97"/>
      <c r="Q323" s="97"/>
      <c r="R323" s="97"/>
      <c r="S323" s="97"/>
      <c r="T323" s="97"/>
      <c r="U323" s="97"/>
      <c r="V323" s="97"/>
      <c r="W323" s="97"/>
      <c r="X323" s="97"/>
      <c r="Y323" s="96">
        <v>55</v>
      </c>
      <c r="Z323" s="96"/>
      <c r="AA323" s="96"/>
      <c r="AB323" s="96"/>
      <c r="AC323" s="96"/>
      <c r="AD323" s="96"/>
      <c r="AE323" s="96"/>
      <c r="AF323" s="96"/>
      <c r="AG323" s="96"/>
      <c r="AH323" s="97">
        <v>1.0921366163621901E-3</v>
      </c>
      <c r="AI323" s="97"/>
      <c r="AJ323" s="97"/>
      <c r="AK323" s="97"/>
      <c r="AL323" s="97"/>
      <c r="AM323" s="97"/>
      <c r="AN323" s="97"/>
      <c r="AO323" s="97"/>
      <c r="AP323" s="97"/>
    </row>
    <row r="324" spans="2:44" s="1" customFormat="1" ht="9.6" customHeight="1" x14ac:dyDescent="0.15">
      <c r="B324" s="100"/>
      <c r="C324" s="100"/>
      <c r="D324" s="105">
        <v>3579275038.4699898</v>
      </c>
      <c r="E324" s="105"/>
      <c r="F324" s="105"/>
      <c r="G324" s="105"/>
      <c r="H324" s="105"/>
      <c r="I324" s="105"/>
      <c r="J324" s="105"/>
      <c r="K324" s="105"/>
      <c r="L324" s="105"/>
      <c r="M324" s="105"/>
      <c r="N324" s="105"/>
      <c r="O324" s="99">
        <v>1</v>
      </c>
      <c r="P324" s="99"/>
      <c r="Q324" s="99"/>
      <c r="R324" s="99"/>
      <c r="S324" s="99"/>
      <c r="T324" s="99"/>
      <c r="U324" s="99"/>
      <c r="V324" s="99"/>
      <c r="W324" s="99"/>
      <c r="X324" s="99"/>
      <c r="Y324" s="98">
        <v>50360</v>
      </c>
      <c r="Z324" s="98"/>
      <c r="AA324" s="98"/>
      <c r="AB324" s="98"/>
      <c r="AC324" s="98"/>
      <c r="AD324" s="98"/>
      <c r="AE324" s="98"/>
      <c r="AF324" s="98"/>
      <c r="AG324" s="98"/>
      <c r="AH324" s="99">
        <v>1</v>
      </c>
      <c r="AI324" s="99"/>
      <c r="AJ324" s="99"/>
      <c r="AK324" s="99"/>
      <c r="AL324" s="99"/>
      <c r="AM324" s="99"/>
      <c r="AN324" s="99"/>
      <c r="AO324" s="99"/>
      <c r="AP324" s="99"/>
    </row>
    <row r="325" spans="2:44" s="1" customFormat="1" ht="11.65" customHeight="1" x14ac:dyDescent="0.15"/>
    <row r="326" spans="2:44" s="1" customFormat="1" ht="19.149999999999999" customHeight="1" x14ac:dyDescent="0.15">
      <c r="B326" s="85" t="s">
        <v>1247</v>
      </c>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85"/>
      <c r="AO326" s="85"/>
      <c r="AP326" s="85"/>
      <c r="AQ326" s="85"/>
      <c r="AR326" s="85"/>
    </row>
    <row r="327" spans="2:44" s="1" customFormat="1" ht="9" customHeight="1" x14ac:dyDescent="0.15"/>
    <row r="328" spans="2:44" s="1" customFormat="1" ht="12.2" customHeight="1" x14ac:dyDescent="0.15">
      <c r="B328" s="83"/>
      <c r="C328" s="83"/>
      <c r="D328" s="83"/>
      <c r="E328" s="83" t="s">
        <v>1115</v>
      </c>
      <c r="F328" s="83"/>
      <c r="G328" s="83"/>
      <c r="H328" s="83"/>
      <c r="I328" s="83"/>
      <c r="J328" s="83"/>
      <c r="K328" s="83"/>
      <c r="L328" s="83"/>
      <c r="M328" s="83"/>
      <c r="N328" s="83"/>
      <c r="O328" s="83"/>
      <c r="P328" s="83" t="s">
        <v>1116</v>
      </c>
      <c r="Q328" s="83"/>
      <c r="R328" s="83"/>
      <c r="S328" s="83"/>
      <c r="T328" s="83"/>
      <c r="U328" s="83"/>
      <c r="V328" s="83"/>
      <c r="W328" s="83"/>
      <c r="X328" s="83"/>
      <c r="Y328" s="83"/>
      <c r="Z328" s="83" t="s">
        <v>1226</v>
      </c>
      <c r="AA328" s="83"/>
      <c r="AB328" s="83"/>
      <c r="AC328" s="83"/>
      <c r="AD328" s="83"/>
      <c r="AE328" s="83"/>
      <c r="AF328" s="83"/>
      <c r="AG328" s="83"/>
      <c r="AH328" s="83"/>
      <c r="AI328" s="83" t="s">
        <v>1116</v>
      </c>
      <c r="AJ328" s="83"/>
      <c r="AK328" s="83"/>
      <c r="AL328" s="83"/>
      <c r="AM328" s="83"/>
      <c r="AN328" s="83"/>
      <c r="AO328" s="83"/>
      <c r="AP328" s="83"/>
      <c r="AQ328" s="83"/>
    </row>
    <row r="329" spans="2:44" s="1" customFormat="1" ht="12.2" customHeight="1" x14ac:dyDescent="0.15">
      <c r="B329" s="94" t="s">
        <v>785</v>
      </c>
      <c r="C329" s="94"/>
      <c r="D329" s="94"/>
      <c r="E329" s="104">
        <v>9716095077.3999691</v>
      </c>
      <c r="F329" s="104"/>
      <c r="G329" s="104"/>
      <c r="H329" s="104"/>
      <c r="I329" s="104"/>
      <c r="J329" s="104"/>
      <c r="K329" s="104"/>
      <c r="L329" s="104"/>
      <c r="M329" s="104"/>
      <c r="N329" s="104"/>
      <c r="O329" s="104"/>
      <c r="P329" s="97">
        <v>0.81895376075428805</v>
      </c>
      <c r="Q329" s="97"/>
      <c r="R329" s="97"/>
      <c r="S329" s="97"/>
      <c r="T329" s="97"/>
      <c r="U329" s="97"/>
      <c r="V329" s="97"/>
      <c r="W329" s="97"/>
      <c r="X329" s="97"/>
      <c r="Y329" s="97"/>
      <c r="Z329" s="96">
        <v>25643</v>
      </c>
      <c r="AA329" s="96"/>
      <c r="AB329" s="96"/>
      <c r="AC329" s="96"/>
      <c r="AD329" s="96"/>
      <c r="AE329" s="96"/>
      <c r="AF329" s="96"/>
      <c r="AG329" s="96"/>
      <c r="AH329" s="96"/>
      <c r="AI329" s="97">
        <v>0.80526943851275001</v>
      </c>
      <c r="AJ329" s="97"/>
      <c r="AK329" s="97"/>
      <c r="AL329" s="97"/>
      <c r="AM329" s="97"/>
      <c r="AN329" s="97"/>
      <c r="AO329" s="97"/>
      <c r="AP329" s="97"/>
      <c r="AQ329" s="97"/>
    </row>
    <row r="330" spans="2:44" s="1" customFormat="1" ht="12.2" customHeight="1" x14ac:dyDescent="0.15">
      <c r="B330" s="94" t="s">
        <v>795</v>
      </c>
      <c r="C330" s="94"/>
      <c r="D330" s="94"/>
      <c r="E330" s="104">
        <v>2147938697.1700001</v>
      </c>
      <c r="F330" s="104"/>
      <c r="G330" s="104"/>
      <c r="H330" s="104"/>
      <c r="I330" s="104"/>
      <c r="J330" s="104"/>
      <c r="K330" s="104"/>
      <c r="L330" s="104"/>
      <c r="M330" s="104"/>
      <c r="N330" s="104"/>
      <c r="O330" s="104"/>
      <c r="P330" s="97">
        <v>0.181046239245712</v>
      </c>
      <c r="Q330" s="97"/>
      <c r="R330" s="97"/>
      <c r="S330" s="97"/>
      <c r="T330" s="97"/>
      <c r="U330" s="97"/>
      <c r="V330" s="97"/>
      <c r="W330" s="97"/>
      <c r="X330" s="97"/>
      <c r="Y330" s="97"/>
      <c r="Z330" s="96">
        <v>6201</v>
      </c>
      <c r="AA330" s="96"/>
      <c r="AB330" s="96"/>
      <c r="AC330" s="96"/>
      <c r="AD330" s="96"/>
      <c r="AE330" s="96"/>
      <c r="AF330" s="96"/>
      <c r="AG330" s="96"/>
      <c r="AH330" s="96"/>
      <c r="AI330" s="97">
        <v>0.19473056148724999</v>
      </c>
      <c r="AJ330" s="97"/>
      <c r="AK330" s="97"/>
      <c r="AL330" s="97"/>
      <c r="AM330" s="97"/>
      <c r="AN330" s="97"/>
      <c r="AO330" s="97"/>
      <c r="AP330" s="97"/>
      <c r="AQ330" s="97"/>
    </row>
    <row r="331" spans="2:44" s="1" customFormat="1" ht="9.6" customHeight="1" x14ac:dyDescent="0.15">
      <c r="B331" s="100"/>
      <c r="C331" s="100"/>
      <c r="D331" s="100"/>
      <c r="E331" s="105">
        <v>11864033774.57</v>
      </c>
      <c r="F331" s="105"/>
      <c r="G331" s="105"/>
      <c r="H331" s="105"/>
      <c r="I331" s="105"/>
      <c r="J331" s="105"/>
      <c r="K331" s="105"/>
      <c r="L331" s="105"/>
      <c r="M331" s="105"/>
      <c r="N331" s="105"/>
      <c r="O331" s="105"/>
      <c r="P331" s="99">
        <v>1</v>
      </c>
      <c r="Q331" s="99"/>
      <c r="R331" s="99"/>
      <c r="S331" s="99"/>
      <c r="T331" s="99"/>
      <c r="U331" s="99"/>
      <c r="V331" s="99"/>
      <c r="W331" s="99"/>
      <c r="X331" s="99"/>
      <c r="Y331" s="99"/>
      <c r="Z331" s="98">
        <v>31844</v>
      </c>
      <c r="AA331" s="98"/>
      <c r="AB331" s="98"/>
      <c r="AC331" s="98"/>
      <c r="AD331" s="98"/>
      <c r="AE331" s="98"/>
      <c r="AF331" s="98"/>
      <c r="AG331" s="98"/>
      <c r="AH331" s="98"/>
      <c r="AI331" s="99">
        <v>1</v>
      </c>
      <c r="AJ331" s="99"/>
      <c r="AK331" s="99"/>
      <c r="AL331" s="99"/>
      <c r="AM331" s="99"/>
      <c r="AN331" s="99"/>
      <c r="AO331" s="99"/>
      <c r="AP331" s="99"/>
      <c r="AQ331" s="99"/>
    </row>
    <row r="332" spans="2:44" s="1" customFormat="1" ht="9" customHeight="1" x14ac:dyDescent="0.15"/>
    <row r="333" spans="2:44" s="1" customFormat="1" ht="19.149999999999999" customHeight="1" x14ac:dyDescent="0.15">
      <c r="B333" s="85" t="s">
        <v>1248</v>
      </c>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c r="AG333" s="85"/>
      <c r="AH333" s="85"/>
      <c r="AI333" s="85"/>
      <c r="AJ333" s="85"/>
      <c r="AK333" s="85"/>
      <c r="AL333" s="85"/>
      <c r="AM333" s="85"/>
      <c r="AN333" s="85"/>
      <c r="AO333" s="85"/>
      <c r="AP333" s="85"/>
      <c r="AQ333" s="85"/>
      <c r="AR333" s="85"/>
    </row>
    <row r="334" spans="2:44" s="1" customFormat="1" ht="9" customHeight="1" x14ac:dyDescent="0.15"/>
    <row r="335" spans="2:44" s="1" customFormat="1" ht="14.85" customHeight="1" x14ac:dyDescent="0.15">
      <c r="B335" s="101"/>
      <c r="C335" s="101"/>
      <c r="D335" s="101"/>
      <c r="E335" s="83" t="s">
        <v>1115</v>
      </c>
      <c r="F335" s="83"/>
      <c r="G335" s="83"/>
      <c r="H335" s="83"/>
      <c r="I335" s="83"/>
      <c r="J335" s="83"/>
      <c r="K335" s="83"/>
      <c r="L335" s="83"/>
      <c r="M335" s="83"/>
      <c r="N335" s="83"/>
      <c r="O335" s="83"/>
      <c r="P335" s="83" t="s">
        <v>1116</v>
      </c>
      <c r="Q335" s="83"/>
      <c r="R335" s="83"/>
      <c r="S335" s="83"/>
      <c r="T335" s="83"/>
      <c r="U335" s="83"/>
      <c r="V335" s="83"/>
      <c r="W335" s="83"/>
      <c r="X335" s="83"/>
      <c r="Y335" s="83"/>
      <c r="Z335" s="83" t="s">
        <v>1117</v>
      </c>
      <c r="AA335" s="83"/>
      <c r="AB335" s="83"/>
      <c r="AC335" s="83"/>
      <c r="AD335" s="83"/>
      <c r="AE335" s="83"/>
      <c r="AF335" s="83"/>
      <c r="AG335" s="83"/>
      <c r="AH335" s="83"/>
      <c r="AI335" s="83" t="s">
        <v>1116</v>
      </c>
      <c r="AJ335" s="83"/>
      <c r="AK335" s="83"/>
      <c r="AL335" s="83"/>
      <c r="AM335" s="83"/>
      <c r="AN335" s="83"/>
      <c r="AO335" s="83"/>
      <c r="AP335" s="83"/>
      <c r="AQ335" s="83"/>
    </row>
    <row r="336" spans="2:44" s="1" customFormat="1" ht="12.2" customHeight="1" x14ac:dyDescent="0.15">
      <c r="B336" s="103" t="s">
        <v>1227</v>
      </c>
      <c r="C336" s="103"/>
      <c r="D336" s="103"/>
      <c r="E336" s="104">
        <v>3241163046.1399798</v>
      </c>
      <c r="F336" s="104"/>
      <c r="G336" s="104"/>
      <c r="H336" s="104"/>
      <c r="I336" s="104"/>
      <c r="J336" s="104"/>
      <c r="K336" s="104"/>
      <c r="L336" s="104"/>
      <c r="M336" s="104"/>
      <c r="N336" s="104"/>
      <c r="O336" s="104"/>
      <c r="P336" s="97">
        <v>0.905536180177276</v>
      </c>
      <c r="Q336" s="97"/>
      <c r="R336" s="97"/>
      <c r="S336" s="97"/>
      <c r="T336" s="97"/>
      <c r="U336" s="97"/>
      <c r="V336" s="97"/>
      <c r="W336" s="97"/>
      <c r="X336" s="97"/>
      <c r="Y336" s="97"/>
      <c r="Z336" s="96">
        <v>46473</v>
      </c>
      <c r="AA336" s="96"/>
      <c r="AB336" s="96"/>
      <c r="AC336" s="96"/>
      <c r="AD336" s="96"/>
      <c r="AE336" s="96"/>
      <c r="AF336" s="96"/>
      <c r="AG336" s="96"/>
      <c r="AH336" s="96"/>
      <c r="AI336" s="97">
        <v>0.92281572676727597</v>
      </c>
      <c r="AJ336" s="97"/>
      <c r="AK336" s="97"/>
      <c r="AL336" s="97"/>
      <c r="AM336" s="97"/>
      <c r="AN336" s="97"/>
      <c r="AO336" s="97"/>
      <c r="AP336" s="97"/>
      <c r="AQ336" s="97"/>
    </row>
    <row r="337" spans="2:43" s="1" customFormat="1" ht="12.2" customHeight="1" x14ac:dyDescent="0.15">
      <c r="B337" s="103" t="s">
        <v>1228</v>
      </c>
      <c r="C337" s="103"/>
      <c r="D337" s="103"/>
      <c r="E337" s="104">
        <v>338002987.88</v>
      </c>
      <c r="F337" s="104"/>
      <c r="G337" s="104"/>
      <c r="H337" s="104"/>
      <c r="I337" s="104"/>
      <c r="J337" s="104"/>
      <c r="K337" s="104"/>
      <c r="L337" s="104"/>
      <c r="M337" s="104"/>
      <c r="N337" s="104"/>
      <c r="O337" s="104"/>
      <c r="P337" s="97">
        <v>9.4433365485231097E-2</v>
      </c>
      <c r="Q337" s="97"/>
      <c r="R337" s="97"/>
      <c r="S337" s="97"/>
      <c r="T337" s="97"/>
      <c r="U337" s="97"/>
      <c r="V337" s="97"/>
      <c r="W337" s="97"/>
      <c r="X337" s="97"/>
      <c r="Y337" s="97"/>
      <c r="Z337" s="96">
        <v>3732</v>
      </c>
      <c r="AA337" s="96"/>
      <c r="AB337" s="96"/>
      <c r="AC337" s="96"/>
      <c r="AD337" s="96"/>
      <c r="AE337" s="96"/>
      <c r="AF337" s="96"/>
      <c r="AG337" s="96"/>
      <c r="AH337" s="96"/>
      <c r="AI337" s="97">
        <v>7.4106433677521802E-2</v>
      </c>
      <c r="AJ337" s="97"/>
      <c r="AK337" s="97"/>
      <c r="AL337" s="97"/>
      <c r="AM337" s="97"/>
      <c r="AN337" s="97"/>
      <c r="AO337" s="97"/>
      <c r="AP337" s="97"/>
      <c r="AQ337" s="97"/>
    </row>
    <row r="338" spans="2:43" s="1" customFormat="1" ht="12.2" customHeight="1" x14ac:dyDescent="0.15">
      <c r="B338" s="103" t="s">
        <v>1229</v>
      </c>
      <c r="C338" s="103"/>
      <c r="D338" s="103"/>
      <c r="E338" s="104">
        <v>109004.45</v>
      </c>
      <c r="F338" s="104"/>
      <c r="G338" s="104"/>
      <c r="H338" s="104"/>
      <c r="I338" s="104"/>
      <c r="J338" s="104"/>
      <c r="K338" s="104"/>
      <c r="L338" s="104"/>
      <c r="M338" s="104"/>
      <c r="N338" s="104"/>
      <c r="O338" s="104"/>
      <c r="P338" s="97">
        <v>3.0454337492487299E-5</v>
      </c>
      <c r="Q338" s="97"/>
      <c r="R338" s="97"/>
      <c r="S338" s="97"/>
      <c r="T338" s="97"/>
      <c r="U338" s="97"/>
      <c r="V338" s="97"/>
      <c r="W338" s="97"/>
      <c r="X338" s="97"/>
      <c r="Y338" s="97"/>
      <c r="Z338" s="96">
        <v>4</v>
      </c>
      <c r="AA338" s="96"/>
      <c r="AB338" s="96"/>
      <c r="AC338" s="96"/>
      <c r="AD338" s="96"/>
      <c r="AE338" s="96"/>
      <c r="AF338" s="96"/>
      <c r="AG338" s="96"/>
      <c r="AH338" s="96"/>
      <c r="AI338" s="97">
        <v>7.9428117553614005E-5</v>
      </c>
      <c r="AJ338" s="97"/>
      <c r="AK338" s="97"/>
      <c r="AL338" s="97"/>
      <c r="AM338" s="97"/>
      <c r="AN338" s="97"/>
      <c r="AO338" s="97"/>
      <c r="AP338" s="97"/>
      <c r="AQ338" s="97"/>
    </row>
    <row r="339" spans="2:43" s="1" customFormat="1" ht="12.2" customHeight="1" x14ac:dyDescent="0.15">
      <c r="B339" s="103" t="s">
        <v>795</v>
      </c>
      <c r="C339" s="103"/>
      <c r="D339" s="103"/>
      <c r="E339" s="104">
        <v>0</v>
      </c>
      <c r="F339" s="104"/>
      <c r="G339" s="104"/>
      <c r="H339" s="104"/>
      <c r="I339" s="104"/>
      <c r="J339" s="104"/>
      <c r="K339" s="104"/>
      <c r="L339" s="104"/>
      <c r="M339" s="104"/>
      <c r="N339" s="104"/>
      <c r="O339" s="104"/>
      <c r="P339" s="97">
        <v>0</v>
      </c>
      <c r="Q339" s="97"/>
      <c r="R339" s="97"/>
      <c r="S339" s="97"/>
      <c r="T339" s="97"/>
      <c r="U339" s="97"/>
      <c r="V339" s="97"/>
      <c r="W339" s="97"/>
      <c r="X339" s="97"/>
      <c r="Y339" s="97"/>
      <c r="Z339" s="96">
        <v>151</v>
      </c>
      <c r="AA339" s="96"/>
      <c r="AB339" s="96"/>
      <c r="AC339" s="96"/>
      <c r="AD339" s="96"/>
      <c r="AE339" s="96"/>
      <c r="AF339" s="96"/>
      <c r="AG339" s="96"/>
      <c r="AH339" s="96"/>
      <c r="AI339" s="97">
        <v>2.99841143764893E-3</v>
      </c>
      <c r="AJ339" s="97"/>
      <c r="AK339" s="97"/>
      <c r="AL339" s="97"/>
      <c r="AM339" s="97"/>
      <c r="AN339" s="97"/>
      <c r="AO339" s="97"/>
      <c r="AP339" s="97"/>
      <c r="AQ339" s="97"/>
    </row>
    <row r="340" spans="2:43" s="1" customFormat="1" ht="13.35" customHeight="1" x14ac:dyDescent="0.15">
      <c r="B340" s="101"/>
      <c r="C340" s="101"/>
      <c r="D340" s="101"/>
      <c r="E340" s="105">
        <v>3579275038.4699798</v>
      </c>
      <c r="F340" s="105"/>
      <c r="G340" s="105"/>
      <c r="H340" s="105"/>
      <c r="I340" s="105"/>
      <c r="J340" s="105"/>
      <c r="K340" s="105"/>
      <c r="L340" s="105"/>
      <c r="M340" s="105"/>
      <c r="N340" s="105"/>
      <c r="O340" s="105"/>
      <c r="P340" s="99">
        <v>1</v>
      </c>
      <c r="Q340" s="99"/>
      <c r="R340" s="99"/>
      <c r="S340" s="99"/>
      <c r="T340" s="99"/>
      <c r="U340" s="99"/>
      <c r="V340" s="99"/>
      <c r="W340" s="99"/>
      <c r="X340" s="99"/>
      <c r="Y340" s="99"/>
      <c r="Z340" s="98">
        <v>50360</v>
      </c>
      <c r="AA340" s="98"/>
      <c r="AB340" s="98"/>
      <c r="AC340" s="98"/>
      <c r="AD340" s="98"/>
      <c r="AE340" s="98"/>
      <c r="AF340" s="98"/>
      <c r="AG340" s="98"/>
      <c r="AH340" s="98"/>
      <c r="AI340" s="99">
        <v>1</v>
      </c>
      <c r="AJ340" s="99"/>
      <c r="AK340" s="99"/>
      <c r="AL340" s="99"/>
      <c r="AM340" s="99"/>
      <c r="AN340" s="99"/>
      <c r="AO340" s="99"/>
      <c r="AP340" s="99"/>
      <c r="AQ340" s="99"/>
    </row>
    <row r="341" spans="2:43" s="1" customFormat="1" ht="28.7" customHeight="1" x14ac:dyDescent="0.15"/>
  </sheetData>
  <mergeCells count="1364">
    <mergeCell ref="Y318:AG318"/>
    <mergeCell ref="Y319:AG319"/>
    <mergeCell ref="Y320:AG320"/>
    <mergeCell ref="Y321:AG321"/>
    <mergeCell ref="Y322:AG322"/>
    <mergeCell ref="Y323:AG323"/>
    <mergeCell ref="Y324:AG324"/>
    <mergeCell ref="Z328:AH328"/>
    <mergeCell ref="Z329:AH329"/>
    <mergeCell ref="Z330:AH330"/>
    <mergeCell ref="Z331:AH331"/>
    <mergeCell ref="Z335:AH335"/>
    <mergeCell ref="Z336:AH336"/>
    <mergeCell ref="Z337:AH337"/>
    <mergeCell ref="Z338:AH338"/>
    <mergeCell ref="Z339:AH339"/>
    <mergeCell ref="Z340:AH340"/>
    <mergeCell ref="Y298:AG298"/>
    <mergeCell ref="Y299:AG299"/>
    <mergeCell ref="Y300:AG300"/>
    <mergeCell ref="Y301:AG301"/>
    <mergeCell ref="Y302:AG302"/>
    <mergeCell ref="Y303:AG303"/>
    <mergeCell ref="Y304:AG304"/>
    <mergeCell ref="Y305:AG305"/>
    <mergeCell ref="Y306:AG306"/>
    <mergeCell ref="Y307:AG307"/>
    <mergeCell ref="Y308:AG308"/>
    <mergeCell ref="Y309:AG309"/>
    <mergeCell ref="Y310:AG310"/>
    <mergeCell ref="Y314:AG314"/>
    <mergeCell ref="Y315:AG315"/>
    <mergeCell ref="Y316:AG316"/>
    <mergeCell ref="Y317:AG317"/>
    <mergeCell ref="X263:AF263"/>
    <mergeCell ref="X264:AF264"/>
    <mergeCell ref="X265:AF265"/>
    <mergeCell ref="X266:AF266"/>
    <mergeCell ref="X267:AF267"/>
    <mergeCell ref="X268:AF268"/>
    <mergeCell ref="Y228:AG228"/>
    <mergeCell ref="Y229:AG229"/>
    <mergeCell ref="Y230:AG230"/>
    <mergeCell ref="Y231:AG231"/>
    <mergeCell ref="Y232:AG232"/>
    <mergeCell ref="Y272:AG272"/>
    <mergeCell ref="Y273:AG273"/>
    <mergeCell ref="Y274:AG274"/>
    <mergeCell ref="Y275:AG275"/>
    <mergeCell ref="Y276:AG276"/>
    <mergeCell ref="Y277:AG277"/>
    <mergeCell ref="V89:AE89"/>
    <mergeCell ref="V90:AE90"/>
    <mergeCell ref="V91:AE91"/>
    <mergeCell ref="V95:AE95"/>
    <mergeCell ref="V96:AE96"/>
    <mergeCell ref="V97:AE97"/>
    <mergeCell ref="V98:AE98"/>
    <mergeCell ref="V99:AE99"/>
    <mergeCell ref="X236:AF236"/>
    <mergeCell ref="X237:AF237"/>
    <mergeCell ref="X238:AF238"/>
    <mergeCell ref="X239:AF239"/>
    <mergeCell ref="X240:AF240"/>
    <mergeCell ref="X241:AF241"/>
    <mergeCell ref="X242:AF242"/>
    <mergeCell ref="X243:AF243"/>
    <mergeCell ref="X244:AF244"/>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52:AE52"/>
    <mergeCell ref="V53:AE53"/>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116:AE116"/>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T181:AC181"/>
    <mergeCell ref="T182:AC182"/>
    <mergeCell ref="T183:AC183"/>
    <mergeCell ref="T184:AC184"/>
    <mergeCell ref="T185:AC185"/>
    <mergeCell ref="T186:AC186"/>
    <mergeCell ref="T187:AC187"/>
    <mergeCell ref="T188:AC188"/>
    <mergeCell ref="T189:AC189"/>
    <mergeCell ref="U162:AD162"/>
    <mergeCell ref="U163:AD163"/>
    <mergeCell ref="U164:AD164"/>
    <mergeCell ref="U165:AD165"/>
    <mergeCell ref="U166:AD166"/>
    <mergeCell ref="U167:AD167"/>
    <mergeCell ref="U168:AD168"/>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S193:AB193"/>
    <mergeCell ref="S194:AB194"/>
    <mergeCell ref="S195:AB195"/>
    <mergeCell ref="S196:AB196"/>
    <mergeCell ref="S197:AB197"/>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57:AD157"/>
    <mergeCell ref="T158:AD158"/>
    <mergeCell ref="O319:X319"/>
    <mergeCell ref="O320:X320"/>
    <mergeCell ref="O321:X321"/>
    <mergeCell ref="O322:X322"/>
    <mergeCell ref="O323:X323"/>
    <mergeCell ref="O324:X324"/>
    <mergeCell ref="P328:Y328"/>
    <mergeCell ref="P329:Y329"/>
    <mergeCell ref="P330:Y330"/>
    <mergeCell ref="P331:Y331"/>
    <mergeCell ref="P335:Y335"/>
    <mergeCell ref="P336:Y336"/>
    <mergeCell ref="P337:Y337"/>
    <mergeCell ref="P338:Y338"/>
    <mergeCell ref="P339:Y339"/>
    <mergeCell ref="P340:Y340"/>
    <mergeCell ref="Q222:Z222"/>
    <mergeCell ref="Q223:Z223"/>
    <mergeCell ref="Q224:Z224"/>
    <mergeCell ref="X245:AF245"/>
    <mergeCell ref="X246:AF246"/>
    <mergeCell ref="X247:AF247"/>
    <mergeCell ref="X248:AF248"/>
    <mergeCell ref="X249:AF249"/>
    <mergeCell ref="X250:AF250"/>
    <mergeCell ref="X254:AF254"/>
    <mergeCell ref="X255:AF255"/>
    <mergeCell ref="X256:AF256"/>
    <mergeCell ref="X257:AF257"/>
    <mergeCell ref="X258:AF258"/>
    <mergeCell ref="X259:AF259"/>
    <mergeCell ref="X260:AF260"/>
    <mergeCell ref="O299:X299"/>
    <mergeCell ref="O300:X300"/>
    <mergeCell ref="O301:X301"/>
    <mergeCell ref="O302:X302"/>
    <mergeCell ref="O303:X303"/>
    <mergeCell ref="O304:X304"/>
    <mergeCell ref="O305:X305"/>
    <mergeCell ref="O306:X306"/>
    <mergeCell ref="O307:X307"/>
    <mergeCell ref="O308:X308"/>
    <mergeCell ref="O309:X309"/>
    <mergeCell ref="O310:X310"/>
    <mergeCell ref="O314:X314"/>
    <mergeCell ref="O315:X315"/>
    <mergeCell ref="O316:X316"/>
    <mergeCell ref="O317:X317"/>
    <mergeCell ref="O318:X318"/>
    <mergeCell ref="O279:X279"/>
    <mergeCell ref="O280:X280"/>
    <mergeCell ref="O281:X281"/>
    <mergeCell ref="O282:X282"/>
    <mergeCell ref="O283:X283"/>
    <mergeCell ref="O284:X284"/>
    <mergeCell ref="O285:X285"/>
    <mergeCell ref="O286:X286"/>
    <mergeCell ref="O287:X287"/>
    <mergeCell ref="O291:X291"/>
    <mergeCell ref="O292:X292"/>
    <mergeCell ref="O293:X293"/>
    <mergeCell ref="O294:X294"/>
    <mergeCell ref="O295:X295"/>
    <mergeCell ref="O296:X296"/>
    <mergeCell ref="O297:X297"/>
    <mergeCell ref="O298:X298"/>
    <mergeCell ref="L88:U88"/>
    <mergeCell ref="L89:U89"/>
    <mergeCell ref="L90:U90"/>
    <mergeCell ref="L91:U91"/>
    <mergeCell ref="M2:AR2"/>
    <mergeCell ref="M8:V8"/>
    <mergeCell ref="N236:W236"/>
    <mergeCell ref="N237:W237"/>
    <mergeCell ref="N238:W238"/>
    <mergeCell ref="N239:W239"/>
    <mergeCell ref="N240:W240"/>
    <mergeCell ref="N241:W241"/>
    <mergeCell ref="N242:W242"/>
    <mergeCell ref="N243:W243"/>
    <mergeCell ref="N244:W244"/>
    <mergeCell ref="N245:W245"/>
    <mergeCell ref="N246:W246"/>
    <mergeCell ref="O228:X228"/>
    <mergeCell ref="O229:X229"/>
    <mergeCell ref="O230:X230"/>
    <mergeCell ref="O231:X231"/>
    <mergeCell ref="O232:X232"/>
    <mergeCell ref="R201:AA201"/>
    <mergeCell ref="R202:AA202"/>
    <mergeCell ref="R203:AA203"/>
    <mergeCell ref="R204:AA204"/>
    <mergeCell ref="R205:AA205"/>
    <mergeCell ref="R206:AA206"/>
    <mergeCell ref="R207:AA207"/>
    <mergeCell ref="R208:AA208"/>
    <mergeCell ref="R209:AA209"/>
    <mergeCell ref="R210:AA210"/>
    <mergeCell ref="K156:S156"/>
    <mergeCell ref="K157:S157"/>
    <mergeCell ref="K158:S158"/>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8:U48"/>
    <mergeCell ref="K49:U49"/>
    <mergeCell ref="K50:U50"/>
    <mergeCell ref="K51:U51"/>
    <mergeCell ref="K52:U52"/>
    <mergeCell ref="K53:U53"/>
    <mergeCell ref="K54:U54"/>
    <mergeCell ref="K55:U55"/>
    <mergeCell ref="K95:U95"/>
    <mergeCell ref="K96:U96"/>
    <mergeCell ref="K97:U97"/>
    <mergeCell ref="K98:U98"/>
    <mergeCell ref="K99:U99"/>
    <mergeCell ref="L59:U59"/>
    <mergeCell ref="L60:U60"/>
    <mergeCell ref="G215:Q215"/>
    <mergeCell ref="G216:Q216"/>
    <mergeCell ref="G217:Q217"/>
    <mergeCell ref="G218:Q218"/>
    <mergeCell ref="H193:R193"/>
    <mergeCell ref="H194:R194"/>
    <mergeCell ref="H195:R195"/>
    <mergeCell ref="H196:R196"/>
    <mergeCell ref="H197:R197"/>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I188:S188"/>
    <mergeCell ref="I189:S189"/>
    <mergeCell ref="R211:AA211"/>
    <mergeCell ref="R212:AA212"/>
    <mergeCell ref="R213:AA213"/>
    <mergeCell ref="R214:AA214"/>
    <mergeCell ref="R215:AA215"/>
    <mergeCell ref="D319:N319"/>
    <mergeCell ref="D320:N320"/>
    <mergeCell ref="D321:N321"/>
    <mergeCell ref="D322:N322"/>
    <mergeCell ref="D323:N323"/>
    <mergeCell ref="D324:N324"/>
    <mergeCell ref="E328:O328"/>
    <mergeCell ref="E329:O329"/>
    <mergeCell ref="E330:O330"/>
    <mergeCell ref="E331:O331"/>
    <mergeCell ref="E335:O335"/>
    <mergeCell ref="E336:O336"/>
    <mergeCell ref="E337:O337"/>
    <mergeCell ref="E338:O338"/>
    <mergeCell ref="E339:O339"/>
    <mergeCell ref="E340:O340"/>
    <mergeCell ref="F222:P222"/>
    <mergeCell ref="F223:P223"/>
    <mergeCell ref="F224:P224"/>
    <mergeCell ref="N247:W247"/>
    <mergeCell ref="N248:W248"/>
    <mergeCell ref="N249:W249"/>
    <mergeCell ref="N250:W250"/>
    <mergeCell ref="N254:W254"/>
    <mergeCell ref="N255:W255"/>
    <mergeCell ref="N256:W256"/>
    <mergeCell ref="N257:W257"/>
    <mergeCell ref="N258:W258"/>
    <mergeCell ref="N259:W259"/>
    <mergeCell ref="N260:W260"/>
    <mergeCell ref="N261:W261"/>
    <mergeCell ref="N262:W262"/>
    <mergeCell ref="D299:N299"/>
    <mergeCell ref="D300:N300"/>
    <mergeCell ref="D301:N301"/>
    <mergeCell ref="D302:N302"/>
    <mergeCell ref="D303:N303"/>
    <mergeCell ref="D304:N304"/>
    <mergeCell ref="D305:N305"/>
    <mergeCell ref="D306:N306"/>
    <mergeCell ref="D307:N307"/>
    <mergeCell ref="D308:N308"/>
    <mergeCell ref="D309:N309"/>
    <mergeCell ref="D310:N310"/>
    <mergeCell ref="D314:N314"/>
    <mergeCell ref="D315:N315"/>
    <mergeCell ref="D316:N316"/>
    <mergeCell ref="D317:N317"/>
    <mergeCell ref="D318:N318"/>
    <mergeCell ref="D279:N279"/>
    <mergeCell ref="D280:N280"/>
    <mergeCell ref="D281:N281"/>
    <mergeCell ref="D282:N282"/>
    <mergeCell ref="D283:N283"/>
    <mergeCell ref="D284:N284"/>
    <mergeCell ref="D285:N285"/>
    <mergeCell ref="D286:N286"/>
    <mergeCell ref="D287:N287"/>
    <mergeCell ref="D291:N291"/>
    <mergeCell ref="D292:N292"/>
    <mergeCell ref="D293:N293"/>
    <mergeCell ref="D294:N294"/>
    <mergeCell ref="D295:N295"/>
    <mergeCell ref="D296:N296"/>
    <mergeCell ref="D297:N297"/>
    <mergeCell ref="D298:N298"/>
    <mergeCell ref="C264:M264"/>
    <mergeCell ref="C265:M265"/>
    <mergeCell ref="C266:M266"/>
    <mergeCell ref="C267:M267"/>
    <mergeCell ref="C268:M268"/>
    <mergeCell ref="D228:N228"/>
    <mergeCell ref="D229:N229"/>
    <mergeCell ref="D230:N230"/>
    <mergeCell ref="D231:N231"/>
    <mergeCell ref="D232:N232"/>
    <mergeCell ref="D272:N272"/>
    <mergeCell ref="D273:N273"/>
    <mergeCell ref="D274:N274"/>
    <mergeCell ref="D275:N275"/>
    <mergeCell ref="D276:N276"/>
    <mergeCell ref="D277:N277"/>
    <mergeCell ref="D278:N278"/>
    <mergeCell ref="N263:W263"/>
    <mergeCell ref="N264:W264"/>
    <mergeCell ref="N265:W265"/>
    <mergeCell ref="N266:W266"/>
    <mergeCell ref="N267:W267"/>
    <mergeCell ref="N268:W268"/>
    <mergeCell ref="O272:X272"/>
    <mergeCell ref="O273:X273"/>
    <mergeCell ref="O274:X274"/>
    <mergeCell ref="O275:X275"/>
    <mergeCell ref="O276:X276"/>
    <mergeCell ref="O277:X277"/>
    <mergeCell ref="O278:X278"/>
    <mergeCell ref="X261:AF261"/>
    <mergeCell ref="X262:AF262"/>
    <mergeCell ref="C244:M244"/>
    <mergeCell ref="C245:M245"/>
    <mergeCell ref="C246:M246"/>
    <mergeCell ref="C247:M247"/>
    <mergeCell ref="C248:M248"/>
    <mergeCell ref="C249:M249"/>
    <mergeCell ref="C250:M250"/>
    <mergeCell ref="C254:M254"/>
    <mergeCell ref="C255:M255"/>
    <mergeCell ref="C256:M256"/>
    <mergeCell ref="C257:M257"/>
    <mergeCell ref="C258:M258"/>
    <mergeCell ref="C259:M259"/>
    <mergeCell ref="C260:M260"/>
    <mergeCell ref="C261:M261"/>
    <mergeCell ref="C262:M262"/>
    <mergeCell ref="C263:M263"/>
    <mergeCell ref="B335:D335"/>
    <mergeCell ref="B336:D336"/>
    <mergeCell ref="B337:D337"/>
    <mergeCell ref="B338:D338"/>
    <mergeCell ref="B339:D339"/>
    <mergeCell ref="B34:J34"/>
    <mergeCell ref="B340:D340"/>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B316:C316"/>
    <mergeCell ref="B317:C317"/>
    <mergeCell ref="B318:C318"/>
    <mergeCell ref="B319:C319"/>
    <mergeCell ref="B32:J32"/>
    <mergeCell ref="B320:C320"/>
    <mergeCell ref="B321:C321"/>
    <mergeCell ref="B322:C322"/>
    <mergeCell ref="B323:C323"/>
    <mergeCell ref="B324:C324"/>
    <mergeCell ref="B326:AR326"/>
    <mergeCell ref="B328:D328"/>
    <mergeCell ref="B329:D329"/>
    <mergeCell ref="B33:J33"/>
    <mergeCell ref="B330:D330"/>
    <mergeCell ref="B331:D331"/>
    <mergeCell ref="B333:AR333"/>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0:C310"/>
    <mergeCell ref="B312:AR312"/>
    <mergeCell ref="B314:C314"/>
    <mergeCell ref="B315:C315"/>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280:C280"/>
    <mergeCell ref="B281:C281"/>
    <mergeCell ref="B282:C282"/>
    <mergeCell ref="B283:C283"/>
    <mergeCell ref="B284:C284"/>
    <mergeCell ref="B285:C285"/>
    <mergeCell ref="B286:C286"/>
    <mergeCell ref="B287:C287"/>
    <mergeCell ref="B289:AR289"/>
    <mergeCell ref="B291:C291"/>
    <mergeCell ref="B292:C292"/>
    <mergeCell ref="B293:C293"/>
    <mergeCell ref="B294:C294"/>
    <mergeCell ref="B295:C295"/>
    <mergeCell ref="B296:C296"/>
    <mergeCell ref="B297:C297"/>
    <mergeCell ref="B298:C298"/>
    <mergeCell ref="Y280:AG280"/>
    <mergeCell ref="Y281:AG281"/>
    <mergeCell ref="Y282:AG282"/>
    <mergeCell ref="Y283:AG283"/>
    <mergeCell ref="Y284:AG284"/>
    <mergeCell ref="Y285:AG285"/>
    <mergeCell ref="Y286:AG286"/>
    <mergeCell ref="Y287:AG287"/>
    <mergeCell ref="Y291:AG291"/>
    <mergeCell ref="Y292:AG292"/>
    <mergeCell ref="Y293:AG293"/>
    <mergeCell ref="Y294:AG294"/>
    <mergeCell ref="Y295:AG295"/>
    <mergeCell ref="Y296:AG296"/>
    <mergeCell ref="Y297:AG297"/>
    <mergeCell ref="B230:C230"/>
    <mergeCell ref="B231:C231"/>
    <mergeCell ref="B232:C232"/>
    <mergeCell ref="B234:AR234"/>
    <mergeCell ref="B24:J24"/>
    <mergeCell ref="B25:J25"/>
    <mergeCell ref="B252:AR252"/>
    <mergeCell ref="B26:J26"/>
    <mergeCell ref="B270:AR270"/>
    <mergeCell ref="B272:C272"/>
    <mergeCell ref="B273:C273"/>
    <mergeCell ref="B274:C274"/>
    <mergeCell ref="B275:C275"/>
    <mergeCell ref="B276:C276"/>
    <mergeCell ref="B277:C277"/>
    <mergeCell ref="B278:C278"/>
    <mergeCell ref="B279:C279"/>
    <mergeCell ref="B28:AR28"/>
    <mergeCell ref="B93:AR93"/>
    <mergeCell ref="B95:J95"/>
    <mergeCell ref="B96:J96"/>
    <mergeCell ref="B97:J97"/>
    <mergeCell ref="B98:J98"/>
    <mergeCell ref="B99:J99"/>
    <mergeCell ref="C236:M236"/>
    <mergeCell ref="C237:M237"/>
    <mergeCell ref="C238:M238"/>
    <mergeCell ref="C239:M239"/>
    <mergeCell ref="C240:M240"/>
    <mergeCell ref="C241:M241"/>
    <mergeCell ref="C242:M242"/>
    <mergeCell ref="C243:M243"/>
    <mergeCell ref="B210:F210"/>
    <mergeCell ref="B211:F211"/>
    <mergeCell ref="B212:F212"/>
    <mergeCell ref="B213:F213"/>
    <mergeCell ref="B214:F214"/>
    <mergeCell ref="B215:F215"/>
    <mergeCell ref="B216:F216"/>
    <mergeCell ref="B217:F217"/>
    <mergeCell ref="B218:F218"/>
    <mergeCell ref="B22:J22"/>
    <mergeCell ref="B220:AR220"/>
    <mergeCell ref="B222:E222"/>
    <mergeCell ref="B223:E223"/>
    <mergeCell ref="B224:E224"/>
    <mergeCell ref="B226:AR226"/>
    <mergeCell ref="B228:C228"/>
    <mergeCell ref="B229:C229"/>
    <mergeCell ref="B23:J23"/>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B193:G193"/>
    <mergeCell ref="B194:G194"/>
    <mergeCell ref="B195:G195"/>
    <mergeCell ref="B196:G196"/>
    <mergeCell ref="B197:G197"/>
    <mergeCell ref="B199:AR199"/>
    <mergeCell ref="B20:J20"/>
    <mergeCell ref="B201:F201"/>
    <mergeCell ref="B202:F202"/>
    <mergeCell ref="B203:F203"/>
    <mergeCell ref="B204:F204"/>
    <mergeCell ref="B205:F205"/>
    <mergeCell ref="B206:F206"/>
    <mergeCell ref="B207:F207"/>
    <mergeCell ref="B208:F208"/>
    <mergeCell ref="B209:F209"/>
    <mergeCell ref="B21:J21"/>
    <mergeCell ref="J162:T162"/>
    <mergeCell ref="J163:T163"/>
    <mergeCell ref="J164:T164"/>
    <mergeCell ref="J165:T165"/>
    <mergeCell ref="J166:T166"/>
    <mergeCell ref="J167:T167"/>
    <mergeCell ref="J168:T168"/>
    <mergeCell ref="K100:U100"/>
    <mergeCell ref="K101:U101"/>
    <mergeCell ref="K102:U102"/>
    <mergeCell ref="K103:U103"/>
    <mergeCell ref="K104:U104"/>
    <mergeCell ref="K105:U105"/>
    <mergeCell ref="K106:U106"/>
    <mergeCell ref="K107:U107"/>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8:H188"/>
    <mergeCell ref="B189:H189"/>
    <mergeCell ref="B19:J19"/>
    <mergeCell ref="B156:J156"/>
    <mergeCell ref="B157:J157"/>
    <mergeCell ref="B158:J158"/>
    <mergeCell ref="B16:J16"/>
    <mergeCell ref="B160:AR160"/>
    <mergeCell ref="B162:I162"/>
    <mergeCell ref="B163:I163"/>
    <mergeCell ref="B164:I164"/>
    <mergeCell ref="B165:I165"/>
    <mergeCell ref="B166:I166"/>
    <mergeCell ref="B167:I167"/>
    <mergeCell ref="B168:I168"/>
    <mergeCell ref="B17:J17"/>
    <mergeCell ref="B170:AR170"/>
    <mergeCell ref="B172:H172"/>
    <mergeCell ref="B173:H173"/>
    <mergeCell ref="B174:H174"/>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B140:J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23:J123"/>
    <mergeCell ref="B124:J124"/>
    <mergeCell ref="B125:J125"/>
    <mergeCell ref="B126:J126"/>
    <mergeCell ref="B127:J127"/>
    <mergeCell ref="B128:J128"/>
    <mergeCell ref="B13:J13"/>
    <mergeCell ref="B130:AR130"/>
    <mergeCell ref="B132:J132"/>
    <mergeCell ref="B133:J133"/>
    <mergeCell ref="B134:J134"/>
    <mergeCell ref="B135:J135"/>
    <mergeCell ref="B136:J136"/>
    <mergeCell ref="B137:J137"/>
    <mergeCell ref="B138:J138"/>
    <mergeCell ref="B139:J139"/>
    <mergeCell ref="B14:J14"/>
    <mergeCell ref="K123:U123"/>
    <mergeCell ref="K124:U124"/>
    <mergeCell ref="K125:U125"/>
    <mergeCell ref="K126:U126"/>
    <mergeCell ref="K127:U127"/>
    <mergeCell ref="K128:U128"/>
    <mergeCell ref="K13:U13"/>
    <mergeCell ref="K132:S132"/>
    <mergeCell ref="K133:S133"/>
    <mergeCell ref="K134:S134"/>
    <mergeCell ref="K135:S135"/>
    <mergeCell ref="K136:S136"/>
    <mergeCell ref="K137:S137"/>
    <mergeCell ref="K138:S138"/>
    <mergeCell ref="K139:S139"/>
    <mergeCell ref="B107:J107"/>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K14:U14"/>
    <mergeCell ref="L61:U61"/>
    <mergeCell ref="L62:U62"/>
    <mergeCell ref="L63:U63"/>
    <mergeCell ref="L64:U64"/>
    <mergeCell ref="L65:U65"/>
    <mergeCell ref="L66:U66"/>
    <mergeCell ref="L67:U67"/>
    <mergeCell ref="L68:U68"/>
    <mergeCell ref="L69:U69"/>
    <mergeCell ref="L70:U70"/>
    <mergeCell ref="L71:U71"/>
    <mergeCell ref="L72:U72"/>
    <mergeCell ref="L73:U73"/>
    <mergeCell ref="L74:U74"/>
    <mergeCell ref="AN47:AO47"/>
    <mergeCell ref="AN48:AO48"/>
    <mergeCell ref="AN49:AO49"/>
    <mergeCell ref="AN50:AO50"/>
    <mergeCell ref="AN51:AO51"/>
    <mergeCell ref="AN52:AO52"/>
    <mergeCell ref="AN53:AO53"/>
    <mergeCell ref="AN54:AO54"/>
    <mergeCell ref="AN55:AO55"/>
    <mergeCell ref="B1:L3"/>
    <mergeCell ref="B100:J100"/>
    <mergeCell ref="B101:J101"/>
    <mergeCell ref="B102:J102"/>
    <mergeCell ref="B103:J103"/>
    <mergeCell ref="B104:J104"/>
    <mergeCell ref="B105:J105"/>
    <mergeCell ref="B106:J106"/>
    <mergeCell ref="B5:AR5"/>
    <mergeCell ref="B7:K9"/>
    <mergeCell ref="L75:U75"/>
    <mergeCell ref="L76:U76"/>
    <mergeCell ref="L77:U77"/>
    <mergeCell ref="L78:U78"/>
    <mergeCell ref="L79:U79"/>
    <mergeCell ref="L80:U80"/>
    <mergeCell ref="L81:U81"/>
    <mergeCell ref="L82:U82"/>
    <mergeCell ref="L83:U83"/>
    <mergeCell ref="L84:U84"/>
    <mergeCell ref="L85:U85"/>
    <mergeCell ref="L86:U86"/>
    <mergeCell ref="L87:U87"/>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4:AQ84"/>
    <mergeCell ref="AK85:AQ85"/>
    <mergeCell ref="AK86:AQ86"/>
    <mergeCell ref="AK87:AQ87"/>
    <mergeCell ref="AK88:AQ88"/>
    <mergeCell ref="AK89:AQ89"/>
    <mergeCell ref="AK90:AQ90"/>
    <mergeCell ref="AK91:AQ91"/>
    <mergeCell ref="AK95:AO95"/>
    <mergeCell ref="AK96:AO96"/>
    <mergeCell ref="AK97:AO97"/>
    <mergeCell ref="AK98:AO98"/>
    <mergeCell ref="AK99:AO99"/>
    <mergeCell ref="AM172:AP172"/>
    <mergeCell ref="AM173:AP173"/>
    <mergeCell ref="AM174:AP174"/>
    <mergeCell ref="AM175:AP175"/>
    <mergeCell ref="AK212:AP212"/>
    <mergeCell ref="AK213:AP213"/>
    <mergeCell ref="AK214:AP214"/>
    <mergeCell ref="AK215:AP215"/>
    <mergeCell ref="AK216:AP216"/>
    <mergeCell ref="AK217:AP217"/>
    <mergeCell ref="AK218:AP21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K193:AP193"/>
    <mergeCell ref="AK194:AP194"/>
    <mergeCell ref="AK195:AP19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M188:AP188"/>
    <mergeCell ref="AM189:AP189"/>
    <mergeCell ref="B191:AR191"/>
    <mergeCell ref="AI328:AQ328"/>
    <mergeCell ref="AI329:AQ329"/>
    <mergeCell ref="AI330:AQ330"/>
    <mergeCell ref="AI331:AQ331"/>
    <mergeCell ref="AI335:AQ335"/>
    <mergeCell ref="AI336:AQ336"/>
    <mergeCell ref="AI337:AQ337"/>
    <mergeCell ref="AI338:AQ338"/>
    <mergeCell ref="AI339:AQ339"/>
    <mergeCell ref="AI340:AQ340"/>
    <mergeCell ref="AJ162:AP162"/>
    <mergeCell ref="AJ163:AP163"/>
    <mergeCell ref="AJ164:AP164"/>
    <mergeCell ref="AJ165:AP165"/>
    <mergeCell ref="AJ166:AP166"/>
    <mergeCell ref="AJ167:AP167"/>
    <mergeCell ref="AJ168:AP168"/>
    <mergeCell ref="AJ222:AP222"/>
    <mergeCell ref="AJ223:AP223"/>
    <mergeCell ref="AJ224:AP224"/>
    <mergeCell ref="AK196:AP196"/>
    <mergeCell ref="AK197:AP197"/>
    <mergeCell ref="AK201:AP201"/>
    <mergeCell ref="AK202:AP202"/>
    <mergeCell ref="AK203:AP203"/>
    <mergeCell ref="AK204:AP204"/>
    <mergeCell ref="AK205:AP205"/>
    <mergeCell ref="AK206:AP206"/>
    <mergeCell ref="AK207:AP207"/>
    <mergeCell ref="AK208:AP208"/>
    <mergeCell ref="AK209:AP209"/>
    <mergeCell ref="AK210:AP210"/>
    <mergeCell ref="AH321:AP321"/>
    <mergeCell ref="AH322:AP322"/>
    <mergeCell ref="AH323:AP323"/>
    <mergeCell ref="AH324:AP324"/>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I157:AP157"/>
    <mergeCell ref="AI158:AP158"/>
    <mergeCell ref="AK211:AP211"/>
    <mergeCell ref="AH301:AO301"/>
    <mergeCell ref="AH302:AO302"/>
    <mergeCell ref="AH303:AO303"/>
    <mergeCell ref="AH304:AO304"/>
    <mergeCell ref="AH305:AO305"/>
    <mergeCell ref="AH306:AO306"/>
    <mergeCell ref="AH307:AO307"/>
    <mergeCell ref="AH308:AO308"/>
    <mergeCell ref="AH309:AO309"/>
    <mergeCell ref="AH310:AO310"/>
    <mergeCell ref="AH314:AP314"/>
    <mergeCell ref="AH315:AP315"/>
    <mergeCell ref="AH316:AP316"/>
    <mergeCell ref="AH317:AP317"/>
    <mergeCell ref="AH318:AP318"/>
    <mergeCell ref="AH319:AP319"/>
    <mergeCell ref="AH320:AP320"/>
    <mergeCell ref="AH281:AO281"/>
    <mergeCell ref="AH282:AO282"/>
    <mergeCell ref="AH283:AO283"/>
    <mergeCell ref="AH284:AO284"/>
    <mergeCell ref="AH285:AO285"/>
    <mergeCell ref="AH286:AO286"/>
    <mergeCell ref="AH287:AO287"/>
    <mergeCell ref="AH291:AO291"/>
    <mergeCell ref="AH292:AO292"/>
    <mergeCell ref="AH293:AO293"/>
    <mergeCell ref="AH294:AO294"/>
    <mergeCell ref="AH295:AO295"/>
    <mergeCell ref="AH296:AO296"/>
    <mergeCell ref="AH297:AO297"/>
    <mergeCell ref="AH298:AO298"/>
    <mergeCell ref="AH299:AO299"/>
    <mergeCell ref="AH300:AO300"/>
    <mergeCell ref="AG266:AO266"/>
    <mergeCell ref="AG267:AO267"/>
    <mergeCell ref="AG268:AO268"/>
    <mergeCell ref="AH228:AO228"/>
    <mergeCell ref="AH229:AO229"/>
    <mergeCell ref="AH230:AO230"/>
    <mergeCell ref="AH231:AO231"/>
    <mergeCell ref="AH232:AO232"/>
    <mergeCell ref="AH272:AO272"/>
    <mergeCell ref="AH273:AO273"/>
    <mergeCell ref="AH274:AO274"/>
    <mergeCell ref="AH275:AO275"/>
    <mergeCell ref="AH276:AO276"/>
    <mergeCell ref="AH277:AO277"/>
    <mergeCell ref="AH278:AO278"/>
    <mergeCell ref="AH279:AO279"/>
    <mergeCell ref="AH280:AO280"/>
    <mergeCell ref="Y278:AG278"/>
    <mergeCell ref="Y279:AG279"/>
    <mergeCell ref="AG246:AO246"/>
    <mergeCell ref="AG247:AO247"/>
    <mergeCell ref="AG248:AO248"/>
    <mergeCell ref="AG249:AO249"/>
    <mergeCell ref="AG250:AO250"/>
    <mergeCell ref="AG254:AO254"/>
    <mergeCell ref="AG255:AO255"/>
    <mergeCell ref="AG256:AO256"/>
    <mergeCell ref="AG257:AO257"/>
    <mergeCell ref="AG258:AO258"/>
    <mergeCell ref="AG259:AO259"/>
    <mergeCell ref="AG260:AO260"/>
    <mergeCell ref="AG261:AO261"/>
    <mergeCell ref="AG262:AO262"/>
    <mergeCell ref="AG263:AO263"/>
    <mergeCell ref="AG264:AO264"/>
    <mergeCell ref="AG265:AO265"/>
    <mergeCell ref="AF90:AJ90"/>
    <mergeCell ref="AF91:AJ91"/>
    <mergeCell ref="AF95:AJ95"/>
    <mergeCell ref="AF96:AJ96"/>
    <mergeCell ref="AF97:AJ97"/>
    <mergeCell ref="AF98:AJ98"/>
    <mergeCell ref="AF99:AJ99"/>
    <mergeCell ref="AG236:AO236"/>
    <mergeCell ref="AG237:AO237"/>
    <mergeCell ref="AG238:AO238"/>
    <mergeCell ref="AG239:AO239"/>
    <mergeCell ref="AG240:AO240"/>
    <mergeCell ref="AG241:AO241"/>
    <mergeCell ref="AG242:AO242"/>
    <mergeCell ref="AG243:AO243"/>
    <mergeCell ref="AG244:AO244"/>
    <mergeCell ref="AG245:AO245"/>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28:AJ128"/>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E149:AH149"/>
    <mergeCell ref="AE150:AH150"/>
    <mergeCell ref="AE151:AH151"/>
    <mergeCell ref="AE152:AH152"/>
    <mergeCell ref="AE153:AH153"/>
    <mergeCell ref="AE154:AH154"/>
    <mergeCell ref="AE155:AH155"/>
    <mergeCell ref="AE156:AH156"/>
    <mergeCell ref="AE157:AH157"/>
    <mergeCell ref="AE158:AH158"/>
    <mergeCell ref="AE162:AI162"/>
    <mergeCell ref="AE163:AI163"/>
    <mergeCell ref="AE164:AI164"/>
    <mergeCell ref="AE165:AI165"/>
    <mergeCell ref="AE166:AI166"/>
    <mergeCell ref="AE167:AI167"/>
    <mergeCell ref="AE168:AI168"/>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C193:AJ193"/>
    <mergeCell ref="AC194:AJ194"/>
    <mergeCell ref="AC195:AJ195"/>
    <mergeCell ref="AC196:AJ196"/>
    <mergeCell ref="AC197:AJ197"/>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AD189:AL189"/>
    <mergeCell ref="T172:AC172"/>
    <mergeCell ref="T173:AC173"/>
    <mergeCell ref="T174:AC174"/>
    <mergeCell ref="T175:AC175"/>
    <mergeCell ref="T176:AC176"/>
    <mergeCell ref="T177:AC177"/>
    <mergeCell ref="T178:AC178"/>
    <mergeCell ref="T179:AC179"/>
    <mergeCell ref="T180:AC180"/>
    <mergeCell ref="AA222:AI222"/>
    <mergeCell ref="AA223:AI223"/>
    <mergeCell ref="AA224:AI224"/>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AB218:AJ218"/>
    <mergeCell ref="R216:AA216"/>
    <mergeCell ref="R217:AA217"/>
    <mergeCell ref="R218:AA218"/>
  </mergeCells>
  <pageMargins left="0.7" right="0.7" top="0.75" bottom="0.75" header="0.3" footer="0.3"/>
  <pageSetup paperSize="9" scale="88" orientation="portrait" r:id="rId1"/>
  <headerFooter alignWithMargins="0">
    <oddFooter>&amp;R_x000D_&amp;1#&amp;"Calibri"&amp;10&amp;K0078D7 Classification : Internal</oddFooter>
  </headerFooter>
  <rowBreaks count="4" manualBreakCount="4">
    <brk id="56" max="16383" man="1"/>
    <brk id="129" max="16383" man="1"/>
    <brk id="197" max="43" man="1"/>
    <brk id="26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election activeCell="J12" sqref="J12"/>
    </sheetView>
  </sheetViews>
  <sheetFormatPr defaultRowHeight="15" x14ac:dyDescent="0.2"/>
  <cols>
    <col min="1" max="1" width="0.7109375" customWidth="1"/>
    <col min="2" max="2" width="21.85546875" customWidth="1"/>
    <col min="3" max="3" width="0.85546875" customWidth="1"/>
    <col min="4" max="4" width="14.5703125" customWidth="1"/>
    <col min="5" max="5" width="48.85546875" customWidth="1"/>
    <col min="6" max="6" width="0.28515625" customWidth="1"/>
    <col min="7" max="7" width="4.7109375" customWidth="1"/>
  </cols>
  <sheetData>
    <row r="1" spans="2:5" s="1" customFormat="1" ht="9" customHeight="1" x14ac:dyDescent="0.15">
      <c r="B1" s="74"/>
      <c r="C1" s="74"/>
    </row>
    <row r="2" spans="2:5" s="1" customFormat="1" ht="22.9" customHeight="1" x14ac:dyDescent="0.15">
      <c r="B2" s="74"/>
      <c r="C2" s="74"/>
      <c r="D2" s="80" t="s">
        <v>14</v>
      </c>
      <c r="E2" s="80"/>
    </row>
    <row r="3" spans="2:5" s="1" customFormat="1" ht="6.4" customHeight="1" x14ac:dyDescent="0.15">
      <c r="B3" s="74"/>
      <c r="C3" s="74"/>
    </row>
    <row r="4" spans="2:5" s="1" customFormat="1" ht="9.6" customHeight="1" x14ac:dyDescent="0.15"/>
    <row r="5" spans="2:5" s="1" customFormat="1" ht="33" customHeight="1" x14ac:dyDescent="0.15">
      <c r="B5" s="76" t="s">
        <v>1230</v>
      </c>
      <c r="C5" s="76"/>
      <c r="D5" s="76"/>
      <c r="E5" s="76"/>
    </row>
    <row r="6" spans="2:5" s="1" customFormat="1" ht="6.95" customHeight="1" x14ac:dyDescent="0.15"/>
    <row r="7" spans="2:5" s="1" customFormat="1" ht="5.25" customHeight="1" x14ac:dyDescent="0.15">
      <c r="B7" s="69" t="s">
        <v>1107</v>
      </c>
    </row>
    <row r="8" spans="2:5" s="1" customFormat="1" ht="21.4" customHeight="1" x14ac:dyDescent="0.15">
      <c r="B8" s="69"/>
      <c r="D8" s="3">
        <v>45473</v>
      </c>
    </row>
    <row r="9" spans="2:5" s="1" customFormat="1" ht="2.65" customHeight="1" x14ac:dyDescent="0.15">
      <c r="B9" s="69"/>
    </row>
    <row r="10" spans="2:5" s="1" customFormat="1" ht="2.1" customHeight="1" x14ac:dyDescent="0.15"/>
    <row r="11" spans="2:5" s="1" customFormat="1" ht="19.149999999999999" customHeight="1" x14ac:dyDescent="0.15">
      <c r="B11" s="85" t="s">
        <v>1231</v>
      </c>
      <c r="C11" s="85"/>
      <c r="D11" s="85"/>
      <c r="E11" s="85"/>
    </row>
    <row r="12" spans="2:5" s="1" customFormat="1" ht="238.35" customHeight="1" x14ac:dyDescent="0.15"/>
    <row r="13" spans="2:5" s="1" customFormat="1" ht="19.149999999999999" customHeight="1" x14ac:dyDescent="0.15">
      <c r="B13" s="85" t="s">
        <v>1232</v>
      </c>
      <c r="C13" s="85"/>
      <c r="D13" s="85"/>
      <c r="E13" s="85"/>
    </row>
    <row r="14" spans="2:5" s="1" customFormat="1" ht="371.1" customHeight="1" x14ac:dyDescent="0.15"/>
    <row r="15" spans="2:5" s="1" customFormat="1" ht="19.149999999999999" customHeight="1" x14ac:dyDescent="0.15">
      <c r="B15" s="85" t="s">
        <v>1233</v>
      </c>
      <c r="C15" s="85"/>
      <c r="D15" s="85"/>
      <c r="E15" s="85"/>
    </row>
    <row r="16" spans="2:5" s="1" customFormat="1" ht="354.6" customHeight="1" x14ac:dyDescent="0.15"/>
    <row r="17" spans="2:5" s="1" customFormat="1" ht="19.149999999999999" customHeight="1" x14ac:dyDescent="0.15">
      <c r="B17" s="85" t="s">
        <v>1234</v>
      </c>
      <c r="C17" s="85"/>
      <c r="D17" s="85"/>
      <c r="E17" s="85"/>
    </row>
    <row r="18" spans="2:5" s="1" customFormat="1" ht="365.25" customHeight="1" x14ac:dyDescent="0.15"/>
    <row r="19" spans="2:5" s="1" customFormat="1" ht="19.149999999999999" customHeight="1" x14ac:dyDescent="0.15">
      <c r="B19" s="85" t="s">
        <v>1235</v>
      </c>
      <c r="C19" s="85"/>
      <c r="D19" s="85"/>
      <c r="E19" s="85"/>
    </row>
    <row r="20" spans="2:5" s="1" customFormat="1" ht="352.5" customHeight="1" x14ac:dyDescent="0.15"/>
    <row r="21" spans="2:5" s="1" customFormat="1" ht="19.149999999999999" customHeight="1" x14ac:dyDescent="0.15">
      <c r="B21" s="85" t="s">
        <v>1236</v>
      </c>
      <c r="C21" s="85"/>
      <c r="D21" s="85"/>
      <c r="E21" s="85"/>
    </row>
    <row r="22" spans="2:5" s="1" customFormat="1" ht="374.85" customHeight="1" x14ac:dyDescent="0.15"/>
    <row r="23" spans="2:5" s="1" customFormat="1" ht="19.7" customHeight="1" x14ac:dyDescent="0.15">
      <c r="B23" s="85" t="s">
        <v>1237</v>
      </c>
      <c r="C23" s="85"/>
      <c r="D23" s="85"/>
      <c r="E23" s="85"/>
    </row>
    <row r="24" spans="2:5" s="1" customFormat="1" ht="263.45" customHeight="1" x14ac:dyDescent="0.15"/>
    <row r="25" spans="2:5" s="1" customFormat="1" ht="19.149999999999999" customHeight="1" x14ac:dyDescent="0.15">
      <c r="B25" s="85" t="s">
        <v>1238</v>
      </c>
      <c r="C25" s="85"/>
      <c r="D25" s="85"/>
      <c r="E25" s="85"/>
    </row>
    <row r="26" spans="2:5" s="1" customFormat="1" ht="175.9" customHeight="1" x14ac:dyDescent="0.15"/>
    <row r="27" spans="2:5" s="1" customFormat="1" ht="19.149999999999999" customHeight="1" x14ac:dyDescent="0.15">
      <c r="B27" s="85" t="s">
        <v>1239</v>
      </c>
      <c r="C27" s="85"/>
      <c r="D27" s="85"/>
      <c r="E27" s="85"/>
    </row>
    <row r="28" spans="2:5" s="1" customFormat="1" ht="256.5" customHeight="1" x14ac:dyDescent="0.15"/>
    <row r="29" spans="2:5" s="1" customFormat="1" ht="19.149999999999999" customHeight="1" x14ac:dyDescent="0.15">
      <c r="B29" s="85" t="s">
        <v>1240</v>
      </c>
      <c r="C29" s="85"/>
      <c r="D29" s="85"/>
      <c r="E29" s="85"/>
    </row>
    <row r="30" spans="2:5" s="1" customFormat="1" ht="195.2" customHeight="1" x14ac:dyDescent="0.15"/>
    <row r="31" spans="2:5" s="1" customFormat="1" ht="19.149999999999999" customHeight="1" x14ac:dyDescent="0.15">
      <c r="B31" s="85" t="s">
        <v>1241</v>
      </c>
      <c r="C31" s="85"/>
      <c r="D31" s="85"/>
      <c r="E31" s="85"/>
    </row>
    <row r="32" spans="2:5" s="1" customFormat="1" ht="193.15" customHeight="1" x14ac:dyDescent="0.15"/>
    <row r="33" spans="2:5" s="1" customFormat="1" ht="19.149999999999999" customHeight="1" x14ac:dyDescent="0.15">
      <c r="B33" s="85" t="s">
        <v>1242</v>
      </c>
      <c r="C33" s="85"/>
      <c r="D33" s="85"/>
      <c r="E33" s="85"/>
    </row>
    <row r="34" spans="2:5" s="1" customFormat="1" ht="312.95" customHeight="1" x14ac:dyDescent="0.15"/>
    <row r="35" spans="2:5" s="1" customFormat="1" ht="19.149999999999999" customHeight="1" x14ac:dyDescent="0.15">
      <c r="B35" s="85" t="s">
        <v>1243</v>
      </c>
      <c r="C35" s="85"/>
      <c r="D35" s="85"/>
      <c r="E35" s="85"/>
    </row>
    <row r="36" spans="2:5" s="1" customFormat="1" ht="318.95" customHeight="1" x14ac:dyDescent="0.15"/>
    <row r="37" spans="2:5" s="1" customFormat="1" ht="19.149999999999999" customHeight="1" x14ac:dyDescent="0.15">
      <c r="B37" s="85" t="s">
        <v>1244</v>
      </c>
      <c r="C37" s="85"/>
      <c r="D37" s="85"/>
      <c r="E37" s="85"/>
    </row>
    <row r="38" spans="2:5" s="1" customFormat="1" ht="278.85000000000002" customHeight="1" x14ac:dyDescent="0.15"/>
    <row r="39" spans="2:5" s="1" customFormat="1" ht="19.149999999999999" customHeight="1" x14ac:dyDescent="0.15">
      <c r="B39" s="85" t="s">
        <v>1245</v>
      </c>
      <c r="C39" s="85"/>
      <c r="D39" s="85"/>
      <c r="E39" s="85"/>
    </row>
    <row r="40" spans="2:5" s="1" customFormat="1" ht="364.7" customHeight="1" x14ac:dyDescent="0.15"/>
    <row r="41" spans="2:5" s="1" customFormat="1" ht="19.149999999999999" customHeight="1" x14ac:dyDescent="0.15">
      <c r="B41" s="85" t="s">
        <v>1246</v>
      </c>
      <c r="C41" s="85"/>
      <c r="D41" s="85"/>
      <c r="E41" s="85"/>
    </row>
    <row r="42" spans="2:5" s="1" customFormat="1" ht="401.1" customHeight="1" x14ac:dyDescent="0.15"/>
    <row r="43" spans="2:5" s="1" customFormat="1" ht="19.149999999999999" customHeight="1" x14ac:dyDescent="0.15">
      <c r="B43" s="85" t="s">
        <v>1247</v>
      </c>
      <c r="C43" s="85"/>
      <c r="D43" s="85"/>
      <c r="E43" s="85"/>
    </row>
    <row r="44" spans="2:5" s="1" customFormat="1" ht="181.35" customHeight="1" x14ac:dyDescent="0.15"/>
    <row r="45" spans="2:5" s="1" customFormat="1" ht="19.149999999999999" customHeight="1" x14ac:dyDescent="0.15">
      <c r="B45" s="85" t="s">
        <v>1248</v>
      </c>
      <c r="C45" s="85"/>
      <c r="D45" s="85"/>
      <c r="E45" s="85"/>
    </row>
    <row r="46" spans="2:5" s="1" customFormat="1" ht="201.6"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4" orientation="portrait" r:id="rId1"/>
  <headerFooter alignWithMargins="0">
    <oddFooter>&amp;R_x000D_&amp;1#&amp;"Calibri"&amp;10&amp;K0078D7 Classification : Internal</oddFooter>
  </headerFooter>
  <rowBreaks count="5" manualBreakCount="5">
    <brk id="18" max="5" man="1"/>
    <brk id="28" max="5" man="1"/>
    <brk id="34" max="5" man="1"/>
    <brk id="38" max="5" man="1"/>
    <brk id="42"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28515625" customWidth="1"/>
    <col min="10" max="10" width="4.7109375" customWidth="1"/>
  </cols>
  <sheetData>
    <row r="1" spans="2:8" s="1" customFormat="1" ht="9" customHeight="1" x14ac:dyDescent="0.15">
      <c r="B1" s="74"/>
      <c r="C1" s="74"/>
    </row>
    <row r="2" spans="2:8" s="1" customFormat="1" ht="22.9" customHeight="1" x14ac:dyDescent="0.15">
      <c r="B2" s="74"/>
      <c r="C2" s="74"/>
      <c r="D2" s="80" t="s">
        <v>14</v>
      </c>
      <c r="E2" s="80"/>
      <c r="F2" s="80"/>
      <c r="G2" s="80"/>
      <c r="H2" s="80"/>
    </row>
    <row r="3" spans="2:8" s="1" customFormat="1" ht="6.4" customHeight="1" x14ac:dyDescent="0.15">
      <c r="B3" s="74"/>
      <c r="C3" s="74"/>
    </row>
    <row r="4" spans="2:8" s="1" customFormat="1" ht="9" customHeight="1" x14ac:dyDescent="0.15"/>
    <row r="5" spans="2:8" s="1" customFormat="1" ht="33" customHeight="1" x14ac:dyDescent="0.15">
      <c r="B5" s="76" t="s">
        <v>1254</v>
      </c>
      <c r="C5" s="76"/>
      <c r="D5" s="76"/>
      <c r="E5" s="76"/>
      <c r="F5" s="76"/>
      <c r="G5" s="76"/>
      <c r="H5" s="76"/>
    </row>
    <row r="6" spans="2:8" s="1" customFormat="1" ht="14.45" customHeight="1" x14ac:dyDescent="0.15"/>
    <row r="7" spans="2:8" s="1" customFormat="1" ht="22.9" customHeight="1" x14ac:dyDescent="0.15">
      <c r="B7" s="9" t="s">
        <v>1107</v>
      </c>
      <c r="D7" s="3">
        <v>45473</v>
      </c>
    </row>
    <row r="8" spans="2:8" s="1" customFormat="1" ht="12.75" customHeight="1" x14ac:dyDescent="0.15"/>
    <row r="9" spans="2:8" s="1" customFormat="1" ht="19.149999999999999" customHeight="1" x14ac:dyDescent="0.15">
      <c r="B9" s="106" t="s">
        <v>1255</v>
      </c>
      <c r="C9" s="106"/>
      <c r="D9" s="106"/>
      <c r="E9" s="106"/>
      <c r="F9" s="106"/>
      <c r="G9" s="106"/>
    </row>
    <row r="10" spans="2:8" s="1" customFormat="1" ht="14.85" customHeight="1" x14ac:dyDescent="0.15"/>
    <row r="11" spans="2:8" s="1" customFormat="1" ht="14.85" customHeight="1" x14ac:dyDescent="0.15">
      <c r="B11" s="4"/>
      <c r="C11" s="107" t="s">
        <v>1115</v>
      </c>
      <c r="D11" s="107"/>
      <c r="E11" s="23" t="s">
        <v>1116</v>
      </c>
      <c r="F11" s="23" t="s">
        <v>1117</v>
      </c>
      <c r="G11" s="23" t="s">
        <v>1116</v>
      </c>
    </row>
    <row r="12" spans="2:8" s="1" customFormat="1" ht="14.85" customHeight="1" x14ac:dyDescent="0.15">
      <c r="B12" s="7" t="s">
        <v>1249</v>
      </c>
      <c r="C12" s="108">
        <v>3573657946.2600002</v>
      </c>
      <c r="D12" s="108"/>
      <c r="E12" s="55">
        <v>0.99843066203362596</v>
      </c>
      <c r="F12" s="56">
        <v>50304</v>
      </c>
      <c r="G12" s="55">
        <v>0.99888800635424901</v>
      </c>
    </row>
    <row r="13" spans="2:8" s="1" customFormat="1" ht="2.65" customHeight="1" x14ac:dyDescent="0.15"/>
    <row r="14" spans="2:8" s="1" customFormat="1" ht="14.85" customHeight="1" x14ac:dyDescent="0.15">
      <c r="B14" s="7" t="s">
        <v>1250</v>
      </c>
      <c r="C14" s="108">
        <v>4672270.0599999996</v>
      </c>
      <c r="D14" s="108"/>
      <c r="E14" s="55">
        <v>1.3053677098805001E-3</v>
      </c>
      <c r="F14" s="56">
        <v>45</v>
      </c>
      <c r="G14" s="55">
        <v>8.9356632247815696E-4</v>
      </c>
    </row>
    <row r="15" spans="2:8" s="1" customFormat="1" ht="16.5" customHeight="1" x14ac:dyDescent="0.15">
      <c r="B15" s="7" t="s">
        <v>1251</v>
      </c>
      <c r="C15" s="108">
        <v>740185.02</v>
      </c>
      <c r="D15" s="108"/>
      <c r="E15" s="55">
        <v>2.0679746933233799E-4</v>
      </c>
      <c r="F15" s="56">
        <v>7</v>
      </c>
      <c r="G15" s="55">
        <v>1.38999205718824E-4</v>
      </c>
    </row>
    <row r="16" spans="2:8" s="1" customFormat="1" ht="17.649999999999999" customHeight="1" x14ac:dyDescent="0.15">
      <c r="B16" s="7" t="s">
        <v>1252</v>
      </c>
      <c r="C16" s="108">
        <v>137465.1</v>
      </c>
      <c r="D16" s="108"/>
      <c r="E16" s="55">
        <v>3.8405849934002697E-5</v>
      </c>
      <c r="F16" s="56">
        <v>3</v>
      </c>
      <c r="G16" s="55">
        <v>5.95710881652105E-5</v>
      </c>
    </row>
    <row r="17" spans="2:7" s="1" customFormat="1" ht="17.649999999999999" customHeight="1" x14ac:dyDescent="0.15">
      <c r="B17" s="7" t="s">
        <v>1253</v>
      </c>
      <c r="C17" s="108">
        <v>67172.03</v>
      </c>
      <c r="D17" s="108"/>
      <c r="E17" s="55">
        <v>1.8766937236740999E-5</v>
      </c>
      <c r="F17" s="56">
        <v>1</v>
      </c>
      <c r="G17" s="55">
        <v>1.9857029388403501E-5</v>
      </c>
    </row>
    <row r="18" spans="2:7" s="1" customFormat="1" ht="16.5" customHeight="1" x14ac:dyDescent="0.15">
      <c r="B18" s="5" t="s">
        <v>72</v>
      </c>
      <c r="C18" s="109">
        <v>3579275038.4699702</v>
      </c>
      <c r="D18" s="109"/>
      <c r="E18" s="57">
        <v>1</v>
      </c>
      <c r="F18" s="58">
        <v>50360</v>
      </c>
      <c r="G18" s="57">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70"/>
  <sheetViews>
    <sheetView zoomScaleNormal="100" workbookViewId="0"/>
  </sheetViews>
  <sheetFormatPr defaultRowHeight="15" x14ac:dyDescent="0.2"/>
  <cols>
    <col min="1" max="1" width="0.42578125" customWidth="1"/>
    <col min="2" max="2" width="0.5703125" customWidth="1"/>
    <col min="3" max="3" width="9.28515625" customWidth="1"/>
    <col min="4" max="4" width="5.28515625" customWidth="1"/>
    <col min="5" max="5" width="0.7109375" customWidth="1"/>
    <col min="6" max="6" width="6.28515625" customWidth="1"/>
    <col min="7" max="7" width="4.5703125" customWidth="1"/>
    <col min="8" max="8" width="9.28515625" customWidth="1"/>
    <col min="9" max="9" width="2.5703125" customWidth="1"/>
    <col min="10" max="10" width="12.28515625" customWidth="1"/>
    <col min="11" max="12" width="12" customWidth="1"/>
    <col min="13" max="13" width="7.140625" customWidth="1"/>
    <col min="14" max="14" width="4.7109375" customWidth="1"/>
  </cols>
  <sheetData>
    <row r="1" spans="2:12" s="1" customFormat="1" ht="9" customHeight="1" x14ac:dyDescent="0.15">
      <c r="B1" s="74"/>
      <c r="C1" s="74"/>
      <c r="D1" s="74"/>
      <c r="E1" s="74"/>
      <c r="F1" s="74"/>
    </row>
    <row r="2" spans="2:12" s="1" customFormat="1" ht="22.9" customHeight="1" x14ac:dyDescent="0.15">
      <c r="B2" s="74"/>
      <c r="C2" s="74"/>
      <c r="D2" s="74"/>
      <c r="E2" s="74"/>
      <c r="F2" s="74"/>
      <c r="H2" s="80" t="s">
        <v>14</v>
      </c>
      <c r="I2" s="80"/>
      <c r="J2" s="80"/>
      <c r="K2" s="80"/>
      <c r="L2" s="80"/>
    </row>
    <row r="3" spans="2:12" s="1" customFormat="1" ht="5.85" customHeight="1" x14ac:dyDescent="0.15">
      <c r="B3" s="74"/>
      <c r="C3" s="74"/>
      <c r="D3" s="74"/>
      <c r="E3" s="74"/>
      <c r="F3" s="74"/>
    </row>
    <row r="4" spans="2:12" s="1" customFormat="1" ht="2.1" customHeight="1" x14ac:dyDescent="0.15"/>
    <row r="5" spans="2:12" s="1" customFormat="1" ht="31.9" customHeight="1" x14ac:dyDescent="0.15">
      <c r="B5" s="76" t="s">
        <v>1265</v>
      </c>
      <c r="C5" s="76"/>
      <c r="D5" s="76"/>
      <c r="E5" s="76"/>
      <c r="F5" s="76"/>
      <c r="G5" s="76"/>
      <c r="H5" s="76"/>
      <c r="I5" s="76"/>
      <c r="J5" s="76"/>
      <c r="K5" s="76"/>
      <c r="L5" s="76"/>
    </row>
    <row r="6" spans="2:12" s="1" customFormat="1" ht="2.1" customHeight="1" x14ac:dyDescent="0.15"/>
    <row r="7" spans="2:12" s="1" customFormat="1" ht="2.1" customHeight="1" x14ac:dyDescent="0.15">
      <c r="B7" s="69" t="s">
        <v>1107</v>
      </c>
      <c r="C7" s="69"/>
      <c r="D7" s="69"/>
    </row>
    <row r="8" spans="2:12" s="1" customFormat="1" ht="20.25" customHeight="1" x14ac:dyDescent="0.15">
      <c r="B8" s="69"/>
      <c r="C8" s="69"/>
      <c r="D8" s="69"/>
      <c r="G8" s="115">
        <v>45444</v>
      </c>
      <c r="H8" s="115"/>
    </row>
    <row r="9" spans="2:12" s="1" customFormat="1" ht="5.25" customHeight="1" x14ac:dyDescent="0.15"/>
    <row r="10" spans="2:12" s="1" customFormat="1" ht="17.649999999999999" customHeight="1" x14ac:dyDescent="0.15">
      <c r="B10" s="110" t="s">
        <v>1266</v>
      </c>
      <c r="C10" s="110"/>
      <c r="D10" s="110"/>
      <c r="E10" s="110"/>
      <c r="F10" s="111" t="s">
        <v>1267</v>
      </c>
      <c r="G10" s="111"/>
      <c r="H10" s="116" t="s">
        <v>1268</v>
      </c>
      <c r="I10" s="116"/>
      <c r="J10" s="116"/>
      <c r="K10" s="116"/>
      <c r="L10" s="116"/>
    </row>
    <row r="11" spans="2:12" s="1" customFormat="1" ht="27.2" customHeight="1" x14ac:dyDescent="0.15">
      <c r="B11" s="59" t="s">
        <v>1256</v>
      </c>
      <c r="C11" s="23" t="s">
        <v>1257</v>
      </c>
      <c r="D11" s="23" t="s">
        <v>1258</v>
      </c>
      <c r="E11" s="59" t="s">
        <v>1259</v>
      </c>
      <c r="F11" s="113" t="s">
        <v>1260</v>
      </c>
      <c r="G11" s="113"/>
      <c r="H11" s="107" t="s">
        <v>1261</v>
      </c>
      <c r="I11" s="107"/>
      <c r="J11" s="23" t="s">
        <v>1262</v>
      </c>
      <c r="K11" s="23" t="s">
        <v>1263</v>
      </c>
      <c r="L11" s="23" t="s">
        <v>1264</v>
      </c>
    </row>
    <row r="12" spans="2:12" s="1" customFormat="1" ht="12.75" customHeight="1" x14ac:dyDescent="0.15">
      <c r="B12" s="60">
        <v>45444</v>
      </c>
      <c r="C12" s="61">
        <v>45474</v>
      </c>
      <c r="D12" s="13">
        <v>1</v>
      </c>
      <c r="E12" s="62">
        <v>30</v>
      </c>
      <c r="F12" s="112">
        <v>2750000000</v>
      </c>
      <c r="G12" s="112"/>
      <c r="H12" s="96">
        <v>3553512797.2775102</v>
      </c>
      <c r="I12" s="96"/>
      <c r="J12" s="13">
        <v>3547680036.9782</v>
      </c>
      <c r="K12" s="13">
        <v>3538948245.79983</v>
      </c>
      <c r="L12" s="13">
        <v>3524441407.1623802</v>
      </c>
    </row>
    <row r="13" spans="2:12" s="1" customFormat="1" ht="12.75" customHeight="1" x14ac:dyDescent="0.15">
      <c r="B13" s="60">
        <v>45444</v>
      </c>
      <c r="C13" s="61">
        <v>45505</v>
      </c>
      <c r="D13" s="13">
        <v>2</v>
      </c>
      <c r="E13" s="62">
        <v>61</v>
      </c>
      <c r="F13" s="112">
        <v>2750000000</v>
      </c>
      <c r="G13" s="112"/>
      <c r="H13" s="96">
        <v>3528807728.1411099</v>
      </c>
      <c r="I13" s="96"/>
      <c r="J13" s="13">
        <v>3517040223.8818998</v>
      </c>
      <c r="K13" s="13">
        <v>3499461303.3329701</v>
      </c>
      <c r="L13" s="13">
        <v>3470354962.4447098</v>
      </c>
    </row>
    <row r="14" spans="2:12" s="1" customFormat="1" ht="12.75" customHeight="1" x14ac:dyDescent="0.15">
      <c r="B14" s="60">
        <v>45444</v>
      </c>
      <c r="C14" s="61">
        <v>45536</v>
      </c>
      <c r="D14" s="13">
        <v>3</v>
      </c>
      <c r="E14" s="62">
        <v>92</v>
      </c>
      <c r="F14" s="112">
        <v>2250000000</v>
      </c>
      <c r="G14" s="112"/>
      <c r="H14" s="96">
        <v>3502369212.8667002</v>
      </c>
      <c r="I14" s="96"/>
      <c r="J14" s="13">
        <v>3484769404.70049</v>
      </c>
      <c r="K14" s="13">
        <v>3458533591.4446998</v>
      </c>
      <c r="L14" s="13">
        <v>3415240726.63449</v>
      </c>
    </row>
    <row r="15" spans="2:12" s="1" customFormat="1" ht="12.75" customHeight="1" x14ac:dyDescent="0.15">
      <c r="B15" s="60">
        <v>45444</v>
      </c>
      <c r="C15" s="61">
        <v>45566</v>
      </c>
      <c r="D15" s="13">
        <v>4</v>
      </c>
      <c r="E15" s="62">
        <v>122</v>
      </c>
      <c r="F15" s="112">
        <v>2250000000</v>
      </c>
      <c r="G15" s="112"/>
      <c r="H15" s="96">
        <v>3476491794.8930802</v>
      </c>
      <c r="I15" s="96"/>
      <c r="J15" s="13">
        <v>3453344361.23387</v>
      </c>
      <c r="K15" s="13">
        <v>3418909523.2239399</v>
      </c>
      <c r="L15" s="13">
        <v>3362273316.5360298</v>
      </c>
    </row>
    <row r="16" spans="2:12" s="1" customFormat="1" ht="12.75" customHeight="1" x14ac:dyDescent="0.15">
      <c r="B16" s="60">
        <v>45444</v>
      </c>
      <c r="C16" s="61">
        <v>45597</v>
      </c>
      <c r="D16" s="13">
        <v>5</v>
      </c>
      <c r="E16" s="62">
        <v>153</v>
      </c>
      <c r="F16" s="112">
        <v>2250000000</v>
      </c>
      <c r="G16" s="112"/>
      <c r="H16" s="96">
        <v>3451830493.4377098</v>
      </c>
      <c r="I16" s="96"/>
      <c r="J16" s="13">
        <v>3423031682.7750602</v>
      </c>
      <c r="K16" s="13">
        <v>3380280438.1343899</v>
      </c>
      <c r="L16" s="13">
        <v>3310203989.5308299</v>
      </c>
    </row>
    <row r="17" spans="2:12" s="1" customFormat="1" ht="12.75" customHeight="1" x14ac:dyDescent="0.15">
      <c r="B17" s="60">
        <v>45444</v>
      </c>
      <c r="C17" s="61">
        <v>45627</v>
      </c>
      <c r="D17" s="13">
        <v>6</v>
      </c>
      <c r="E17" s="62">
        <v>183</v>
      </c>
      <c r="F17" s="112">
        <v>2250000000</v>
      </c>
      <c r="G17" s="112"/>
      <c r="H17" s="96">
        <v>3426892974.3789401</v>
      </c>
      <c r="I17" s="96"/>
      <c r="J17" s="13">
        <v>3392724222.2118502</v>
      </c>
      <c r="K17" s="13">
        <v>3342105383.5521798</v>
      </c>
      <c r="L17" s="13">
        <v>3259404411.8838401</v>
      </c>
    </row>
    <row r="18" spans="2:12" s="1" customFormat="1" ht="12.75" customHeight="1" x14ac:dyDescent="0.15">
      <c r="B18" s="60">
        <v>45444</v>
      </c>
      <c r="C18" s="61">
        <v>45658</v>
      </c>
      <c r="D18" s="13">
        <v>7</v>
      </c>
      <c r="E18" s="62">
        <v>214</v>
      </c>
      <c r="F18" s="112">
        <v>2250000000</v>
      </c>
      <c r="G18" s="112"/>
      <c r="H18" s="96">
        <v>3401555564.2491899</v>
      </c>
      <c r="I18" s="96"/>
      <c r="J18" s="13">
        <v>3361927679.78935</v>
      </c>
      <c r="K18" s="13">
        <v>3303345811.6201801</v>
      </c>
      <c r="L18" s="13">
        <v>3207958703.8137298</v>
      </c>
    </row>
    <row r="19" spans="2:12" s="1" customFormat="1" ht="12.75" customHeight="1" x14ac:dyDescent="0.15">
      <c r="B19" s="60">
        <v>45444</v>
      </c>
      <c r="C19" s="61">
        <v>45689</v>
      </c>
      <c r="D19" s="13">
        <v>8</v>
      </c>
      <c r="E19" s="62">
        <v>245</v>
      </c>
      <c r="F19" s="112">
        <v>2250000000</v>
      </c>
      <c r="G19" s="112"/>
      <c r="H19" s="96">
        <v>3377093538.2462301</v>
      </c>
      <c r="I19" s="96"/>
      <c r="J19" s="13">
        <v>3332089562.6023898</v>
      </c>
      <c r="K19" s="13">
        <v>3265701100.0325699</v>
      </c>
      <c r="L19" s="13">
        <v>3157968405.8182702</v>
      </c>
    </row>
    <row r="20" spans="2:12" s="1" customFormat="1" ht="12.75" customHeight="1" x14ac:dyDescent="0.15">
      <c r="B20" s="60">
        <v>45444</v>
      </c>
      <c r="C20" s="61">
        <v>45717</v>
      </c>
      <c r="D20" s="13">
        <v>9</v>
      </c>
      <c r="E20" s="62">
        <v>273</v>
      </c>
      <c r="F20" s="112">
        <v>2250000000</v>
      </c>
      <c r="G20" s="112"/>
      <c r="H20" s="96">
        <v>3352802720.3477201</v>
      </c>
      <c r="I20" s="96"/>
      <c r="J20" s="13">
        <v>3303054196.0714302</v>
      </c>
      <c r="K20" s="13">
        <v>3229807078.93081</v>
      </c>
      <c r="L20" s="13">
        <v>3111307540.40732</v>
      </c>
    </row>
    <row r="21" spans="2:12" s="1" customFormat="1" ht="12.75" customHeight="1" x14ac:dyDescent="0.15">
      <c r="B21" s="60">
        <v>45444</v>
      </c>
      <c r="C21" s="61">
        <v>45748</v>
      </c>
      <c r="D21" s="13">
        <v>10</v>
      </c>
      <c r="E21" s="62">
        <v>304</v>
      </c>
      <c r="F21" s="112">
        <v>2250000000</v>
      </c>
      <c r="G21" s="112"/>
      <c r="H21" s="96">
        <v>3327603725.0156698</v>
      </c>
      <c r="I21" s="96"/>
      <c r="J21" s="13">
        <v>3272668981.5576801</v>
      </c>
      <c r="K21" s="13">
        <v>3191957172.0452199</v>
      </c>
      <c r="L21" s="13">
        <v>3061822672.3315902</v>
      </c>
    </row>
    <row r="22" spans="2:12" s="1" customFormat="1" ht="12.75" customHeight="1" x14ac:dyDescent="0.15">
      <c r="B22" s="60">
        <v>45444</v>
      </c>
      <c r="C22" s="61">
        <v>45778</v>
      </c>
      <c r="D22" s="13">
        <v>11</v>
      </c>
      <c r="E22" s="62">
        <v>334</v>
      </c>
      <c r="F22" s="112">
        <v>2250000000</v>
      </c>
      <c r="G22" s="112"/>
      <c r="H22" s="96">
        <v>3303903101.1938701</v>
      </c>
      <c r="I22" s="96"/>
      <c r="J22" s="13">
        <v>3244026105.3908801</v>
      </c>
      <c r="K22" s="13">
        <v>3156233194.6637001</v>
      </c>
      <c r="L22" s="13">
        <v>3015144605.0299902</v>
      </c>
    </row>
    <row r="23" spans="2:12" s="1" customFormat="1" ht="12.75" customHeight="1" x14ac:dyDescent="0.15">
      <c r="B23" s="60">
        <v>45444</v>
      </c>
      <c r="C23" s="61">
        <v>45809</v>
      </c>
      <c r="D23" s="13">
        <v>12</v>
      </c>
      <c r="E23" s="62">
        <v>365</v>
      </c>
      <c r="F23" s="112">
        <v>2250000000</v>
      </c>
      <c r="G23" s="112"/>
      <c r="H23" s="96">
        <v>3279475580.4116001</v>
      </c>
      <c r="I23" s="96"/>
      <c r="J23" s="13">
        <v>3214579858.9163198</v>
      </c>
      <c r="K23" s="13">
        <v>3119629761.03192</v>
      </c>
      <c r="L23" s="13">
        <v>2967554727.0767498</v>
      </c>
    </row>
    <row r="24" spans="2:12" s="1" customFormat="1" ht="12.75" customHeight="1" x14ac:dyDescent="0.15">
      <c r="B24" s="60">
        <v>45444</v>
      </c>
      <c r="C24" s="61">
        <v>45839</v>
      </c>
      <c r="D24" s="13">
        <v>13</v>
      </c>
      <c r="E24" s="62">
        <v>395</v>
      </c>
      <c r="F24" s="112">
        <v>2250000000</v>
      </c>
      <c r="G24" s="112"/>
      <c r="H24" s="96">
        <v>3254758325.7200599</v>
      </c>
      <c r="I24" s="96"/>
      <c r="J24" s="13">
        <v>3185115055.04035</v>
      </c>
      <c r="K24" s="13">
        <v>3083427402.6711998</v>
      </c>
      <c r="L24" s="13">
        <v>2921093734.5106702</v>
      </c>
    </row>
    <row r="25" spans="2:12" s="1" customFormat="1" ht="12.75" customHeight="1" x14ac:dyDescent="0.15">
      <c r="B25" s="60">
        <v>45444</v>
      </c>
      <c r="C25" s="61">
        <v>45870</v>
      </c>
      <c r="D25" s="13">
        <v>14</v>
      </c>
      <c r="E25" s="62">
        <v>426</v>
      </c>
      <c r="F25" s="112">
        <v>2250000000</v>
      </c>
      <c r="G25" s="112"/>
      <c r="H25" s="96">
        <v>3229901431.8853798</v>
      </c>
      <c r="I25" s="96"/>
      <c r="J25" s="13">
        <v>3155429099.5782499</v>
      </c>
      <c r="K25" s="13">
        <v>3046920494.6399202</v>
      </c>
      <c r="L25" s="13">
        <v>2874282873.31598</v>
      </c>
    </row>
    <row r="26" spans="2:12" s="1" customFormat="1" ht="12.75" customHeight="1" x14ac:dyDescent="0.15">
      <c r="B26" s="60">
        <v>45444</v>
      </c>
      <c r="C26" s="61">
        <v>45901</v>
      </c>
      <c r="D26" s="13">
        <v>15</v>
      </c>
      <c r="E26" s="62">
        <v>457</v>
      </c>
      <c r="F26" s="112">
        <v>2250000000</v>
      </c>
      <c r="G26" s="112"/>
      <c r="H26" s="96">
        <v>3205307238.3875899</v>
      </c>
      <c r="I26" s="96"/>
      <c r="J26" s="13">
        <v>3126090888.68434</v>
      </c>
      <c r="K26" s="13">
        <v>3010914264.86865</v>
      </c>
      <c r="L26" s="13">
        <v>2828286456.6652098</v>
      </c>
    </row>
    <row r="27" spans="2:12" s="1" customFormat="1" ht="12.75" customHeight="1" x14ac:dyDescent="0.15">
      <c r="B27" s="60">
        <v>45444</v>
      </c>
      <c r="C27" s="61">
        <v>45931</v>
      </c>
      <c r="D27" s="13">
        <v>16</v>
      </c>
      <c r="E27" s="62">
        <v>487</v>
      </c>
      <c r="F27" s="112">
        <v>1750000000</v>
      </c>
      <c r="G27" s="112"/>
      <c r="H27" s="96">
        <v>3180750199.2957201</v>
      </c>
      <c r="I27" s="96"/>
      <c r="J27" s="13">
        <v>3097048880.0876498</v>
      </c>
      <c r="K27" s="13">
        <v>2975600449.8949399</v>
      </c>
      <c r="L27" s="13">
        <v>2783656890.9766002</v>
      </c>
    </row>
    <row r="28" spans="2:12" s="1" customFormat="1" ht="12.75" customHeight="1" x14ac:dyDescent="0.15">
      <c r="B28" s="60">
        <v>45444</v>
      </c>
      <c r="C28" s="61">
        <v>45962</v>
      </c>
      <c r="D28" s="13">
        <v>17</v>
      </c>
      <c r="E28" s="62">
        <v>518</v>
      </c>
      <c r="F28" s="112">
        <v>1750000000</v>
      </c>
      <c r="G28" s="112"/>
      <c r="H28" s="96">
        <v>3155540691.0573602</v>
      </c>
      <c r="I28" s="96"/>
      <c r="J28" s="13">
        <v>3067291567.0388799</v>
      </c>
      <c r="K28" s="13">
        <v>2939515194.3195801</v>
      </c>
      <c r="L28" s="13">
        <v>2738252022.2209201</v>
      </c>
    </row>
    <row r="29" spans="2:12" s="1" customFormat="1" ht="12.75" customHeight="1" x14ac:dyDescent="0.15">
      <c r="B29" s="60">
        <v>45444</v>
      </c>
      <c r="C29" s="61">
        <v>45992</v>
      </c>
      <c r="D29" s="13">
        <v>18</v>
      </c>
      <c r="E29" s="62">
        <v>548</v>
      </c>
      <c r="F29" s="112">
        <v>1750000000</v>
      </c>
      <c r="G29" s="112"/>
      <c r="H29" s="96">
        <v>3132037463.8653698</v>
      </c>
      <c r="I29" s="96"/>
      <c r="J29" s="13">
        <v>3039448466.6068301</v>
      </c>
      <c r="K29" s="13">
        <v>2905662713.9777799</v>
      </c>
      <c r="L29" s="13">
        <v>2695621996.6163602</v>
      </c>
    </row>
    <row r="30" spans="2:12" s="1" customFormat="1" ht="12.75" customHeight="1" x14ac:dyDescent="0.15">
      <c r="B30" s="60">
        <v>45444</v>
      </c>
      <c r="C30" s="61">
        <v>46023</v>
      </c>
      <c r="D30" s="13">
        <v>19</v>
      </c>
      <c r="E30" s="62">
        <v>579</v>
      </c>
      <c r="F30" s="112">
        <v>1750000000</v>
      </c>
      <c r="G30" s="112"/>
      <c r="H30" s="96">
        <v>3108144092.7541399</v>
      </c>
      <c r="I30" s="96"/>
      <c r="J30" s="13">
        <v>3011145626.4948001</v>
      </c>
      <c r="K30" s="13">
        <v>2871284777.9741802</v>
      </c>
      <c r="L30" s="13">
        <v>2652446783.0527401</v>
      </c>
    </row>
    <row r="31" spans="2:12" s="1" customFormat="1" ht="12.75" customHeight="1" x14ac:dyDescent="0.15">
      <c r="B31" s="60">
        <v>45444</v>
      </c>
      <c r="C31" s="61">
        <v>46054</v>
      </c>
      <c r="D31" s="13">
        <v>20</v>
      </c>
      <c r="E31" s="62">
        <v>610</v>
      </c>
      <c r="F31" s="112">
        <v>1750000000</v>
      </c>
      <c r="G31" s="112"/>
      <c r="H31" s="96">
        <v>3084802839.9584799</v>
      </c>
      <c r="I31" s="96"/>
      <c r="J31" s="13">
        <v>2983464031.0097699</v>
      </c>
      <c r="K31" s="13">
        <v>2837653791.4426899</v>
      </c>
      <c r="L31" s="13">
        <v>2610276048.8961701</v>
      </c>
    </row>
    <row r="32" spans="2:12" s="1" customFormat="1" ht="12.75" customHeight="1" x14ac:dyDescent="0.15">
      <c r="B32" s="60">
        <v>45444</v>
      </c>
      <c r="C32" s="61">
        <v>46082</v>
      </c>
      <c r="D32" s="13">
        <v>21</v>
      </c>
      <c r="E32" s="62">
        <v>638</v>
      </c>
      <c r="F32" s="112">
        <v>1750000000</v>
      </c>
      <c r="G32" s="112"/>
      <c r="H32" s="96">
        <v>3060971670.07478</v>
      </c>
      <c r="I32" s="96"/>
      <c r="J32" s="13">
        <v>2955880193.28649</v>
      </c>
      <c r="K32" s="13">
        <v>2804959179.8270001</v>
      </c>
      <c r="L32" s="13">
        <v>2570328234.6825099</v>
      </c>
    </row>
    <row r="33" spans="2:12" s="1" customFormat="1" ht="12.75" customHeight="1" x14ac:dyDescent="0.15">
      <c r="B33" s="60">
        <v>45444</v>
      </c>
      <c r="C33" s="61">
        <v>46113</v>
      </c>
      <c r="D33" s="13">
        <v>22</v>
      </c>
      <c r="E33" s="62">
        <v>669</v>
      </c>
      <c r="F33" s="112">
        <v>1750000000</v>
      </c>
      <c r="G33" s="112"/>
      <c r="H33" s="96">
        <v>3037306324.0654802</v>
      </c>
      <c r="I33" s="96"/>
      <c r="J33" s="13">
        <v>2928052711.5020199</v>
      </c>
      <c r="K33" s="13">
        <v>2771486079.7455702</v>
      </c>
      <c r="L33" s="13">
        <v>2528898289.5695</v>
      </c>
    </row>
    <row r="34" spans="2:12" s="1" customFormat="1" ht="12.75" customHeight="1" x14ac:dyDescent="0.15">
      <c r="B34" s="60">
        <v>45444</v>
      </c>
      <c r="C34" s="61">
        <v>46143</v>
      </c>
      <c r="D34" s="13">
        <v>23</v>
      </c>
      <c r="E34" s="62">
        <v>699</v>
      </c>
      <c r="F34" s="112">
        <v>1750000000</v>
      </c>
      <c r="G34" s="112"/>
      <c r="H34" s="96">
        <v>3013702368.08427</v>
      </c>
      <c r="I34" s="96"/>
      <c r="J34" s="13">
        <v>2900529027.3025098</v>
      </c>
      <c r="K34" s="13">
        <v>2738676872.26438</v>
      </c>
      <c r="L34" s="13">
        <v>2488717139.7758799</v>
      </c>
    </row>
    <row r="35" spans="2:12" s="1" customFormat="1" ht="12.75" customHeight="1" x14ac:dyDescent="0.15">
      <c r="B35" s="60">
        <v>45444</v>
      </c>
      <c r="C35" s="61">
        <v>46174</v>
      </c>
      <c r="D35" s="13">
        <v>24</v>
      </c>
      <c r="E35" s="62">
        <v>730</v>
      </c>
      <c r="F35" s="112">
        <v>1750000000</v>
      </c>
      <c r="G35" s="112"/>
      <c r="H35" s="96">
        <v>2988788323.00599</v>
      </c>
      <c r="I35" s="96"/>
      <c r="J35" s="13">
        <v>2871671734.8555198</v>
      </c>
      <c r="K35" s="13">
        <v>2704534118.8392801</v>
      </c>
      <c r="L35" s="13">
        <v>2447280945.0463901</v>
      </c>
    </row>
    <row r="36" spans="2:12" s="1" customFormat="1" ht="12.75" customHeight="1" x14ac:dyDescent="0.15">
      <c r="B36" s="60">
        <v>45444</v>
      </c>
      <c r="C36" s="61">
        <v>46204</v>
      </c>
      <c r="D36" s="13">
        <v>25</v>
      </c>
      <c r="E36" s="62">
        <v>760</v>
      </c>
      <c r="F36" s="112">
        <v>1750000000</v>
      </c>
      <c r="G36" s="112"/>
      <c r="H36" s="96">
        <v>2965116170.0817699</v>
      </c>
      <c r="I36" s="96"/>
      <c r="J36" s="13">
        <v>2844250933.8777699</v>
      </c>
      <c r="K36" s="13">
        <v>2672116247.5606999</v>
      </c>
      <c r="L36" s="13">
        <v>2408035001.8277702</v>
      </c>
    </row>
    <row r="37" spans="2:12" s="1" customFormat="1" ht="12.75" customHeight="1" x14ac:dyDescent="0.15">
      <c r="B37" s="60">
        <v>45444</v>
      </c>
      <c r="C37" s="61">
        <v>46235</v>
      </c>
      <c r="D37" s="13">
        <v>26</v>
      </c>
      <c r="E37" s="62">
        <v>791</v>
      </c>
      <c r="F37" s="112">
        <v>1750000000</v>
      </c>
      <c r="G37" s="112"/>
      <c r="H37" s="96">
        <v>2942483123.71035</v>
      </c>
      <c r="I37" s="96"/>
      <c r="J37" s="13">
        <v>2817753227.1784801</v>
      </c>
      <c r="K37" s="13">
        <v>2640489757.01089</v>
      </c>
      <c r="L37" s="13">
        <v>2369455486.2397299</v>
      </c>
    </row>
    <row r="38" spans="2:12" s="1" customFormat="1" ht="12.75" customHeight="1" x14ac:dyDescent="0.15">
      <c r="B38" s="60">
        <v>45444</v>
      </c>
      <c r="C38" s="61">
        <v>46266</v>
      </c>
      <c r="D38" s="13">
        <v>27</v>
      </c>
      <c r="E38" s="62">
        <v>822</v>
      </c>
      <c r="F38" s="112">
        <v>1750000000</v>
      </c>
      <c r="G38" s="112"/>
      <c r="H38" s="96">
        <v>2918807102.5202298</v>
      </c>
      <c r="I38" s="96"/>
      <c r="J38" s="13">
        <v>2790340152.8246002</v>
      </c>
      <c r="K38" s="13">
        <v>2608151248.0319099</v>
      </c>
      <c r="L38" s="13">
        <v>2330523354.6876702</v>
      </c>
    </row>
    <row r="39" spans="2:12" s="1" customFormat="1" ht="12.75" customHeight="1" x14ac:dyDescent="0.15">
      <c r="B39" s="60">
        <v>45444</v>
      </c>
      <c r="C39" s="61">
        <v>46296</v>
      </c>
      <c r="D39" s="13">
        <v>28</v>
      </c>
      <c r="E39" s="62">
        <v>852</v>
      </c>
      <c r="F39" s="112">
        <v>1750000000</v>
      </c>
      <c r="G39" s="112"/>
      <c r="H39" s="96">
        <v>2894741129.3899102</v>
      </c>
      <c r="I39" s="96"/>
      <c r="J39" s="13">
        <v>2762791087.6248002</v>
      </c>
      <c r="K39" s="13">
        <v>2576044955.6332502</v>
      </c>
      <c r="L39" s="13">
        <v>2292398987.4826198</v>
      </c>
    </row>
    <row r="40" spans="2:12" s="1" customFormat="1" ht="12.75" customHeight="1" x14ac:dyDescent="0.15">
      <c r="B40" s="60">
        <v>45444</v>
      </c>
      <c r="C40" s="61">
        <v>46327</v>
      </c>
      <c r="D40" s="13">
        <v>29</v>
      </c>
      <c r="E40" s="62">
        <v>883</v>
      </c>
      <c r="F40" s="112">
        <v>1750000000</v>
      </c>
      <c r="G40" s="112"/>
      <c r="H40" s="96">
        <v>2872471825.18611</v>
      </c>
      <c r="I40" s="96"/>
      <c r="J40" s="13">
        <v>2736887028.4351301</v>
      </c>
      <c r="K40" s="13">
        <v>2545401850.8285799</v>
      </c>
      <c r="L40" s="13">
        <v>2255535907.2607799</v>
      </c>
    </row>
    <row r="41" spans="2:12" s="1" customFormat="1" ht="12.75" customHeight="1" x14ac:dyDescent="0.15">
      <c r="B41" s="60">
        <v>45444</v>
      </c>
      <c r="C41" s="61">
        <v>46357</v>
      </c>
      <c r="D41" s="13">
        <v>30</v>
      </c>
      <c r="E41" s="62">
        <v>913</v>
      </c>
      <c r="F41" s="112">
        <v>1750000000</v>
      </c>
      <c r="G41" s="112"/>
      <c r="H41" s="96">
        <v>2848069933.41011</v>
      </c>
      <c r="I41" s="96"/>
      <c r="J41" s="13">
        <v>2709182758.7034798</v>
      </c>
      <c r="K41" s="13">
        <v>2513434399.8692698</v>
      </c>
      <c r="L41" s="13">
        <v>2218079090.91711</v>
      </c>
    </row>
    <row r="42" spans="2:12" s="1" customFormat="1" ht="12.75" customHeight="1" x14ac:dyDescent="0.15">
      <c r="B42" s="60">
        <v>45444</v>
      </c>
      <c r="C42" s="61">
        <v>46388</v>
      </c>
      <c r="D42" s="13">
        <v>31</v>
      </c>
      <c r="E42" s="62">
        <v>944</v>
      </c>
      <c r="F42" s="112">
        <v>1750000000</v>
      </c>
      <c r="G42" s="112"/>
      <c r="H42" s="96">
        <v>2825363980.3107901</v>
      </c>
      <c r="I42" s="96"/>
      <c r="J42" s="13">
        <v>2683025728.2648101</v>
      </c>
      <c r="K42" s="13">
        <v>2482836845.7547698</v>
      </c>
      <c r="L42" s="13">
        <v>2181796669.7855201</v>
      </c>
    </row>
    <row r="43" spans="2:12" s="1" customFormat="1" ht="12.75" customHeight="1" x14ac:dyDescent="0.15">
      <c r="B43" s="60">
        <v>45444</v>
      </c>
      <c r="C43" s="61">
        <v>46419</v>
      </c>
      <c r="D43" s="13">
        <v>32</v>
      </c>
      <c r="E43" s="62">
        <v>975</v>
      </c>
      <c r="F43" s="112">
        <v>1750000000</v>
      </c>
      <c r="G43" s="112"/>
      <c r="H43" s="96">
        <v>2803014566.1238499</v>
      </c>
      <c r="I43" s="96"/>
      <c r="J43" s="13">
        <v>2657287635.6109099</v>
      </c>
      <c r="K43" s="13">
        <v>2452765360.34969</v>
      </c>
      <c r="L43" s="13">
        <v>2146242133.9781599</v>
      </c>
    </row>
    <row r="44" spans="2:12" s="1" customFormat="1" ht="12.75" customHeight="1" x14ac:dyDescent="0.15">
      <c r="B44" s="60">
        <v>45444</v>
      </c>
      <c r="C44" s="61">
        <v>46447</v>
      </c>
      <c r="D44" s="13">
        <v>33</v>
      </c>
      <c r="E44" s="62">
        <v>1003</v>
      </c>
      <c r="F44" s="112">
        <v>1750000000</v>
      </c>
      <c r="G44" s="112"/>
      <c r="H44" s="96">
        <v>2781276157.17068</v>
      </c>
      <c r="I44" s="96"/>
      <c r="J44" s="13">
        <v>2632639832.0573802</v>
      </c>
      <c r="K44" s="13">
        <v>2424431965.6658201</v>
      </c>
      <c r="L44" s="13">
        <v>2113331979.84603</v>
      </c>
    </row>
    <row r="45" spans="2:12" s="1" customFormat="1" ht="12.75" customHeight="1" x14ac:dyDescent="0.15">
      <c r="B45" s="60">
        <v>45444</v>
      </c>
      <c r="C45" s="61">
        <v>46478</v>
      </c>
      <c r="D45" s="13">
        <v>34</v>
      </c>
      <c r="E45" s="62">
        <v>1034</v>
      </c>
      <c r="F45" s="112">
        <v>1750000000</v>
      </c>
      <c r="G45" s="112"/>
      <c r="H45" s="96">
        <v>2759354214.9910202</v>
      </c>
      <c r="I45" s="96"/>
      <c r="J45" s="13">
        <v>2607459479.5339499</v>
      </c>
      <c r="K45" s="13">
        <v>2395136199.08639</v>
      </c>
      <c r="L45" s="13">
        <v>2078952456.95349</v>
      </c>
    </row>
    <row r="46" spans="2:12" s="1" customFormat="1" ht="12.75" customHeight="1" x14ac:dyDescent="0.15">
      <c r="B46" s="60">
        <v>45444</v>
      </c>
      <c r="C46" s="61">
        <v>46508</v>
      </c>
      <c r="D46" s="13">
        <v>35</v>
      </c>
      <c r="E46" s="62">
        <v>1064</v>
      </c>
      <c r="F46" s="112">
        <v>1750000000</v>
      </c>
      <c r="G46" s="112"/>
      <c r="H46" s="96">
        <v>2737585227.0387101</v>
      </c>
      <c r="I46" s="96"/>
      <c r="J46" s="13">
        <v>2582642676.4540501</v>
      </c>
      <c r="K46" s="13">
        <v>2366501242.9418101</v>
      </c>
      <c r="L46" s="13">
        <v>2045677476.51685</v>
      </c>
    </row>
    <row r="47" spans="2:12" s="1" customFormat="1" ht="12.75" customHeight="1" x14ac:dyDescent="0.15">
      <c r="B47" s="60">
        <v>45444</v>
      </c>
      <c r="C47" s="61">
        <v>46539</v>
      </c>
      <c r="D47" s="13">
        <v>36</v>
      </c>
      <c r="E47" s="62">
        <v>1095</v>
      </c>
      <c r="F47" s="112">
        <v>1750000000</v>
      </c>
      <c r="G47" s="112"/>
      <c r="H47" s="96">
        <v>2714379469.1908302</v>
      </c>
      <c r="I47" s="96"/>
      <c r="J47" s="13">
        <v>2556407101.9886999</v>
      </c>
      <c r="K47" s="13">
        <v>2336503963.1561999</v>
      </c>
      <c r="L47" s="13">
        <v>2011192163.58745</v>
      </c>
    </row>
    <row r="48" spans="2:12" s="1" customFormat="1" ht="12.75" customHeight="1" x14ac:dyDescent="0.15">
      <c r="B48" s="60">
        <v>45444</v>
      </c>
      <c r="C48" s="61">
        <v>46569</v>
      </c>
      <c r="D48" s="13">
        <v>37</v>
      </c>
      <c r="E48" s="62">
        <v>1125</v>
      </c>
      <c r="F48" s="112">
        <v>1750000000</v>
      </c>
      <c r="G48" s="112"/>
      <c r="H48" s="96">
        <v>2693207547.4275799</v>
      </c>
      <c r="I48" s="96"/>
      <c r="J48" s="13">
        <v>2532303975.9110198</v>
      </c>
      <c r="K48" s="13">
        <v>2308777656.24405</v>
      </c>
      <c r="L48" s="13">
        <v>1979179757.1508</v>
      </c>
    </row>
    <row r="49" spans="2:12" s="1" customFormat="1" ht="12.75" customHeight="1" x14ac:dyDescent="0.15">
      <c r="B49" s="60">
        <v>45444</v>
      </c>
      <c r="C49" s="61">
        <v>46600</v>
      </c>
      <c r="D49" s="13">
        <v>38</v>
      </c>
      <c r="E49" s="62">
        <v>1156</v>
      </c>
      <c r="F49" s="112">
        <v>1750000000</v>
      </c>
      <c r="G49" s="112"/>
      <c r="H49" s="96">
        <v>2672160425.2966299</v>
      </c>
      <c r="I49" s="96"/>
      <c r="J49" s="13">
        <v>2508252887.3962002</v>
      </c>
      <c r="K49" s="13">
        <v>2281033626.8013601</v>
      </c>
      <c r="L49" s="13">
        <v>1947114257.41607</v>
      </c>
    </row>
    <row r="50" spans="2:12" s="1" customFormat="1" ht="12.75" customHeight="1" x14ac:dyDescent="0.15">
      <c r="B50" s="60">
        <v>45444</v>
      </c>
      <c r="C50" s="61">
        <v>46631</v>
      </c>
      <c r="D50" s="13">
        <v>39</v>
      </c>
      <c r="E50" s="62">
        <v>1187</v>
      </c>
      <c r="F50" s="112">
        <v>1750000000</v>
      </c>
      <c r="G50" s="112"/>
      <c r="H50" s="96">
        <v>2650865300.91186</v>
      </c>
      <c r="I50" s="96"/>
      <c r="J50" s="13">
        <v>2484043703.91328</v>
      </c>
      <c r="K50" s="13">
        <v>2253272374.26687</v>
      </c>
      <c r="L50" s="13">
        <v>1915270241.701</v>
      </c>
    </row>
    <row r="51" spans="2:12" s="1" customFormat="1" ht="12.75" customHeight="1" x14ac:dyDescent="0.15">
      <c r="B51" s="60">
        <v>45444</v>
      </c>
      <c r="C51" s="61">
        <v>46661</v>
      </c>
      <c r="D51" s="13">
        <v>40</v>
      </c>
      <c r="E51" s="62">
        <v>1217</v>
      </c>
      <c r="F51" s="112">
        <v>1750000000</v>
      </c>
      <c r="G51" s="112"/>
      <c r="H51" s="96">
        <v>2629420033.3280301</v>
      </c>
      <c r="I51" s="96"/>
      <c r="J51" s="13">
        <v>2459903667.2297902</v>
      </c>
      <c r="K51" s="13">
        <v>2225882970.9188199</v>
      </c>
      <c r="L51" s="13">
        <v>1884233752.6631401</v>
      </c>
    </row>
    <row r="52" spans="2:12" s="1" customFormat="1" ht="12.75" customHeight="1" x14ac:dyDescent="0.15">
      <c r="B52" s="60">
        <v>45444</v>
      </c>
      <c r="C52" s="61">
        <v>46692</v>
      </c>
      <c r="D52" s="13">
        <v>41</v>
      </c>
      <c r="E52" s="62">
        <v>1248</v>
      </c>
      <c r="F52" s="112">
        <v>1750000000</v>
      </c>
      <c r="G52" s="112"/>
      <c r="H52" s="96">
        <v>2607822519.49055</v>
      </c>
      <c r="I52" s="96"/>
      <c r="J52" s="13">
        <v>2435560616.6185699</v>
      </c>
      <c r="K52" s="13">
        <v>2198250915.4721999</v>
      </c>
      <c r="L52" s="13">
        <v>1852961238.18343</v>
      </c>
    </row>
    <row r="53" spans="2:12" s="1" customFormat="1" ht="12.75" customHeight="1" x14ac:dyDescent="0.15">
      <c r="B53" s="60">
        <v>45444</v>
      </c>
      <c r="C53" s="61">
        <v>46722</v>
      </c>
      <c r="D53" s="13">
        <v>42</v>
      </c>
      <c r="E53" s="62">
        <v>1278</v>
      </c>
      <c r="F53" s="112">
        <v>1750000000</v>
      </c>
      <c r="G53" s="112"/>
      <c r="H53" s="96">
        <v>2586422592.60887</v>
      </c>
      <c r="I53" s="96"/>
      <c r="J53" s="13">
        <v>2411609339.6431599</v>
      </c>
      <c r="K53" s="13">
        <v>2171276061.6704998</v>
      </c>
      <c r="L53" s="13">
        <v>1822721009.7000301</v>
      </c>
    </row>
    <row r="54" spans="2:12" s="1" customFormat="1" ht="12.75" customHeight="1" x14ac:dyDescent="0.15">
      <c r="B54" s="60">
        <v>45444</v>
      </c>
      <c r="C54" s="61">
        <v>46753</v>
      </c>
      <c r="D54" s="13">
        <v>43</v>
      </c>
      <c r="E54" s="62">
        <v>1309</v>
      </c>
      <c r="F54" s="112">
        <v>1750000000</v>
      </c>
      <c r="G54" s="112"/>
      <c r="H54" s="96">
        <v>2565307089.4541202</v>
      </c>
      <c r="I54" s="96"/>
      <c r="J54" s="13">
        <v>2387864133.4088602</v>
      </c>
      <c r="K54" s="13">
        <v>2144429595.68048</v>
      </c>
      <c r="L54" s="13">
        <v>1792559447.04269</v>
      </c>
    </row>
    <row r="55" spans="2:12" s="1" customFormat="1" ht="12.75" customHeight="1" x14ac:dyDescent="0.15">
      <c r="B55" s="60">
        <v>45444</v>
      </c>
      <c r="C55" s="61">
        <v>46784</v>
      </c>
      <c r="D55" s="13">
        <v>44</v>
      </c>
      <c r="E55" s="62">
        <v>1340</v>
      </c>
      <c r="F55" s="112">
        <v>1750000000</v>
      </c>
      <c r="G55" s="112"/>
      <c r="H55" s="96">
        <v>2544508192.1365099</v>
      </c>
      <c r="I55" s="96"/>
      <c r="J55" s="13">
        <v>2364486743.31741</v>
      </c>
      <c r="K55" s="13">
        <v>2118035116.7632501</v>
      </c>
      <c r="L55" s="13">
        <v>1762996908.5606201</v>
      </c>
    </row>
    <row r="56" spans="2:12" s="1" customFormat="1" ht="12.75" customHeight="1" x14ac:dyDescent="0.15">
      <c r="B56" s="60">
        <v>45444</v>
      </c>
      <c r="C56" s="61">
        <v>46813</v>
      </c>
      <c r="D56" s="13">
        <v>45</v>
      </c>
      <c r="E56" s="62">
        <v>1369</v>
      </c>
      <c r="F56" s="112">
        <v>1000000000</v>
      </c>
      <c r="G56" s="112"/>
      <c r="H56" s="96">
        <v>2523358692.3587298</v>
      </c>
      <c r="I56" s="96"/>
      <c r="J56" s="13">
        <v>2341112916.29287</v>
      </c>
      <c r="K56" s="13">
        <v>2092107882.1092899</v>
      </c>
      <c r="L56" s="13">
        <v>1734514830.1324601</v>
      </c>
    </row>
    <row r="57" spans="2:12" s="1" customFormat="1" ht="12.75" customHeight="1" x14ac:dyDescent="0.15">
      <c r="B57" s="60">
        <v>45444</v>
      </c>
      <c r="C57" s="61">
        <v>46844</v>
      </c>
      <c r="D57" s="13">
        <v>46</v>
      </c>
      <c r="E57" s="62">
        <v>1400</v>
      </c>
      <c r="F57" s="112">
        <v>1000000000</v>
      </c>
      <c r="G57" s="112"/>
      <c r="H57" s="96">
        <v>2502817078.8554001</v>
      </c>
      <c r="I57" s="96"/>
      <c r="J57" s="13">
        <v>2318116512.9162102</v>
      </c>
      <c r="K57" s="13">
        <v>2066289021.2342</v>
      </c>
      <c r="L57" s="13">
        <v>1705853101.6114399</v>
      </c>
    </row>
    <row r="58" spans="2:12" s="1" customFormat="1" ht="12.75" customHeight="1" x14ac:dyDescent="0.15">
      <c r="B58" s="60">
        <v>45444</v>
      </c>
      <c r="C58" s="61">
        <v>46874</v>
      </c>
      <c r="D58" s="13">
        <v>47</v>
      </c>
      <c r="E58" s="62">
        <v>1430</v>
      </c>
      <c r="F58" s="112">
        <v>1000000000</v>
      </c>
      <c r="G58" s="112"/>
      <c r="H58" s="96">
        <v>2482213360.1648898</v>
      </c>
      <c r="I58" s="96"/>
      <c r="J58" s="13">
        <v>2295259639.2644701</v>
      </c>
      <c r="K58" s="13">
        <v>2040879647.7505901</v>
      </c>
      <c r="L58" s="13">
        <v>1677969411.23734</v>
      </c>
    </row>
    <row r="59" spans="2:12" s="1" customFormat="1" ht="12.75" customHeight="1" x14ac:dyDescent="0.15">
      <c r="B59" s="60">
        <v>45444</v>
      </c>
      <c r="C59" s="61">
        <v>46905</v>
      </c>
      <c r="D59" s="13">
        <v>48</v>
      </c>
      <c r="E59" s="62">
        <v>1461</v>
      </c>
      <c r="F59" s="112">
        <v>1000000000</v>
      </c>
      <c r="G59" s="112"/>
      <c r="H59" s="96">
        <v>2461340705.7585502</v>
      </c>
      <c r="I59" s="96"/>
      <c r="J59" s="13">
        <v>2272098862.7912698</v>
      </c>
      <c r="K59" s="13">
        <v>2015147741.0315299</v>
      </c>
      <c r="L59" s="13">
        <v>1649795658.3401501</v>
      </c>
    </row>
    <row r="60" spans="2:12" s="1" customFormat="1" ht="12.75" customHeight="1" x14ac:dyDescent="0.15">
      <c r="B60" s="60">
        <v>45444</v>
      </c>
      <c r="C60" s="61">
        <v>46935</v>
      </c>
      <c r="D60" s="13">
        <v>49</v>
      </c>
      <c r="E60" s="62">
        <v>1491</v>
      </c>
      <c r="F60" s="112">
        <v>1000000000</v>
      </c>
      <c r="G60" s="112"/>
      <c r="H60" s="96">
        <v>2440743720.1968899</v>
      </c>
      <c r="I60" s="96"/>
      <c r="J60" s="13">
        <v>2249387260.3885002</v>
      </c>
      <c r="K60" s="13">
        <v>1990094347.5033</v>
      </c>
      <c r="L60" s="13">
        <v>1622605762.3327301</v>
      </c>
    </row>
    <row r="61" spans="2:12" s="1" customFormat="1" ht="12.75" customHeight="1" x14ac:dyDescent="0.15">
      <c r="B61" s="60">
        <v>45444</v>
      </c>
      <c r="C61" s="61">
        <v>46966</v>
      </c>
      <c r="D61" s="13">
        <v>50</v>
      </c>
      <c r="E61" s="62">
        <v>1522</v>
      </c>
      <c r="F61" s="112">
        <v>1000000000</v>
      </c>
      <c r="G61" s="112"/>
      <c r="H61" s="96">
        <v>2420731251.3074002</v>
      </c>
      <c r="I61" s="96"/>
      <c r="J61" s="13">
        <v>2227159940.9497199</v>
      </c>
      <c r="K61" s="13">
        <v>1965418023.83635</v>
      </c>
      <c r="L61" s="13">
        <v>1595698738.74897</v>
      </c>
    </row>
    <row r="62" spans="2:12" s="1" customFormat="1" ht="12.75" customHeight="1" x14ac:dyDescent="0.15">
      <c r="B62" s="60">
        <v>45444</v>
      </c>
      <c r="C62" s="61">
        <v>46997</v>
      </c>
      <c r="D62" s="13">
        <v>51</v>
      </c>
      <c r="E62" s="62">
        <v>1553</v>
      </c>
      <c r="F62" s="112">
        <v>1000000000</v>
      </c>
      <c r="G62" s="112"/>
      <c r="H62" s="96">
        <v>2400540366.1213999</v>
      </c>
      <c r="I62" s="96"/>
      <c r="J62" s="13">
        <v>2204837678.1206598</v>
      </c>
      <c r="K62" s="13">
        <v>1940770770.0854101</v>
      </c>
      <c r="L62" s="13">
        <v>1569014039.2344501</v>
      </c>
    </row>
    <row r="63" spans="2:12" s="1" customFormat="1" ht="12.75" customHeight="1" x14ac:dyDescent="0.15">
      <c r="B63" s="60">
        <v>45444</v>
      </c>
      <c r="C63" s="61">
        <v>47027</v>
      </c>
      <c r="D63" s="13">
        <v>52</v>
      </c>
      <c r="E63" s="62">
        <v>1583</v>
      </c>
      <c r="F63" s="112">
        <v>0</v>
      </c>
      <c r="G63" s="112"/>
      <c r="H63" s="96">
        <v>2380736037.7890601</v>
      </c>
      <c r="I63" s="96"/>
      <c r="J63" s="13">
        <v>2183058707.5401301</v>
      </c>
      <c r="K63" s="13">
        <v>1916870629.6040001</v>
      </c>
      <c r="L63" s="13">
        <v>1543339506.85379</v>
      </c>
    </row>
    <row r="64" spans="2:12" s="1" customFormat="1" ht="11.1" customHeight="1" x14ac:dyDescent="0.15">
      <c r="B64" s="60">
        <v>45444</v>
      </c>
      <c r="C64" s="61">
        <v>47058</v>
      </c>
      <c r="D64" s="13">
        <v>53</v>
      </c>
      <c r="E64" s="62">
        <v>1614</v>
      </c>
      <c r="F64" s="112"/>
      <c r="G64" s="112"/>
      <c r="H64" s="96">
        <v>2359556436.7086701</v>
      </c>
      <c r="I64" s="96"/>
      <c r="J64" s="13">
        <v>2159968001.95263</v>
      </c>
      <c r="K64" s="13">
        <v>1891772022.93644</v>
      </c>
      <c r="L64" s="13">
        <v>1516680448.86254</v>
      </c>
    </row>
    <row r="65" spans="2:12" s="1" customFormat="1" ht="11.1" customHeight="1" x14ac:dyDescent="0.15">
      <c r="B65" s="60">
        <v>45444</v>
      </c>
      <c r="C65" s="61">
        <v>47088</v>
      </c>
      <c r="D65" s="13">
        <v>54</v>
      </c>
      <c r="E65" s="62">
        <v>1644</v>
      </c>
      <c r="F65" s="112"/>
      <c r="G65" s="112"/>
      <c r="H65" s="96">
        <v>2339739170.1936898</v>
      </c>
      <c r="I65" s="96"/>
      <c r="J65" s="13">
        <v>2138311414.30884</v>
      </c>
      <c r="K65" s="13">
        <v>1868194987.51138</v>
      </c>
      <c r="L65" s="13">
        <v>1491638471.4772401</v>
      </c>
    </row>
    <row r="66" spans="2:12" s="1" customFormat="1" ht="11.1" customHeight="1" x14ac:dyDescent="0.15">
      <c r="B66" s="60">
        <v>45444</v>
      </c>
      <c r="C66" s="61">
        <v>47119</v>
      </c>
      <c r="D66" s="13">
        <v>55</v>
      </c>
      <c r="E66" s="62">
        <v>1675</v>
      </c>
      <c r="F66" s="112"/>
      <c r="G66" s="112"/>
      <c r="H66" s="96">
        <v>2319622827.4024501</v>
      </c>
      <c r="I66" s="96"/>
      <c r="J66" s="13">
        <v>2116331331.2474899</v>
      </c>
      <c r="K66" s="13">
        <v>1844289113.3452599</v>
      </c>
      <c r="L66" s="13">
        <v>1466314048.9944</v>
      </c>
    </row>
    <row r="67" spans="2:12" s="1" customFormat="1" ht="11.1" customHeight="1" x14ac:dyDescent="0.15">
      <c r="B67" s="60">
        <v>45444</v>
      </c>
      <c r="C67" s="61">
        <v>47150</v>
      </c>
      <c r="D67" s="13">
        <v>56</v>
      </c>
      <c r="E67" s="62">
        <v>1706</v>
      </c>
      <c r="F67" s="112"/>
      <c r="G67" s="112"/>
      <c r="H67" s="96">
        <v>2299585704.4524698</v>
      </c>
      <c r="I67" s="96"/>
      <c r="J67" s="13">
        <v>2094491811.10677</v>
      </c>
      <c r="K67" s="13">
        <v>1820614933.842</v>
      </c>
      <c r="L67" s="13">
        <v>1441360822.3313501</v>
      </c>
    </row>
    <row r="68" spans="2:12" s="1" customFormat="1" ht="11.1" customHeight="1" x14ac:dyDescent="0.15">
      <c r="B68" s="60">
        <v>45444</v>
      </c>
      <c r="C68" s="61">
        <v>47178</v>
      </c>
      <c r="D68" s="13">
        <v>57</v>
      </c>
      <c r="E68" s="62">
        <v>1734</v>
      </c>
      <c r="F68" s="112"/>
      <c r="G68" s="112"/>
      <c r="H68" s="96">
        <v>2279831849.5569701</v>
      </c>
      <c r="I68" s="96"/>
      <c r="J68" s="13">
        <v>2073318419.94997</v>
      </c>
      <c r="K68" s="13">
        <v>1798069839.39979</v>
      </c>
      <c r="L68" s="13">
        <v>1418065136.9995401</v>
      </c>
    </row>
    <row r="69" spans="2:12" s="1" customFormat="1" ht="11.1" customHeight="1" x14ac:dyDescent="0.15">
      <c r="B69" s="60">
        <v>45444</v>
      </c>
      <c r="C69" s="61">
        <v>47209</v>
      </c>
      <c r="D69" s="13">
        <v>58</v>
      </c>
      <c r="E69" s="62">
        <v>1765</v>
      </c>
      <c r="F69" s="112"/>
      <c r="G69" s="112"/>
      <c r="H69" s="96">
        <v>2259145730.1233101</v>
      </c>
      <c r="I69" s="96"/>
      <c r="J69" s="13">
        <v>2051021511.62781</v>
      </c>
      <c r="K69" s="13">
        <v>1774209328.87274</v>
      </c>
      <c r="L69" s="13">
        <v>1393320740.10724</v>
      </c>
    </row>
    <row r="70" spans="2:12" s="1" customFormat="1" ht="11.1" customHeight="1" x14ac:dyDescent="0.15">
      <c r="B70" s="60">
        <v>45444</v>
      </c>
      <c r="C70" s="61">
        <v>47239</v>
      </c>
      <c r="D70" s="13">
        <v>59</v>
      </c>
      <c r="E70" s="62">
        <v>1795</v>
      </c>
      <c r="F70" s="112"/>
      <c r="G70" s="112"/>
      <c r="H70" s="96">
        <v>2239032809.6842299</v>
      </c>
      <c r="I70" s="96"/>
      <c r="J70" s="13">
        <v>2029424909.02988</v>
      </c>
      <c r="K70" s="13">
        <v>1751206646.80301</v>
      </c>
      <c r="L70" s="13">
        <v>1369618847.4794099</v>
      </c>
    </row>
    <row r="71" spans="2:12" s="1" customFormat="1" ht="11.1" customHeight="1" x14ac:dyDescent="0.15">
      <c r="B71" s="60">
        <v>45444</v>
      </c>
      <c r="C71" s="61">
        <v>47270</v>
      </c>
      <c r="D71" s="13">
        <v>60</v>
      </c>
      <c r="E71" s="62">
        <v>1826</v>
      </c>
      <c r="F71" s="112"/>
      <c r="G71" s="112"/>
      <c r="H71" s="96">
        <v>2219564341.07863</v>
      </c>
      <c r="I71" s="96"/>
      <c r="J71" s="13">
        <v>2008366862.4130099</v>
      </c>
      <c r="K71" s="13">
        <v>1728628027.5413201</v>
      </c>
      <c r="L71" s="13">
        <v>1346233819.86322</v>
      </c>
    </row>
    <row r="72" spans="2:12" s="1" customFormat="1" ht="11.1" customHeight="1" x14ac:dyDescent="0.15">
      <c r="B72" s="60">
        <v>45444</v>
      </c>
      <c r="C72" s="61">
        <v>47300</v>
      </c>
      <c r="D72" s="13">
        <v>61</v>
      </c>
      <c r="E72" s="62">
        <v>1856</v>
      </c>
      <c r="F72" s="112"/>
      <c r="G72" s="112"/>
      <c r="H72" s="96">
        <v>2200154467.7153902</v>
      </c>
      <c r="I72" s="96"/>
      <c r="J72" s="13">
        <v>1987536171.1996901</v>
      </c>
      <c r="K72" s="13">
        <v>1706488286.9335401</v>
      </c>
      <c r="L72" s="13">
        <v>1323543871.7709501</v>
      </c>
    </row>
    <row r="73" spans="2:12" s="1" customFormat="1" ht="11.1" customHeight="1" x14ac:dyDescent="0.15">
      <c r="B73" s="60">
        <v>45444</v>
      </c>
      <c r="C73" s="61">
        <v>47331</v>
      </c>
      <c r="D73" s="13">
        <v>62</v>
      </c>
      <c r="E73" s="62">
        <v>1887</v>
      </c>
      <c r="F73" s="112"/>
      <c r="G73" s="112"/>
      <c r="H73" s="96">
        <v>2181104159.36127</v>
      </c>
      <c r="I73" s="96"/>
      <c r="J73" s="13">
        <v>1966985024.4084001</v>
      </c>
      <c r="K73" s="13">
        <v>1684548102.7123599</v>
      </c>
      <c r="L73" s="13">
        <v>1300993318.8550799</v>
      </c>
    </row>
    <row r="74" spans="2:12" s="1" customFormat="1" ht="11.1" customHeight="1" x14ac:dyDescent="0.15">
      <c r="B74" s="60">
        <v>45444</v>
      </c>
      <c r="C74" s="61">
        <v>47362</v>
      </c>
      <c r="D74" s="13">
        <v>63</v>
      </c>
      <c r="E74" s="62">
        <v>1918</v>
      </c>
      <c r="F74" s="112"/>
      <c r="G74" s="112"/>
      <c r="H74" s="96">
        <v>2161029968.84446</v>
      </c>
      <c r="I74" s="96"/>
      <c r="J74" s="13">
        <v>1945576071.18345</v>
      </c>
      <c r="K74" s="13">
        <v>1661975711.1589701</v>
      </c>
      <c r="L74" s="13">
        <v>1278123857.5466299</v>
      </c>
    </row>
    <row r="75" spans="2:12" s="1" customFormat="1" ht="11.1" customHeight="1" x14ac:dyDescent="0.15">
      <c r="B75" s="60">
        <v>45444</v>
      </c>
      <c r="C75" s="61">
        <v>47392</v>
      </c>
      <c r="D75" s="13">
        <v>64</v>
      </c>
      <c r="E75" s="62">
        <v>1948</v>
      </c>
      <c r="F75" s="112"/>
      <c r="G75" s="112"/>
      <c r="H75" s="96">
        <v>2142326748.7215099</v>
      </c>
      <c r="I75" s="96"/>
      <c r="J75" s="13">
        <v>1925571712.20402</v>
      </c>
      <c r="K75" s="13">
        <v>1640838814.7300799</v>
      </c>
      <c r="L75" s="13">
        <v>1256696117.4198401</v>
      </c>
    </row>
    <row r="76" spans="2:12" s="1" customFormat="1" ht="11.1" customHeight="1" x14ac:dyDescent="0.15">
      <c r="B76" s="60">
        <v>45444</v>
      </c>
      <c r="C76" s="61">
        <v>47423</v>
      </c>
      <c r="D76" s="13">
        <v>65</v>
      </c>
      <c r="E76" s="62">
        <v>1979</v>
      </c>
      <c r="F76" s="112"/>
      <c r="G76" s="112"/>
      <c r="H76" s="96">
        <v>2123147585.9727399</v>
      </c>
      <c r="I76" s="96"/>
      <c r="J76" s="13">
        <v>1905096373.08391</v>
      </c>
      <c r="K76" s="13">
        <v>1619262531.4143701</v>
      </c>
      <c r="L76" s="13">
        <v>1234918335.05743</v>
      </c>
    </row>
    <row r="77" spans="2:12" s="1" customFormat="1" ht="11.1" customHeight="1" x14ac:dyDescent="0.15">
      <c r="B77" s="60">
        <v>45444</v>
      </c>
      <c r="C77" s="61">
        <v>47453</v>
      </c>
      <c r="D77" s="13">
        <v>66</v>
      </c>
      <c r="E77" s="62">
        <v>2009</v>
      </c>
      <c r="F77" s="112"/>
      <c r="G77" s="112"/>
      <c r="H77" s="96">
        <v>2103734731.7155099</v>
      </c>
      <c r="I77" s="96"/>
      <c r="J77" s="13">
        <v>1884578808.72364</v>
      </c>
      <c r="K77" s="13">
        <v>1597880832.5070801</v>
      </c>
      <c r="L77" s="13">
        <v>1213616416.8791499</v>
      </c>
    </row>
    <row r="78" spans="2:12" s="1" customFormat="1" ht="11.1" customHeight="1" x14ac:dyDescent="0.15">
      <c r="B78" s="60">
        <v>45444</v>
      </c>
      <c r="C78" s="61">
        <v>47484</v>
      </c>
      <c r="D78" s="13">
        <v>67</v>
      </c>
      <c r="E78" s="62">
        <v>2040</v>
      </c>
      <c r="F78" s="112"/>
      <c r="G78" s="112"/>
      <c r="H78" s="96">
        <v>2084734912.2760701</v>
      </c>
      <c r="I78" s="96"/>
      <c r="J78" s="13">
        <v>1864390772.6077399</v>
      </c>
      <c r="K78" s="13">
        <v>1576743762.1059999</v>
      </c>
      <c r="L78" s="13">
        <v>1192490139.2873399</v>
      </c>
    </row>
    <row r="79" spans="2:12" s="1" customFormat="1" ht="11.1" customHeight="1" x14ac:dyDescent="0.15">
      <c r="B79" s="60">
        <v>45444</v>
      </c>
      <c r="C79" s="61">
        <v>47515</v>
      </c>
      <c r="D79" s="13">
        <v>68</v>
      </c>
      <c r="E79" s="62">
        <v>2071</v>
      </c>
      <c r="F79" s="112"/>
      <c r="G79" s="112"/>
      <c r="H79" s="96">
        <v>2065983939.4240401</v>
      </c>
      <c r="I79" s="96"/>
      <c r="J79" s="13">
        <v>1844487963.51596</v>
      </c>
      <c r="K79" s="13">
        <v>1555944475.99648</v>
      </c>
      <c r="L79" s="13">
        <v>1171775436.17891</v>
      </c>
    </row>
    <row r="80" spans="2:12" s="1" customFormat="1" ht="11.1" customHeight="1" x14ac:dyDescent="0.15">
      <c r="B80" s="60">
        <v>45444</v>
      </c>
      <c r="C80" s="61">
        <v>47543</v>
      </c>
      <c r="D80" s="13">
        <v>69</v>
      </c>
      <c r="E80" s="62">
        <v>2099</v>
      </c>
      <c r="F80" s="112"/>
      <c r="G80" s="112"/>
      <c r="H80" s="96">
        <v>2047294061.3039899</v>
      </c>
      <c r="I80" s="96"/>
      <c r="J80" s="13">
        <v>1825001535.1642301</v>
      </c>
      <c r="K80" s="13">
        <v>1535969598.7458501</v>
      </c>
      <c r="L80" s="13">
        <v>1152306271.7606101</v>
      </c>
    </row>
    <row r="81" spans="2:12" s="1" customFormat="1" ht="11.1" customHeight="1" x14ac:dyDescent="0.15">
      <c r="B81" s="60">
        <v>45444</v>
      </c>
      <c r="C81" s="61">
        <v>47574</v>
      </c>
      <c r="D81" s="13">
        <v>70</v>
      </c>
      <c r="E81" s="62">
        <v>2130</v>
      </c>
      <c r="F81" s="112"/>
      <c r="G81" s="112"/>
      <c r="H81" s="96">
        <v>2028976378.11938</v>
      </c>
      <c r="I81" s="96"/>
      <c r="J81" s="13">
        <v>1805605119.3429699</v>
      </c>
      <c r="K81" s="13">
        <v>1515780291.63658</v>
      </c>
      <c r="L81" s="13">
        <v>1132343473.8157401</v>
      </c>
    </row>
    <row r="82" spans="2:12" s="1" customFormat="1" ht="11.1" customHeight="1" x14ac:dyDescent="0.15">
      <c r="B82" s="60">
        <v>45444</v>
      </c>
      <c r="C82" s="61">
        <v>47604</v>
      </c>
      <c r="D82" s="13">
        <v>71</v>
      </c>
      <c r="E82" s="62">
        <v>2160</v>
      </c>
      <c r="F82" s="112"/>
      <c r="G82" s="112"/>
      <c r="H82" s="96">
        <v>2010826777.9779201</v>
      </c>
      <c r="I82" s="96"/>
      <c r="J82" s="13">
        <v>1786516398.4006901</v>
      </c>
      <c r="K82" s="13">
        <v>1496064276.5450399</v>
      </c>
      <c r="L82" s="13">
        <v>1113033566.1378701</v>
      </c>
    </row>
    <row r="83" spans="2:12" s="1" customFormat="1" ht="11.1" customHeight="1" x14ac:dyDescent="0.15">
      <c r="B83" s="60">
        <v>45444</v>
      </c>
      <c r="C83" s="61">
        <v>47635</v>
      </c>
      <c r="D83" s="13">
        <v>72</v>
      </c>
      <c r="E83" s="62">
        <v>2191</v>
      </c>
      <c r="F83" s="112"/>
      <c r="G83" s="112"/>
      <c r="H83" s="96">
        <v>1992352040.90115</v>
      </c>
      <c r="I83" s="96"/>
      <c r="J83" s="13">
        <v>1767100317.71171</v>
      </c>
      <c r="K83" s="13">
        <v>1476041417.03739</v>
      </c>
      <c r="L83" s="13">
        <v>1093485861.7238901</v>
      </c>
    </row>
    <row r="84" spans="2:12" s="1" customFormat="1" ht="11.1" customHeight="1" x14ac:dyDescent="0.15">
      <c r="B84" s="60">
        <v>45444</v>
      </c>
      <c r="C84" s="61">
        <v>47665</v>
      </c>
      <c r="D84" s="13">
        <v>73</v>
      </c>
      <c r="E84" s="62">
        <v>2221</v>
      </c>
      <c r="F84" s="112"/>
      <c r="G84" s="112"/>
      <c r="H84" s="96">
        <v>1974444179.29245</v>
      </c>
      <c r="I84" s="96"/>
      <c r="J84" s="13">
        <v>1748342626.8440499</v>
      </c>
      <c r="K84" s="13">
        <v>1456778933.37817</v>
      </c>
      <c r="L84" s="13">
        <v>1074791849.39521</v>
      </c>
    </row>
    <row r="85" spans="2:12" s="1" customFormat="1" ht="11.1" customHeight="1" x14ac:dyDescent="0.15">
      <c r="B85" s="60">
        <v>45444</v>
      </c>
      <c r="C85" s="61">
        <v>47696</v>
      </c>
      <c r="D85" s="13">
        <v>74</v>
      </c>
      <c r="E85" s="62">
        <v>2252</v>
      </c>
      <c r="F85" s="112"/>
      <c r="G85" s="112"/>
      <c r="H85" s="96">
        <v>1956613909.0680799</v>
      </c>
      <c r="I85" s="96"/>
      <c r="J85" s="13">
        <v>1729615632.5618899</v>
      </c>
      <c r="K85" s="13">
        <v>1437509756.0750301</v>
      </c>
      <c r="L85" s="13">
        <v>1056083195.8489799</v>
      </c>
    </row>
    <row r="86" spans="2:12" s="1" customFormat="1" ht="11.1" customHeight="1" x14ac:dyDescent="0.15">
      <c r="B86" s="60">
        <v>45444</v>
      </c>
      <c r="C86" s="61">
        <v>47727</v>
      </c>
      <c r="D86" s="13">
        <v>75</v>
      </c>
      <c r="E86" s="62">
        <v>2283</v>
      </c>
      <c r="F86" s="112"/>
      <c r="G86" s="112"/>
      <c r="H86" s="96">
        <v>1938880808.2543299</v>
      </c>
      <c r="I86" s="96"/>
      <c r="J86" s="13">
        <v>1711032884.14643</v>
      </c>
      <c r="K86" s="13">
        <v>1418448747.4778399</v>
      </c>
      <c r="L86" s="13">
        <v>1037666029.18892</v>
      </c>
    </row>
    <row r="87" spans="2:12" s="1" customFormat="1" ht="11.1" customHeight="1" x14ac:dyDescent="0.15">
      <c r="B87" s="60">
        <v>45444</v>
      </c>
      <c r="C87" s="61">
        <v>47757</v>
      </c>
      <c r="D87" s="13">
        <v>76</v>
      </c>
      <c r="E87" s="62">
        <v>2313</v>
      </c>
      <c r="F87" s="112"/>
      <c r="G87" s="112"/>
      <c r="H87" s="96">
        <v>1920857211.6103599</v>
      </c>
      <c r="I87" s="96"/>
      <c r="J87" s="13">
        <v>1692344940.0356901</v>
      </c>
      <c r="K87" s="13">
        <v>1399503362.9909999</v>
      </c>
      <c r="L87" s="13">
        <v>1019609752.65978</v>
      </c>
    </row>
    <row r="88" spans="2:12" s="1" customFormat="1" ht="11.1" customHeight="1" x14ac:dyDescent="0.15">
      <c r="B88" s="60">
        <v>45444</v>
      </c>
      <c r="C88" s="61">
        <v>47788</v>
      </c>
      <c r="D88" s="13">
        <v>77</v>
      </c>
      <c r="E88" s="62">
        <v>2344</v>
      </c>
      <c r="F88" s="112"/>
      <c r="G88" s="112"/>
      <c r="H88" s="96">
        <v>1903274372.70858</v>
      </c>
      <c r="I88" s="96"/>
      <c r="J88" s="13">
        <v>1674009752.4491301</v>
      </c>
      <c r="K88" s="13">
        <v>1380820213.10273</v>
      </c>
      <c r="L88" s="13">
        <v>1001737172.46409</v>
      </c>
    </row>
    <row r="89" spans="2:12" s="1" customFormat="1" ht="11.1" customHeight="1" x14ac:dyDescent="0.15">
      <c r="B89" s="60">
        <v>45444</v>
      </c>
      <c r="C89" s="61">
        <v>47818</v>
      </c>
      <c r="D89" s="13">
        <v>78</v>
      </c>
      <c r="E89" s="62">
        <v>2374</v>
      </c>
      <c r="F89" s="112"/>
      <c r="G89" s="112"/>
      <c r="H89" s="96">
        <v>1884302796.6774399</v>
      </c>
      <c r="I89" s="96"/>
      <c r="J89" s="13">
        <v>1654603112.3871601</v>
      </c>
      <c r="K89" s="13">
        <v>1361453322.97632</v>
      </c>
      <c r="L89" s="13">
        <v>983638443.19394696</v>
      </c>
    </row>
    <row r="90" spans="2:12" s="1" customFormat="1" ht="11.1" customHeight="1" x14ac:dyDescent="0.15">
      <c r="B90" s="60">
        <v>45444</v>
      </c>
      <c r="C90" s="61">
        <v>47849</v>
      </c>
      <c r="D90" s="13">
        <v>79</v>
      </c>
      <c r="E90" s="62">
        <v>2405</v>
      </c>
      <c r="F90" s="112"/>
      <c r="G90" s="112"/>
      <c r="H90" s="96">
        <v>1866128675.24929</v>
      </c>
      <c r="I90" s="96"/>
      <c r="J90" s="13">
        <v>1635865184.7234499</v>
      </c>
      <c r="K90" s="13">
        <v>1342611991.86572</v>
      </c>
      <c r="L90" s="13">
        <v>965917154.11314404</v>
      </c>
    </row>
    <row r="91" spans="2:12" s="1" customFormat="1" ht="11.1" customHeight="1" x14ac:dyDescent="0.15">
      <c r="B91" s="60">
        <v>45444</v>
      </c>
      <c r="C91" s="61">
        <v>47880</v>
      </c>
      <c r="D91" s="13">
        <v>80</v>
      </c>
      <c r="E91" s="62">
        <v>2436</v>
      </c>
      <c r="F91" s="112"/>
      <c r="G91" s="112"/>
      <c r="H91" s="96">
        <v>1847942404.4818499</v>
      </c>
      <c r="I91" s="96"/>
      <c r="J91" s="13">
        <v>1617175426.9849</v>
      </c>
      <c r="K91" s="13">
        <v>1323897123.9860401</v>
      </c>
      <c r="L91" s="13">
        <v>948418933.60430396</v>
      </c>
    </row>
    <row r="92" spans="2:12" s="1" customFormat="1" ht="11.1" customHeight="1" x14ac:dyDescent="0.15">
      <c r="B92" s="60">
        <v>45444</v>
      </c>
      <c r="C92" s="61">
        <v>47908</v>
      </c>
      <c r="D92" s="13">
        <v>81</v>
      </c>
      <c r="E92" s="62">
        <v>2464</v>
      </c>
      <c r="F92" s="112"/>
      <c r="G92" s="112"/>
      <c r="H92" s="96">
        <v>1829708026.4588699</v>
      </c>
      <c r="I92" s="96"/>
      <c r="J92" s="13">
        <v>1598764949.92014</v>
      </c>
      <c r="K92" s="13">
        <v>1305818568.2709899</v>
      </c>
      <c r="L92" s="13">
        <v>931888232.53973997</v>
      </c>
    </row>
    <row r="93" spans="2:12" s="1" customFormat="1" ht="11.1" customHeight="1" x14ac:dyDescent="0.15">
      <c r="B93" s="60">
        <v>45444</v>
      </c>
      <c r="C93" s="61">
        <v>47939</v>
      </c>
      <c r="D93" s="13">
        <v>82</v>
      </c>
      <c r="E93" s="62">
        <v>2495</v>
      </c>
      <c r="F93" s="112"/>
      <c r="G93" s="112"/>
      <c r="H93" s="96">
        <v>1812258632.4691899</v>
      </c>
      <c r="I93" s="96"/>
      <c r="J93" s="13">
        <v>1580832229.2720301</v>
      </c>
      <c r="K93" s="13">
        <v>1287887997.12556</v>
      </c>
      <c r="L93" s="13">
        <v>915199350.24567199</v>
      </c>
    </row>
    <row r="94" spans="2:12" s="1" customFormat="1" ht="11.1" customHeight="1" x14ac:dyDescent="0.15">
      <c r="B94" s="60">
        <v>45444</v>
      </c>
      <c r="C94" s="61">
        <v>47969</v>
      </c>
      <c r="D94" s="13">
        <v>83</v>
      </c>
      <c r="E94" s="62">
        <v>2525</v>
      </c>
      <c r="F94" s="112"/>
      <c r="G94" s="112"/>
      <c r="H94" s="96">
        <v>1794585078.0104201</v>
      </c>
      <c r="I94" s="96"/>
      <c r="J94" s="13">
        <v>1562846113.32673</v>
      </c>
      <c r="K94" s="13">
        <v>1270101118.5034699</v>
      </c>
      <c r="L94" s="13">
        <v>898859865.43210399</v>
      </c>
    </row>
    <row r="95" spans="2:12" s="1" customFormat="1" ht="11.1" customHeight="1" x14ac:dyDescent="0.15">
      <c r="B95" s="60">
        <v>45444</v>
      </c>
      <c r="C95" s="61">
        <v>48000</v>
      </c>
      <c r="D95" s="13">
        <v>84</v>
      </c>
      <c r="E95" s="62">
        <v>2556</v>
      </c>
      <c r="F95" s="112"/>
      <c r="G95" s="112"/>
      <c r="H95" s="96">
        <v>1776990829.8257699</v>
      </c>
      <c r="I95" s="96"/>
      <c r="J95" s="13">
        <v>1544899136.5522299</v>
      </c>
      <c r="K95" s="13">
        <v>1252322849.85253</v>
      </c>
      <c r="L95" s="13">
        <v>882524183.92472994</v>
      </c>
    </row>
    <row r="96" spans="2:12" s="1" customFormat="1" ht="11.1" customHeight="1" x14ac:dyDescent="0.15">
      <c r="B96" s="60">
        <v>45444</v>
      </c>
      <c r="C96" s="61">
        <v>48030</v>
      </c>
      <c r="D96" s="13">
        <v>85</v>
      </c>
      <c r="E96" s="62">
        <v>2586</v>
      </c>
      <c r="F96" s="112"/>
      <c r="G96" s="112"/>
      <c r="H96" s="96">
        <v>1759514055.92191</v>
      </c>
      <c r="I96" s="96"/>
      <c r="J96" s="13">
        <v>1527194125.19857</v>
      </c>
      <c r="K96" s="13">
        <v>1234923873.25157</v>
      </c>
      <c r="L96" s="13">
        <v>866695577.14545298</v>
      </c>
    </row>
    <row r="97" spans="2:12" s="1" customFormat="1" ht="11.1" customHeight="1" x14ac:dyDescent="0.15">
      <c r="B97" s="60">
        <v>45444</v>
      </c>
      <c r="C97" s="61">
        <v>48061</v>
      </c>
      <c r="D97" s="13">
        <v>86</v>
      </c>
      <c r="E97" s="62">
        <v>2617</v>
      </c>
      <c r="F97" s="112"/>
      <c r="G97" s="112"/>
      <c r="H97" s="96">
        <v>1742428114.1338899</v>
      </c>
      <c r="I97" s="96"/>
      <c r="J97" s="13">
        <v>1509799068.42061</v>
      </c>
      <c r="K97" s="13">
        <v>1217752942.3268499</v>
      </c>
      <c r="L97" s="13">
        <v>851024770.39515901</v>
      </c>
    </row>
    <row r="98" spans="2:12" s="1" customFormat="1" ht="11.1" customHeight="1" x14ac:dyDescent="0.15">
      <c r="B98" s="60">
        <v>45444</v>
      </c>
      <c r="C98" s="61">
        <v>48092</v>
      </c>
      <c r="D98" s="13">
        <v>87</v>
      </c>
      <c r="E98" s="62">
        <v>2648</v>
      </c>
      <c r="F98" s="112"/>
      <c r="G98" s="112"/>
      <c r="H98" s="96">
        <v>1725620261.24647</v>
      </c>
      <c r="I98" s="96"/>
      <c r="J98" s="13">
        <v>1492699177.98755</v>
      </c>
      <c r="K98" s="13">
        <v>1200898828.20753</v>
      </c>
      <c r="L98" s="13">
        <v>835691633.23519397</v>
      </c>
    </row>
    <row r="99" spans="2:12" s="1" customFormat="1" ht="11.1" customHeight="1" x14ac:dyDescent="0.15">
      <c r="B99" s="60">
        <v>45444</v>
      </c>
      <c r="C99" s="61">
        <v>48122</v>
      </c>
      <c r="D99" s="13">
        <v>88</v>
      </c>
      <c r="E99" s="62">
        <v>2678</v>
      </c>
      <c r="F99" s="112"/>
      <c r="G99" s="112"/>
      <c r="H99" s="96">
        <v>1707646926.18151</v>
      </c>
      <c r="I99" s="96"/>
      <c r="J99" s="13">
        <v>1474727243.8004301</v>
      </c>
      <c r="K99" s="13">
        <v>1183519991.0997701</v>
      </c>
      <c r="L99" s="13">
        <v>820221812.76188898</v>
      </c>
    </row>
    <row r="100" spans="2:12" s="1" customFormat="1" ht="11.1" customHeight="1" x14ac:dyDescent="0.15">
      <c r="B100" s="60">
        <v>45444</v>
      </c>
      <c r="C100" s="61">
        <v>48153</v>
      </c>
      <c r="D100" s="13">
        <v>89</v>
      </c>
      <c r="E100" s="62">
        <v>2709</v>
      </c>
      <c r="F100" s="112"/>
      <c r="G100" s="112"/>
      <c r="H100" s="96">
        <v>1691080113.9033401</v>
      </c>
      <c r="I100" s="96"/>
      <c r="J100" s="13">
        <v>1457943131.5517499</v>
      </c>
      <c r="K100" s="13">
        <v>1167074477.9302399</v>
      </c>
      <c r="L100" s="13">
        <v>805398669.68686998</v>
      </c>
    </row>
    <row r="101" spans="2:12" s="1" customFormat="1" ht="11.1" customHeight="1" x14ac:dyDescent="0.15">
      <c r="B101" s="60">
        <v>45444</v>
      </c>
      <c r="C101" s="61">
        <v>48183</v>
      </c>
      <c r="D101" s="13">
        <v>90</v>
      </c>
      <c r="E101" s="62">
        <v>2739</v>
      </c>
      <c r="F101" s="112"/>
      <c r="G101" s="112"/>
      <c r="H101" s="96">
        <v>1673587106.81721</v>
      </c>
      <c r="I101" s="96"/>
      <c r="J101" s="13">
        <v>1440493435.6157401</v>
      </c>
      <c r="K101" s="13">
        <v>1150268000.9394701</v>
      </c>
      <c r="L101" s="13">
        <v>790546568.65437496</v>
      </c>
    </row>
    <row r="102" spans="2:12" s="1" customFormat="1" ht="11.1" customHeight="1" x14ac:dyDescent="0.15">
      <c r="B102" s="60">
        <v>45444</v>
      </c>
      <c r="C102" s="61">
        <v>48214</v>
      </c>
      <c r="D102" s="13">
        <v>91</v>
      </c>
      <c r="E102" s="62">
        <v>2770</v>
      </c>
      <c r="F102" s="112"/>
      <c r="G102" s="112"/>
      <c r="H102" s="96">
        <v>1656843299.4243701</v>
      </c>
      <c r="I102" s="96"/>
      <c r="J102" s="13">
        <v>1423662930.24383</v>
      </c>
      <c r="K102" s="13">
        <v>1133937256.5349</v>
      </c>
      <c r="L102" s="13">
        <v>776022054.02784503</v>
      </c>
    </row>
    <row r="103" spans="2:12" s="1" customFormat="1" ht="11.1" customHeight="1" x14ac:dyDescent="0.15">
      <c r="B103" s="60">
        <v>45444</v>
      </c>
      <c r="C103" s="61">
        <v>48245</v>
      </c>
      <c r="D103" s="13">
        <v>92</v>
      </c>
      <c r="E103" s="62">
        <v>2801</v>
      </c>
      <c r="F103" s="112"/>
      <c r="G103" s="112"/>
      <c r="H103" s="96">
        <v>1639517782.71398</v>
      </c>
      <c r="I103" s="96"/>
      <c r="J103" s="13">
        <v>1406386379.5170801</v>
      </c>
      <c r="K103" s="13">
        <v>1117327768.82604</v>
      </c>
      <c r="L103" s="13">
        <v>761416442.61479294</v>
      </c>
    </row>
    <row r="104" spans="2:12" s="1" customFormat="1" ht="11.1" customHeight="1" x14ac:dyDescent="0.15">
      <c r="B104" s="60">
        <v>45444</v>
      </c>
      <c r="C104" s="61">
        <v>48274</v>
      </c>
      <c r="D104" s="13">
        <v>93</v>
      </c>
      <c r="E104" s="62">
        <v>2830</v>
      </c>
      <c r="F104" s="112"/>
      <c r="G104" s="112"/>
      <c r="H104" s="96">
        <v>1622535819.3429501</v>
      </c>
      <c r="I104" s="96"/>
      <c r="J104" s="13">
        <v>1389610717.60882</v>
      </c>
      <c r="K104" s="13">
        <v>1101373283.5053999</v>
      </c>
      <c r="L104" s="13">
        <v>747569791.07876694</v>
      </c>
    </row>
    <row r="105" spans="2:12" s="1" customFormat="1" ht="11.1" customHeight="1" x14ac:dyDescent="0.15">
      <c r="B105" s="60">
        <v>45444</v>
      </c>
      <c r="C105" s="61">
        <v>48305</v>
      </c>
      <c r="D105" s="13">
        <v>94</v>
      </c>
      <c r="E105" s="62">
        <v>2861</v>
      </c>
      <c r="F105" s="112"/>
      <c r="G105" s="112"/>
      <c r="H105" s="96">
        <v>1606406347.3714001</v>
      </c>
      <c r="I105" s="96"/>
      <c r="J105" s="13">
        <v>1373463278.5230999</v>
      </c>
      <c r="K105" s="13">
        <v>1085806726.3599601</v>
      </c>
      <c r="L105" s="13">
        <v>733882198.48950195</v>
      </c>
    </row>
    <row r="106" spans="2:12" s="1" customFormat="1" ht="11.1" customHeight="1" x14ac:dyDescent="0.15">
      <c r="B106" s="60">
        <v>45444</v>
      </c>
      <c r="C106" s="61">
        <v>48335</v>
      </c>
      <c r="D106" s="13">
        <v>95</v>
      </c>
      <c r="E106" s="62">
        <v>2891</v>
      </c>
      <c r="F106" s="112"/>
      <c r="G106" s="112"/>
      <c r="H106" s="96">
        <v>1590023392.4507201</v>
      </c>
      <c r="I106" s="96"/>
      <c r="J106" s="13">
        <v>1357224575.9546599</v>
      </c>
      <c r="K106" s="13">
        <v>1070328174.46867</v>
      </c>
      <c r="L106" s="13">
        <v>720455011.49727094</v>
      </c>
    </row>
    <row r="107" spans="2:12" s="1" customFormat="1" ht="11.1" customHeight="1" x14ac:dyDescent="0.15">
      <c r="B107" s="60">
        <v>45444</v>
      </c>
      <c r="C107" s="61">
        <v>48366</v>
      </c>
      <c r="D107" s="13">
        <v>96</v>
      </c>
      <c r="E107" s="62">
        <v>2922</v>
      </c>
      <c r="F107" s="112"/>
      <c r="G107" s="112"/>
      <c r="H107" s="96">
        <v>1574001019.8115399</v>
      </c>
      <c r="I107" s="96"/>
      <c r="J107" s="13">
        <v>1341269317.1191001</v>
      </c>
      <c r="K107" s="13">
        <v>1055055547.18181</v>
      </c>
      <c r="L107" s="13">
        <v>707166784.685094</v>
      </c>
    </row>
    <row r="108" spans="2:12" s="1" customFormat="1" ht="11.1" customHeight="1" x14ac:dyDescent="0.15">
      <c r="B108" s="60">
        <v>45444</v>
      </c>
      <c r="C108" s="61">
        <v>48396</v>
      </c>
      <c r="D108" s="13">
        <v>97</v>
      </c>
      <c r="E108" s="62">
        <v>2952</v>
      </c>
      <c r="F108" s="112"/>
      <c r="G108" s="112"/>
      <c r="H108" s="96">
        <v>1557608259.4258499</v>
      </c>
      <c r="I108" s="96"/>
      <c r="J108" s="13">
        <v>1325121749.39588</v>
      </c>
      <c r="K108" s="13">
        <v>1039788200.88398</v>
      </c>
      <c r="L108" s="13">
        <v>694076750.39576602</v>
      </c>
    </row>
    <row r="109" spans="2:12" s="1" customFormat="1" ht="11.1" customHeight="1" x14ac:dyDescent="0.15">
      <c r="B109" s="60">
        <v>45444</v>
      </c>
      <c r="C109" s="61">
        <v>48427</v>
      </c>
      <c r="D109" s="13">
        <v>98</v>
      </c>
      <c r="E109" s="62">
        <v>2983</v>
      </c>
      <c r="F109" s="112"/>
      <c r="G109" s="112"/>
      <c r="H109" s="96">
        <v>1541138033.62433</v>
      </c>
      <c r="I109" s="96"/>
      <c r="J109" s="13">
        <v>1308886107.97932</v>
      </c>
      <c r="K109" s="13">
        <v>1024436524.12265</v>
      </c>
      <c r="L109" s="13">
        <v>680932849.04774404</v>
      </c>
    </row>
    <row r="110" spans="2:12" s="1" customFormat="1" ht="11.1" customHeight="1" x14ac:dyDescent="0.15">
      <c r="B110" s="60">
        <v>45444</v>
      </c>
      <c r="C110" s="61">
        <v>48458</v>
      </c>
      <c r="D110" s="13">
        <v>99</v>
      </c>
      <c r="E110" s="62">
        <v>3014</v>
      </c>
      <c r="F110" s="112"/>
      <c r="G110" s="112"/>
      <c r="H110" s="96">
        <v>1525175587.55776</v>
      </c>
      <c r="I110" s="96"/>
      <c r="J110" s="13">
        <v>1293132253.4145701</v>
      </c>
      <c r="K110" s="13">
        <v>1009532332.0937999</v>
      </c>
      <c r="L110" s="13">
        <v>668184018.11467302</v>
      </c>
    </row>
    <row r="111" spans="2:12" s="1" customFormat="1" ht="11.1" customHeight="1" x14ac:dyDescent="0.15">
      <c r="B111" s="60">
        <v>45444</v>
      </c>
      <c r="C111" s="61">
        <v>48488</v>
      </c>
      <c r="D111" s="13">
        <v>100</v>
      </c>
      <c r="E111" s="62">
        <v>3044</v>
      </c>
      <c r="F111" s="112"/>
      <c r="G111" s="112"/>
      <c r="H111" s="96">
        <v>1508695830.2874999</v>
      </c>
      <c r="I111" s="96"/>
      <c r="J111" s="13">
        <v>1277060138.5188701</v>
      </c>
      <c r="K111" s="13">
        <v>994531183.77602398</v>
      </c>
      <c r="L111" s="13">
        <v>655556819.85432804</v>
      </c>
    </row>
    <row r="112" spans="2:12" s="1" customFormat="1" ht="11.1" customHeight="1" x14ac:dyDescent="0.15">
      <c r="B112" s="60">
        <v>45444</v>
      </c>
      <c r="C112" s="61">
        <v>48519</v>
      </c>
      <c r="D112" s="13">
        <v>101</v>
      </c>
      <c r="E112" s="62">
        <v>3075</v>
      </c>
      <c r="F112" s="112"/>
      <c r="G112" s="112"/>
      <c r="H112" s="96">
        <v>1493049654.7065201</v>
      </c>
      <c r="I112" s="96"/>
      <c r="J112" s="13">
        <v>1261672652.80408</v>
      </c>
      <c r="K112" s="13">
        <v>980049109.45076501</v>
      </c>
      <c r="L112" s="13">
        <v>643274584.03454101</v>
      </c>
    </row>
    <row r="113" spans="2:12" s="1" customFormat="1" ht="11.1" customHeight="1" x14ac:dyDescent="0.15">
      <c r="B113" s="60">
        <v>45444</v>
      </c>
      <c r="C113" s="61">
        <v>48549</v>
      </c>
      <c r="D113" s="13">
        <v>102</v>
      </c>
      <c r="E113" s="62">
        <v>3105</v>
      </c>
      <c r="F113" s="112"/>
      <c r="G113" s="112"/>
      <c r="H113" s="96">
        <v>1477060051.57251</v>
      </c>
      <c r="I113" s="96"/>
      <c r="J113" s="13">
        <v>1246112208.8466401</v>
      </c>
      <c r="K113" s="13">
        <v>965579567.33522999</v>
      </c>
      <c r="L113" s="13">
        <v>631179238.03476703</v>
      </c>
    </row>
    <row r="114" spans="2:12" s="1" customFormat="1" ht="11.1" customHeight="1" x14ac:dyDescent="0.15">
      <c r="B114" s="60">
        <v>45444</v>
      </c>
      <c r="C114" s="61">
        <v>48580</v>
      </c>
      <c r="D114" s="13">
        <v>103</v>
      </c>
      <c r="E114" s="62">
        <v>3136</v>
      </c>
      <c r="F114" s="112"/>
      <c r="G114" s="112"/>
      <c r="H114" s="96">
        <v>1461203409.6938601</v>
      </c>
      <c r="I114" s="96"/>
      <c r="J114" s="13">
        <v>1230644045.4113901</v>
      </c>
      <c r="K114" s="13">
        <v>951168509.41400003</v>
      </c>
      <c r="L114" s="13">
        <v>619125541.50592005</v>
      </c>
    </row>
    <row r="115" spans="2:12" s="1" customFormat="1" ht="11.1" customHeight="1" x14ac:dyDescent="0.15">
      <c r="B115" s="60">
        <v>45444</v>
      </c>
      <c r="C115" s="61">
        <v>48611</v>
      </c>
      <c r="D115" s="13">
        <v>104</v>
      </c>
      <c r="E115" s="62">
        <v>3167</v>
      </c>
      <c r="F115" s="112"/>
      <c r="G115" s="112"/>
      <c r="H115" s="96">
        <v>1445623725.7830801</v>
      </c>
      <c r="I115" s="96"/>
      <c r="J115" s="13">
        <v>1215457629.5174</v>
      </c>
      <c r="K115" s="13">
        <v>937041716.50746596</v>
      </c>
      <c r="L115" s="13">
        <v>607346877.03599</v>
      </c>
    </row>
    <row r="116" spans="2:12" s="1" customFormat="1" ht="11.1" customHeight="1" x14ac:dyDescent="0.15">
      <c r="B116" s="60">
        <v>45444</v>
      </c>
      <c r="C116" s="61">
        <v>48639</v>
      </c>
      <c r="D116" s="13">
        <v>105</v>
      </c>
      <c r="E116" s="62">
        <v>3195</v>
      </c>
      <c r="F116" s="112"/>
      <c r="G116" s="112"/>
      <c r="H116" s="96">
        <v>1430193461.5487299</v>
      </c>
      <c r="I116" s="96"/>
      <c r="J116" s="13">
        <v>1200641824.56108</v>
      </c>
      <c r="K116" s="13">
        <v>923493165.96372294</v>
      </c>
      <c r="L116" s="13">
        <v>596274962.834203</v>
      </c>
    </row>
    <row r="117" spans="2:12" s="1" customFormat="1" ht="11.1" customHeight="1" x14ac:dyDescent="0.15">
      <c r="B117" s="60">
        <v>45444</v>
      </c>
      <c r="C117" s="61">
        <v>48670</v>
      </c>
      <c r="D117" s="13">
        <v>106</v>
      </c>
      <c r="E117" s="62">
        <v>3226</v>
      </c>
      <c r="F117" s="112"/>
      <c r="G117" s="112"/>
      <c r="H117" s="96">
        <v>1414847194.32038</v>
      </c>
      <c r="I117" s="96"/>
      <c r="J117" s="13">
        <v>1185744166.52616</v>
      </c>
      <c r="K117" s="13">
        <v>909714899.09145105</v>
      </c>
      <c r="L117" s="13">
        <v>584890833.65187597</v>
      </c>
    </row>
    <row r="118" spans="2:12" s="1" customFormat="1" ht="11.1" customHeight="1" x14ac:dyDescent="0.15">
      <c r="B118" s="60">
        <v>45444</v>
      </c>
      <c r="C118" s="61">
        <v>48700</v>
      </c>
      <c r="D118" s="13">
        <v>107</v>
      </c>
      <c r="E118" s="62">
        <v>3256</v>
      </c>
      <c r="F118" s="112"/>
      <c r="G118" s="112"/>
      <c r="H118" s="96">
        <v>1399446512.6389699</v>
      </c>
      <c r="I118" s="96"/>
      <c r="J118" s="13">
        <v>1170912179.4656601</v>
      </c>
      <c r="K118" s="13">
        <v>896124604.09166002</v>
      </c>
      <c r="L118" s="13">
        <v>573791344.37225902</v>
      </c>
    </row>
    <row r="119" spans="2:12" s="1" customFormat="1" ht="11.1" customHeight="1" x14ac:dyDescent="0.15">
      <c r="B119" s="60">
        <v>45444</v>
      </c>
      <c r="C119" s="61">
        <v>48731</v>
      </c>
      <c r="D119" s="13">
        <v>108</v>
      </c>
      <c r="E119" s="62">
        <v>3287</v>
      </c>
      <c r="F119" s="112"/>
      <c r="G119" s="112"/>
      <c r="H119" s="96">
        <v>1384229543.21492</v>
      </c>
      <c r="I119" s="96"/>
      <c r="J119" s="13">
        <v>1156215833.13238</v>
      </c>
      <c r="K119" s="13">
        <v>882626745.26718903</v>
      </c>
      <c r="L119" s="13">
        <v>562754911.38042903</v>
      </c>
    </row>
    <row r="120" spans="2:12" s="1" customFormat="1" ht="11.1" customHeight="1" x14ac:dyDescent="0.15">
      <c r="B120" s="60">
        <v>45444</v>
      </c>
      <c r="C120" s="61">
        <v>48761</v>
      </c>
      <c r="D120" s="13">
        <v>109</v>
      </c>
      <c r="E120" s="62">
        <v>3317</v>
      </c>
      <c r="F120" s="112"/>
      <c r="G120" s="112"/>
      <c r="H120" s="96">
        <v>1369084859.0571699</v>
      </c>
      <c r="I120" s="96"/>
      <c r="J120" s="13">
        <v>1141688761.9786999</v>
      </c>
      <c r="K120" s="13">
        <v>869392049.82623899</v>
      </c>
      <c r="L120" s="13">
        <v>552044336.30969799</v>
      </c>
    </row>
    <row r="121" spans="2:12" s="1" customFormat="1" ht="11.1" customHeight="1" x14ac:dyDescent="0.15">
      <c r="B121" s="60">
        <v>45444</v>
      </c>
      <c r="C121" s="61">
        <v>48792</v>
      </c>
      <c r="D121" s="13">
        <v>110</v>
      </c>
      <c r="E121" s="62">
        <v>3348</v>
      </c>
      <c r="F121" s="112"/>
      <c r="G121" s="112"/>
      <c r="H121" s="96">
        <v>1354028596.2155399</v>
      </c>
      <c r="I121" s="96"/>
      <c r="J121" s="13">
        <v>1127218152.99664</v>
      </c>
      <c r="K121" s="13">
        <v>856189712.54343998</v>
      </c>
      <c r="L121" s="13">
        <v>541358448.76080596</v>
      </c>
    </row>
    <row r="122" spans="2:12" s="1" customFormat="1" ht="11.1" customHeight="1" x14ac:dyDescent="0.15">
      <c r="B122" s="60">
        <v>45444</v>
      </c>
      <c r="C122" s="61">
        <v>48823</v>
      </c>
      <c r="D122" s="13">
        <v>111</v>
      </c>
      <c r="E122" s="62">
        <v>3379</v>
      </c>
      <c r="F122" s="112"/>
      <c r="G122" s="112"/>
      <c r="H122" s="96">
        <v>1339046718.31163</v>
      </c>
      <c r="I122" s="96"/>
      <c r="J122" s="13">
        <v>1112855166.0497701</v>
      </c>
      <c r="K122" s="13">
        <v>843130442.13253701</v>
      </c>
      <c r="L122" s="13">
        <v>530843255.05443901</v>
      </c>
    </row>
    <row r="123" spans="2:12" s="1" customFormat="1" ht="11.1" customHeight="1" x14ac:dyDescent="0.15">
      <c r="B123" s="60">
        <v>45444</v>
      </c>
      <c r="C123" s="61">
        <v>48853</v>
      </c>
      <c r="D123" s="13">
        <v>112</v>
      </c>
      <c r="E123" s="62">
        <v>3409</v>
      </c>
      <c r="F123" s="112"/>
      <c r="G123" s="112"/>
      <c r="H123" s="96">
        <v>1324088867.14415</v>
      </c>
      <c r="I123" s="96"/>
      <c r="J123" s="13">
        <v>1098617749.1551099</v>
      </c>
      <c r="K123" s="13">
        <v>830295152.72411704</v>
      </c>
      <c r="L123" s="13">
        <v>520619126.59921998</v>
      </c>
    </row>
    <row r="124" spans="2:12" s="1" customFormat="1" ht="11.1" customHeight="1" x14ac:dyDescent="0.15">
      <c r="B124" s="60">
        <v>45444</v>
      </c>
      <c r="C124" s="61">
        <v>48884</v>
      </c>
      <c r="D124" s="13">
        <v>113</v>
      </c>
      <c r="E124" s="62">
        <v>3440</v>
      </c>
      <c r="F124" s="112"/>
      <c r="G124" s="112"/>
      <c r="H124" s="96">
        <v>1309236570.42342</v>
      </c>
      <c r="I124" s="96"/>
      <c r="J124" s="13">
        <v>1084452124.6225801</v>
      </c>
      <c r="K124" s="13">
        <v>817504907.05323195</v>
      </c>
      <c r="L124" s="13">
        <v>510428134.576998</v>
      </c>
    </row>
    <row r="125" spans="2:12" s="1" customFormat="1" ht="11.1" customHeight="1" x14ac:dyDescent="0.15">
      <c r="B125" s="60">
        <v>45444</v>
      </c>
      <c r="C125" s="61">
        <v>48914</v>
      </c>
      <c r="D125" s="13">
        <v>114</v>
      </c>
      <c r="E125" s="62">
        <v>3470</v>
      </c>
      <c r="F125" s="112"/>
      <c r="G125" s="112"/>
      <c r="H125" s="96">
        <v>1293667070.8605199</v>
      </c>
      <c r="I125" s="96"/>
      <c r="J125" s="13">
        <v>1069796912.69357</v>
      </c>
      <c r="K125" s="13">
        <v>804472294.32146394</v>
      </c>
      <c r="L125" s="13">
        <v>500231932.39818299</v>
      </c>
    </row>
    <row r="126" spans="2:12" s="1" customFormat="1" ht="11.1" customHeight="1" x14ac:dyDescent="0.15">
      <c r="B126" s="60">
        <v>45444</v>
      </c>
      <c r="C126" s="61">
        <v>48945</v>
      </c>
      <c r="D126" s="13">
        <v>115</v>
      </c>
      <c r="E126" s="62">
        <v>3501</v>
      </c>
      <c r="F126" s="112"/>
      <c r="G126" s="112"/>
      <c r="H126" s="96">
        <v>1278796144.0723</v>
      </c>
      <c r="I126" s="96"/>
      <c r="J126" s="13">
        <v>1055705814.84385</v>
      </c>
      <c r="K126" s="13">
        <v>791856996.08831096</v>
      </c>
      <c r="L126" s="13">
        <v>490302036.84454</v>
      </c>
    </row>
    <row r="127" spans="2:12" s="1" customFormat="1" ht="11.1" customHeight="1" x14ac:dyDescent="0.15">
      <c r="B127" s="60">
        <v>45444</v>
      </c>
      <c r="C127" s="61">
        <v>48976</v>
      </c>
      <c r="D127" s="13">
        <v>116</v>
      </c>
      <c r="E127" s="62">
        <v>3532</v>
      </c>
      <c r="F127" s="112"/>
      <c r="G127" s="112"/>
      <c r="H127" s="96">
        <v>1263822841.64381</v>
      </c>
      <c r="I127" s="96"/>
      <c r="J127" s="13">
        <v>1041575066.117</v>
      </c>
      <c r="K127" s="13">
        <v>779270995.77556598</v>
      </c>
      <c r="L127" s="13">
        <v>480465348.099213</v>
      </c>
    </row>
    <row r="128" spans="2:12" s="1" customFormat="1" ht="11.1" customHeight="1" x14ac:dyDescent="0.15">
      <c r="B128" s="60">
        <v>45444</v>
      </c>
      <c r="C128" s="61">
        <v>49004</v>
      </c>
      <c r="D128" s="13">
        <v>117</v>
      </c>
      <c r="E128" s="62">
        <v>3560</v>
      </c>
      <c r="F128" s="112"/>
      <c r="G128" s="112"/>
      <c r="H128" s="96">
        <v>1249147950.25123</v>
      </c>
      <c r="I128" s="96"/>
      <c r="J128" s="13">
        <v>1027903576.88133</v>
      </c>
      <c r="K128" s="13">
        <v>767275676.44456804</v>
      </c>
      <c r="L128" s="13">
        <v>471259372.79212201</v>
      </c>
    </row>
    <row r="129" spans="2:12" s="1" customFormat="1" ht="11.1" customHeight="1" x14ac:dyDescent="0.15">
      <c r="B129" s="60">
        <v>45444</v>
      </c>
      <c r="C129" s="61">
        <v>49035</v>
      </c>
      <c r="D129" s="13">
        <v>118</v>
      </c>
      <c r="E129" s="62">
        <v>3591</v>
      </c>
      <c r="F129" s="112"/>
      <c r="G129" s="112"/>
      <c r="H129" s="96">
        <v>1234526990.4549699</v>
      </c>
      <c r="I129" s="96"/>
      <c r="J129" s="13">
        <v>1014149231.8639899</v>
      </c>
      <c r="K129" s="13">
        <v>755083555.92411995</v>
      </c>
      <c r="L129" s="13">
        <v>461806670.88524997</v>
      </c>
    </row>
    <row r="130" spans="2:12" s="1" customFormat="1" ht="11.1" customHeight="1" x14ac:dyDescent="0.15">
      <c r="B130" s="60">
        <v>45444</v>
      </c>
      <c r="C130" s="61">
        <v>49065</v>
      </c>
      <c r="D130" s="13">
        <v>119</v>
      </c>
      <c r="E130" s="62">
        <v>3621</v>
      </c>
      <c r="F130" s="112"/>
      <c r="G130" s="112"/>
      <c r="H130" s="96">
        <v>1219677960.6466401</v>
      </c>
      <c r="I130" s="96"/>
      <c r="J130" s="13">
        <v>1000306321.4434299</v>
      </c>
      <c r="K130" s="13">
        <v>742943738.74329102</v>
      </c>
      <c r="L130" s="13">
        <v>452519397.423733</v>
      </c>
    </row>
    <row r="131" spans="2:12" s="1" customFormat="1" ht="11.1" customHeight="1" x14ac:dyDescent="0.15">
      <c r="B131" s="60">
        <v>45444</v>
      </c>
      <c r="C131" s="61">
        <v>49096</v>
      </c>
      <c r="D131" s="13">
        <v>120</v>
      </c>
      <c r="E131" s="62">
        <v>3652</v>
      </c>
      <c r="F131" s="112"/>
      <c r="G131" s="112"/>
      <c r="H131" s="96">
        <v>1204813785.2946301</v>
      </c>
      <c r="I131" s="96"/>
      <c r="J131" s="13">
        <v>986439703.85638404</v>
      </c>
      <c r="K131" s="13">
        <v>730781510.37321806</v>
      </c>
      <c r="L131" s="13">
        <v>443226219.28042698</v>
      </c>
    </row>
    <row r="132" spans="2:12" s="1" customFormat="1" ht="11.1" customHeight="1" x14ac:dyDescent="0.15">
      <c r="B132" s="60">
        <v>45444</v>
      </c>
      <c r="C132" s="61">
        <v>49126</v>
      </c>
      <c r="D132" s="13">
        <v>121</v>
      </c>
      <c r="E132" s="62">
        <v>3682</v>
      </c>
      <c r="F132" s="112"/>
      <c r="G132" s="112"/>
      <c r="H132" s="96">
        <v>1190471329.99073</v>
      </c>
      <c r="I132" s="96"/>
      <c r="J132" s="13">
        <v>973096963.33910799</v>
      </c>
      <c r="K132" s="13">
        <v>719122522.99561703</v>
      </c>
      <c r="L132" s="13">
        <v>434367043.97467202</v>
      </c>
    </row>
    <row r="133" spans="2:12" s="1" customFormat="1" ht="11.1" customHeight="1" x14ac:dyDescent="0.15">
      <c r="B133" s="60">
        <v>45444</v>
      </c>
      <c r="C133" s="61">
        <v>49157</v>
      </c>
      <c r="D133" s="13">
        <v>122</v>
      </c>
      <c r="E133" s="62">
        <v>3713</v>
      </c>
      <c r="F133" s="112"/>
      <c r="G133" s="112"/>
      <c r="H133" s="96">
        <v>1176141014.0128</v>
      </c>
      <c r="I133" s="96"/>
      <c r="J133" s="13">
        <v>959752717.25490701</v>
      </c>
      <c r="K133" s="13">
        <v>707457275.23379302</v>
      </c>
      <c r="L133" s="13">
        <v>425511020.77864701</v>
      </c>
    </row>
    <row r="134" spans="2:12" s="1" customFormat="1" ht="11.1" customHeight="1" x14ac:dyDescent="0.15">
      <c r="B134" s="60">
        <v>45444</v>
      </c>
      <c r="C134" s="61">
        <v>49188</v>
      </c>
      <c r="D134" s="13">
        <v>123</v>
      </c>
      <c r="E134" s="62">
        <v>3744</v>
      </c>
      <c r="F134" s="112"/>
      <c r="G134" s="112"/>
      <c r="H134" s="96">
        <v>1161801544.9438701</v>
      </c>
      <c r="I134" s="96"/>
      <c r="J134" s="13">
        <v>946443481.12987006</v>
      </c>
      <c r="K134" s="13">
        <v>695872451.58220196</v>
      </c>
      <c r="L134" s="13">
        <v>416770392.706361</v>
      </c>
    </row>
    <row r="135" spans="2:12" s="1" customFormat="1" ht="11.1" customHeight="1" x14ac:dyDescent="0.15">
      <c r="B135" s="60">
        <v>45444</v>
      </c>
      <c r="C135" s="61">
        <v>49218</v>
      </c>
      <c r="D135" s="13">
        <v>124</v>
      </c>
      <c r="E135" s="62">
        <v>3774</v>
      </c>
      <c r="F135" s="112"/>
      <c r="G135" s="112"/>
      <c r="H135" s="96">
        <v>1147805632.9992099</v>
      </c>
      <c r="I135" s="96"/>
      <c r="J135" s="13">
        <v>933507145.83888495</v>
      </c>
      <c r="K135" s="13">
        <v>684671694.30738294</v>
      </c>
      <c r="L135" s="13">
        <v>408381135.57386398</v>
      </c>
    </row>
    <row r="136" spans="2:12" s="1" customFormat="1" ht="11.1" customHeight="1" x14ac:dyDescent="0.15">
      <c r="B136" s="60">
        <v>45444</v>
      </c>
      <c r="C136" s="61">
        <v>49249</v>
      </c>
      <c r="D136" s="13">
        <v>125</v>
      </c>
      <c r="E136" s="62">
        <v>3805</v>
      </c>
      <c r="F136" s="112"/>
      <c r="G136" s="112"/>
      <c r="H136" s="96">
        <v>1133891845.8636701</v>
      </c>
      <c r="I136" s="96"/>
      <c r="J136" s="13">
        <v>920626996.90332103</v>
      </c>
      <c r="K136" s="13">
        <v>673507639.10824096</v>
      </c>
      <c r="L136" s="13">
        <v>400020680.52158999</v>
      </c>
    </row>
    <row r="137" spans="2:12" s="1" customFormat="1" ht="11.1" customHeight="1" x14ac:dyDescent="0.15">
      <c r="B137" s="60">
        <v>45444</v>
      </c>
      <c r="C137" s="61">
        <v>49279</v>
      </c>
      <c r="D137" s="13">
        <v>126</v>
      </c>
      <c r="E137" s="62">
        <v>3835</v>
      </c>
      <c r="F137" s="112"/>
      <c r="G137" s="112"/>
      <c r="H137" s="96">
        <v>1119925886.4125199</v>
      </c>
      <c r="I137" s="96"/>
      <c r="J137" s="13">
        <v>907795274.32241499</v>
      </c>
      <c r="K137" s="13">
        <v>662485694.50102401</v>
      </c>
      <c r="L137" s="13">
        <v>391861418.74127603</v>
      </c>
    </row>
    <row r="138" spans="2:12" s="1" customFormat="1" ht="11.1" customHeight="1" x14ac:dyDescent="0.15">
      <c r="B138" s="60">
        <v>45444</v>
      </c>
      <c r="C138" s="61">
        <v>49310</v>
      </c>
      <c r="D138" s="13">
        <v>127</v>
      </c>
      <c r="E138" s="62">
        <v>3866</v>
      </c>
      <c r="F138" s="112"/>
      <c r="G138" s="112"/>
      <c r="H138" s="96">
        <v>1105882910.9779999</v>
      </c>
      <c r="I138" s="96"/>
      <c r="J138" s="13">
        <v>894891865.69542003</v>
      </c>
      <c r="K138" s="13">
        <v>651408228.85274303</v>
      </c>
      <c r="L138" s="13">
        <v>383677084.97861201</v>
      </c>
    </row>
    <row r="139" spans="2:12" s="1" customFormat="1" ht="11.1" customHeight="1" x14ac:dyDescent="0.15">
      <c r="B139" s="60">
        <v>45444</v>
      </c>
      <c r="C139" s="61">
        <v>49341</v>
      </c>
      <c r="D139" s="13">
        <v>128</v>
      </c>
      <c r="E139" s="62">
        <v>3897</v>
      </c>
      <c r="F139" s="112"/>
      <c r="G139" s="112"/>
      <c r="H139" s="96">
        <v>1092207217.13167</v>
      </c>
      <c r="I139" s="96"/>
      <c r="J139" s="13">
        <v>882326319.88064003</v>
      </c>
      <c r="K139" s="13">
        <v>640628133.94645798</v>
      </c>
      <c r="L139" s="13">
        <v>375729459.94360697</v>
      </c>
    </row>
    <row r="140" spans="2:12" s="1" customFormat="1" ht="11.1" customHeight="1" x14ac:dyDescent="0.15">
      <c r="B140" s="60">
        <v>45444</v>
      </c>
      <c r="C140" s="61">
        <v>49369</v>
      </c>
      <c r="D140" s="13">
        <v>129</v>
      </c>
      <c r="E140" s="62">
        <v>3925</v>
      </c>
      <c r="F140" s="112"/>
      <c r="G140" s="112"/>
      <c r="H140" s="96">
        <v>1078599289.3510201</v>
      </c>
      <c r="I140" s="96"/>
      <c r="J140" s="13">
        <v>869998382.81335402</v>
      </c>
      <c r="K140" s="13">
        <v>630226026.52777696</v>
      </c>
      <c r="L140" s="13">
        <v>368214245.50381798</v>
      </c>
    </row>
    <row r="141" spans="2:12" s="1" customFormat="1" ht="11.1" customHeight="1" x14ac:dyDescent="0.15">
      <c r="B141" s="60">
        <v>45444</v>
      </c>
      <c r="C141" s="61">
        <v>49400</v>
      </c>
      <c r="D141" s="13">
        <v>130</v>
      </c>
      <c r="E141" s="62">
        <v>3956</v>
      </c>
      <c r="F141" s="112"/>
      <c r="G141" s="112"/>
      <c r="H141" s="96">
        <v>1065075708.74588</v>
      </c>
      <c r="I141" s="96"/>
      <c r="J141" s="13">
        <v>857633179.58380306</v>
      </c>
      <c r="K141" s="13">
        <v>619688670.58163202</v>
      </c>
      <c r="L141" s="13">
        <v>360524205.14382398</v>
      </c>
    </row>
    <row r="142" spans="2:12" s="1" customFormat="1" ht="11.1" customHeight="1" x14ac:dyDescent="0.15">
      <c r="B142" s="60">
        <v>45444</v>
      </c>
      <c r="C142" s="61">
        <v>49430</v>
      </c>
      <c r="D142" s="13">
        <v>131</v>
      </c>
      <c r="E142" s="62">
        <v>3986</v>
      </c>
      <c r="F142" s="112"/>
      <c r="G142" s="112"/>
      <c r="H142" s="96">
        <v>1051433185.90971</v>
      </c>
      <c r="I142" s="96"/>
      <c r="J142" s="13">
        <v>845258088.40604997</v>
      </c>
      <c r="K142" s="13">
        <v>609243752.58986497</v>
      </c>
      <c r="L142" s="13">
        <v>352994582.07145399</v>
      </c>
    </row>
    <row r="143" spans="2:12" s="1" customFormat="1" ht="11.1" customHeight="1" x14ac:dyDescent="0.15">
      <c r="B143" s="60">
        <v>45444</v>
      </c>
      <c r="C143" s="61">
        <v>49461</v>
      </c>
      <c r="D143" s="13">
        <v>132</v>
      </c>
      <c r="E143" s="62">
        <v>4017</v>
      </c>
      <c r="F143" s="112"/>
      <c r="G143" s="112"/>
      <c r="H143" s="96">
        <v>1037568480.47754</v>
      </c>
      <c r="I143" s="96"/>
      <c r="J143" s="13">
        <v>832697391.45389998</v>
      </c>
      <c r="K143" s="13">
        <v>598663866.44612396</v>
      </c>
      <c r="L143" s="13">
        <v>345395457.02974701</v>
      </c>
    </row>
    <row r="144" spans="2:12" s="1" customFormat="1" ht="11.1" customHeight="1" x14ac:dyDescent="0.15">
      <c r="B144" s="60">
        <v>45444</v>
      </c>
      <c r="C144" s="61">
        <v>49491</v>
      </c>
      <c r="D144" s="13">
        <v>133</v>
      </c>
      <c r="E144" s="62">
        <v>4047</v>
      </c>
      <c r="F144" s="112"/>
      <c r="G144" s="112"/>
      <c r="H144" s="96">
        <v>1024380398.17433</v>
      </c>
      <c r="I144" s="96"/>
      <c r="J144" s="13">
        <v>820763914.10638499</v>
      </c>
      <c r="K144" s="13">
        <v>588631993.43268001</v>
      </c>
      <c r="L144" s="13">
        <v>338215511.37233299</v>
      </c>
    </row>
    <row r="145" spans="2:12" s="1" customFormat="1" ht="11.1" customHeight="1" x14ac:dyDescent="0.15">
      <c r="B145" s="60">
        <v>45444</v>
      </c>
      <c r="C145" s="61">
        <v>49522</v>
      </c>
      <c r="D145" s="13">
        <v>134</v>
      </c>
      <c r="E145" s="62">
        <v>4078</v>
      </c>
      <c r="F145" s="112"/>
      <c r="G145" s="112"/>
      <c r="H145" s="96">
        <v>1011297043.38644</v>
      </c>
      <c r="I145" s="96"/>
      <c r="J145" s="13">
        <v>808906845.97993195</v>
      </c>
      <c r="K145" s="13">
        <v>578653005.55717397</v>
      </c>
      <c r="L145" s="13">
        <v>331073554.10175598</v>
      </c>
    </row>
    <row r="146" spans="2:12" s="1" customFormat="1" ht="11.1" customHeight="1" x14ac:dyDescent="0.15">
      <c r="B146" s="60">
        <v>45444</v>
      </c>
      <c r="C146" s="61">
        <v>49553</v>
      </c>
      <c r="D146" s="13">
        <v>135</v>
      </c>
      <c r="E146" s="62">
        <v>4109</v>
      </c>
      <c r="F146" s="112"/>
      <c r="G146" s="112"/>
      <c r="H146" s="96">
        <v>997686620.28636706</v>
      </c>
      <c r="I146" s="96"/>
      <c r="J146" s="13">
        <v>796666766.27565205</v>
      </c>
      <c r="K146" s="13">
        <v>568447676.47978306</v>
      </c>
      <c r="L146" s="13">
        <v>323857077.92629302</v>
      </c>
    </row>
    <row r="147" spans="2:12" s="1" customFormat="1" ht="11.1" customHeight="1" x14ac:dyDescent="0.15">
      <c r="B147" s="60">
        <v>45444</v>
      </c>
      <c r="C147" s="61">
        <v>49583</v>
      </c>
      <c r="D147" s="13">
        <v>136</v>
      </c>
      <c r="E147" s="62">
        <v>4139</v>
      </c>
      <c r="F147" s="112"/>
      <c r="G147" s="112"/>
      <c r="H147" s="96">
        <v>984863229.81151605</v>
      </c>
      <c r="I147" s="96"/>
      <c r="J147" s="13">
        <v>785136262.18265998</v>
      </c>
      <c r="K147" s="13">
        <v>558841434.14990401</v>
      </c>
      <c r="L147" s="13">
        <v>317079072.64589697</v>
      </c>
    </row>
    <row r="148" spans="2:12" s="1" customFormat="1" ht="11.1" customHeight="1" x14ac:dyDescent="0.15">
      <c r="B148" s="60">
        <v>45444</v>
      </c>
      <c r="C148" s="61">
        <v>49614</v>
      </c>
      <c r="D148" s="13">
        <v>137</v>
      </c>
      <c r="E148" s="62">
        <v>4170</v>
      </c>
      <c r="F148" s="112"/>
      <c r="G148" s="112"/>
      <c r="H148" s="96">
        <v>972126319.995</v>
      </c>
      <c r="I148" s="96"/>
      <c r="J148" s="13">
        <v>773667927.63455606</v>
      </c>
      <c r="K148" s="13">
        <v>549278055.80977094</v>
      </c>
      <c r="L148" s="13">
        <v>310332921.05340701</v>
      </c>
    </row>
    <row r="149" spans="2:12" s="1" customFormat="1" ht="11.1" customHeight="1" x14ac:dyDescent="0.15">
      <c r="B149" s="60">
        <v>45444</v>
      </c>
      <c r="C149" s="61">
        <v>49644</v>
      </c>
      <c r="D149" s="13">
        <v>138</v>
      </c>
      <c r="E149" s="62">
        <v>4200</v>
      </c>
      <c r="F149" s="112"/>
      <c r="G149" s="112"/>
      <c r="H149" s="96">
        <v>959436685.50593901</v>
      </c>
      <c r="I149" s="96"/>
      <c r="J149" s="13">
        <v>762315539.23719394</v>
      </c>
      <c r="K149" s="13">
        <v>539886160.97430396</v>
      </c>
      <c r="L149" s="13">
        <v>303776293.72311699</v>
      </c>
    </row>
    <row r="150" spans="2:12" s="1" customFormat="1" ht="11.1" customHeight="1" x14ac:dyDescent="0.15">
      <c r="B150" s="60">
        <v>45444</v>
      </c>
      <c r="C150" s="61">
        <v>49675</v>
      </c>
      <c r="D150" s="13">
        <v>139</v>
      </c>
      <c r="E150" s="62">
        <v>4231</v>
      </c>
      <c r="F150" s="112"/>
      <c r="G150" s="112"/>
      <c r="H150" s="96">
        <v>946794280.961766</v>
      </c>
      <c r="I150" s="96"/>
      <c r="J150" s="13">
        <v>750994674.42494297</v>
      </c>
      <c r="K150" s="13">
        <v>530515861.12087297</v>
      </c>
      <c r="L150" s="13">
        <v>297239605.48598301</v>
      </c>
    </row>
    <row r="151" spans="2:12" s="1" customFormat="1" ht="11.1" customHeight="1" x14ac:dyDescent="0.15">
      <c r="B151" s="60">
        <v>45444</v>
      </c>
      <c r="C151" s="61">
        <v>49706</v>
      </c>
      <c r="D151" s="13">
        <v>140</v>
      </c>
      <c r="E151" s="62">
        <v>4262</v>
      </c>
      <c r="F151" s="112"/>
      <c r="G151" s="112"/>
      <c r="H151" s="96">
        <v>934188451.22576499</v>
      </c>
      <c r="I151" s="96"/>
      <c r="J151" s="13">
        <v>739738980.56819201</v>
      </c>
      <c r="K151" s="13">
        <v>521235651.36856401</v>
      </c>
      <c r="L151" s="13">
        <v>290803102.68257099</v>
      </c>
    </row>
    <row r="152" spans="2:12" s="1" customFormat="1" ht="11.1" customHeight="1" x14ac:dyDescent="0.15">
      <c r="B152" s="60">
        <v>45444</v>
      </c>
      <c r="C152" s="61">
        <v>49735</v>
      </c>
      <c r="D152" s="13">
        <v>141</v>
      </c>
      <c r="E152" s="62">
        <v>4291</v>
      </c>
      <c r="F152" s="112"/>
      <c r="G152" s="112"/>
      <c r="H152" s="96">
        <v>921630271.17664397</v>
      </c>
      <c r="I152" s="96"/>
      <c r="J152" s="13">
        <v>728636768.59838104</v>
      </c>
      <c r="K152" s="13">
        <v>512191224.13015699</v>
      </c>
      <c r="L152" s="13">
        <v>284624711.46491998</v>
      </c>
    </row>
    <row r="153" spans="2:12" s="1" customFormat="1" ht="11.1" customHeight="1" x14ac:dyDescent="0.15">
      <c r="B153" s="60">
        <v>45444</v>
      </c>
      <c r="C153" s="61">
        <v>49766</v>
      </c>
      <c r="D153" s="13">
        <v>142</v>
      </c>
      <c r="E153" s="62">
        <v>4322</v>
      </c>
      <c r="F153" s="112"/>
      <c r="G153" s="112"/>
      <c r="H153" s="96">
        <v>909159411.33419597</v>
      </c>
      <c r="I153" s="96"/>
      <c r="J153" s="13">
        <v>717558263.00936794</v>
      </c>
      <c r="K153" s="13">
        <v>503120847.03902602</v>
      </c>
      <c r="L153" s="13">
        <v>278400110.17838901</v>
      </c>
    </row>
    <row r="154" spans="2:12" s="1" customFormat="1" ht="11.1" customHeight="1" x14ac:dyDescent="0.15">
      <c r="B154" s="60">
        <v>45444</v>
      </c>
      <c r="C154" s="61">
        <v>49796</v>
      </c>
      <c r="D154" s="13">
        <v>143</v>
      </c>
      <c r="E154" s="62">
        <v>4352</v>
      </c>
      <c r="F154" s="112"/>
      <c r="G154" s="112"/>
      <c r="H154" s="96">
        <v>896757663.38927603</v>
      </c>
      <c r="I154" s="96"/>
      <c r="J154" s="13">
        <v>706608387.44087005</v>
      </c>
      <c r="K154" s="13">
        <v>494223848.81807703</v>
      </c>
      <c r="L154" s="13">
        <v>272355952.75129402</v>
      </c>
    </row>
    <row r="155" spans="2:12" s="1" customFormat="1" ht="11.1" customHeight="1" x14ac:dyDescent="0.15">
      <c r="B155" s="60">
        <v>45444</v>
      </c>
      <c r="C155" s="61">
        <v>49827</v>
      </c>
      <c r="D155" s="13">
        <v>144</v>
      </c>
      <c r="E155" s="62">
        <v>4383</v>
      </c>
      <c r="F155" s="112"/>
      <c r="G155" s="112"/>
      <c r="H155" s="96">
        <v>884459214.10046601</v>
      </c>
      <c r="I155" s="96"/>
      <c r="J155" s="13">
        <v>695735688.03732896</v>
      </c>
      <c r="K155" s="13">
        <v>485381572.585455</v>
      </c>
      <c r="L155" s="13">
        <v>266350230.74518201</v>
      </c>
    </row>
    <row r="156" spans="2:12" s="1" customFormat="1" ht="11.1" customHeight="1" x14ac:dyDescent="0.15">
      <c r="B156" s="60">
        <v>45444</v>
      </c>
      <c r="C156" s="61">
        <v>49857</v>
      </c>
      <c r="D156" s="13">
        <v>145</v>
      </c>
      <c r="E156" s="62">
        <v>4413</v>
      </c>
      <c r="F156" s="112"/>
      <c r="G156" s="112"/>
      <c r="H156" s="96">
        <v>872337501.52918804</v>
      </c>
      <c r="I156" s="96"/>
      <c r="J156" s="13">
        <v>685074139.69343102</v>
      </c>
      <c r="K156" s="13">
        <v>476767172.260198</v>
      </c>
      <c r="L156" s="13">
        <v>260550685.95935601</v>
      </c>
    </row>
    <row r="157" spans="2:12" s="1" customFormat="1" ht="11.1" customHeight="1" x14ac:dyDescent="0.15">
      <c r="B157" s="60">
        <v>45444</v>
      </c>
      <c r="C157" s="61">
        <v>49888</v>
      </c>
      <c r="D157" s="13">
        <v>146</v>
      </c>
      <c r="E157" s="62">
        <v>4444</v>
      </c>
      <c r="F157" s="112"/>
      <c r="G157" s="112"/>
      <c r="H157" s="96">
        <v>860371422.14543998</v>
      </c>
      <c r="I157" s="96"/>
      <c r="J157" s="13">
        <v>674530802.47754204</v>
      </c>
      <c r="K157" s="13">
        <v>468235837.00182599</v>
      </c>
      <c r="L157" s="13">
        <v>254804530.650875</v>
      </c>
    </row>
    <row r="158" spans="2:12" s="1" customFormat="1" ht="11.1" customHeight="1" x14ac:dyDescent="0.15">
      <c r="B158" s="60">
        <v>45444</v>
      </c>
      <c r="C158" s="61">
        <v>49919</v>
      </c>
      <c r="D158" s="13">
        <v>147</v>
      </c>
      <c r="E158" s="62">
        <v>4475</v>
      </c>
      <c r="F158" s="112"/>
      <c r="G158" s="112"/>
      <c r="H158" s="96">
        <v>848517021.90779901</v>
      </c>
      <c r="I158" s="96"/>
      <c r="J158" s="13">
        <v>664108666.98922896</v>
      </c>
      <c r="K158" s="13">
        <v>459828732.002056</v>
      </c>
      <c r="L158" s="13">
        <v>249169694.574348</v>
      </c>
    </row>
    <row r="159" spans="2:12" s="1" customFormat="1" ht="11.1" customHeight="1" x14ac:dyDescent="0.15">
      <c r="B159" s="60">
        <v>45444</v>
      </c>
      <c r="C159" s="61">
        <v>49949</v>
      </c>
      <c r="D159" s="13">
        <v>148</v>
      </c>
      <c r="E159" s="62">
        <v>4505</v>
      </c>
      <c r="F159" s="112"/>
      <c r="G159" s="112"/>
      <c r="H159" s="96">
        <v>836780289.90956104</v>
      </c>
      <c r="I159" s="96"/>
      <c r="J159" s="13">
        <v>653847686.45403194</v>
      </c>
      <c r="K159" s="13">
        <v>451609755.61600298</v>
      </c>
      <c r="L159" s="13">
        <v>243712898.00534099</v>
      </c>
    </row>
    <row r="160" spans="2:12" s="1" customFormat="1" ht="11.1" customHeight="1" x14ac:dyDescent="0.15">
      <c r="B160" s="60">
        <v>45444</v>
      </c>
      <c r="C160" s="61">
        <v>49980</v>
      </c>
      <c r="D160" s="13">
        <v>149</v>
      </c>
      <c r="E160" s="62">
        <v>4536</v>
      </c>
      <c r="F160" s="112"/>
      <c r="G160" s="112"/>
      <c r="H160" s="96">
        <v>825169354.95619202</v>
      </c>
      <c r="I160" s="96"/>
      <c r="J160" s="13">
        <v>643681488.14488697</v>
      </c>
      <c r="K160" s="13">
        <v>443457327.82390499</v>
      </c>
      <c r="L160" s="13">
        <v>238299787.07037199</v>
      </c>
    </row>
    <row r="161" spans="2:12" s="1" customFormat="1" ht="11.1" customHeight="1" x14ac:dyDescent="0.15">
      <c r="B161" s="60">
        <v>45444</v>
      </c>
      <c r="C161" s="61">
        <v>50010</v>
      </c>
      <c r="D161" s="13">
        <v>150</v>
      </c>
      <c r="E161" s="62">
        <v>4566</v>
      </c>
      <c r="F161" s="112"/>
      <c r="G161" s="112"/>
      <c r="H161" s="96">
        <v>813677768.85989702</v>
      </c>
      <c r="I161" s="96"/>
      <c r="J161" s="13">
        <v>633675533.71317601</v>
      </c>
      <c r="K161" s="13">
        <v>435489334.27643901</v>
      </c>
      <c r="L161" s="13">
        <v>233058756.57160401</v>
      </c>
    </row>
    <row r="162" spans="2:12" s="1" customFormat="1" ht="11.1" customHeight="1" x14ac:dyDescent="0.15">
      <c r="B162" s="60">
        <v>45444</v>
      </c>
      <c r="C162" s="61">
        <v>50041</v>
      </c>
      <c r="D162" s="13">
        <v>151</v>
      </c>
      <c r="E162" s="62">
        <v>4597</v>
      </c>
      <c r="F162" s="112"/>
      <c r="G162" s="112"/>
      <c r="H162" s="96">
        <v>802278817.76673698</v>
      </c>
      <c r="I162" s="96"/>
      <c r="J162" s="13">
        <v>623738560.63928998</v>
      </c>
      <c r="K162" s="13">
        <v>427570043.87445402</v>
      </c>
      <c r="L162" s="13">
        <v>227851447.52073899</v>
      </c>
    </row>
    <row r="163" spans="2:12" s="1" customFormat="1" ht="11.1" customHeight="1" x14ac:dyDescent="0.15">
      <c r="B163" s="60">
        <v>45444</v>
      </c>
      <c r="C163" s="61">
        <v>50072</v>
      </c>
      <c r="D163" s="13">
        <v>152</v>
      </c>
      <c r="E163" s="62">
        <v>4628</v>
      </c>
      <c r="F163" s="112"/>
      <c r="G163" s="112"/>
      <c r="H163" s="96">
        <v>790441175.73264301</v>
      </c>
      <c r="I163" s="96"/>
      <c r="J163" s="13">
        <v>613492986.80354202</v>
      </c>
      <c r="K163" s="13">
        <v>419477211.077712</v>
      </c>
      <c r="L163" s="13">
        <v>222591980.23440999</v>
      </c>
    </row>
    <row r="164" spans="2:12" s="1" customFormat="1" ht="11.1" customHeight="1" x14ac:dyDescent="0.15">
      <c r="B164" s="60">
        <v>45444</v>
      </c>
      <c r="C164" s="61">
        <v>50100</v>
      </c>
      <c r="D164" s="13">
        <v>153</v>
      </c>
      <c r="E164" s="62">
        <v>4656</v>
      </c>
      <c r="F164" s="112"/>
      <c r="G164" s="112"/>
      <c r="H164" s="96">
        <v>779305256.71552396</v>
      </c>
      <c r="I164" s="96"/>
      <c r="J164" s="13">
        <v>603923286.39739597</v>
      </c>
      <c r="K164" s="13">
        <v>411985244.06032699</v>
      </c>
      <c r="L164" s="13">
        <v>217779909.87049001</v>
      </c>
    </row>
    <row r="165" spans="2:12" s="1" customFormat="1" ht="11.1" customHeight="1" x14ac:dyDescent="0.15">
      <c r="B165" s="60">
        <v>45444</v>
      </c>
      <c r="C165" s="61">
        <v>50131</v>
      </c>
      <c r="D165" s="13">
        <v>154</v>
      </c>
      <c r="E165" s="62">
        <v>4687</v>
      </c>
      <c r="F165" s="112"/>
      <c r="G165" s="112"/>
      <c r="H165" s="96">
        <v>768253084.79628003</v>
      </c>
      <c r="I165" s="96"/>
      <c r="J165" s="13">
        <v>594348624.25975394</v>
      </c>
      <c r="K165" s="13">
        <v>404422435.546377</v>
      </c>
      <c r="L165" s="13">
        <v>212876642.69285801</v>
      </c>
    </row>
    <row r="166" spans="2:12" s="1" customFormat="1" ht="11.1" customHeight="1" x14ac:dyDescent="0.15">
      <c r="B166" s="60">
        <v>45444</v>
      </c>
      <c r="C166" s="61">
        <v>50161</v>
      </c>
      <c r="D166" s="13">
        <v>155</v>
      </c>
      <c r="E166" s="62">
        <v>4717</v>
      </c>
      <c r="F166" s="112"/>
      <c r="G166" s="112"/>
      <c r="H166" s="96">
        <v>757275026.193524</v>
      </c>
      <c r="I166" s="96"/>
      <c r="J166" s="13">
        <v>584893970.07434201</v>
      </c>
      <c r="K166" s="13">
        <v>397009491.59427202</v>
      </c>
      <c r="L166" s="13">
        <v>208118048.693156</v>
      </c>
    </row>
    <row r="167" spans="2:12" s="1" customFormat="1" ht="11.1" customHeight="1" x14ac:dyDescent="0.15">
      <c r="B167" s="60">
        <v>45444</v>
      </c>
      <c r="C167" s="61">
        <v>50192</v>
      </c>
      <c r="D167" s="13">
        <v>156</v>
      </c>
      <c r="E167" s="62">
        <v>4748</v>
      </c>
      <c r="F167" s="112"/>
      <c r="G167" s="112"/>
      <c r="H167" s="96">
        <v>746292122.10984504</v>
      </c>
      <c r="I167" s="96"/>
      <c r="J167" s="13">
        <v>575433505.36179304</v>
      </c>
      <c r="K167" s="13">
        <v>389594649.94261199</v>
      </c>
      <c r="L167" s="13">
        <v>203366052.808117</v>
      </c>
    </row>
    <row r="168" spans="2:12" s="1" customFormat="1" ht="11.1" customHeight="1" x14ac:dyDescent="0.15">
      <c r="B168" s="60">
        <v>45444</v>
      </c>
      <c r="C168" s="61">
        <v>50222</v>
      </c>
      <c r="D168" s="13">
        <v>157</v>
      </c>
      <c r="E168" s="62">
        <v>4778</v>
      </c>
      <c r="F168" s="112"/>
      <c r="G168" s="112"/>
      <c r="H168" s="96">
        <v>735432903.44225204</v>
      </c>
      <c r="I168" s="96"/>
      <c r="J168" s="13">
        <v>566129655.68191099</v>
      </c>
      <c r="K168" s="13">
        <v>382352127.65234101</v>
      </c>
      <c r="L168" s="13">
        <v>198767360.076231</v>
      </c>
    </row>
    <row r="169" spans="2:12" s="1" customFormat="1" ht="11.1" customHeight="1" x14ac:dyDescent="0.15">
      <c r="B169" s="60">
        <v>45444</v>
      </c>
      <c r="C169" s="61">
        <v>50253</v>
      </c>
      <c r="D169" s="13">
        <v>158</v>
      </c>
      <c r="E169" s="62">
        <v>4809</v>
      </c>
      <c r="F169" s="112"/>
      <c r="G169" s="112"/>
      <c r="H169" s="96">
        <v>724627468.922683</v>
      </c>
      <c r="I169" s="96"/>
      <c r="J169" s="13">
        <v>556865639.09124804</v>
      </c>
      <c r="K169" s="13">
        <v>375138916.60732597</v>
      </c>
      <c r="L169" s="13">
        <v>194191536.43866399</v>
      </c>
    </row>
    <row r="170" spans="2:12" s="1" customFormat="1" ht="11.1" customHeight="1" x14ac:dyDescent="0.15">
      <c r="B170" s="60">
        <v>45444</v>
      </c>
      <c r="C170" s="61">
        <v>50284</v>
      </c>
      <c r="D170" s="13">
        <v>159</v>
      </c>
      <c r="E170" s="62">
        <v>4840</v>
      </c>
      <c r="F170" s="112"/>
      <c r="G170" s="112"/>
      <c r="H170" s="96">
        <v>713881717.20065796</v>
      </c>
      <c r="I170" s="96"/>
      <c r="J170" s="13">
        <v>547677206.41768396</v>
      </c>
      <c r="K170" s="13">
        <v>368010710.385683</v>
      </c>
      <c r="L170" s="13">
        <v>189694725.728697</v>
      </c>
    </row>
    <row r="171" spans="2:12" s="1" customFormat="1" ht="11.1" customHeight="1" x14ac:dyDescent="0.15">
      <c r="B171" s="60">
        <v>45444</v>
      </c>
      <c r="C171" s="61">
        <v>50314</v>
      </c>
      <c r="D171" s="13">
        <v>160</v>
      </c>
      <c r="E171" s="62">
        <v>4870</v>
      </c>
      <c r="F171" s="112"/>
      <c r="G171" s="112"/>
      <c r="H171" s="96">
        <v>703219064.63674796</v>
      </c>
      <c r="I171" s="96"/>
      <c r="J171" s="13">
        <v>538611477.15802705</v>
      </c>
      <c r="K171" s="13">
        <v>361028230.31139398</v>
      </c>
      <c r="L171" s="13">
        <v>185332696.09139401</v>
      </c>
    </row>
    <row r="172" spans="2:12" s="1" customFormat="1" ht="11.1" customHeight="1" x14ac:dyDescent="0.15">
      <c r="B172" s="60">
        <v>45444</v>
      </c>
      <c r="C172" s="61">
        <v>50345</v>
      </c>
      <c r="D172" s="13">
        <v>161</v>
      </c>
      <c r="E172" s="62">
        <v>4901</v>
      </c>
      <c r="F172" s="112"/>
      <c r="G172" s="112"/>
      <c r="H172" s="96">
        <v>692628372.31367898</v>
      </c>
      <c r="I172" s="96"/>
      <c r="J172" s="13">
        <v>529600058.04869401</v>
      </c>
      <c r="K172" s="13">
        <v>354085119.63496798</v>
      </c>
      <c r="L172" s="13">
        <v>180998583.72611001</v>
      </c>
    </row>
    <row r="173" spans="2:12" s="1" customFormat="1" ht="11.1" customHeight="1" x14ac:dyDescent="0.15">
      <c r="B173" s="60">
        <v>45444</v>
      </c>
      <c r="C173" s="61">
        <v>50375</v>
      </c>
      <c r="D173" s="13">
        <v>162</v>
      </c>
      <c r="E173" s="62">
        <v>4931</v>
      </c>
      <c r="F173" s="112"/>
      <c r="G173" s="112"/>
      <c r="H173" s="96">
        <v>682046805.907552</v>
      </c>
      <c r="I173" s="96"/>
      <c r="J173" s="13">
        <v>520653133.06985003</v>
      </c>
      <c r="K173" s="13">
        <v>347246522.66620398</v>
      </c>
      <c r="L173" s="13">
        <v>176775261.95851001</v>
      </c>
    </row>
    <row r="174" spans="2:12" s="1" customFormat="1" ht="11.1" customHeight="1" x14ac:dyDescent="0.15">
      <c r="B174" s="60">
        <v>45444</v>
      </c>
      <c r="C174" s="61">
        <v>50406</v>
      </c>
      <c r="D174" s="13">
        <v>163</v>
      </c>
      <c r="E174" s="62">
        <v>4962</v>
      </c>
      <c r="F174" s="112"/>
      <c r="G174" s="112"/>
      <c r="H174" s="96">
        <v>671552103.11852205</v>
      </c>
      <c r="I174" s="96"/>
      <c r="J174" s="13">
        <v>511772327.78204298</v>
      </c>
      <c r="K174" s="13">
        <v>340455466.22797298</v>
      </c>
      <c r="L174" s="13">
        <v>172583993.89524299</v>
      </c>
    </row>
    <row r="175" spans="2:12" s="1" customFormat="1" ht="11.1" customHeight="1" x14ac:dyDescent="0.15">
      <c r="B175" s="60">
        <v>45444</v>
      </c>
      <c r="C175" s="61">
        <v>50437</v>
      </c>
      <c r="D175" s="13">
        <v>164</v>
      </c>
      <c r="E175" s="62">
        <v>4993</v>
      </c>
      <c r="F175" s="112"/>
      <c r="G175" s="112"/>
      <c r="H175" s="96">
        <v>661171216.06633699</v>
      </c>
      <c r="I175" s="96"/>
      <c r="J175" s="13">
        <v>503006738.64582598</v>
      </c>
      <c r="K175" s="13">
        <v>333773158.316737</v>
      </c>
      <c r="L175" s="13">
        <v>168479952.530067</v>
      </c>
    </row>
    <row r="176" spans="2:12" s="1" customFormat="1" ht="11.1" customHeight="1" x14ac:dyDescent="0.15">
      <c r="B176" s="60">
        <v>45444</v>
      </c>
      <c r="C176" s="61">
        <v>50465</v>
      </c>
      <c r="D176" s="13">
        <v>165</v>
      </c>
      <c r="E176" s="62">
        <v>5021</v>
      </c>
      <c r="F176" s="112"/>
      <c r="G176" s="112"/>
      <c r="H176" s="96">
        <v>650882228.32132101</v>
      </c>
      <c r="I176" s="96"/>
      <c r="J176" s="13">
        <v>494420422.69874102</v>
      </c>
      <c r="K176" s="13">
        <v>327321944.685844</v>
      </c>
      <c r="L176" s="13">
        <v>164591330.979027</v>
      </c>
    </row>
    <row r="177" spans="2:12" s="1" customFormat="1" ht="11.1" customHeight="1" x14ac:dyDescent="0.15">
      <c r="B177" s="60">
        <v>45444</v>
      </c>
      <c r="C177" s="61">
        <v>50496</v>
      </c>
      <c r="D177" s="13">
        <v>166</v>
      </c>
      <c r="E177" s="62">
        <v>5052</v>
      </c>
      <c r="F177" s="112"/>
      <c r="G177" s="112"/>
      <c r="H177" s="96">
        <v>640286648.80325794</v>
      </c>
      <c r="I177" s="96"/>
      <c r="J177" s="13">
        <v>485546930.46182299</v>
      </c>
      <c r="K177" s="13">
        <v>320629905.47649199</v>
      </c>
      <c r="L177" s="13">
        <v>160543409.154259</v>
      </c>
    </row>
    <row r="178" spans="2:12" s="1" customFormat="1" ht="11.1" customHeight="1" x14ac:dyDescent="0.15">
      <c r="B178" s="60">
        <v>45444</v>
      </c>
      <c r="C178" s="61">
        <v>50526</v>
      </c>
      <c r="D178" s="13">
        <v>167</v>
      </c>
      <c r="E178" s="62">
        <v>5082</v>
      </c>
      <c r="F178" s="112"/>
      <c r="G178" s="112"/>
      <c r="H178" s="96">
        <v>630111885.72148597</v>
      </c>
      <c r="I178" s="96"/>
      <c r="J178" s="13">
        <v>477046813.20306402</v>
      </c>
      <c r="K178" s="13">
        <v>314241529.79874498</v>
      </c>
      <c r="L178" s="13">
        <v>156699682.97794601</v>
      </c>
    </row>
    <row r="179" spans="2:12" s="1" customFormat="1" ht="11.1" customHeight="1" x14ac:dyDescent="0.15">
      <c r="B179" s="60">
        <v>45444</v>
      </c>
      <c r="C179" s="61">
        <v>50557</v>
      </c>
      <c r="D179" s="13">
        <v>168</v>
      </c>
      <c r="E179" s="62">
        <v>5113</v>
      </c>
      <c r="F179" s="112"/>
      <c r="G179" s="112"/>
      <c r="H179" s="96">
        <v>620099917.60591197</v>
      </c>
      <c r="I179" s="96"/>
      <c r="J179" s="13">
        <v>468670674.61637503</v>
      </c>
      <c r="K179" s="13">
        <v>307938829.17592603</v>
      </c>
      <c r="L179" s="13">
        <v>152906381.61160499</v>
      </c>
    </row>
    <row r="180" spans="2:12" s="1" customFormat="1" ht="11.1" customHeight="1" x14ac:dyDescent="0.15">
      <c r="B180" s="60">
        <v>45444</v>
      </c>
      <c r="C180" s="61">
        <v>50587</v>
      </c>
      <c r="D180" s="13">
        <v>169</v>
      </c>
      <c r="E180" s="62">
        <v>5143</v>
      </c>
      <c r="F180" s="112"/>
      <c r="G180" s="112"/>
      <c r="H180" s="96">
        <v>609977890.46897602</v>
      </c>
      <c r="I180" s="96"/>
      <c r="J180" s="13">
        <v>460263738.12029099</v>
      </c>
      <c r="K180" s="13">
        <v>301670749.22151798</v>
      </c>
      <c r="L180" s="13">
        <v>149179944.90028399</v>
      </c>
    </row>
    <row r="181" spans="2:12" s="1" customFormat="1" ht="11.1" customHeight="1" x14ac:dyDescent="0.15">
      <c r="B181" s="60">
        <v>45444</v>
      </c>
      <c r="C181" s="61">
        <v>50618</v>
      </c>
      <c r="D181" s="13">
        <v>170</v>
      </c>
      <c r="E181" s="62">
        <v>5174</v>
      </c>
      <c r="F181" s="112"/>
      <c r="G181" s="112"/>
      <c r="H181" s="96">
        <v>599600128.70672798</v>
      </c>
      <c r="I181" s="96"/>
      <c r="J181" s="13">
        <v>451665754.21949399</v>
      </c>
      <c r="K181" s="13">
        <v>295282492.127864</v>
      </c>
      <c r="L181" s="13">
        <v>145402394.18725801</v>
      </c>
    </row>
    <row r="182" spans="2:12" s="1" customFormat="1" ht="11.1" customHeight="1" x14ac:dyDescent="0.15">
      <c r="B182" s="60">
        <v>45444</v>
      </c>
      <c r="C182" s="61">
        <v>50649</v>
      </c>
      <c r="D182" s="13">
        <v>171</v>
      </c>
      <c r="E182" s="62">
        <v>5205</v>
      </c>
      <c r="F182" s="112"/>
      <c r="G182" s="112"/>
      <c r="H182" s="96">
        <v>589644513.59309101</v>
      </c>
      <c r="I182" s="96"/>
      <c r="J182" s="13">
        <v>443413066.48769897</v>
      </c>
      <c r="K182" s="13">
        <v>289149945.01753801</v>
      </c>
      <c r="L182" s="13">
        <v>141779550.03911099</v>
      </c>
    </row>
    <row r="183" spans="2:12" s="1" customFormat="1" ht="11.1" customHeight="1" x14ac:dyDescent="0.15">
      <c r="B183" s="60">
        <v>45444</v>
      </c>
      <c r="C183" s="61">
        <v>50679</v>
      </c>
      <c r="D183" s="13">
        <v>172</v>
      </c>
      <c r="E183" s="62">
        <v>5235</v>
      </c>
      <c r="F183" s="112"/>
      <c r="G183" s="112"/>
      <c r="H183" s="96">
        <v>579897096.81720603</v>
      </c>
      <c r="I183" s="96"/>
      <c r="J183" s="13">
        <v>435367212.95365399</v>
      </c>
      <c r="K183" s="13">
        <v>283204476.82517701</v>
      </c>
      <c r="L183" s="13">
        <v>138295063.28922099</v>
      </c>
    </row>
    <row r="184" spans="2:12" s="1" customFormat="1" ht="11.1" customHeight="1" x14ac:dyDescent="0.15">
      <c r="B184" s="60">
        <v>45444</v>
      </c>
      <c r="C184" s="61">
        <v>50710</v>
      </c>
      <c r="D184" s="13">
        <v>173</v>
      </c>
      <c r="E184" s="62">
        <v>5266</v>
      </c>
      <c r="F184" s="112"/>
      <c r="G184" s="112"/>
      <c r="H184" s="96">
        <v>570197555.24615502</v>
      </c>
      <c r="I184" s="96"/>
      <c r="J184" s="13">
        <v>427359059.71347499</v>
      </c>
      <c r="K184" s="13">
        <v>277288208.97616899</v>
      </c>
      <c r="L184" s="13">
        <v>134832499.451525</v>
      </c>
    </row>
    <row r="185" spans="2:12" s="1" customFormat="1" ht="11.1" customHeight="1" x14ac:dyDescent="0.15">
      <c r="B185" s="60">
        <v>45444</v>
      </c>
      <c r="C185" s="61">
        <v>50740</v>
      </c>
      <c r="D185" s="13">
        <v>174</v>
      </c>
      <c r="E185" s="62">
        <v>5296</v>
      </c>
      <c r="F185" s="112"/>
      <c r="G185" s="112"/>
      <c r="H185" s="96">
        <v>560536241.33366597</v>
      </c>
      <c r="I185" s="96"/>
      <c r="J185" s="13">
        <v>419428388.32124197</v>
      </c>
      <c r="K185" s="13">
        <v>271472646.30004603</v>
      </c>
      <c r="L185" s="13">
        <v>131463546.03983501</v>
      </c>
    </row>
    <row r="186" spans="2:12" s="1" customFormat="1" ht="11.1" customHeight="1" x14ac:dyDescent="0.15">
      <c r="B186" s="60">
        <v>45444</v>
      </c>
      <c r="C186" s="61">
        <v>50771</v>
      </c>
      <c r="D186" s="13">
        <v>175</v>
      </c>
      <c r="E186" s="62">
        <v>5327</v>
      </c>
      <c r="F186" s="112"/>
      <c r="G186" s="112"/>
      <c r="H186" s="96">
        <v>550912659.55594003</v>
      </c>
      <c r="I186" s="96"/>
      <c r="J186" s="13">
        <v>411528252.36325502</v>
      </c>
      <c r="K186" s="13">
        <v>265681921.50347501</v>
      </c>
      <c r="L186" s="13">
        <v>128114382.975989</v>
      </c>
    </row>
    <row r="187" spans="2:12" s="1" customFormat="1" ht="11.1" customHeight="1" x14ac:dyDescent="0.15">
      <c r="B187" s="60">
        <v>45444</v>
      </c>
      <c r="C187" s="61">
        <v>50802</v>
      </c>
      <c r="D187" s="13">
        <v>176</v>
      </c>
      <c r="E187" s="62">
        <v>5358</v>
      </c>
      <c r="F187" s="112"/>
      <c r="G187" s="112"/>
      <c r="H187" s="96">
        <v>541321932.73827398</v>
      </c>
      <c r="I187" s="96"/>
      <c r="J187" s="13">
        <v>403678209.10024798</v>
      </c>
      <c r="K187" s="13">
        <v>259951152.369753</v>
      </c>
      <c r="L187" s="13">
        <v>124820021.282269</v>
      </c>
    </row>
    <row r="188" spans="2:12" s="1" customFormat="1" ht="11.1" customHeight="1" x14ac:dyDescent="0.15">
      <c r="B188" s="60">
        <v>45444</v>
      </c>
      <c r="C188" s="61">
        <v>50830</v>
      </c>
      <c r="D188" s="13">
        <v>177</v>
      </c>
      <c r="E188" s="62">
        <v>5386</v>
      </c>
      <c r="F188" s="112"/>
      <c r="G188" s="112"/>
      <c r="H188" s="96">
        <v>531786705.82546997</v>
      </c>
      <c r="I188" s="96"/>
      <c r="J188" s="13">
        <v>395959969.276528</v>
      </c>
      <c r="K188" s="13">
        <v>254395156.612885</v>
      </c>
      <c r="L188" s="13">
        <v>121684806.293898</v>
      </c>
    </row>
    <row r="189" spans="2:12" s="1" customFormat="1" ht="11.1" customHeight="1" x14ac:dyDescent="0.15">
      <c r="B189" s="60">
        <v>45444</v>
      </c>
      <c r="C189" s="61">
        <v>50861</v>
      </c>
      <c r="D189" s="13">
        <v>178</v>
      </c>
      <c r="E189" s="62">
        <v>5417</v>
      </c>
      <c r="F189" s="112"/>
      <c r="G189" s="112"/>
      <c r="H189" s="96">
        <v>522284335.42977101</v>
      </c>
      <c r="I189" s="96"/>
      <c r="J189" s="13">
        <v>388225077.43740302</v>
      </c>
      <c r="K189" s="13">
        <v>248791326.02870601</v>
      </c>
      <c r="L189" s="13">
        <v>118500278.472037</v>
      </c>
    </row>
    <row r="190" spans="2:12" s="1" customFormat="1" ht="11.1" customHeight="1" x14ac:dyDescent="0.15">
      <c r="B190" s="60">
        <v>45444</v>
      </c>
      <c r="C190" s="61">
        <v>50891</v>
      </c>
      <c r="D190" s="13">
        <v>179</v>
      </c>
      <c r="E190" s="62">
        <v>5447</v>
      </c>
      <c r="F190" s="112"/>
      <c r="G190" s="112"/>
      <c r="H190" s="96">
        <v>512690485.53276598</v>
      </c>
      <c r="I190" s="96"/>
      <c r="J190" s="13">
        <v>380468234.42414099</v>
      </c>
      <c r="K190" s="13">
        <v>243220300.07223901</v>
      </c>
      <c r="L190" s="13">
        <v>115371898.571923</v>
      </c>
    </row>
    <row r="191" spans="2:12" s="1" customFormat="1" ht="11.1" customHeight="1" x14ac:dyDescent="0.15">
      <c r="B191" s="60">
        <v>45444</v>
      </c>
      <c r="C191" s="61">
        <v>50922</v>
      </c>
      <c r="D191" s="13">
        <v>180</v>
      </c>
      <c r="E191" s="62">
        <v>5478</v>
      </c>
      <c r="F191" s="112"/>
      <c r="G191" s="112"/>
      <c r="H191" s="96">
        <v>503292577.05118001</v>
      </c>
      <c r="I191" s="96"/>
      <c r="J191" s="13">
        <v>372860561.55855602</v>
      </c>
      <c r="K191" s="13">
        <v>237750784.75128099</v>
      </c>
      <c r="L191" s="13">
        <v>112299752.266422</v>
      </c>
    </row>
    <row r="192" spans="2:12" s="1" customFormat="1" ht="11.1" customHeight="1" x14ac:dyDescent="0.15">
      <c r="B192" s="60">
        <v>45444</v>
      </c>
      <c r="C192" s="61">
        <v>50952</v>
      </c>
      <c r="D192" s="13">
        <v>181</v>
      </c>
      <c r="E192" s="62">
        <v>5508</v>
      </c>
      <c r="F192" s="112"/>
      <c r="G192" s="112"/>
      <c r="H192" s="96">
        <v>494004001.79910898</v>
      </c>
      <c r="I192" s="96"/>
      <c r="J192" s="13">
        <v>365378468.92936599</v>
      </c>
      <c r="K192" s="13">
        <v>232406477.71284899</v>
      </c>
      <c r="L192" s="13">
        <v>109325419.191214</v>
      </c>
    </row>
    <row r="193" spans="2:12" s="1" customFormat="1" ht="11.1" customHeight="1" x14ac:dyDescent="0.15">
      <c r="B193" s="60">
        <v>45444</v>
      </c>
      <c r="C193" s="61">
        <v>50983</v>
      </c>
      <c r="D193" s="13">
        <v>182</v>
      </c>
      <c r="E193" s="62">
        <v>5539</v>
      </c>
      <c r="F193" s="112"/>
      <c r="G193" s="112"/>
      <c r="H193" s="96">
        <v>484788470.181162</v>
      </c>
      <c r="I193" s="96"/>
      <c r="J193" s="13">
        <v>357954268.801759</v>
      </c>
      <c r="K193" s="13">
        <v>227105115.09143999</v>
      </c>
      <c r="L193" s="13">
        <v>106379135.84791499</v>
      </c>
    </row>
    <row r="194" spans="2:12" s="1" customFormat="1" ht="11.1" customHeight="1" x14ac:dyDescent="0.15">
      <c r="B194" s="60">
        <v>45444</v>
      </c>
      <c r="C194" s="61">
        <v>51014</v>
      </c>
      <c r="D194" s="13">
        <v>183</v>
      </c>
      <c r="E194" s="62">
        <v>5570</v>
      </c>
      <c r="F194" s="112"/>
      <c r="G194" s="112"/>
      <c r="H194" s="96">
        <v>475676148.96257001</v>
      </c>
      <c r="I194" s="96"/>
      <c r="J194" s="13">
        <v>350630280.01050699</v>
      </c>
      <c r="K194" s="13">
        <v>221892631.87661099</v>
      </c>
      <c r="L194" s="13">
        <v>103497305.446761</v>
      </c>
    </row>
    <row r="195" spans="2:12" s="1" customFormat="1" ht="11.1" customHeight="1" x14ac:dyDescent="0.15">
      <c r="B195" s="60">
        <v>45444</v>
      </c>
      <c r="C195" s="61">
        <v>51044</v>
      </c>
      <c r="D195" s="13">
        <v>184</v>
      </c>
      <c r="E195" s="62">
        <v>5600</v>
      </c>
      <c r="F195" s="112"/>
      <c r="G195" s="112"/>
      <c r="H195" s="96">
        <v>466707151.52043802</v>
      </c>
      <c r="I195" s="96"/>
      <c r="J195" s="13">
        <v>343454379.69515502</v>
      </c>
      <c r="K195" s="13">
        <v>216816479.78740901</v>
      </c>
      <c r="L195" s="13">
        <v>100715087.44437</v>
      </c>
    </row>
    <row r="196" spans="2:12" s="1" customFormat="1" ht="11.1" customHeight="1" x14ac:dyDescent="0.15">
      <c r="B196" s="60">
        <v>45444</v>
      </c>
      <c r="C196" s="61">
        <v>51075</v>
      </c>
      <c r="D196" s="13">
        <v>185</v>
      </c>
      <c r="E196" s="62">
        <v>5631</v>
      </c>
      <c r="F196" s="112"/>
      <c r="G196" s="112"/>
      <c r="H196" s="96">
        <v>457824607.30605501</v>
      </c>
      <c r="I196" s="96"/>
      <c r="J196" s="13">
        <v>336346190.878546</v>
      </c>
      <c r="K196" s="13">
        <v>211789213.07556599</v>
      </c>
      <c r="L196" s="13">
        <v>97963140.984402493</v>
      </c>
    </row>
    <row r="197" spans="2:12" s="1" customFormat="1" ht="11.1" customHeight="1" x14ac:dyDescent="0.15">
      <c r="B197" s="60">
        <v>45444</v>
      </c>
      <c r="C197" s="61">
        <v>51105</v>
      </c>
      <c r="D197" s="13">
        <v>186</v>
      </c>
      <c r="E197" s="62">
        <v>5661</v>
      </c>
      <c r="F197" s="112"/>
      <c r="G197" s="112"/>
      <c r="H197" s="96">
        <v>448417002.32740003</v>
      </c>
      <c r="I197" s="96"/>
      <c r="J197" s="13">
        <v>328894047.57182002</v>
      </c>
      <c r="K197" s="13">
        <v>206587054.659118</v>
      </c>
      <c r="L197" s="13">
        <v>95165175.331887603</v>
      </c>
    </row>
    <row r="198" spans="2:12" s="1" customFormat="1" ht="11.1" customHeight="1" x14ac:dyDescent="0.15">
      <c r="B198" s="60">
        <v>45444</v>
      </c>
      <c r="C198" s="61">
        <v>51136</v>
      </c>
      <c r="D198" s="13">
        <v>187</v>
      </c>
      <c r="E198" s="62">
        <v>5692</v>
      </c>
      <c r="F198" s="112"/>
      <c r="G198" s="112"/>
      <c r="H198" s="96">
        <v>439727129.25672799</v>
      </c>
      <c r="I198" s="96"/>
      <c r="J198" s="13">
        <v>321973391.35449898</v>
      </c>
      <c r="K198" s="13">
        <v>201725669.39010701</v>
      </c>
      <c r="L198" s="13">
        <v>92532167.010967195</v>
      </c>
    </row>
    <row r="199" spans="2:12" s="1" customFormat="1" ht="11.1" customHeight="1" x14ac:dyDescent="0.15">
      <c r="B199" s="60">
        <v>45444</v>
      </c>
      <c r="C199" s="61">
        <v>51167</v>
      </c>
      <c r="D199" s="13">
        <v>188</v>
      </c>
      <c r="E199" s="62">
        <v>5723</v>
      </c>
      <c r="F199" s="112"/>
      <c r="G199" s="112"/>
      <c r="H199" s="96">
        <v>431088611.53461498</v>
      </c>
      <c r="I199" s="96"/>
      <c r="J199" s="13">
        <v>315112804.12326998</v>
      </c>
      <c r="K199" s="13">
        <v>196925214.19282499</v>
      </c>
      <c r="L199" s="13">
        <v>89947586.319643304</v>
      </c>
    </row>
    <row r="200" spans="2:12" s="1" customFormat="1" ht="11.1" customHeight="1" x14ac:dyDescent="0.15">
      <c r="B200" s="60">
        <v>45444</v>
      </c>
      <c r="C200" s="61">
        <v>51196</v>
      </c>
      <c r="D200" s="13">
        <v>189</v>
      </c>
      <c r="E200" s="62">
        <v>5752</v>
      </c>
      <c r="F200" s="112"/>
      <c r="G200" s="112"/>
      <c r="H200" s="96">
        <v>422515472.97823203</v>
      </c>
      <c r="I200" s="96"/>
      <c r="J200" s="13">
        <v>308356040.34489602</v>
      </c>
      <c r="K200" s="13">
        <v>192244169.89201501</v>
      </c>
      <c r="L200" s="13">
        <v>87461498.244439498</v>
      </c>
    </row>
    <row r="201" spans="2:12" s="1" customFormat="1" ht="11.1" customHeight="1" x14ac:dyDescent="0.15">
      <c r="B201" s="60">
        <v>45444</v>
      </c>
      <c r="C201" s="61">
        <v>51227</v>
      </c>
      <c r="D201" s="13">
        <v>190</v>
      </c>
      <c r="E201" s="62">
        <v>5783</v>
      </c>
      <c r="F201" s="112"/>
      <c r="G201" s="112"/>
      <c r="H201" s="96">
        <v>414016755.77968198</v>
      </c>
      <c r="I201" s="96"/>
      <c r="J201" s="13">
        <v>301641116.23294997</v>
      </c>
      <c r="K201" s="13">
        <v>187579489.655505</v>
      </c>
      <c r="L201" s="13">
        <v>84977843.202209398</v>
      </c>
    </row>
    <row r="202" spans="2:12" s="1" customFormat="1" ht="11.1" customHeight="1" x14ac:dyDescent="0.15">
      <c r="B202" s="60">
        <v>45444</v>
      </c>
      <c r="C202" s="61">
        <v>51257</v>
      </c>
      <c r="D202" s="13">
        <v>191</v>
      </c>
      <c r="E202" s="62">
        <v>5813</v>
      </c>
      <c r="F202" s="112"/>
      <c r="G202" s="112"/>
      <c r="H202" s="96">
        <v>405585265.98839903</v>
      </c>
      <c r="I202" s="96"/>
      <c r="J202" s="13">
        <v>295013134.08773601</v>
      </c>
      <c r="K202" s="13">
        <v>183006253.12785801</v>
      </c>
      <c r="L202" s="13">
        <v>82566213.276817903</v>
      </c>
    </row>
    <row r="203" spans="2:12" s="1" customFormat="1" ht="11.1" customHeight="1" x14ac:dyDescent="0.15">
      <c r="B203" s="60">
        <v>45444</v>
      </c>
      <c r="C203" s="61">
        <v>51288</v>
      </c>
      <c r="D203" s="13">
        <v>192</v>
      </c>
      <c r="E203" s="62">
        <v>5844</v>
      </c>
      <c r="F203" s="112"/>
      <c r="G203" s="112"/>
      <c r="H203" s="96">
        <v>397254067.96509701</v>
      </c>
      <c r="I203" s="96"/>
      <c r="J203" s="13">
        <v>288463131.56228501</v>
      </c>
      <c r="K203" s="13">
        <v>178487984.22112399</v>
      </c>
      <c r="L203" s="13">
        <v>80186644.825273201</v>
      </c>
    </row>
    <row r="204" spans="2:12" s="1" customFormat="1" ht="11.1" customHeight="1" x14ac:dyDescent="0.15">
      <c r="B204" s="60">
        <v>45444</v>
      </c>
      <c r="C204" s="61">
        <v>51318</v>
      </c>
      <c r="D204" s="13">
        <v>193</v>
      </c>
      <c r="E204" s="62">
        <v>5874</v>
      </c>
      <c r="F204" s="112"/>
      <c r="G204" s="112"/>
      <c r="H204" s="96">
        <v>388927980.01381701</v>
      </c>
      <c r="I204" s="96"/>
      <c r="J204" s="13">
        <v>281953642.248146</v>
      </c>
      <c r="K204" s="13">
        <v>174030812.315786</v>
      </c>
      <c r="L204" s="13">
        <v>77863744.996680602</v>
      </c>
    </row>
    <row r="205" spans="2:12" s="1" customFormat="1" ht="11.1" customHeight="1" x14ac:dyDescent="0.15">
      <c r="B205" s="60">
        <v>45444</v>
      </c>
      <c r="C205" s="61">
        <v>51349</v>
      </c>
      <c r="D205" s="13">
        <v>194</v>
      </c>
      <c r="E205" s="62">
        <v>5905</v>
      </c>
      <c r="F205" s="112"/>
      <c r="G205" s="112"/>
      <c r="H205" s="96">
        <v>380815440.69980502</v>
      </c>
      <c r="I205" s="96"/>
      <c r="J205" s="13">
        <v>275604211.24337798</v>
      </c>
      <c r="K205" s="13">
        <v>169679111.11193201</v>
      </c>
      <c r="L205" s="13">
        <v>75595186.132057995</v>
      </c>
    </row>
    <row r="206" spans="2:12" s="1" customFormat="1" ht="11.1" customHeight="1" x14ac:dyDescent="0.15">
      <c r="B206" s="60">
        <v>45444</v>
      </c>
      <c r="C206" s="61">
        <v>51380</v>
      </c>
      <c r="D206" s="13">
        <v>195</v>
      </c>
      <c r="E206" s="62">
        <v>5936</v>
      </c>
      <c r="F206" s="112"/>
      <c r="G206" s="112"/>
      <c r="H206" s="96">
        <v>372790814.12375599</v>
      </c>
      <c r="I206" s="96"/>
      <c r="J206" s="13">
        <v>269339023.76305902</v>
      </c>
      <c r="K206" s="13">
        <v>165400152.49217299</v>
      </c>
      <c r="L206" s="13">
        <v>73376718.4723894</v>
      </c>
    </row>
    <row r="207" spans="2:12" s="1" customFormat="1" ht="11.1" customHeight="1" x14ac:dyDescent="0.15">
      <c r="B207" s="60">
        <v>45444</v>
      </c>
      <c r="C207" s="61">
        <v>51410</v>
      </c>
      <c r="D207" s="13">
        <v>196</v>
      </c>
      <c r="E207" s="62">
        <v>5966</v>
      </c>
      <c r="F207" s="112"/>
      <c r="G207" s="112"/>
      <c r="H207" s="96">
        <v>364911523.81329203</v>
      </c>
      <c r="I207" s="96"/>
      <c r="J207" s="13">
        <v>263213535.13644701</v>
      </c>
      <c r="K207" s="13">
        <v>161240675.662415</v>
      </c>
      <c r="L207" s="13">
        <v>71238222.179862306</v>
      </c>
    </row>
    <row r="208" spans="2:12" s="1" customFormat="1" ht="11.1" customHeight="1" x14ac:dyDescent="0.15">
      <c r="B208" s="60">
        <v>45444</v>
      </c>
      <c r="C208" s="61">
        <v>51441</v>
      </c>
      <c r="D208" s="13">
        <v>197</v>
      </c>
      <c r="E208" s="62">
        <v>5997</v>
      </c>
      <c r="F208" s="112"/>
      <c r="G208" s="112"/>
      <c r="H208" s="96">
        <v>357151808.47321802</v>
      </c>
      <c r="I208" s="96"/>
      <c r="J208" s="13">
        <v>257179455.32880899</v>
      </c>
      <c r="K208" s="13">
        <v>157143621.053581</v>
      </c>
      <c r="L208" s="13">
        <v>69134024.506825998</v>
      </c>
    </row>
    <row r="209" spans="2:12" s="1" customFormat="1" ht="11.1" customHeight="1" x14ac:dyDescent="0.15">
      <c r="B209" s="60">
        <v>45444</v>
      </c>
      <c r="C209" s="61">
        <v>51471</v>
      </c>
      <c r="D209" s="13">
        <v>198</v>
      </c>
      <c r="E209" s="62">
        <v>6027</v>
      </c>
      <c r="F209" s="112"/>
      <c r="G209" s="112"/>
      <c r="H209" s="96">
        <v>349468494.70806998</v>
      </c>
      <c r="I209" s="96"/>
      <c r="J209" s="13">
        <v>251233765.92032</v>
      </c>
      <c r="K209" s="13">
        <v>153132812.770408</v>
      </c>
      <c r="L209" s="13">
        <v>67093342.154937901</v>
      </c>
    </row>
    <row r="210" spans="2:12" s="1" customFormat="1" ht="11.1" customHeight="1" x14ac:dyDescent="0.15">
      <c r="B210" s="60">
        <v>45444</v>
      </c>
      <c r="C210" s="61">
        <v>51502</v>
      </c>
      <c r="D210" s="13">
        <v>199</v>
      </c>
      <c r="E210" s="62">
        <v>6058</v>
      </c>
      <c r="F210" s="112"/>
      <c r="G210" s="112"/>
      <c r="H210" s="96">
        <v>341860026.46162498</v>
      </c>
      <c r="I210" s="96"/>
      <c r="J210" s="13">
        <v>245347185.30026001</v>
      </c>
      <c r="K210" s="13">
        <v>149164482.00764599</v>
      </c>
      <c r="L210" s="13">
        <v>65077852.049834602</v>
      </c>
    </row>
    <row r="211" spans="2:12" s="1" customFormat="1" ht="11.1" customHeight="1" x14ac:dyDescent="0.15">
      <c r="B211" s="60">
        <v>45444</v>
      </c>
      <c r="C211" s="61">
        <v>51533</v>
      </c>
      <c r="D211" s="13">
        <v>200</v>
      </c>
      <c r="E211" s="62">
        <v>6089</v>
      </c>
      <c r="F211" s="112"/>
      <c r="G211" s="112"/>
      <c r="H211" s="96">
        <v>334308615.31172401</v>
      </c>
      <c r="I211" s="96"/>
      <c r="J211" s="13">
        <v>239520729.58217001</v>
      </c>
      <c r="K211" s="13">
        <v>145251806.71768001</v>
      </c>
      <c r="L211" s="13">
        <v>63102410.361756302</v>
      </c>
    </row>
    <row r="212" spans="2:12" s="1" customFormat="1" ht="11.1" customHeight="1" x14ac:dyDescent="0.15">
      <c r="B212" s="60">
        <v>45444</v>
      </c>
      <c r="C212" s="61">
        <v>51561</v>
      </c>
      <c r="D212" s="13">
        <v>201</v>
      </c>
      <c r="E212" s="62">
        <v>6117</v>
      </c>
      <c r="F212" s="112"/>
      <c r="G212" s="112"/>
      <c r="H212" s="96">
        <v>326827701.83059502</v>
      </c>
      <c r="I212" s="96"/>
      <c r="J212" s="13">
        <v>233802160.61461699</v>
      </c>
      <c r="K212" s="13">
        <v>141458182.42991</v>
      </c>
      <c r="L212" s="13">
        <v>61219177.4897324</v>
      </c>
    </row>
    <row r="213" spans="2:12" s="1" customFormat="1" ht="11.1" customHeight="1" x14ac:dyDescent="0.15">
      <c r="B213" s="60">
        <v>45444</v>
      </c>
      <c r="C213" s="61">
        <v>51592</v>
      </c>
      <c r="D213" s="13">
        <v>202</v>
      </c>
      <c r="E213" s="62">
        <v>6148</v>
      </c>
      <c r="F213" s="112"/>
      <c r="G213" s="112"/>
      <c r="H213" s="96">
        <v>319460208.22666001</v>
      </c>
      <c r="I213" s="96"/>
      <c r="J213" s="13">
        <v>228144082.962075</v>
      </c>
      <c r="K213" s="13">
        <v>137683803.822543</v>
      </c>
      <c r="L213" s="13">
        <v>59333353.081311099</v>
      </c>
    </row>
    <row r="214" spans="2:12" s="1" customFormat="1" ht="11.1" customHeight="1" x14ac:dyDescent="0.15">
      <c r="B214" s="60">
        <v>45444</v>
      </c>
      <c r="C214" s="61">
        <v>51622</v>
      </c>
      <c r="D214" s="13">
        <v>203</v>
      </c>
      <c r="E214" s="62">
        <v>6178</v>
      </c>
      <c r="F214" s="112"/>
      <c r="G214" s="112"/>
      <c r="H214" s="96">
        <v>312179006.69925302</v>
      </c>
      <c r="I214" s="96"/>
      <c r="J214" s="13">
        <v>222578234.88514599</v>
      </c>
      <c r="K214" s="13">
        <v>133994233.13957</v>
      </c>
      <c r="L214" s="13">
        <v>57506670.976076402</v>
      </c>
    </row>
    <row r="215" spans="2:12" s="1" customFormat="1" ht="11.1" customHeight="1" x14ac:dyDescent="0.15">
      <c r="B215" s="60">
        <v>45444</v>
      </c>
      <c r="C215" s="61">
        <v>51653</v>
      </c>
      <c r="D215" s="13">
        <v>204</v>
      </c>
      <c r="E215" s="62">
        <v>6209</v>
      </c>
      <c r="F215" s="112"/>
      <c r="G215" s="112"/>
      <c r="H215" s="96">
        <v>305051031.92152601</v>
      </c>
      <c r="I215" s="96"/>
      <c r="J215" s="13">
        <v>217127222.59445801</v>
      </c>
      <c r="K215" s="13">
        <v>130380242.210922</v>
      </c>
      <c r="L215" s="13">
        <v>55718641.970503204</v>
      </c>
    </row>
    <row r="216" spans="2:12" s="1" customFormat="1" ht="11.1" customHeight="1" x14ac:dyDescent="0.15">
      <c r="B216" s="60">
        <v>45444</v>
      </c>
      <c r="C216" s="61">
        <v>51683</v>
      </c>
      <c r="D216" s="13">
        <v>205</v>
      </c>
      <c r="E216" s="62">
        <v>6239</v>
      </c>
      <c r="F216" s="112"/>
      <c r="G216" s="112"/>
      <c r="H216" s="96">
        <v>298212139.65953201</v>
      </c>
      <c r="I216" s="96"/>
      <c r="J216" s="13">
        <v>211911076.549483</v>
      </c>
      <c r="K216" s="13">
        <v>126934866.771143</v>
      </c>
      <c r="L216" s="13">
        <v>54023877.793439798</v>
      </c>
    </row>
    <row r="217" spans="2:12" s="1" customFormat="1" ht="11.1" customHeight="1" x14ac:dyDescent="0.15">
      <c r="B217" s="60">
        <v>45444</v>
      </c>
      <c r="C217" s="61">
        <v>51714</v>
      </c>
      <c r="D217" s="13">
        <v>206</v>
      </c>
      <c r="E217" s="62">
        <v>6270</v>
      </c>
      <c r="F217" s="112"/>
      <c r="G217" s="112"/>
      <c r="H217" s="96">
        <v>291561198.37705702</v>
      </c>
      <c r="I217" s="96"/>
      <c r="J217" s="13">
        <v>206833482.65402499</v>
      </c>
      <c r="K217" s="13">
        <v>123578298.491337</v>
      </c>
      <c r="L217" s="13">
        <v>52372541.987934299</v>
      </c>
    </row>
    <row r="218" spans="2:12" s="1" customFormat="1" ht="11.1" customHeight="1" x14ac:dyDescent="0.15">
      <c r="B218" s="60">
        <v>45444</v>
      </c>
      <c r="C218" s="61">
        <v>51745</v>
      </c>
      <c r="D218" s="13">
        <v>207</v>
      </c>
      <c r="E218" s="62">
        <v>6301</v>
      </c>
      <c r="F218" s="112"/>
      <c r="G218" s="112"/>
      <c r="H218" s="96">
        <v>285069602.16419202</v>
      </c>
      <c r="I218" s="96"/>
      <c r="J218" s="13">
        <v>201885350.76299301</v>
      </c>
      <c r="K218" s="13">
        <v>120315135.98058601</v>
      </c>
      <c r="L218" s="13">
        <v>50773643.360562198</v>
      </c>
    </row>
    <row r="219" spans="2:12" s="1" customFormat="1" ht="11.1" customHeight="1" x14ac:dyDescent="0.15">
      <c r="B219" s="60">
        <v>45444</v>
      </c>
      <c r="C219" s="61">
        <v>51775</v>
      </c>
      <c r="D219" s="13">
        <v>208</v>
      </c>
      <c r="E219" s="62">
        <v>6331</v>
      </c>
      <c r="F219" s="112"/>
      <c r="G219" s="112"/>
      <c r="H219" s="96">
        <v>278707194.91389602</v>
      </c>
      <c r="I219" s="96"/>
      <c r="J219" s="13">
        <v>197055534.87042701</v>
      </c>
      <c r="K219" s="13">
        <v>117147726.49211299</v>
      </c>
      <c r="L219" s="13">
        <v>49234327.473338298</v>
      </c>
    </row>
    <row r="220" spans="2:12" s="1" customFormat="1" ht="11.1" customHeight="1" x14ac:dyDescent="0.15">
      <c r="B220" s="60">
        <v>45444</v>
      </c>
      <c r="C220" s="61">
        <v>51806</v>
      </c>
      <c r="D220" s="13">
        <v>209</v>
      </c>
      <c r="E220" s="62">
        <v>6362</v>
      </c>
      <c r="F220" s="112"/>
      <c r="G220" s="112"/>
      <c r="H220" s="96">
        <v>272405672.90762401</v>
      </c>
      <c r="I220" s="96"/>
      <c r="J220" s="13">
        <v>192273478.83665499</v>
      </c>
      <c r="K220" s="13">
        <v>114014136.867946</v>
      </c>
      <c r="L220" s="13">
        <v>47714400.192000903</v>
      </c>
    </row>
    <row r="221" spans="2:12" s="1" customFormat="1" ht="11.1" customHeight="1" x14ac:dyDescent="0.15">
      <c r="B221" s="60">
        <v>45444</v>
      </c>
      <c r="C221" s="61">
        <v>51836</v>
      </c>
      <c r="D221" s="13">
        <v>210</v>
      </c>
      <c r="E221" s="62">
        <v>6392</v>
      </c>
      <c r="F221" s="112"/>
      <c r="G221" s="112"/>
      <c r="H221" s="96">
        <v>266297251.23366001</v>
      </c>
      <c r="I221" s="96"/>
      <c r="J221" s="13">
        <v>187653418.54069701</v>
      </c>
      <c r="K221" s="13">
        <v>111000661.639336</v>
      </c>
      <c r="L221" s="13">
        <v>46262853.423186898</v>
      </c>
    </row>
    <row r="222" spans="2:12" s="1" customFormat="1" ht="11.1" customHeight="1" x14ac:dyDescent="0.15">
      <c r="B222" s="60">
        <v>45444</v>
      </c>
      <c r="C222" s="61">
        <v>51867</v>
      </c>
      <c r="D222" s="13">
        <v>211</v>
      </c>
      <c r="E222" s="62">
        <v>6423</v>
      </c>
      <c r="F222" s="112"/>
      <c r="G222" s="112"/>
      <c r="H222" s="96">
        <v>260357111.41306901</v>
      </c>
      <c r="I222" s="96"/>
      <c r="J222" s="13">
        <v>183156366.99514499</v>
      </c>
      <c r="K222" s="13">
        <v>108065035.468907</v>
      </c>
      <c r="L222" s="13">
        <v>44848577.046226896</v>
      </c>
    </row>
    <row r="223" spans="2:12" s="1" customFormat="1" ht="11.1" customHeight="1" x14ac:dyDescent="0.15">
      <c r="B223" s="60">
        <v>45444</v>
      </c>
      <c r="C223" s="61">
        <v>51898</v>
      </c>
      <c r="D223" s="13">
        <v>212</v>
      </c>
      <c r="E223" s="62">
        <v>6454</v>
      </c>
      <c r="F223" s="112"/>
      <c r="G223" s="112"/>
      <c r="H223" s="96">
        <v>254548631.08648899</v>
      </c>
      <c r="I223" s="96"/>
      <c r="J223" s="13">
        <v>178766493.20319399</v>
      </c>
      <c r="K223" s="13">
        <v>105206698.838147</v>
      </c>
      <c r="L223" s="13">
        <v>43477391.617055401</v>
      </c>
    </row>
    <row r="224" spans="2:12" s="1" customFormat="1" ht="11.1" customHeight="1" x14ac:dyDescent="0.15">
      <c r="B224" s="60">
        <v>45444</v>
      </c>
      <c r="C224" s="61">
        <v>51926</v>
      </c>
      <c r="D224" s="13">
        <v>213</v>
      </c>
      <c r="E224" s="62">
        <v>6482</v>
      </c>
      <c r="F224" s="112"/>
      <c r="G224" s="112"/>
      <c r="H224" s="96">
        <v>248862974.21246299</v>
      </c>
      <c r="I224" s="96"/>
      <c r="J224" s="13">
        <v>174505759.46631801</v>
      </c>
      <c r="K224" s="13">
        <v>102463256.386565</v>
      </c>
      <c r="L224" s="13">
        <v>42181619.795914903</v>
      </c>
    </row>
    <row r="225" spans="2:12" s="1" customFormat="1" ht="11.1" customHeight="1" x14ac:dyDescent="0.15">
      <c r="B225" s="60">
        <v>45444</v>
      </c>
      <c r="C225" s="61">
        <v>51957</v>
      </c>
      <c r="D225" s="13">
        <v>214</v>
      </c>
      <c r="E225" s="62">
        <v>6513</v>
      </c>
      <c r="F225" s="112"/>
      <c r="G225" s="112"/>
      <c r="H225" s="96">
        <v>243303737.502507</v>
      </c>
      <c r="I225" s="96"/>
      <c r="J225" s="13">
        <v>170318191.69448</v>
      </c>
      <c r="K225" s="13">
        <v>99750141.226655096</v>
      </c>
      <c r="L225" s="13">
        <v>40890765.1887585</v>
      </c>
    </row>
    <row r="226" spans="2:12" s="1" customFormat="1" ht="11.1" customHeight="1" x14ac:dyDescent="0.15">
      <c r="B226" s="60">
        <v>45444</v>
      </c>
      <c r="C226" s="61">
        <v>51987</v>
      </c>
      <c r="D226" s="13">
        <v>215</v>
      </c>
      <c r="E226" s="62">
        <v>6543</v>
      </c>
      <c r="F226" s="112"/>
      <c r="G226" s="112"/>
      <c r="H226" s="96">
        <v>237808504.036414</v>
      </c>
      <c r="I226" s="96"/>
      <c r="J226" s="13">
        <v>166198155.03924999</v>
      </c>
      <c r="K226" s="13">
        <v>97097589.281320095</v>
      </c>
      <c r="L226" s="13">
        <v>39640237.630025499</v>
      </c>
    </row>
    <row r="227" spans="2:12" s="1" customFormat="1" ht="11.1" customHeight="1" x14ac:dyDescent="0.15">
      <c r="B227" s="60">
        <v>45444</v>
      </c>
      <c r="C227" s="61">
        <v>52018</v>
      </c>
      <c r="D227" s="13">
        <v>216</v>
      </c>
      <c r="E227" s="62">
        <v>6574</v>
      </c>
      <c r="F227" s="112"/>
      <c r="G227" s="112"/>
      <c r="H227" s="96">
        <v>232386486.66134</v>
      </c>
      <c r="I227" s="96"/>
      <c r="J227" s="13">
        <v>162133391.22175199</v>
      </c>
      <c r="K227" s="13">
        <v>94481941.413132802</v>
      </c>
      <c r="L227" s="13">
        <v>38409020.317831002</v>
      </c>
    </row>
    <row r="228" spans="2:12" s="1" customFormat="1" ht="11.1" customHeight="1" x14ac:dyDescent="0.15">
      <c r="B228" s="60">
        <v>45444</v>
      </c>
      <c r="C228" s="61">
        <v>52048</v>
      </c>
      <c r="D228" s="13">
        <v>217</v>
      </c>
      <c r="E228" s="62">
        <v>6604</v>
      </c>
      <c r="F228" s="112"/>
      <c r="G228" s="112"/>
      <c r="H228" s="96">
        <v>227055243.73035899</v>
      </c>
      <c r="I228" s="96"/>
      <c r="J228" s="13">
        <v>158153822.49346399</v>
      </c>
      <c r="K228" s="13">
        <v>91936041.915231705</v>
      </c>
      <c r="L228" s="13">
        <v>37220851.748368599</v>
      </c>
    </row>
    <row r="229" spans="2:12" s="1" customFormat="1" ht="11.1" customHeight="1" x14ac:dyDescent="0.15">
      <c r="B229" s="60">
        <v>45444</v>
      </c>
      <c r="C229" s="61">
        <v>52079</v>
      </c>
      <c r="D229" s="13">
        <v>218</v>
      </c>
      <c r="E229" s="62">
        <v>6635</v>
      </c>
      <c r="F229" s="112"/>
      <c r="G229" s="112"/>
      <c r="H229" s="96">
        <v>221803490.41347399</v>
      </c>
      <c r="I229" s="96"/>
      <c r="J229" s="13">
        <v>154233712.36686701</v>
      </c>
      <c r="K229" s="13">
        <v>89429234.694893703</v>
      </c>
      <c r="L229" s="13">
        <v>36052604.0253096</v>
      </c>
    </row>
    <row r="230" spans="2:12" s="1" customFormat="1" ht="11.1" customHeight="1" x14ac:dyDescent="0.15">
      <c r="B230" s="60">
        <v>45444</v>
      </c>
      <c r="C230" s="61">
        <v>52110</v>
      </c>
      <c r="D230" s="13">
        <v>219</v>
      </c>
      <c r="E230" s="62">
        <v>6666</v>
      </c>
      <c r="F230" s="112"/>
      <c r="G230" s="112"/>
      <c r="H230" s="96">
        <v>216615862.796554</v>
      </c>
      <c r="I230" s="96"/>
      <c r="J230" s="13">
        <v>150370959.82236201</v>
      </c>
      <c r="K230" s="13">
        <v>86967756.524321496</v>
      </c>
      <c r="L230" s="13">
        <v>34911781.502238199</v>
      </c>
    </row>
    <row r="231" spans="2:12" s="1" customFormat="1" ht="11.1" customHeight="1" x14ac:dyDescent="0.15">
      <c r="B231" s="60">
        <v>45444</v>
      </c>
      <c r="C231" s="61">
        <v>52140</v>
      </c>
      <c r="D231" s="13">
        <v>220</v>
      </c>
      <c r="E231" s="62">
        <v>6696</v>
      </c>
      <c r="F231" s="112"/>
      <c r="G231" s="112"/>
      <c r="H231" s="96">
        <v>211530955.622042</v>
      </c>
      <c r="I231" s="96"/>
      <c r="J231" s="13">
        <v>146600079.81087601</v>
      </c>
      <c r="K231" s="13">
        <v>84578167.059779495</v>
      </c>
      <c r="L231" s="13">
        <v>33813341.951330498</v>
      </c>
    </row>
    <row r="232" spans="2:12" s="1" customFormat="1" ht="11.1" customHeight="1" x14ac:dyDescent="0.15">
      <c r="B232" s="60">
        <v>45444</v>
      </c>
      <c r="C232" s="61">
        <v>52171</v>
      </c>
      <c r="D232" s="13">
        <v>221</v>
      </c>
      <c r="E232" s="62">
        <v>6727</v>
      </c>
      <c r="F232" s="112"/>
      <c r="G232" s="112"/>
      <c r="H232" s="96">
        <v>206517570.24160701</v>
      </c>
      <c r="I232" s="96"/>
      <c r="J232" s="13">
        <v>142882835.826736</v>
      </c>
      <c r="K232" s="13">
        <v>82223927.306470394</v>
      </c>
      <c r="L232" s="13">
        <v>32732913.5419758</v>
      </c>
    </row>
    <row r="233" spans="2:12" s="1" customFormat="1" ht="11.1" customHeight="1" x14ac:dyDescent="0.15">
      <c r="B233" s="60">
        <v>45444</v>
      </c>
      <c r="C233" s="61">
        <v>52201</v>
      </c>
      <c r="D233" s="13">
        <v>222</v>
      </c>
      <c r="E233" s="62">
        <v>6757</v>
      </c>
      <c r="F233" s="112"/>
      <c r="G233" s="112"/>
      <c r="H233" s="96">
        <v>201563017.38534799</v>
      </c>
      <c r="I233" s="96"/>
      <c r="J233" s="13">
        <v>139226038.45262</v>
      </c>
      <c r="K233" s="13">
        <v>79922376.351076201</v>
      </c>
      <c r="L233" s="13">
        <v>31686255.431250799</v>
      </c>
    </row>
    <row r="234" spans="2:12" s="1" customFormat="1" ht="11.1" customHeight="1" x14ac:dyDescent="0.15">
      <c r="B234" s="60">
        <v>45444</v>
      </c>
      <c r="C234" s="61">
        <v>52232</v>
      </c>
      <c r="D234" s="13">
        <v>223</v>
      </c>
      <c r="E234" s="62">
        <v>6788</v>
      </c>
      <c r="F234" s="112"/>
      <c r="G234" s="112"/>
      <c r="H234" s="96">
        <v>196665704.55163899</v>
      </c>
      <c r="I234" s="96"/>
      <c r="J234" s="13">
        <v>135612907.16271201</v>
      </c>
      <c r="K234" s="13">
        <v>77650282.7603347</v>
      </c>
      <c r="L234" s="13">
        <v>30655061.4871931</v>
      </c>
    </row>
    <row r="235" spans="2:12" s="1" customFormat="1" ht="11.1" customHeight="1" x14ac:dyDescent="0.15">
      <c r="B235" s="60">
        <v>45444</v>
      </c>
      <c r="C235" s="61">
        <v>52263</v>
      </c>
      <c r="D235" s="13">
        <v>224</v>
      </c>
      <c r="E235" s="62">
        <v>6819</v>
      </c>
      <c r="F235" s="112"/>
      <c r="G235" s="112"/>
      <c r="H235" s="96">
        <v>191803865.01048699</v>
      </c>
      <c r="I235" s="96"/>
      <c r="J235" s="13">
        <v>132036051.136668</v>
      </c>
      <c r="K235" s="13">
        <v>75409946.988813907</v>
      </c>
      <c r="L235" s="13">
        <v>29644518.7979328</v>
      </c>
    </row>
    <row r="236" spans="2:12" s="1" customFormat="1" ht="11.1" customHeight="1" x14ac:dyDescent="0.15">
      <c r="B236" s="60">
        <v>45444</v>
      </c>
      <c r="C236" s="61">
        <v>52291</v>
      </c>
      <c r="D236" s="13">
        <v>225</v>
      </c>
      <c r="E236" s="62">
        <v>6847</v>
      </c>
      <c r="F236" s="112"/>
      <c r="G236" s="112"/>
      <c r="H236" s="96">
        <v>187000109.40350699</v>
      </c>
      <c r="I236" s="96"/>
      <c r="J236" s="13">
        <v>128531967.78723601</v>
      </c>
      <c r="K236" s="13">
        <v>73240007.642959997</v>
      </c>
      <c r="L236" s="13">
        <v>28681321.769344602</v>
      </c>
    </row>
    <row r="237" spans="2:12" s="1" customFormat="1" ht="11.1" customHeight="1" x14ac:dyDescent="0.15">
      <c r="B237" s="60">
        <v>45444</v>
      </c>
      <c r="C237" s="61">
        <v>52322</v>
      </c>
      <c r="D237" s="13">
        <v>226</v>
      </c>
      <c r="E237" s="62">
        <v>6878</v>
      </c>
      <c r="F237" s="112"/>
      <c r="G237" s="112"/>
      <c r="H237" s="96">
        <v>182268555.609164</v>
      </c>
      <c r="I237" s="96"/>
      <c r="J237" s="13">
        <v>125067315.185326</v>
      </c>
      <c r="K237" s="13">
        <v>71084537.857444599</v>
      </c>
      <c r="L237" s="13">
        <v>27719318.2485057</v>
      </c>
    </row>
    <row r="238" spans="2:12" s="1" customFormat="1" ht="11.1" customHeight="1" x14ac:dyDescent="0.15">
      <c r="B238" s="60">
        <v>45444</v>
      </c>
      <c r="C238" s="61">
        <v>52352</v>
      </c>
      <c r="D238" s="13">
        <v>227</v>
      </c>
      <c r="E238" s="62">
        <v>6908</v>
      </c>
      <c r="F238" s="112"/>
      <c r="G238" s="112"/>
      <c r="H238" s="96">
        <v>177496411.39891499</v>
      </c>
      <c r="I238" s="96"/>
      <c r="J238" s="13">
        <v>121592898.80935299</v>
      </c>
      <c r="K238" s="13">
        <v>68939685.351881102</v>
      </c>
      <c r="L238" s="13">
        <v>26772737.5552665</v>
      </c>
    </row>
    <row r="239" spans="2:12" s="1" customFormat="1" ht="11.1" customHeight="1" x14ac:dyDescent="0.15">
      <c r="B239" s="60">
        <v>45444</v>
      </c>
      <c r="C239" s="61">
        <v>52383</v>
      </c>
      <c r="D239" s="13">
        <v>228</v>
      </c>
      <c r="E239" s="62">
        <v>6939</v>
      </c>
      <c r="F239" s="112"/>
      <c r="G239" s="112"/>
      <c r="H239" s="96">
        <v>172851674.642663</v>
      </c>
      <c r="I239" s="96"/>
      <c r="J239" s="13">
        <v>118210214.627894</v>
      </c>
      <c r="K239" s="13">
        <v>66851350.231907599</v>
      </c>
      <c r="L239" s="13">
        <v>25851770.201329</v>
      </c>
    </row>
    <row r="240" spans="2:12" s="1" customFormat="1" ht="11.1" customHeight="1" x14ac:dyDescent="0.15">
      <c r="B240" s="60">
        <v>45444</v>
      </c>
      <c r="C240" s="61">
        <v>52413</v>
      </c>
      <c r="D240" s="13">
        <v>229</v>
      </c>
      <c r="E240" s="62">
        <v>6969</v>
      </c>
      <c r="F240" s="112"/>
      <c r="G240" s="112"/>
      <c r="H240" s="96">
        <v>168270966.159049</v>
      </c>
      <c r="I240" s="96"/>
      <c r="J240" s="13">
        <v>114888659.729809</v>
      </c>
      <c r="K240" s="13">
        <v>64812997.576743104</v>
      </c>
      <c r="L240" s="13">
        <v>24960788.175966199</v>
      </c>
    </row>
    <row r="241" spans="2:12" s="1" customFormat="1" ht="11.1" customHeight="1" x14ac:dyDescent="0.15">
      <c r="B241" s="60">
        <v>45444</v>
      </c>
      <c r="C241" s="61">
        <v>52444</v>
      </c>
      <c r="D241" s="13">
        <v>230</v>
      </c>
      <c r="E241" s="62">
        <v>7000</v>
      </c>
      <c r="F241" s="112"/>
      <c r="G241" s="112"/>
      <c r="H241" s="96">
        <v>163743341.27808499</v>
      </c>
      <c r="I241" s="96"/>
      <c r="J241" s="13">
        <v>111607762.61369701</v>
      </c>
      <c r="K241" s="13">
        <v>62801994.955067098</v>
      </c>
      <c r="L241" s="13">
        <v>24083868.436811101</v>
      </c>
    </row>
    <row r="242" spans="2:12" s="1" customFormat="1" ht="11.1" customHeight="1" x14ac:dyDescent="0.15">
      <c r="B242" s="60">
        <v>45444</v>
      </c>
      <c r="C242" s="61">
        <v>52475</v>
      </c>
      <c r="D242" s="13">
        <v>231</v>
      </c>
      <c r="E242" s="62">
        <v>7031</v>
      </c>
      <c r="F242" s="112"/>
      <c r="G242" s="112"/>
      <c r="H242" s="96">
        <v>159263120.4612</v>
      </c>
      <c r="I242" s="96"/>
      <c r="J242" s="13">
        <v>108369920.185711</v>
      </c>
      <c r="K242" s="13">
        <v>60824967.293946996</v>
      </c>
      <c r="L242" s="13">
        <v>23226903.206559502</v>
      </c>
    </row>
    <row r="243" spans="2:12" s="1" customFormat="1" ht="11.1" customHeight="1" x14ac:dyDescent="0.15">
      <c r="B243" s="60">
        <v>45444</v>
      </c>
      <c r="C243" s="61">
        <v>52505</v>
      </c>
      <c r="D243" s="13">
        <v>232</v>
      </c>
      <c r="E243" s="62">
        <v>7061</v>
      </c>
      <c r="F243" s="112"/>
      <c r="G243" s="112"/>
      <c r="H243" s="96">
        <v>154851615.02696201</v>
      </c>
      <c r="I243" s="96"/>
      <c r="J243" s="13">
        <v>105195177.903594</v>
      </c>
      <c r="K243" s="13">
        <v>58897753.5292027</v>
      </c>
      <c r="L243" s="13">
        <v>22398773.585389901</v>
      </c>
    </row>
    <row r="244" spans="2:12" s="1" customFormat="1" ht="11.1" customHeight="1" x14ac:dyDescent="0.15">
      <c r="B244" s="60">
        <v>45444</v>
      </c>
      <c r="C244" s="61">
        <v>52536</v>
      </c>
      <c r="D244" s="13">
        <v>233</v>
      </c>
      <c r="E244" s="62">
        <v>7092</v>
      </c>
      <c r="F244" s="112"/>
      <c r="G244" s="112"/>
      <c r="H244" s="96">
        <v>150497307.436968</v>
      </c>
      <c r="I244" s="96"/>
      <c r="J244" s="13">
        <v>102063769.09364</v>
      </c>
      <c r="K244" s="13">
        <v>56999178.050113998</v>
      </c>
      <c r="L244" s="13">
        <v>21584933.851895001</v>
      </c>
    </row>
    <row r="245" spans="2:12" s="1" customFormat="1" ht="11.1" customHeight="1" x14ac:dyDescent="0.15">
      <c r="B245" s="60">
        <v>45444</v>
      </c>
      <c r="C245" s="61">
        <v>52566</v>
      </c>
      <c r="D245" s="13">
        <v>234</v>
      </c>
      <c r="E245" s="62">
        <v>7122</v>
      </c>
      <c r="F245" s="112"/>
      <c r="G245" s="112"/>
      <c r="H245" s="96">
        <v>146184983.87113801</v>
      </c>
      <c r="I245" s="96"/>
      <c r="J245" s="13">
        <v>98976523.829244494</v>
      </c>
      <c r="K245" s="13">
        <v>55139008.809950799</v>
      </c>
      <c r="L245" s="13">
        <v>20794915.855762199</v>
      </c>
    </row>
    <row r="246" spans="2:12" s="1" customFormat="1" ht="11.1" customHeight="1" x14ac:dyDescent="0.15">
      <c r="B246" s="60">
        <v>45444</v>
      </c>
      <c r="C246" s="61">
        <v>52597</v>
      </c>
      <c r="D246" s="13">
        <v>235</v>
      </c>
      <c r="E246" s="62">
        <v>7153</v>
      </c>
      <c r="F246" s="112"/>
      <c r="G246" s="112"/>
      <c r="H246" s="96">
        <v>141691184.41795599</v>
      </c>
      <c r="I246" s="96"/>
      <c r="J246" s="13">
        <v>95771224.973131195</v>
      </c>
      <c r="K246" s="13">
        <v>53217674.5504838</v>
      </c>
      <c r="L246" s="13">
        <v>19985302.462673999</v>
      </c>
    </row>
    <row r="247" spans="2:12" s="1" customFormat="1" ht="11.1" customHeight="1" x14ac:dyDescent="0.15">
      <c r="B247" s="60">
        <v>45444</v>
      </c>
      <c r="C247" s="61">
        <v>52628</v>
      </c>
      <c r="D247" s="13">
        <v>236</v>
      </c>
      <c r="E247" s="62">
        <v>7184</v>
      </c>
      <c r="F247" s="112"/>
      <c r="G247" s="112"/>
      <c r="H247" s="96">
        <v>137468834.62895101</v>
      </c>
      <c r="I247" s="96"/>
      <c r="J247" s="13">
        <v>92759680.005655602</v>
      </c>
      <c r="K247" s="13">
        <v>51413146.7326193</v>
      </c>
      <c r="L247" s="13">
        <v>19225853.879005902</v>
      </c>
    </row>
    <row r="248" spans="2:12" s="1" customFormat="1" ht="11.1" customHeight="1" x14ac:dyDescent="0.15">
      <c r="B248" s="60">
        <v>45444</v>
      </c>
      <c r="C248" s="61">
        <v>52657</v>
      </c>
      <c r="D248" s="13">
        <v>237</v>
      </c>
      <c r="E248" s="62">
        <v>7213</v>
      </c>
      <c r="F248" s="112"/>
      <c r="G248" s="112"/>
      <c r="H248" s="96">
        <v>133284089.732649</v>
      </c>
      <c r="I248" s="96"/>
      <c r="J248" s="13">
        <v>89793240.063948199</v>
      </c>
      <c r="K248" s="13">
        <v>49650545.950857401</v>
      </c>
      <c r="L248" s="13">
        <v>18493155.7487792</v>
      </c>
    </row>
    <row r="249" spans="2:12" s="1" customFormat="1" ht="11.1" customHeight="1" x14ac:dyDescent="0.15">
      <c r="B249" s="60">
        <v>45444</v>
      </c>
      <c r="C249" s="61">
        <v>52688</v>
      </c>
      <c r="D249" s="13">
        <v>238</v>
      </c>
      <c r="E249" s="62">
        <v>7244</v>
      </c>
      <c r="F249" s="112"/>
      <c r="G249" s="112"/>
      <c r="H249" s="96">
        <v>129118559.61053801</v>
      </c>
      <c r="I249" s="96"/>
      <c r="J249" s="13">
        <v>86839394.000155196</v>
      </c>
      <c r="K249" s="13">
        <v>47895119.650726698</v>
      </c>
      <c r="L249" s="13">
        <v>17763759.352397401</v>
      </c>
    </row>
    <row r="250" spans="2:12" s="1" customFormat="1" ht="11.1" customHeight="1" x14ac:dyDescent="0.15">
      <c r="B250" s="60">
        <v>45444</v>
      </c>
      <c r="C250" s="61">
        <v>52718</v>
      </c>
      <c r="D250" s="13">
        <v>239</v>
      </c>
      <c r="E250" s="62">
        <v>7274</v>
      </c>
      <c r="F250" s="112"/>
      <c r="G250" s="112"/>
      <c r="H250" s="96">
        <v>124906227.371143</v>
      </c>
      <c r="I250" s="96"/>
      <c r="J250" s="13">
        <v>83868478.268927097</v>
      </c>
      <c r="K250" s="13">
        <v>46142700.592906602</v>
      </c>
      <c r="L250" s="13">
        <v>17043654.070838701</v>
      </c>
    </row>
    <row r="251" spans="2:12" s="1" customFormat="1" ht="11.1" customHeight="1" x14ac:dyDescent="0.15">
      <c r="B251" s="60">
        <v>45444</v>
      </c>
      <c r="C251" s="61">
        <v>52749</v>
      </c>
      <c r="D251" s="13">
        <v>240</v>
      </c>
      <c r="E251" s="62">
        <v>7305</v>
      </c>
      <c r="F251" s="112"/>
      <c r="G251" s="112"/>
      <c r="H251" s="96">
        <v>120811052.76591</v>
      </c>
      <c r="I251" s="96"/>
      <c r="J251" s="13">
        <v>80981183.556835696</v>
      </c>
      <c r="K251" s="13">
        <v>44440860.386005796</v>
      </c>
      <c r="L251" s="13">
        <v>16345521.4544228</v>
      </c>
    </row>
    <row r="252" spans="2:12" s="1" customFormat="1" ht="11.1" customHeight="1" x14ac:dyDescent="0.15">
      <c r="B252" s="60">
        <v>45444</v>
      </c>
      <c r="C252" s="61">
        <v>52779</v>
      </c>
      <c r="D252" s="13">
        <v>241</v>
      </c>
      <c r="E252" s="62">
        <v>7335</v>
      </c>
      <c r="F252" s="112"/>
      <c r="G252" s="112"/>
      <c r="H252" s="96">
        <v>116761414.82341</v>
      </c>
      <c r="I252" s="96"/>
      <c r="J252" s="13">
        <v>78138192.3612196</v>
      </c>
      <c r="K252" s="13">
        <v>42775142.598476</v>
      </c>
      <c r="L252" s="13">
        <v>15668371.8917704</v>
      </c>
    </row>
    <row r="253" spans="2:12" s="1" customFormat="1" ht="11.1" customHeight="1" x14ac:dyDescent="0.15">
      <c r="B253" s="60">
        <v>45444</v>
      </c>
      <c r="C253" s="61">
        <v>52810</v>
      </c>
      <c r="D253" s="13">
        <v>242</v>
      </c>
      <c r="E253" s="62">
        <v>7366</v>
      </c>
      <c r="F253" s="112"/>
      <c r="G253" s="112"/>
      <c r="H253" s="96">
        <v>112797416.85515501</v>
      </c>
      <c r="I253" s="96"/>
      <c r="J253" s="13">
        <v>75357406.688303202</v>
      </c>
      <c r="K253" s="13">
        <v>41147944.297433697</v>
      </c>
      <c r="L253" s="13">
        <v>15008495.794621101</v>
      </c>
    </row>
    <row r="254" spans="2:12" s="1" customFormat="1" ht="11.1" customHeight="1" x14ac:dyDescent="0.15">
      <c r="B254" s="60">
        <v>45444</v>
      </c>
      <c r="C254" s="61">
        <v>52841</v>
      </c>
      <c r="D254" s="13">
        <v>243</v>
      </c>
      <c r="E254" s="62">
        <v>7397</v>
      </c>
      <c r="F254" s="112"/>
      <c r="G254" s="112"/>
      <c r="H254" s="96">
        <v>108901948.441074</v>
      </c>
      <c r="I254" s="96"/>
      <c r="J254" s="13">
        <v>72631534.470373005</v>
      </c>
      <c r="K254" s="13">
        <v>39558654.461052798</v>
      </c>
      <c r="L254" s="13">
        <v>14367696.8272937</v>
      </c>
    </row>
    <row r="255" spans="2:12" s="1" customFormat="1" ht="11.1" customHeight="1" x14ac:dyDescent="0.15">
      <c r="B255" s="60">
        <v>45444</v>
      </c>
      <c r="C255" s="61">
        <v>52871</v>
      </c>
      <c r="D255" s="13">
        <v>244</v>
      </c>
      <c r="E255" s="62">
        <v>7427</v>
      </c>
      <c r="F255" s="112"/>
      <c r="G255" s="112"/>
      <c r="H255" s="96">
        <v>105100635.409712</v>
      </c>
      <c r="I255" s="96"/>
      <c r="J255" s="13">
        <v>69981213.887796894</v>
      </c>
      <c r="K255" s="13">
        <v>38021349.773180403</v>
      </c>
      <c r="L255" s="13">
        <v>13752740.807102401</v>
      </c>
    </row>
    <row r="256" spans="2:12" s="1" customFormat="1" ht="11.1" customHeight="1" x14ac:dyDescent="0.15">
      <c r="B256" s="60">
        <v>45444</v>
      </c>
      <c r="C256" s="61">
        <v>52902</v>
      </c>
      <c r="D256" s="13">
        <v>245</v>
      </c>
      <c r="E256" s="62">
        <v>7458</v>
      </c>
      <c r="F256" s="112"/>
      <c r="G256" s="112"/>
      <c r="H256" s="96">
        <v>101362529.912609</v>
      </c>
      <c r="I256" s="96"/>
      <c r="J256" s="13">
        <v>67377726.152384803</v>
      </c>
      <c r="K256" s="13">
        <v>36513755.427812099</v>
      </c>
      <c r="L256" s="13">
        <v>13151486.682238899</v>
      </c>
    </row>
    <row r="257" spans="2:12" s="1" customFormat="1" ht="11.1" customHeight="1" x14ac:dyDescent="0.15">
      <c r="B257" s="60">
        <v>45444</v>
      </c>
      <c r="C257" s="61">
        <v>52932</v>
      </c>
      <c r="D257" s="13">
        <v>246</v>
      </c>
      <c r="E257" s="62">
        <v>7488</v>
      </c>
      <c r="F257" s="112"/>
      <c r="G257" s="112"/>
      <c r="H257" s="96">
        <v>97684428.198238</v>
      </c>
      <c r="I257" s="96"/>
      <c r="J257" s="13">
        <v>64826236.291556001</v>
      </c>
      <c r="K257" s="13">
        <v>35044569.317180201</v>
      </c>
      <c r="L257" s="13">
        <v>12570575.411179099</v>
      </c>
    </row>
    <row r="258" spans="2:12" s="1" customFormat="1" ht="11.1" customHeight="1" x14ac:dyDescent="0.15">
      <c r="B258" s="60">
        <v>45444</v>
      </c>
      <c r="C258" s="61">
        <v>52963</v>
      </c>
      <c r="D258" s="13">
        <v>247</v>
      </c>
      <c r="E258" s="62">
        <v>7519</v>
      </c>
      <c r="F258" s="112"/>
      <c r="G258" s="112"/>
      <c r="H258" s="96">
        <v>94129689.228193</v>
      </c>
      <c r="I258" s="96"/>
      <c r="J258" s="13">
        <v>62361258.8018106</v>
      </c>
      <c r="K258" s="13">
        <v>33626284.662924796</v>
      </c>
      <c r="L258" s="13">
        <v>12010744.691603299</v>
      </c>
    </row>
    <row r="259" spans="2:12" s="1" customFormat="1" ht="11.1" customHeight="1" x14ac:dyDescent="0.15">
      <c r="B259" s="60">
        <v>45444</v>
      </c>
      <c r="C259" s="61">
        <v>52994</v>
      </c>
      <c r="D259" s="13">
        <v>248</v>
      </c>
      <c r="E259" s="62">
        <v>7550</v>
      </c>
      <c r="F259" s="112"/>
      <c r="G259" s="112"/>
      <c r="H259" s="96">
        <v>90604091.972393006</v>
      </c>
      <c r="I259" s="96"/>
      <c r="J259" s="13">
        <v>59923730.142655201</v>
      </c>
      <c r="K259" s="13">
        <v>32229750.572817501</v>
      </c>
      <c r="L259" s="13">
        <v>11463166.8651706</v>
      </c>
    </row>
    <row r="260" spans="2:12" s="1" customFormat="1" ht="11.1" customHeight="1" x14ac:dyDescent="0.15">
      <c r="B260" s="60">
        <v>45444</v>
      </c>
      <c r="C260" s="61">
        <v>53022</v>
      </c>
      <c r="D260" s="13">
        <v>249</v>
      </c>
      <c r="E260" s="62">
        <v>7578</v>
      </c>
      <c r="F260" s="112"/>
      <c r="G260" s="112"/>
      <c r="H260" s="96">
        <v>87096780.639327005</v>
      </c>
      <c r="I260" s="96"/>
      <c r="J260" s="13">
        <v>57515811.644671999</v>
      </c>
      <c r="K260" s="13">
        <v>30863592.332638901</v>
      </c>
      <c r="L260" s="13">
        <v>10935261.045228399</v>
      </c>
    </row>
    <row r="261" spans="2:12" s="1" customFormat="1" ht="11.1" customHeight="1" x14ac:dyDescent="0.15">
      <c r="B261" s="60">
        <v>45444</v>
      </c>
      <c r="C261" s="61">
        <v>53053</v>
      </c>
      <c r="D261" s="13">
        <v>250</v>
      </c>
      <c r="E261" s="62">
        <v>7609</v>
      </c>
      <c r="F261" s="112"/>
      <c r="G261" s="112"/>
      <c r="H261" s="96">
        <v>83612457.880515993</v>
      </c>
      <c r="I261" s="96"/>
      <c r="J261" s="13">
        <v>55121232.477195598</v>
      </c>
      <c r="K261" s="13">
        <v>29503411.2880392</v>
      </c>
      <c r="L261" s="13">
        <v>10409060.533067301</v>
      </c>
    </row>
    <row r="262" spans="2:12" s="1" customFormat="1" ht="11.1" customHeight="1" x14ac:dyDescent="0.15">
      <c r="B262" s="60">
        <v>45444</v>
      </c>
      <c r="C262" s="61">
        <v>53083</v>
      </c>
      <c r="D262" s="13">
        <v>251</v>
      </c>
      <c r="E262" s="62">
        <v>7639</v>
      </c>
      <c r="F262" s="112"/>
      <c r="G262" s="112"/>
      <c r="H262" s="96">
        <v>80163056.366034999</v>
      </c>
      <c r="I262" s="96"/>
      <c r="J262" s="13">
        <v>52760482.296076097</v>
      </c>
      <c r="K262" s="13">
        <v>28170323.747986399</v>
      </c>
      <c r="L262" s="13">
        <v>9897994.8206848092</v>
      </c>
    </row>
    <row r="263" spans="2:12" s="1" customFormat="1" ht="11.1" customHeight="1" x14ac:dyDescent="0.15">
      <c r="B263" s="60">
        <v>45444</v>
      </c>
      <c r="C263" s="61">
        <v>53114</v>
      </c>
      <c r="D263" s="13">
        <v>252</v>
      </c>
      <c r="E263" s="62">
        <v>7670</v>
      </c>
      <c r="F263" s="112"/>
      <c r="G263" s="112"/>
      <c r="H263" s="96">
        <v>76780592.774285004</v>
      </c>
      <c r="I263" s="96"/>
      <c r="J263" s="13">
        <v>50448554.799959697</v>
      </c>
      <c r="K263" s="13">
        <v>26867416.2425946</v>
      </c>
      <c r="L263" s="13">
        <v>9400217.6080011297</v>
      </c>
    </row>
    <row r="264" spans="2:12" s="1" customFormat="1" ht="11.1" customHeight="1" x14ac:dyDescent="0.15">
      <c r="B264" s="60">
        <v>45444</v>
      </c>
      <c r="C264" s="61">
        <v>53144</v>
      </c>
      <c r="D264" s="13">
        <v>253</v>
      </c>
      <c r="E264" s="62">
        <v>7700</v>
      </c>
      <c r="F264" s="112"/>
      <c r="G264" s="112"/>
      <c r="H264" s="96">
        <v>73444390.516874999</v>
      </c>
      <c r="I264" s="96"/>
      <c r="J264" s="13">
        <v>48177300.350376002</v>
      </c>
      <c r="K264" s="13">
        <v>25594662.183487199</v>
      </c>
      <c r="L264" s="13">
        <v>8918205.7757049091</v>
      </c>
    </row>
    <row r="265" spans="2:12" s="1" customFormat="1" ht="11.1" customHeight="1" x14ac:dyDescent="0.15">
      <c r="B265" s="60">
        <v>45444</v>
      </c>
      <c r="C265" s="61">
        <v>53175</v>
      </c>
      <c r="D265" s="13">
        <v>254</v>
      </c>
      <c r="E265" s="62">
        <v>7731</v>
      </c>
      <c r="F265" s="112"/>
      <c r="G265" s="112"/>
      <c r="H265" s="96">
        <v>70142526.882267997</v>
      </c>
      <c r="I265" s="96"/>
      <c r="J265" s="13">
        <v>45933338.902296998</v>
      </c>
      <c r="K265" s="13">
        <v>24340475.0385518</v>
      </c>
      <c r="L265" s="13">
        <v>8445274.2342897002</v>
      </c>
    </row>
    <row r="266" spans="2:12" s="1" customFormat="1" ht="11.1" customHeight="1" x14ac:dyDescent="0.15">
      <c r="B266" s="60">
        <v>45444</v>
      </c>
      <c r="C266" s="61">
        <v>53206</v>
      </c>
      <c r="D266" s="13">
        <v>255</v>
      </c>
      <c r="E266" s="62">
        <v>7762</v>
      </c>
      <c r="F266" s="112"/>
      <c r="G266" s="112"/>
      <c r="H266" s="96">
        <v>66879366.271908</v>
      </c>
      <c r="I266" s="96"/>
      <c r="J266" s="13">
        <v>43722152.680767097</v>
      </c>
      <c r="K266" s="13">
        <v>23109825.3690526</v>
      </c>
      <c r="L266" s="13">
        <v>7984321.0191275999</v>
      </c>
    </row>
    <row r="267" spans="2:12" s="1" customFormat="1" ht="11.1" customHeight="1" x14ac:dyDescent="0.15">
      <c r="B267" s="60">
        <v>45444</v>
      </c>
      <c r="C267" s="61">
        <v>53236</v>
      </c>
      <c r="D267" s="13">
        <v>256</v>
      </c>
      <c r="E267" s="62">
        <v>7792</v>
      </c>
      <c r="F267" s="112"/>
      <c r="G267" s="112"/>
      <c r="H267" s="96">
        <v>63704329.086057998</v>
      </c>
      <c r="I267" s="96"/>
      <c r="J267" s="13">
        <v>41578124.359518699</v>
      </c>
      <c r="K267" s="13">
        <v>21922485.343672</v>
      </c>
      <c r="L267" s="13">
        <v>7543053.67517344</v>
      </c>
    </row>
    <row r="268" spans="2:12" s="1" customFormat="1" ht="11.1" customHeight="1" x14ac:dyDescent="0.15">
      <c r="B268" s="60">
        <v>45444</v>
      </c>
      <c r="C268" s="61">
        <v>53267</v>
      </c>
      <c r="D268" s="13">
        <v>257</v>
      </c>
      <c r="E268" s="62">
        <v>7823</v>
      </c>
      <c r="F268" s="112"/>
      <c r="G268" s="112"/>
      <c r="H268" s="96">
        <v>60635903.413001999</v>
      </c>
      <c r="I268" s="96"/>
      <c r="J268" s="13">
        <v>39508321.501544401</v>
      </c>
      <c r="K268" s="13">
        <v>20778182.985492799</v>
      </c>
      <c r="L268" s="13">
        <v>7119042.6678929301</v>
      </c>
    </row>
    <row r="269" spans="2:12" s="1" customFormat="1" ht="11.1" customHeight="1" x14ac:dyDescent="0.15">
      <c r="B269" s="60">
        <v>45444</v>
      </c>
      <c r="C269" s="61">
        <v>53297</v>
      </c>
      <c r="D269" s="13">
        <v>258</v>
      </c>
      <c r="E269" s="62">
        <v>7853</v>
      </c>
      <c r="F269" s="112"/>
      <c r="G269" s="112"/>
      <c r="H269" s="96">
        <v>57644749.994295999</v>
      </c>
      <c r="I269" s="96"/>
      <c r="J269" s="13">
        <v>37497735.994897597</v>
      </c>
      <c r="K269" s="13">
        <v>19672239.440761101</v>
      </c>
      <c r="L269" s="13">
        <v>6712494.0617258605</v>
      </c>
    </row>
    <row r="270" spans="2:12" s="1" customFormat="1" ht="11.1" customHeight="1" x14ac:dyDescent="0.15">
      <c r="B270" s="60">
        <v>45444</v>
      </c>
      <c r="C270" s="61">
        <v>53328</v>
      </c>
      <c r="D270" s="13">
        <v>259</v>
      </c>
      <c r="E270" s="62">
        <v>7884</v>
      </c>
      <c r="F270" s="112"/>
      <c r="G270" s="112"/>
      <c r="H270" s="96">
        <v>54754750.639918</v>
      </c>
      <c r="I270" s="96"/>
      <c r="J270" s="13">
        <v>35557389.707297198</v>
      </c>
      <c r="K270" s="13">
        <v>18606844.114962801</v>
      </c>
      <c r="L270" s="13">
        <v>6322072.2027156604</v>
      </c>
    </row>
    <row r="271" spans="2:12" s="1" customFormat="1" ht="11.1" customHeight="1" x14ac:dyDescent="0.15">
      <c r="B271" s="60">
        <v>45444</v>
      </c>
      <c r="C271" s="61">
        <v>53359</v>
      </c>
      <c r="D271" s="13">
        <v>260</v>
      </c>
      <c r="E271" s="62">
        <v>7915</v>
      </c>
      <c r="F271" s="112"/>
      <c r="G271" s="112"/>
      <c r="H271" s="96">
        <v>51944109.338356003</v>
      </c>
      <c r="I271" s="96"/>
      <c r="J271" s="13">
        <v>33674964.705413498</v>
      </c>
      <c r="K271" s="13">
        <v>17576973.1649868</v>
      </c>
      <c r="L271" s="13">
        <v>5946856.2620619098</v>
      </c>
    </row>
    <row r="272" spans="2:12" s="1" customFormat="1" ht="11.1" customHeight="1" x14ac:dyDescent="0.15">
      <c r="B272" s="60">
        <v>45444</v>
      </c>
      <c r="C272" s="61">
        <v>53387</v>
      </c>
      <c r="D272" s="13">
        <v>261</v>
      </c>
      <c r="E272" s="62">
        <v>7943</v>
      </c>
      <c r="F272" s="112"/>
      <c r="G272" s="112"/>
      <c r="H272" s="96">
        <v>49230991.442731999</v>
      </c>
      <c r="I272" s="96"/>
      <c r="J272" s="13">
        <v>31867173.886829101</v>
      </c>
      <c r="K272" s="13">
        <v>16595166.2212807</v>
      </c>
      <c r="L272" s="13">
        <v>5593195.1173865404</v>
      </c>
    </row>
    <row r="273" spans="2:12" s="1" customFormat="1" ht="11.1" customHeight="1" x14ac:dyDescent="0.15">
      <c r="B273" s="60">
        <v>45444</v>
      </c>
      <c r="C273" s="61">
        <v>53418</v>
      </c>
      <c r="D273" s="13">
        <v>262</v>
      </c>
      <c r="E273" s="62">
        <v>7974</v>
      </c>
      <c r="F273" s="112"/>
      <c r="G273" s="112"/>
      <c r="H273" s="96">
        <v>46624105.738394998</v>
      </c>
      <c r="I273" s="96"/>
      <c r="J273" s="13">
        <v>30128552.181361701</v>
      </c>
      <c r="K273" s="13">
        <v>15649858.377794901</v>
      </c>
      <c r="L273" s="13">
        <v>5252250.0569653604</v>
      </c>
    </row>
    <row r="274" spans="2:12" s="1" customFormat="1" ht="11.1" customHeight="1" x14ac:dyDescent="0.15">
      <c r="B274" s="60">
        <v>45444</v>
      </c>
      <c r="C274" s="61">
        <v>53448</v>
      </c>
      <c r="D274" s="13">
        <v>263</v>
      </c>
      <c r="E274" s="62">
        <v>8004</v>
      </c>
      <c r="F274" s="112"/>
      <c r="G274" s="112"/>
      <c r="H274" s="96">
        <v>44094622.159924999</v>
      </c>
      <c r="I274" s="96"/>
      <c r="J274" s="13">
        <v>28447226.664044101</v>
      </c>
      <c r="K274" s="13">
        <v>14740148.1991411</v>
      </c>
      <c r="L274" s="13">
        <v>4926663.68060569</v>
      </c>
    </row>
    <row r="275" spans="2:12" s="1" customFormat="1" ht="11.1" customHeight="1" x14ac:dyDescent="0.15">
      <c r="B275" s="60">
        <v>45444</v>
      </c>
      <c r="C275" s="61">
        <v>53479</v>
      </c>
      <c r="D275" s="13">
        <v>264</v>
      </c>
      <c r="E275" s="62">
        <v>8035</v>
      </c>
      <c r="F275" s="112"/>
      <c r="G275" s="112"/>
      <c r="H275" s="96">
        <v>41713576.924502</v>
      </c>
      <c r="I275" s="96"/>
      <c r="J275" s="13">
        <v>26865474.698699798</v>
      </c>
      <c r="K275" s="13">
        <v>13885148.486439399</v>
      </c>
      <c r="L275" s="13">
        <v>4621236.7045854405</v>
      </c>
    </row>
    <row r="276" spans="2:12" s="1" customFormat="1" ht="11.1" customHeight="1" x14ac:dyDescent="0.15">
      <c r="B276" s="60">
        <v>45444</v>
      </c>
      <c r="C276" s="61">
        <v>53509</v>
      </c>
      <c r="D276" s="13">
        <v>265</v>
      </c>
      <c r="E276" s="62">
        <v>8065</v>
      </c>
      <c r="F276" s="112"/>
      <c r="G276" s="112"/>
      <c r="H276" s="96">
        <v>39554631.678883001</v>
      </c>
      <c r="I276" s="96"/>
      <c r="J276" s="13">
        <v>25433199.14776</v>
      </c>
      <c r="K276" s="13">
        <v>13112538.275113899</v>
      </c>
      <c r="L276" s="13">
        <v>4346208.3120330097</v>
      </c>
    </row>
    <row r="277" spans="2:12" s="1" customFormat="1" ht="11.1" customHeight="1" x14ac:dyDescent="0.15">
      <c r="B277" s="60">
        <v>45444</v>
      </c>
      <c r="C277" s="61">
        <v>53540</v>
      </c>
      <c r="D277" s="13">
        <v>266</v>
      </c>
      <c r="E277" s="62">
        <v>8096</v>
      </c>
      <c r="F277" s="112"/>
      <c r="G277" s="112"/>
      <c r="H277" s="96">
        <v>37498676.955320001</v>
      </c>
      <c r="I277" s="96"/>
      <c r="J277" s="13">
        <v>24070348.108369399</v>
      </c>
      <c r="K277" s="13">
        <v>12378335.2567591</v>
      </c>
      <c r="L277" s="13">
        <v>4085475.6814960199</v>
      </c>
    </row>
    <row r="278" spans="2:12" s="1" customFormat="1" ht="11.1" customHeight="1" x14ac:dyDescent="0.15">
      <c r="B278" s="60">
        <v>45444</v>
      </c>
      <c r="C278" s="61">
        <v>53571</v>
      </c>
      <c r="D278" s="13">
        <v>267</v>
      </c>
      <c r="E278" s="62">
        <v>8127</v>
      </c>
      <c r="F278" s="112"/>
      <c r="G278" s="112"/>
      <c r="H278" s="96">
        <v>35502980.127520002</v>
      </c>
      <c r="I278" s="96"/>
      <c r="J278" s="13">
        <v>22750660.754060701</v>
      </c>
      <c r="K278" s="13">
        <v>11669922.644271299</v>
      </c>
      <c r="L278" s="13">
        <v>3835349.8529263102</v>
      </c>
    </row>
    <row r="279" spans="2:12" s="1" customFormat="1" ht="11.1" customHeight="1" x14ac:dyDescent="0.15">
      <c r="B279" s="60">
        <v>45444</v>
      </c>
      <c r="C279" s="61">
        <v>53601</v>
      </c>
      <c r="D279" s="13">
        <v>268</v>
      </c>
      <c r="E279" s="62">
        <v>8157</v>
      </c>
      <c r="F279" s="112"/>
      <c r="G279" s="112"/>
      <c r="H279" s="96">
        <v>33591408.305542</v>
      </c>
      <c r="I279" s="96"/>
      <c r="J279" s="13">
        <v>21490374.1844116</v>
      </c>
      <c r="K279" s="13">
        <v>10996328.553767901</v>
      </c>
      <c r="L279" s="13">
        <v>3599157.06308399</v>
      </c>
    </row>
    <row r="280" spans="2:12" s="1" customFormat="1" ht="11.1" customHeight="1" x14ac:dyDescent="0.15">
      <c r="B280" s="60">
        <v>45444</v>
      </c>
      <c r="C280" s="61">
        <v>53632</v>
      </c>
      <c r="D280" s="13">
        <v>269</v>
      </c>
      <c r="E280" s="62">
        <v>8188</v>
      </c>
      <c r="F280" s="112"/>
      <c r="G280" s="112"/>
      <c r="H280" s="96">
        <v>31769924.548273999</v>
      </c>
      <c r="I280" s="96"/>
      <c r="J280" s="13">
        <v>20290592.456146501</v>
      </c>
      <c r="K280" s="13">
        <v>10356012.141490901</v>
      </c>
      <c r="L280" s="13">
        <v>3375221.3712658598</v>
      </c>
    </row>
    <row r="281" spans="2:12" s="1" customFormat="1" ht="11.1" customHeight="1" x14ac:dyDescent="0.15">
      <c r="B281" s="60">
        <v>45444</v>
      </c>
      <c r="C281" s="61">
        <v>53662</v>
      </c>
      <c r="D281" s="13">
        <v>270</v>
      </c>
      <c r="E281" s="62">
        <v>8218</v>
      </c>
      <c r="F281" s="112"/>
      <c r="G281" s="112"/>
      <c r="H281" s="96">
        <v>30020622.241521999</v>
      </c>
      <c r="I281" s="96"/>
      <c r="J281" s="13">
        <v>19141889.049815401</v>
      </c>
      <c r="K281" s="13">
        <v>9745685.3339561503</v>
      </c>
      <c r="L281" s="13">
        <v>3163283.9635091298</v>
      </c>
    </row>
    <row r="282" spans="2:12" s="1" customFormat="1" ht="11.1" customHeight="1" x14ac:dyDescent="0.15">
      <c r="B282" s="60">
        <v>45444</v>
      </c>
      <c r="C282" s="61">
        <v>53693</v>
      </c>
      <c r="D282" s="13">
        <v>271</v>
      </c>
      <c r="E282" s="62">
        <v>8249</v>
      </c>
      <c r="F282" s="112"/>
      <c r="G282" s="112"/>
      <c r="H282" s="96">
        <v>28354873.054211002</v>
      </c>
      <c r="I282" s="96"/>
      <c r="J282" s="13">
        <v>18049101.669040501</v>
      </c>
      <c r="K282" s="13">
        <v>9165945.5797941294</v>
      </c>
      <c r="L282" s="13">
        <v>2962509.0707443501</v>
      </c>
    </row>
    <row r="283" spans="2:12" s="1" customFormat="1" ht="11.1" customHeight="1" x14ac:dyDescent="0.15">
      <c r="B283" s="60">
        <v>45444</v>
      </c>
      <c r="C283" s="61">
        <v>53724</v>
      </c>
      <c r="D283" s="13">
        <v>272</v>
      </c>
      <c r="E283" s="62">
        <v>8280</v>
      </c>
      <c r="F283" s="112"/>
      <c r="G283" s="112"/>
      <c r="H283" s="96">
        <v>26784921.716903999</v>
      </c>
      <c r="I283" s="96"/>
      <c r="J283" s="13">
        <v>17020842.164391201</v>
      </c>
      <c r="K283" s="13">
        <v>8621777.6897246204</v>
      </c>
      <c r="L283" s="13">
        <v>2774826.63409732</v>
      </c>
    </row>
    <row r="284" spans="2:12" s="1" customFormat="1" ht="11.1" customHeight="1" x14ac:dyDescent="0.15">
      <c r="B284" s="60">
        <v>45444</v>
      </c>
      <c r="C284" s="61">
        <v>53752</v>
      </c>
      <c r="D284" s="13">
        <v>273</v>
      </c>
      <c r="E284" s="62">
        <v>8308</v>
      </c>
      <c r="F284" s="112"/>
      <c r="G284" s="112"/>
      <c r="H284" s="96">
        <v>25281161.238729</v>
      </c>
      <c r="I284" s="96"/>
      <c r="J284" s="13">
        <v>16040644.156091999</v>
      </c>
      <c r="K284" s="13">
        <v>8106599.1110808896</v>
      </c>
      <c r="L284" s="13">
        <v>2599038.6739149201</v>
      </c>
    </row>
    <row r="285" spans="2:12" s="1" customFormat="1" ht="11.1" customHeight="1" x14ac:dyDescent="0.15">
      <c r="B285" s="60">
        <v>45444</v>
      </c>
      <c r="C285" s="61">
        <v>53783</v>
      </c>
      <c r="D285" s="13">
        <v>274</v>
      </c>
      <c r="E285" s="62">
        <v>8339</v>
      </c>
      <c r="F285" s="112"/>
      <c r="G285" s="112"/>
      <c r="H285" s="96">
        <v>23833258.749364</v>
      </c>
      <c r="I285" s="96"/>
      <c r="J285" s="13">
        <v>15096316.525512001</v>
      </c>
      <c r="K285" s="13">
        <v>7609953.0639803298</v>
      </c>
      <c r="L285" s="13">
        <v>2429476.1662723199</v>
      </c>
    </row>
    <row r="286" spans="2:12" s="1" customFormat="1" ht="11.1" customHeight="1" x14ac:dyDescent="0.15">
      <c r="B286" s="60">
        <v>45444</v>
      </c>
      <c r="C286" s="61">
        <v>53813</v>
      </c>
      <c r="D286" s="13">
        <v>275</v>
      </c>
      <c r="E286" s="62">
        <v>8369</v>
      </c>
      <c r="F286" s="112"/>
      <c r="G286" s="112"/>
      <c r="H286" s="96">
        <v>22451811.039999999</v>
      </c>
      <c r="I286" s="96"/>
      <c r="J286" s="13">
        <v>14197945.473072801</v>
      </c>
      <c r="K286" s="13">
        <v>7139474.6564475298</v>
      </c>
      <c r="L286" s="13">
        <v>2269932.8214402799</v>
      </c>
    </row>
    <row r="287" spans="2:12" s="1" customFormat="1" ht="11.1" customHeight="1" x14ac:dyDescent="0.15">
      <c r="B287" s="60">
        <v>45444</v>
      </c>
      <c r="C287" s="61">
        <v>53844</v>
      </c>
      <c r="D287" s="13">
        <v>276</v>
      </c>
      <c r="E287" s="62">
        <v>8400</v>
      </c>
      <c r="F287" s="112"/>
      <c r="G287" s="112"/>
      <c r="H287" s="96">
        <v>21138426.370000001</v>
      </c>
      <c r="I287" s="96"/>
      <c r="J287" s="13">
        <v>13344722.835535901</v>
      </c>
      <c r="K287" s="13">
        <v>6693363.3801041003</v>
      </c>
      <c r="L287" s="13">
        <v>2119082.0418158099</v>
      </c>
    </row>
    <row r="288" spans="2:12" s="1" customFormat="1" ht="11.1" customHeight="1" x14ac:dyDescent="0.15">
      <c r="B288" s="60">
        <v>45444</v>
      </c>
      <c r="C288" s="61">
        <v>53874</v>
      </c>
      <c r="D288" s="13">
        <v>277</v>
      </c>
      <c r="E288" s="62">
        <v>8430</v>
      </c>
      <c r="F288" s="112"/>
      <c r="G288" s="112"/>
      <c r="H288" s="96">
        <v>19890653.239999998</v>
      </c>
      <c r="I288" s="96"/>
      <c r="J288" s="13">
        <v>12536390.487078199</v>
      </c>
      <c r="K288" s="13">
        <v>6272448.7817420103</v>
      </c>
      <c r="L288" s="13">
        <v>1977682.5197358599</v>
      </c>
    </row>
    <row r="289" spans="2:12" s="1" customFormat="1" ht="11.1" customHeight="1" x14ac:dyDescent="0.15">
      <c r="B289" s="60">
        <v>45444</v>
      </c>
      <c r="C289" s="61">
        <v>53905</v>
      </c>
      <c r="D289" s="13">
        <v>278</v>
      </c>
      <c r="E289" s="62">
        <v>8461</v>
      </c>
      <c r="F289" s="112"/>
      <c r="G289" s="112"/>
      <c r="H289" s="96">
        <v>18712428.780000001</v>
      </c>
      <c r="I289" s="96"/>
      <c r="J289" s="13">
        <v>11773793.227068899</v>
      </c>
      <c r="K289" s="13">
        <v>5875909.65686337</v>
      </c>
      <c r="L289" s="13">
        <v>1844808.03107895</v>
      </c>
    </row>
    <row r="290" spans="2:12" s="1" customFormat="1" ht="11.1" customHeight="1" x14ac:dyDescent="0.15">
      <c r="B290" s="60">
        <v>45444</v>
      </c>
      <c r="C290" s="61">
        <v>53936</v>
      </c>
      <c r="D290" s="13">
        <v>279</v>
      </c>
      <c r="E290" s="62">
        <v>8492</v>
      </c>
      <c r="F290" s="112"/>
      <c r="G290" s="112"/>
      <c r="H290" s="96">
        <v>17594806.370000001</v>
      </c>
      <c r="I290" s="96"/>
      <c r="J290" s="13">
        <v>11051812.667503599</v>
      </c>
      <c r="K290" s="13">
        <v>5501565.8196420502</v>
      </c>
      <c r="L290" s="13">
        <v>1719962.60022481</v>
      </c>
    </row>
    <row r="291" spans="2:12" s="1" customFormat="1" ht="11.1" customHeight="1" x14ac:dyDescent="0.15">
      <c r="B291" s="60">
        <v>45444</v>
      </c>
      <c r="C291" s="61">
        <v>53966</v>
      </c>
      <c r="D291" s="13">
        <v>280</v>
      </c>
      <c r="E291" s="62">
        <v>8522</v>
      </c>
      <c r="F291" s="112"/>
      <c r="G291" s="112"/>
      <c r="H291" s="96">
        <v>16551717.140000001</v>
      </c>
      <c r="I291" s="96"/>
      <c r="J291" s="13">
        <v>10379552.7237419</v>
      </c>
      <c r="K291" s="13">
        <v>5154199.2673495896</v>
      </c>
      <c r="L291" s="13">
        <v>1604759.5862030201</v>
      </c>
    </row>
    <row r="292" spans="2:12" s="1" customFormat="1" ht="11.1" customHeight="1" x14ac:dyDescent="0.15">
      <c r="B292" s="60">
        <v>45444</v>
      </c>
      <c r="C292" s="61">
        <v>53997</v>
      </c>
      <c r="D292" s="13">
        <v>281</v>
      </c>
      <c r="E292" s="62">
        <v>8553</v>
      </c>
      <c r="F292" s="112"/>
      <c r="G292" s="112"/>
      <c r="H292" s="96">
        <v>15578409.369999999</v>
      </c>
      <c r="I292" s="96"/>
      <c r="J292" s="13">
        <v>9752623.8575727306</v>
      </c>
      <c r="K292" s="13">
        <v>4830567.2541317604</v>
      </c>
      <c r="L292" s="13">
        <v>1497626.53522576</v>
      </c>
    </row>
    <row r="293" spans="2:12" s="1" customFormat="1" ht="11.1" customHeight="1" x14ac:dyDescent="0.15">
      <c r="B293" s="60">
        <v>45444</v>
      </c>
      <c r="C293" s="61">
        <v>54027</v>
      </c>
      <c r="D293" s="13">
        <v>282</v>
      </c>
      <c r="E293" s="62">
        <v>8583</v>
      </c>
      <c r="F293" s="112"/>
      <c r="G293" s="112"/>
      <c r="H293" s="96">
        <v>14640911.93</v>
      </c>
      <c r="I293" s="96"/>
      <c r="J293" s="13">
        <v>9150673.3154528402</v>
      </c>
      <c r="K293" s="13">
        <v>4521259.9427774204</v>
      </c>
      <c r="L293" s="13">
        <v>1395985.6489401299</v>
      </c>
    </row>
    <row r="294" spans="2:12" s="1" customFormat="1" ht="11.1" customHeight="1" x14ac:dyDescent="0.15">
      <c r="B294" s="60">
        <v>45444</v>
      </c>
      <c r="C294" s="61">
        <v>54058</v>
      </c>
      <c r="D294" s="13">
        <v>283</v>
      </c>
      <c r="E294" s="62">
        <v>8614</v>
      </c>
      <c r="F294" s="112"/>
      <c r="G294" s="112"/>
      <c r="H294" s="96">
        <v>13755991.439999999</v>
      </c>
      <c r="I294" s="96"/>
      <c r="J294" s="13">
        <v>8583009.6101381592</v>
      </c>
      <c r="K294" s="13">
        <v>4229997.5657931399</v>
      </c>
      <c r="L294" s="13">
        <v>1300523.52905221</v>
      </c>
    </row>
    <row r="295" spans="2:12" s="1" customFormat="1" ht="11.1" customHeight="1" x14ac:dyDescent="0.15">
      <c r="B295" s="60">
        <v>45444</v>
      </c>
      <c r="C295" s="61">
        <v>54089</v>
      </c>
      <c r="D295" s="13">
        <v>284</v>
      </c>
      <c r="E295" s="62">
        <v>8645</v>
      </c>
      <c r="F295" s="112"/>
      <c r="G295" s="112"/>
      <c r="H295" s="96">
        <v>12898788.51</v>
      </c>
      <c r="I295" s="96"/>
      <c r="J295" s="13">
        <v>8034510.13674301</v>
      </c>
      <c r="K295" s="13">
        <v>3949608.1880469602</v>
      </c>
      <c r="L295" s="13">
        <v>1209173.80578888</v>
      </c>
    </row>
    <row r="296" spans="2:12" s="1" customFormat="1" ht="11.1" customHeight="1" x14ac:dyDescent="0.15">
      <c r="B296" s="60">
        <v>45444</v>
      </c>
      <c r="C296" s="61">
        <v>54118</v>
      </c>
      <c r="D296" s="13">
        <v>285</v>
      </c>
      <c r="E296" s="62">
        <v>8674</v>
      </c>
      <c r="F296" s="112"/>
      <c r="G296" s="112"/>
      <c r="H296" s="96">
        <v>12080659.039999999</v>
      </c>
      <c r="I296" s="96"/>
      <c r="J296" s="13">
        <v>7512966.45555095</v>
      </c>
      <c r="K296" s="13">
        <v>3684440.1228840402</v>
      </c>
      <c r="L296" s="13">
        <v>1123522.47982476</v>
      </c>
    </row>
    <row r="297" spans="2:12" s="1" customFormat="1" ht="11.1" customHeight="1" x14ac:dyDescent="0.15">
      <c r="B297" s="60">
        <v>45444</v>
      </c>
      <c r="C297" s="61">
        <v>54149</v>
      </c>
      <c r="D297" s="13">
        <v>286</v>
      </c>
      <c r="E297" s="62">
        <v>8705</v>
      </c>
      <c r="F297" s="112"/>
      <c r="G297" s="112"/>
      <c r="H297" s="96">
        <v>11284203.35</v>
      </c>
      <c r="I297" s="96"/>
      <c r="J297" s="13">
        <v>7005747.9044362903</v>
      </c>
      <c r="K297" s="13">
        <v>3426956.97314263</v>
      </c>
      <c r="L297" s="13">
        <v>1040580.14405095</v>
      </c>
    </row>
    <row r="298" spans="2:12" s="1" customFormat="1" ht="11.1" customHeight="1" x14ac:dyDescent="0.15">
      <c r="B298" s="60">
        <v>45444</v>
      </c>
      <c r="C298" s="61">
        <v>54179</v>
      </c>
      <c r="D298" s="13">
        <v>287</v>
      </c>
      <c r="E298" s="62">
        <v>8735</v>
      </c>
      <c r="F298" s="112"/>
      <c r="G298" s="112"/>
      <c r="H298" s="96">
        <v>10527461.35</v>
      </c>
      <c r="I298" s="96"/>
      <c r="J298" s="13">
        <v>6525199.8527295198</v>
      </c>
      <c r="K298" s="13">
        <v>3184034.25339563</v>
      </c>
      <c r="L298" s="13">
        <v>962854.57325788098</v>
      </c>
    </row>
    <row r="299" spans="2:12" s="1" customFormat="1" ht="11.1" customHeight="1" x14ac:dyDescent="0.15">
      <c r="B299" s="60">
        <v>45444</v>
      </c>
      <c r="C299" s="61">
        <v>54210</v>
      </c>
      <c r="D299" s="13">
        <v>288</v>
      </c>
      <c r="E299" s="62">
        <v>8766</v>
      </c>
      <c r="F299" s="112"/>
      <c r="G299" s="112"/>
      <c r="H299" s="96">
        <v>9798321.5500000007</v>
      </c>
      <c r="I299" s="96"/>
      <c r="J299" s="13">
        <v>6062958.96179426</v>
      </c>
      <c r="K299" s="13">
        <v>2950955.3269767002</v>
      </c>
      <c r="L299" s="13">
        <v>888591.63565350999</v>
      </c>
    </row>
    <row r="300" spans="2:12" s="1" customFormat="1" ht="11.1" customHeight="1" x14ac:dyDescent="0.15">
      <c r="B300" s="60">
        <v>45444</v>
      </c>
      <c r="C300" s="61">
        <v>54240</v>
      </c>
      <c r="D300" s="13">
        <v>289</v>
      </c>
      <c r="E300" s="62">
        <v>8796</v>
      </c>
      <c r="F300" s="112"/>
      <c r="G300" s="112"/>
      <c r="H300" s="96">
        <v>9134497.6699999999</v>
      </c>
      <c r="I300" s="96"/>
      <c r="J300" s="13">
        <v>5642923.6062495401</v>
      </c>
      <c r="K300" s="13">
        <v>2739756.3645466901</v>
      </c>
      <c r="L300" s="13">
        <v>821613.58943478495</v>
      </c>
    </row>
    <row r="301" spans="2:12" s="1" customFormat="1" ht="11.1" customHeight="1" x14ac:dyDescent="0.15">
      <c r="B301" s="60">
        <v>45444</v>
      </c>
      <c r="C301" s="61">
        <v>54271</v>
      </c>
      <c r="D301" s="13">
        <v>290</v>
      </c>
      <c r="E301" s="62">
        <v>8827</v>
      </c>
      <c r="F301" s="112"/>
      <c r="G301" s="112"/>
      <c r="H301" s="96">
        <v>8560853.7799999993</v>
      </c>
      <c r="I301" s="96"/>
      <c r="J301" s="13">
        <v>5279579.8160492899</v>
      </c>
      <c r="K301" s="13">
        <v>2556826.3088780101</v>
      </c>
      <c r="L301" s="13">
        <v>763507.86534103996</v>
      </c>
    </row>
    <row r="302" spans="2:12" s="1" customFormat="1" ht="11.1" customHeight="1" x14ac:dyDescent="0.15">
      <c r="B302" s="60">
        <v>45444</v>
      </c>
      <c r="C302" s="61">
        <v>54302</v>
      </c>
      <c r="D302" s="13">
        <v>291</v>
      </c>
      <c r="E302" s="62">
        <v>8858</v>
      </c>
      <c r="F302" s="112"/>
      <c r="G302" s="112"/>
      <c r="H302" s="96">
        <v>8046827.6200000001</v>
      </c>
      <c r="I302" s="96"/>
      <c r="J302" s="13">
        <v>4954156.9089387199</v>
      </c>
      <c r="K302" s="13">
        <v>2393126.83624055</v>
      </c>
      <c r="L302" s="13">
        <v>711597.84702340199</v>
      </c>
    </row>
    <row r="303" spans="2:12" s="1" customFormat="1" ht="11.1" customHeight="1" x14ac:dyDescent="0.15">
      <c r="B303" s="60">
        <v>45444</v>
      </c>
      <c r="C303" s="61">
        <v>54332</v>
      </c>
      <c r="D303" s="13">
        <v>292</v>
      </c>
      <c r="E303" s="62">
        <v>8888</v>
      </c>
      <c r="F303" s="112"/>
      <c r="G303" s="112"/>
      <c r="H303" s="96">
        <v>7609149.3700000001</v>
      </c>
      <c r="I303" s="96"/>
      <c r="J303" s="13">
        <v>4677003.8724145899</v>
      </c>
      <c r="K303" s="13">
        <v>2253686.25612394</v>
      </c>
      <c r="L303" s="13">
        <v>667388.08394721197</v>
      </c>
    </row>
    <row r="304" spans="2:12" s="1" customFormat="1" ht="11.1" customHeight="1" x14ac:dyDescent="0.15">
      <c r="B304" s="60">
        <v>45444</v>
      </c>
      <c r="C304" s="61">
        <v>54363</v>
      </c>
      <c r="D304" s="13">
        <v>293</v>
      </c>
      <c r="E304" s="62">
        <v>8919</v>
      </c>
      <c r="F304" s="112"/>
      <c r="G304" s="112"/>
      <c r="H304" s="96">
        <v>7243886.1900000004</v>
      </c>
      <c r="I304" s="96"/>
      <c r="J304" s="13">
        <v>4444941.17101801</v>
      </c>
      <c r="K304" s="13">
        <v>2136416.0748296799</v>
      </c>
      <c r="L304" s="13">
        <v>629980.99576333002</v>
      </c>
    </row>
    <row r="305" spans="2:12" s="1" customFormat="1" ht="11.1" customHeight="1" x14ac:dyDescent="0.15">
      <c r="B305" s="60">
        <v>45444</v>
      </c>
      <c r="C305" s="61">
        <v>54393</v>
      </c>
      <c r="D305" s="13">
        <v>294</v>
      </c>
      <c r="E305" s="62">
        <v>8949</v>
      </c>
      <c r="F305" s="112"/>
      <c r="G305" s="112"/>
      <c r="H305" s="96">
        <v>6920541.0899999999</v>
      </c>
      <c r="I305" s="96"/>
      <c r="J305" s="13">
        <v>4239562.19648863</v>
      </c>
      <c r="K305" s="13">
        <v>2032687.4128237399</v>
      </c>
      <c r="L305" s="13">
        <v>596936.71714360302</v>
      </c>
    </row>
    <row r="306" spans="2:12" s="1" customFormat="1" ht="11.1" customHeight="1" x14ac:dyDescent="0.15">
      <c r="B306" s="60">
        <v>45444</v>
      </c>
      <c r="C306" s="61">
        <v>54424</v>
      </c>
      <c r="D306" s="13">
        <v>295</v>
      </c>
      <c r="E306" s="62">
        <v>8980</v>
      </c>
      <c r="F306" s="112"/>
      <c r="G306" s="112"/>
      <c r="H306" s="96">
        <v>6653783.1600000001</v>
      </c>
      <c r="I306" s="96"/>
      <c r="J306" s="13">
        <v>4069231.3526768498</v>
      </c>
      <c r="K306" s="13">
        <v>1946059.2636578199</v>
      </c>
      <c r="L306" s="13">
        <v>569076.13905010303</v>
      </c>
    </row>
    <row r="307" spans="2:12" s="1" customFormat="1" ht="11.1" customHeight="1" x14ac:dyDescent="0.15">
      <c r="B307" s="60">
        <v>45444</v>
      </c>
      <c r="C307" s="61">
        <v>54455</v>
      </c>
      <c r="D307" s="13">
        <v>296</v>
      </c>
      <c r="E307" s="62">
        <v>9011</v>
      </c>
      <c r="F307" s="112"/>
      <c r="G307" s="112"/>
      <c r="H307" s="96">
        <v>6420531.4000000004</v>
      </c>
      <c r="I307" s="96"/>
      <c r="J307" s="13">
        <v>3919922.5993067999</v>
      </c>
      <c r="K307" s="13">
        <v>1869886.5786401201</v>
      </c>
      <c r="L307" s="13">
        <v>544485.34936204902</v>
      </c>
    </row>
    <row r="308" spans="2:12" s="1" customFormat="1" ht="11.1" customHeight="1" x14ac:dyDescent="0.15">
      <c r="B308" s="60">
        <v>45444</v>
      </c>
      <c r="C308" s="61">
        <v>54483</v>
      </c>
      <c r="D308" s="13">
        <v>297</v>
      </c>
      <c r="E308" s="62">
        <v>9039</v>
      </c>
      <c r="F308" s="112"/>
      <c r="G308" s="112"/>
      <c r="H308" s="96">
        <v>6230258.3300000001</v>
      </c>
      <c r="I308" s="96"/>
      <c r="J308" s="13">
        <v>3797927.7182561602</v>
      </c>
      <c r="K308" s="13">
        <v>1807530.2902121299</v>
      </c>
      <c r="L308" s="13">
        <v>524314.09054156998</v>
      </c>
    </row>
    <row r="309" spans="2:12" s="1" customFormat="1" ht="11.1" customHeight="1" x14ac:dyDescent="0.15">
      <c r="B309" s="60">
        <v>45444</v>
      </c>
      <c r="C309" s="61">
        <v>54514</v>
      </c>
      <c r="D309" s="13">
        <v>298</v>
      </c>
      <c r="E309" s="62">
        <v>9070</v>
      </c>
      <c r="F309" s="112"/>
      <c r="G309" s="112"/>
      <c r="H309" s="96">
        <v>6045408.25</v>
      </c>
      <c r="I309" s="96"/>
      <c r="J309" s="13">
        <v>3678993.7828797</v>
      </c>
      <c r="K309" s="13">
        <v>1746473.6420492199</v>
      </c>
      <c r="L309" s="13">
        <v>504457.52005755098</v>
      </c>
    </row>
    <row r="310" spans="2:12" s="1" customFormat="1" ht="11.1" customHeight="1" x14ac:dyDescent="0.15">
      <c r="B310" s="60">
        <v>45444</v>
      </c>
      <c r="C310" s="61">
        <v>54544</v>
      </c>
      <c r="D310" s="13">
        <v>299</v>
      </c>
      <c r="E310" s="62">
        <v>9100</v>
      </c>
      <c r="F310" s="112"/>
      <c r="G310" s="112"/>
      <c r="H310" s="96">
        <v>5860725.9800000004</v>
      </c>
      <c r="I310" s="96"/>
      <c r="J310" s="13">
        <v>3560749.2888963702</v>
      </c>
      <c r="K310" s="13">
        <v>1686180.8209714999</v>
      </c>
      <c r="L310" s="13">
        <v>485045.85050343402</v>
      </c>
    </row>
    <row r="311" spans="2:12" s="1" customFormat="1" ht="11.1" customHeight="1" x14ac:dyDescent="0.15">
      <c r="B311" s="60">
        <v>45444</v>
      </c>
      <c r="C311" s="61">
        <v>54575</v>
      </c>
      <c r="D311" s="13">
        <v>300</v>
      </c>
      <c r="E311" s="62">
        <v>9131</v>
      </c>
      <c r="F311" s="112"/>
      <c r="G311" s="112"/>
      <c r="H311" s="96">
        <v>5675613.2400000002</v>
      </c>
      <c r="I311" s="96"/>
      <c r="J311" s="13">
        <v>3442433.4423007499</v>
      </c>
      <c r="K311" s="13">
        <v>1626006.9367707199</v>
      </c>
      <c r="L311" s="13">
        <v>465755.14598667697</v>
      </c>
    </row>
    <row r="312" spans="2:12" s="1" customFormat="1" ht="11.1" customHeight="1" x14ac:dyDescent="0.15">
      <c r="B312" s="60">
        <v>45444</v>
      </c>
      <c r="C312" s="61">
        <v>54605</v>
      </c>
      <c r="D312" s="13">
        <v>301</v>
      </c>
      <c r="E312" s="62">
        <v>9161</v>
      </c>
      <c r="F312" s="112"/>
      <c r="G312" s="112"/>
      <c r="H312" s="96">
        <v>5491674.6600000001</v>
      </c>
      <c r="I312" s="96"/>
      <c r="J312" s="13">
        <v>3325401.74270991</v>
      </c>
      <c r="K312" s="13">
        <v>1566861.93209713</v>
      </c>
      <c r="L312" s="13">
        <v>446973.81394277402</v>
      </c>
    </row>
    <row r="313" spans="2:12" s="1" customFormat="1" ht="11.1" customHeight="1" x14ac:dyDescent="0.15">
      <c r="B313" s="60">
        <v>45444</v>
      </c>
      <c r="C313" s="61">
        <v>54636</v>
      </c>
      <c r="D313" s="13">
        <v>302</v>
      </c>
      <c r="E313" s="62">
        <v>9192</v>
      </c>
      <c r="F313" s="112"/>
      <c r="G313" s="112"/>
      <c r="H313" s="96">
        <v>5307666.59</v>
      </c>
      <c r="I313" s="96"/>
      <c r="J313" s="13">
        <v>3208527.2531645801</v>
      </c>
      <c r="K313" s="13">
        <v>1507948.23953939</v>
      </c>
      <c r="L313" s="13">
        <v>428345.69411988201</v>
      </c>
    </row>
    <row r="314" spans="2:12" s="1" customFormat="1" ht="11.1" customHeight="1" x14ac:dyDescent="0.15">
      <c r="B314" s="60">
        <v>45444</v>
      </c>
      <c r="C314" s="61">
        <v>54667</v>
      </c>
      <c r="D314" s="13">
        <v>303</v>
      </c>
      <c r="E314" s="62">
        <v>9223</v>
      </c>
      <c r="F314" s="112"/>
      <c r="G314" s="112"/>
      <c r="H314" s="96">
        <v>5124135.63</v>
      </c>
      <c r="I314" s="96"/>
      <c r="J314" s="13">
        <v>3092327.5807781001</v>
      </c>
      <c r="K314" s="13">
        <v>1449640.41692615</v>
      </c>
      <c r="L314" s="13">
        <v>410038.72976743098</v>
      </c>
    </row>
    <row r="315" spans="2:12" s="1" customFormat="1" ht="11.1" customHeight="1" x14ac:dyDescent="0.15">
      <c r="B315" s="60">
        <v>45444</v>
      </c>
      <c r="C315" s="61">
        <v>54697</v>
      </c>
      <c r="D315" s="13">
        <v>304</v>
      </c>
      <c r="E315" s="62">
        <v>9253</v>
      </c>
      <c r="F315" s="112"/>
      <c r="G315" s="112"/>
      <c r="H315" s="96">
        <v>4940919.88</v>
      </c>
      <c r="I315" s="96"/>
      <c r="J315" s="13">
        <v>2976865.75046991</v>
      </c>
      <c r="K315" s="13">
        <v>1392078.77452239</v>
      </c>
      <c r="L315" s="13">
        <v>392143.016904752</v>
      </c>
    </row>
    <row r="316" spans="2:12" s="1" customFormat="1" ht="11.1" customHeight="1" x14ac:dyDescent="0.15">
      <c r="B316" s="60">
        <v>45444</v>
      </c>
      <c r="C316" s="61">
        <v>54728</v>
      </c>
      <c r="D316" s="13">
        <v>305</v>
      </c>
      <c r="E316" s="62">
        <v>9284</v>
      </c>
      <c r="F316" s="112"/>
      <c r="G316" s="112"/>
      <c r="H316" s="96">
        <v>4757275.18</v>
      </c>
      <c r="I316" s="96"/>
      <c r="J316" s="13">
        <v>2861359.9255022798</v>
      </c>
      <c r="K316" s="13">
        <v>1334661.53885723</v>
      </c>
      <c r="L316" s="13">
        <v>374376.378709324</v>
      </c>
    </row>
    <row r="317" spans="2:12" s="1" customFormat="1" ht="11.1" customHeight="1" x14ac:dyDescent="0.15">
      <c r="B317" s="60">
        <v>45444</v>
      </c>
      <c r="C317" s="61">
        <v>54758</v>
      </c>
      <c r="D317" s="13">
        <v>306</v>
      </c>
      <c r="E317" s="62">
        <v>9314</v>
      </c>
      <c r="F317" s="112"/>
      <c r="G317" s="112"/>
      <c r="H317" s="96">
        <v>4573200.45</v>
      </c>
      <c r="I317" s="96"/>
      <c r="J317" s="13">
        <v>2746129.5081926598</v>
      </c>
      <c r="K317" s="13">
        <v>1277760.4376265199</v>
      </c>
      <c r="L317" s="13">
        <v>356946.24226255598</v>
      </c>
    </row>
    <row r="318" spans="2:12" s="1" customFormat="1" ht="11.1" customHeight="1" x14ac:dyDescent="0.15">
      <c r="B318" s="60">
        <v>45444</v>
      </c>
      <c r="C318" s="61">
        <v>54789</v>
      </c>
      <c r="D318" s="13">
        <v>307</v>
      </c>
      <c r="E318" s="62">
        <v>9345</v>
      </c>
      <c r="F318" s="112"/>
      <c r="G318" s="112"/>
      <c r="H318" s="96">
        <v>4388695.45</v>
      </c>
      <c r="I318" s="96"/>
      <c r="J318" s="13">
        <v>2630867.6496396302</v>
      </c>
      <c r="K318" s="13">
        <v>1221016.4529396701</v>
      </c>
      <c r="L318" s="13">
        <v>339649.91686445399</v>
      </c>
    </row>
    <row r="319" spans="2:12" s="1" customFormat="1" ht="11.1" customHeight="1" x14ac:dyDescent="0.15">
      <c r="B319" s="60">
        <v>45444</v>
      </c>
      <c r="C319" s="61">
        <v>54820</v>
      </c>
      <c r="D319" s="13">
        <v>308</v>
      </c>
      <c r="E319" s="62">
        <v>9376</v>
      </c>
      <c r="F319" s="112"/>
      <c r="G319" s="112"/>
      <c r="H319" s="96">
        <v>4204690.9400000004</v>
      </c>
      <c r="I319" s="96"/>
      <c r="J319" s="13">
        <v>2516288.3938510502</v>
      </c>
      <c r="K319" s="13">
        <v>1164868.8253246399</v>
      </c>
      <c r="L319" s="13">
        <v>322658.892541465</v>
      </c>
    </row>
    <row r="320" spans="2:12" s="1" customFormat="1" ht="11.1" customHeight="1" x14ac:dyDescent="0.15">
      <c r="B320" s="60">
        <v>45444</v>
      </c>
      <c r="C320" s="61">
        <v>54848</v>
      </c>
      <c r="D320" s="13">
        <v>309</v>
      </c>
      <c r="E320" s="62">
        <v>9404</v>
      </c>
      <c r="F320" s="112"/>
      <c r="G320" s="112"/>
      <c r="H320" s="96">
        <v>4020254.85</v>
      </c>
      <c r="I320" s="96"/>
      <c r="J320" s="13">
        <v>2402226.9943837598</v>
      </c>
      <c r="K320" s="13">
        <v>1109511.39590668</v>
      </c>
      <c r="L320" s="13">
        <v>306149.38735044899</v>
      </c>
    </row>
    <row r="321" spans="2:12" s="1" customFormat="1" ht="11.1" customHeight="1" x14ac:dyDescent="0.15">
      <c r="B321" s="60">
        <v>45444</v>
      </c>
      <c r="C321" s="61">
        <v>54879</v>
      </c>
      <c r="D321" s="13">
        <v>310</v>
      </c>
      <c r="E321" s="62">
        <v>9435</v>
      </c>
      <c r="F321" s="112"/>
      <c r="G321" s="112"/>
      <c r="H321" s="96">
        <v>3835654.77</v>
      </c>
      <c r="I321" s="96"/>
      <c r="J321" s="13">
        <v>2288035.4491437599</v>
      </c>
      <c r="K321" s="13">
        <v>1054082.40984492</v>
      </c>
      <c r="L321" s="13">
        <v>289622.843447658</v>
      </c>
    </row>
    <row r="322" spans="2:12" s="1" customFormat="1" ht="11.1" customHeight="1" x14ac:dyDescent="0.15">
      <c r="B322" s="60">
        <v>45444</v>
      </c>
      <c r="C322" s="61">
        <v>54909</v>
      </c>
      <c r="D322" s="13">
        <v>311</v>
      </c>
      <c r="E322" s="62">
        <v>9465</v>
      </c>
      <c r="F322" s="112"/>
      <c r="G322" s="112"/>
      <c r="H322" s="96">
        <v>3651230.42</v>
      </c>
      <c r="I322" s="96"/>
      <c r="J322" s="13">
        <v>2174448.06264487</v>
      </c>
      <c r="K322" s="13">
        <v>999287.88772414299</v>
      </c>
      <c r="L322" s="13">
        <v>273441.83122869203</v>
      </c>
    </row>
    <row r="323" spans="2:12" s="1" customFormat="1" ht="11.1" customHeight="1" x14ac:dyDescent="0.15">
      <c r="B323" s="60">
        <v>45444</v>
      </c>
      <c r="C323" s="61">
        <v>54940</v>
      </c>
      <c r="D323" s="13">
        <v>312</v>
      </c>
      <c r="E323" s="62">
        <v>9496</v>
      </c>
      <c r="F323" s="112"/>
      <c r="G323" s="112"/>
      <c r="H323" s="96">
        <v>3468307.48</v>
      </c>
      <c r="I323" s="96"/>
      <c r="J323" s="13">
        <v>2062007.16208067</v>
      </c>
      <c r="K323" s="13">
        <v>945204.64415144594</v>
      </c>
      <c r="L323" s="13">
        <v>257547.17873917299</v>
      </c>
    </row>
    <row r="324" spans="2:12" s="1" customFormat="1" ht="11.1" customHeight="1" x14ac:dyDescent="0.15">
      <c r="B324" s="60">
        <v>45444</v>
      </c>
      <c r="C324" s="61">
        <v>54970</v>
      </c>
      <c r="D324" s="13">
        <v>313</v>
      </c>
      <c r="E324" s="62">
        <v>9526</v>
      </c>
      <c r="F324" s="112"/>
      <c r="G324" s="112"/>
      <c r="H324" s="96">
        <v>3285143.61</v>
      </c>
      <c r="I324" s="96"/>
      <c r="J324" s="13">
        <v>1949905.1967465</v>
      </c>
      <c r="K324" s="13">
        <v>891618.23405740398</v>
      </c>
      <c r="L324" s="13">
        <v>241950.19413610399</v>
      </c>
    </row>
    <row r="325" spans="2:12" s="1" customFormat="1" ht="11.1" customHeight="1" x14ac:dyDescent="0.15">
      <c r="B325" s="60">
        <v>45444</v>
      </c>
      <c r="C325" s="61">
        <v>55001</v>
      </c>
      <c r="D325" s="13">
        <v>314</v>
      </c>
      <c r="E325" s="62">
        <v>9557</v>
      </c>
      <c r="F325" s="112"/>
      <c r="G325" s="112"/>
      <c r="H325" s="96">
        <v>3103001.77</v>
      </c>
      <c r="I325" s="96"/>
      <c r="J325" s="13">
        <v>1838670.63289513</v>
      </c>
      <c r="K325" s="13">
        <v>838616.64327325695</v>
      </c>
      <c r="L325" s="13">
        <v>226603.769641683</v>
      </c>
    </row>
    <row r="326" spans="2:12" s="1" customFormat="1" ht="11.1" customHeight="1" x14ac:dyDescent="0.15">
      <c r="B326" s="60">
        <v>45444</v>
      </c>
      <c r="C326" s="61">
        <v>55032</v>
      </c>
      <c r="D326" s="13">
        <v>315</v>
      </c>
      <c r="E326" s="62">
        <v>9588</v>
      </c>
      <c r="F326" s="112"/>
      <c r="G326" s="112"/>
      <c r="H326" s="96">
        <v>2920692.52</v>
      </c>
      <c r="I326" s="96"/>
      <c r="J326" s="13">
        <v>1727708.7540762399</v>
      </c>
      <c r="K326" s="13">
        <v>786002.92868988798</v>
      </c>
      <c r="L326" s="13">
        <v>211487.37018755701</v>
      </c>
    </row>
    <row r="327" spans="2:12" s="1" customFormat="1" ht="11.1" customHeight="1" x14ac:dyDescent="0.15">
      <c r="B327" s="60">
        <v>45444</v>
      </c>
      <c r="C327" s="61">
        <v>55062</v>
      </c>
      <c r="D327" s="13">
        <v>316</v>
      </c>
      <c r="E327" s="62">
        <v>9618</v>
      </c>
      <c r="F327" s="112"/>
      <c r="G327" s="112"/>
      <c r="H327" s="96">
        <v>2740212.31</v>
      </c>
      <c r="I327" s="96"/>
      <c r="J327" s="13">
        <v>1618286.7143731799</v>
      </c>
      <c r="K327" s="13">
        <v>734410.48153408698</v>
      </c>
      <c r="L327" s="13">
        <v>196795.52678173201</v>
      </c>
    </row>
    <row r="328" spans="2:12" s="1" customFormat="1" ht="11.1" customHeight="1" x14ac:dyDescent="0.15">
      <c r="B328" s="60">
        <v>45444</v>
      </c>
      <c r="C328" s="61">
        <v>55093</v>
      </c>
      <c r="D328" s="13">
        <v>317</v>
      </c>
      <c r="E328" s="62">
        <v>9649</v>
      </c>
      <c r="F328" s="112"/>
      <c r="G328" s="112"/>
      <c r="H328" s="96">
        <v>2562769.59</v>
      </c>
      <c r="I328" s="96"/>
      <c r="J328" s="13">
        <v>1510927.3991282601</v>
      </c>
      <c r="K328" s="13">
        <v>683944.85581620003</v>
      </c>
      <c r="L328" s="13">
        <v>182496.299676475</v>
      </c>
    </row>
    <row r="329" spans="2:12" s="1" customFormat="1" ht="11.1" customHeight="1" x14ac:dyDescent="0.15">
      <c r="B329" s="60">
        <v>45444</v>
      </c>
      <c r="C329" s="61">
        <v>55123</v>
      </c>
      <c r="D329" s="13">
        <v>318</v>
      </c>
      <c r="E329" s="62">
        <v>9679</v>
      </c>
      <c r="F329" s="112"/>
      <c r="G329" s="112"/>
      <c r="H329" s="96">
        <v>2386914.83</v>
      </c>
      <c r="I329" s="96"/>
      <c r="J329" s="13">
        <v>1404939.1603760801</v>
      </c>
      <c r="K329" s="13">
        <v>634402.33952252904</v>
      </c>
      <c r="L329" s="13">
        <v>168583.022114633</v>
      </c>
    </row>
    <row r="330" spans="2:12" s="1" customFormat="1" ht="11.1" customHeight="1" x14ac:dyDescent="0.15">
      <c r="B330" s="60">
        <v>45444</v>
      </c>
      <c r="C330" s="61">
        <v>55154</v>
      </c>
      <c r="D330" s="13">
        <v>319</v>
      </c>
      <c r="E330" s="62">
        <v>9710</v>
      </c>
      <c r="F330" s="112"/>
      <c r="G330" s="112"/>
      <c r="H330" s="96">
        <v>2211421.35</v>
      </c>
      <c r="I330" s="96"/>
      <c r="J330" s="13">
        <v>1299435.9339022101</v>
      </c>
      <c r="K330" s="13">
        <v>585269.94574924198</v>
      </c>
      <c r="L330" s="13">
        <v>154868.07561438601</v>
      </c>
    </row>
    <row r="331" spans="2:12" s="1" customFormat="1" ht="11.1" customHeight="1" x14ac:dyDescent="0.15">
      <c r="B331" s="60">
        <v>45444</v>
      </c>
      <c r="C331" s="61">
        <v>55185</v>
      </c>
      <c r="D331" s="13">
        <v>320</v>
      </c>
      <c r="E331" s="62">
        <v>9741</v>
      </c>
      <c r="F331" s="112"/>
      <c r="G331" s="112"/>
      <c r="H331" s="96">
        <v>2037759.11</v>
      </c>
      <c r="I331" s="96"/>
      <c r="J331" s="13">
        <v>1195360.76395713</v>
      </c>
      <c r="K331" s="13">
        <v>537024.92157088697</v>
      </c>
      <c r="L331" s="13">
        <v>141500.09733108699</v>
      </c>
    </row>
    <row r="332" spans="2:12" s="1" customFormat="1" ht="11.1" customHeight="1" x14ac:dyDescent="0.15">
      <c r="B332" s="60">
        <v>45444</v>
      </c>
      <c r="C332" s="61">
        <v>55213</v>
      </c>
      <c r="D332" s="13">
        <v>321</v>
      </c>
      <c r="E332" s="62">
        <v>9769</v>
      </c>
      <c r="F332" s="112"/>
      <c r="G332" s="112"/>
      <c r="H332" s="96">
        <v>1866324.86</v>
      </c>
      <c r="I332" s="96"/>
      <c r="J332" s="13">
        <v>1093119.18691876</v>
      </c>
      <c r="K332" s="13">
        <v>489963.89358517801</v>
      </c>
      <c r="L332" s="13">
        <v>128606.04618275</v>
      </c>
    </row>
    <row r="333" spans="2:12" s="1" customFormat="1" ht="11.1" customHeight="1" x14ac:dyDescent="0.15">
      <c r="B333" s="60">
        <v>45444</v>
      </c>
      <c r="C333" s="61">
        <v>55244</v>
      </c>
      <c r="D333" s="13">
        <v>322</v>
      </c>
      <c r="E333" s="62">
        <v>9800</v>
      </c>
      <c r="F333" s="112"/>
      <c r="G333" s="112"/>
      <c r="H333" s="96">
        <v>1701287.66</v>
      </c>
      <c r="I333" s="96"/>
      <c r="J333" s="13">
        <v>994765.71164603694</v>
      </c>
      <c r="K333" s="13">
        <v>444745.39503069199</v>
      </c>
      <c r="L333" s="13">
        <v>116242.619748967</v>
      </c>
    </row>
    <row r="334" spans="2:12" s="1" customFormat="1" ht="11.1" customHeight="1" x14ac:dyDescent="0.15">
      <c r="B334" s="60">
        <v>45444</v>
      </c>
      <c r="C334" s="61">
        <v>55274</v>
      </c>
      <c r="D334" s="13">
        <v>323</v>
      </c>
      <c r="E334" s="62">
        <v>9830</v>
      </c>
      <c r="F334" s="112"/>
      <c r="G334" s="112"/>
      <c r="H334" s="96">
        <v>1536997.32</v>
      </c>
      <c r="I334" s="96"/>
      <c r="J334" s="13">
        <v>897227.809280099</v>
      </c>
      <c r="K334" s="13">
        <v>400150.29923733103</v>
      </c>
      <c r="L334" s="13">
        <v>104158.12623225299</v>
      </c>
    </row>
    <row r="335" spans="2:12" s="1" customFormat="1" ht="11.1" customHeight="1" x14ac:dyDescent="0.15">
      <c r="B335" s="60">
        <v>45444</v>
      </c>
      <c r="C335" s="61">
        <v>55305</v>
      </c>
      <c r="D335" s="13">
        <v>324</v>
      </c>
      <c r="E335" s="62">
        <v>9861</v>
      </c>
      <c r="F335" s="112"/>
      <c r="G335" s="112"/>
      <c r="H335" s="96">
        <v>1378730.91</v>
      </c>
      <c r="I335" s="96"/>
      <c r="J335" s="13">
        <v>803474.14649503503</v>
      </c>
      <c r="K335" s="13">
        <v>357426.22962166101</v>
      </c>
      <c r="L335" s="13">
        <v>92643.094261307895</v>
      </c>
    </row>
    <row r="336" spans="2:12" s="1" customFormat="1" ht="11.1" customHeight="1" x14ac:dyDescent="0.15">
      <c r="B336" s="60">
        <v>45444</v>
      </c>
      <c r="C336" s="61">
        <v>55335</v>
      </c>
      <c r="D336" s="13">
        <v>325</v>
      </c>
      <c r="E336" s="62">
        <v>9891</v>
      </c>
      <c r="F336" s="112"/>
      <c r="G336" s="112"/>
      <c r="H336" s="96">
        <v>1227743.03</v>
      </c>
      <c r="I336" s="96"/>
      <c r="J336" s="13">
        <v>714309.51039217506</v>
      </c>
      <c r="K336" s="13">
        <v>316979.16180544102</v>
      </c>
      <c r="L336" s="13">
        <v>81822.628755232101</v>
      </c>
    </row>
    <row r="337" spans="2:12" s="1" customFormat="1" ht="11.1" customHeight="1" x14ac:dyDescent="0.15">
      <c r="B337" s="60">
        <v>45444</v>
      </c>
      <c r="C337" s="61">
        <v>55366</v>
      </c>
      <c r="D337" s="13">
        <v>326</v>
      </c>
      <c r="E337" s="62">
        <v>9922</v>
      </c>
      <c r="F337" s="112"/>
      <c r="G337" s="112"/>
      <c r="H337" s="96">
        <v>1079563.8999999999</v>
      </c>
      <c r="I337" s="96"/>
      <c r="J337" s="13">
        <v>627032.55229038396</v>
      </c>
      <c r="K337" s="13">
        <v>277541.83853010897</v>
      </c>
      <c r="L337" s="13">
        <v>71339.127908659997</v>
      </c>
    </row>
    <row r="338" spans="2:12" s="1" customFormat="1" ht="11.1" customHeight="1" x14ac:dyDescent="0.15">
      <c r="B338" s="60">
        <v>45444</v>
      </c>
      <c r="C338" s="61">
        <v>55397</v>
      </c>
      <c r="D338" s="13">
        <v>327</v>
      </c>
      <c r="E338" s="62">
        <v>9953</v>
      </c>
      <c r="F338" s="112"/>
      <c r="G338" s="112"/>
      <c r="H338" s="96">
        <v>941689.5</v>
      </c>
      <c r="I338" s="96"/>
      <c r="J338" s="13">
        <v>546024.64002725796</v>
      </c>
      <c r="K338" s="13">
        <v>241070.85446781799</v>
      </c>
      <c r="L338" s="13">
        <v>61702.201812054001</v>
      </c>
    </row>
    <row r="339" spans="2:12" s="1" customFormat="1" ht="11.1" customHeight="1" x14ac:dyDescent="0.15">
      <c r="B339" s="60">
        <v>45444</v>
      </c>
      <c r="C339" s="61">
        <v>55427</v>
      </c>
      <c r="D339" s="13">
        <v>328</v>
      </c>
      <c r="E339" s="62">
        <v>9983</v>
      </c>
      <c r="F339" s="112"/>
      <c r="G339" s="112"/>
      <c r="H339" s="96">
        <v>815355.37</v>
      </c>
      <c r="I339" s="96"/>
      <c r="J339" s="13">
        <v>471995.66449008603</v>
      </c>
      <c r="K339" s="13">
        <v>207874.03338701799</v>
      </c>
      <c r="L339" s="13">
        <v>52987.359850053399</v>
      </c>
    </row>
    <row r="340" spans="2:12" s="1" customFormat="1" ht="11.1" customHeight="1" x14ac:dyDescent="0.15">
      <c r="B340" s="60">
        <v>45444</v>
      </c>
      <c r="C340" s="61">
        <v>55458</v>
      </c>
      <c r="D340" s="13">
        <v>329</v>
      </c>
      <c r="E340" s="62">
        <v>10014</v>
      </c>
      <c r="F340" s="112"/>
      <c r="G340" s="112"/>
      <c r="H340" s="96">
        <v>700568.84</v>
      </c>
      <c r="I340" s="96"/>
      <c r="J340" s="13">
        <v>404859.81232333701</v>
      </c>
      <c r="K340" s="13">
        <v>177852.91827966101</v>
      </c>
      <c r="L340" s="13">
        <v>45142.920626064297</v>
      </c>
    </row>
    <row r="341" spans="2:12" s="1" customFormat="1" ht="11.1" customHeight="1" x14ac:dyDescent="0.15">
      <c r="B341" s="60">
        <v>45444</v>
      </c>
      <c r="C341" s="61">
        <v>55488</v>
      </c>
      <c r="D341" s="13">
        <v>330</v>
      </c>
      <c r="E341" s="62">
        <v>10044</v>
      </c>
      <c r="F341" s="112"/>
      <c r="G341" s="112"/>
      <c r="H341" s="96">
        <v>600890.35</v>
      </c>
      <c r="I341" s="96"/>
      <c r="J341" s="13">
        <v>346685.47183726798</v>
      </c>
      <c r="K341" s="13">
        <v>151922.373232029</v>
      </c>
      <c r="L341" s="13">
        <v>38403.117155322201</v>
      </c>
    </row>
    <row r="342" spans="2:12" s="1" customFormat="1" ht="11.1" customHeight="1" x14ac:dyDescent="0.15">
      <c r="B342" s="60">
        <v>45444</v>
      </c>
      <c r="C342" s="61">
        <v>55519</v>
      </c>
      <c r="D342" s="13">
        <v>331</v>
      </c>
      <c r="E342" s="62">
        <v>10075</v>
      </c>
      <c r="F342" s="112"/>
      <c r="G342" s="112"/>
      <c r="H342" s="96">
        <v>512744.44</v>
      </c>
      <c r="I342" s="96"/>
      <c r="J342" s="13">
        <v>295327.67870390503</v>
      </c>
      <c r="K342" s="13">
        <v>129087.544044842</v>
      </c>
      <c r="L342" s="13">
        <v>32492.692378140899</v>
      </c>
    </row>
    <row r="343" spans="2:12" s="1" customFormat="1" ht="11.1" customHeight="1" x14ac:dyDescent="0.15">
      <c r="B343" s="60">
        <v>45444</v>
      </c>
      <c r="C343" s="61">
        <v>55550</v>
      </c>
      <c r="D343" s="13">
        <v>332</v>
      </c>
      <c r="E343" s="62">
        <v>10106</v>
      </c>
      <c r="F343" s="112"/>
      <c r="G343" s="112"/>
      <c r="H343" s="96">
        <v>437125.84</v>
      </c>
      <c r="I343" s="96"/>
      <c r="J343" s="13">
        <v>251346.273682578</v>
      </c>
      <c r="K343" s="13">
        <v>109583.894378565</v>
      </c>
      <c r="L343" s="13">
        <v>27466.5878380836</v>
      </c>
    </row>
    <row r="344" spans="2:12" s="1" customFormat="1" ht="11.1" customHeight="1" x14ac:dyDescent="0.15">
      <c r="B344" s="60">
        <v>45444</v>
      </c>
      <c r="C344" s="61">
        <v>55579</v>
      </c>
      <c r="D344" s="13">
        <v>333</v>
      </c>
      <c r="E344" s="62">
        <v>10135</v>
      </c>
      <c r="F344" s="112"/>
      <c r="G344" s="112"/>
      <c r="H344" s="96">
        <v>367691.29</v>
      </c>
      <c r="I344" s="96"/>
      <c r="J344" s="13">
        <v>211086.10928242301</v>
      </c>
      <c r="K344" s="13">
        <v>91811.9847956093</v>
      </c>
      <c r="L344" s="13">
        <v>22920.965302013799</v>
      </c>
    </row>
    <row r="345" spans="2:12" s="1" customFormat="1" ht="11.1" customHeight="1" x14ac:dyDescent="0.15">
      <c r="B345" s="60">
        <v>45444</v>
      </c>
      <c r="C345" s="61">
        <v>55610</v>
      </c>
      <c r="D345" s="13">
        <v>334</v>
      </c>
      <c r="E345" s="62">
        <v>10166</v>
      </c>
      <c r="F345" s="112"/>
      <c r="G345" s="112"/>
      <c r="H345" s="96">
        <v>303291.21000000002</v>
      </c>
      <c r="I345" s="96"/>
      <c r="J345" s="13">
        <v>173819.66782110301</v>
      </c>
      <c r="K345" s="13">
        <v>75410.657867636706</v>
      </c>
      <c r="L345" s="13">
        <v>18746.615705681601</v>
      </c>
    </row>
    <row r="346" spans="2:12" s="1" customFormat="1" ht="11.1" customHeight="1" x14ac:dyDescent="0.15">
      <c r="B346" s="60">
        <v>45444</v>
      </c>
      <c r="C346" s="61">
        <v>55640</v>
      </c>
      <c r="D346" s="13">
        <v>335</v>
      </c>
      <c r="E346" s="62">
        <v>10196</v>
      </c>
      <c r="F346" s="112"/>
      <c r="G346" s="112"/>
      <c r="H346" s="96">
        <v>242505.73</v>
      </c>
      <c r="I346" s="96"/>
      <c r="J346" s="13">
        <v>138754.685358235</v>
      </c>
      <c r="K346" s="13">
        <v>60049.754763814097</v>
      </c>
      <c r="L346" s="13">
        <v>14866.798966109</v>
      </c>
    </row>
    <row r="347" spans="2:12" s="1" customFormat="1" ht="11.1" customHeight="1" x14ac:dyDescent="0.15">
      <c r="B347" s="60">
        <v>45444</v>
      </c>
      <c r="C347" s="61">
        <v>55671</v>
      </c>
      <c r="D347" s="13">
        <v>336</v>
      </c>
      <c r="E347" s="62">
        <v>10227</v>
      </c>
      <c r="F347" s="112"/>
      <c r="G347" s="112"/>
      <c r="H347" s="96">
        <v>191461.82</v>
      </c>
      <c r="I347" s="96"/>
      <c r="J347" s="13">
        <v>109363.050140527</v>
      </c>
      <c r="K347" s="13">
        <v>47209.379064820903</v>
      </c>
      <c r="L347" s="13">
        <v>11638.3426284007</v>
      </c>
    </row>
    <row r="348" spans="2:12" s="1" customFormat="1" ht="11.1" customHeight="1" x14ac:dyDescent="0.15">
      <c r="B348" s="60">
        <v>45444</v>
      </c>
      <c r="C348" s="61">
        <v>55701</v>
      </c>
      <c r="D348" s="13">
        <v>337</v>
      </c>
      <c r="E348" s="62">
        <v>10257</v>
      </c>
      <c r="F348" s="112"/>
      <c r="G348" s="112"/>
      <c r="H348" s="96">
        <v>157798.87</v>
      </c>
      <c r="I348" s="96"/>
      <c r="J348" s="13">
        <v>89986.814986660102</v>
      </c>
      <c r="K348" s="13">
        <v>38749.519534000501</v>
      </c>
      <c r="L348" s="13">
        <v>9513.6080634903992</v>
      </c>
    </row>
    <row r="349" spans="2:12" s="1" customFormat="1" ht="11.1" customHeight="1" x14ac:dyDescent="0.15">
      <c r="B349" s="60">
        <v>45444</v>
      </c>
      <c r="C349" s="61">
        <v>55732</v>
      </c>
      <c r="D349" s="13">
        <v>338</v>
      </c>
      <c r="E349" s="62">
        <v>10288</v>
      </c>
      <c r="F349" s="112"/>
      <c r="G349" s="112"/>
      <c r="H349" s="96">
        <v>133284.6</v>
      </c>
      <c r="I349" s="96"/>
      <c r="J349" s="13">
        <v>75878.326456582698</v>
      </c>
      <c r="K349" s="13">
        <v>32591.1194448633</v>
      </c>
      <c r="L349" s="13">
        <v>7967.7340789255104</v>
      </c>
    </row>
    <row r="350" spans="2:12" s="1" customFormat="1" ht="11.1" customHeight="1" x14ac:dyDescent="0.15">
      <c r="B350" s="60">
        <v>45444</v>
      </c>
      <c r="C350" s="61">
        <v>55763</v>
      </c>
      <c r="D350" s="13">
        <v>339</v>
      </c>
      <c r="E350" s="62">
        <v>10319</v>
      </c>
      <c r="F350" s="112"/>
      <c r="G350" s="112"/>
      <c r="H350" s="96">
        <v>113649.92</v>
      </c>
      <c r="I350" s="96"/>
      <c r="J350" s="13">
        <v>64590.654328282799</v>
      </c>
      <c r="K350" s="13">
        <v>27672.3034391242</v>
      </c>
      <c r="L350" s="13">
        <v>6736.5491707801903</v>
      </c>
    </row>
    <row r="351" spans="2:12" s="1" customFormat="1" ht="11.1" customHeight="1" x14ac:dyDescent="0.15">
      <c r="B351" s="60">
        <v>45444</v>
      </c>
      <c r="C351" s="61">
        <v>55793</v>
      </c>
      <c r="D351" s="13">
        <v>340</v>
      </c>
      <c r="E351" s="62">
        <v>10349</v>
      </c>
      <c r="F351" s="112"/>
      <c r="G351" s="112"/>
      <c r="H351" s="96">
        <v>96821.68</v>
      </c>
      <c r="I351" s="96"/>
      <c r="J351" s="13">
        <v>54936.3402460621</v>
      </c>
      <c r="K351" s="13">
        <v>23478.217340349001</v>
      </c>
      <c r="L351" s="13">
        <v>5692.1111882850701</v>
      </c>
    </row>
    <row r="352" spans="2:12" s="1" customFormat="1" ht="11.1" customHeight="1" x14ac:dyDescent="0.15">
      <c r="B352" s="60">
        <v>45444</v>
      </c>
      <c r="C352" s="61">
        <v>55824</v>
      </c>
      <c r="D352" s="13">
        <v>341</v>
      </c>
      <c r="E352" s="62">
        <v>10380</v>
      </c>
      <c r="F352" s="112"/>
      <c r="G352" s="112"/>
      <c r="H352" s="96">
        <v>81612.899999999994</v>
      </c>
      <c r="I352" s="96"/>
      <c r="J352" s="13">
        <v>46228.382643871701</v>
      </c>
      <c r="K352" s="13">
        <v>19706.4405139913</v>
      </c>
      <c r="L352" s="13">
        <v>4757.4371825710296</v>
      </c>
    </row>
    <row r="353" spans="2:12" s="1" customFormat="1" ht="11.1" customHeight="1" x14ac:dyDescent="0.15">
      <c r="B353" s="60">
        <v>45444</v>
      </c>
      <c r="C353" s="61">
        <v>55854</v>
      </c>
      <c r="D353" s="13">
        <v>342</v>
      </c>
      <c r="E353" s="62">
        <v>10410</v>
      </c>
      <c r="F353" s="112"/>
      <c r="G353" s="112"/>
      <c r="H353" s="96">
        <v>67538.289999999994</v>
      </c>
      <c r="I353" s="96"/>
      <c r="J353" s="13">
        <v>38193.240723486997</v>
      </c>
      <c r="K353" s="13">
        <v>16241.112129262799</v>
      </c>
      <c r="L353" s="13">
        <v>3904.7813830986702</v>
      </c>
    </row>
    <row r="354" spans="2:12" s="1" customFormat="1" ht="11.1" customHeight="1" x14ac:dyDescent="0.15">
      <c r="B354" s="60">
        <v>45444</v>
      </c>
      <c r="C354" s="61">
        <v>55885</v>
      </c>
      <c r="D354" s="13">
        <v>343</v>
      </c>
      <c r="E354" s="62">
        <v>10441</v>
      </c>
      <c r="F354" s="112"/>
      <c r="G354" s="112"/>
      <c r="H354" s="96">
        <v>57746.98</v>
      </c>
      <c r="I354" s="96"/>
      <c r="J354" s="13">
        <v>32600.818614643402</v>
      </c>
      <c r="K354" s="13">
        <v>13827.760630275099</v>
      </c>
      <c r="L354" s="13">
        <v>3310.4682867204101</v>
      </c>
    </row>
    <row r="355" spans="2:12" s="1" customFormat="1" ht="11.1" customHeight="1" x14ac:dyDescent="0.15">
      <c r="B355" s="60">
        <v>45444</v>
      </c>
      <c r="C355" s="61">
        <v>55916</v>
      </c>
      <c r="D355" s="13">
        <v>344</v>
      </c>
      <c r="E355" s="62">
        <v>10472</v>
      </c>
      <c r="F355" s="112"/>
      <c r="G355" s="112"/>
      <c r="H355" s="96">
        <v>49367.61</v>
      </c>
      <c r="I355" s="96"/>
      <c r="J355" s="13">
        <v>27823.009895886698</v>
      </c>
      <c r="K355" s="13">
        <v>11771.2220058735</v>
      </c>
      <c r="L355" s="13">
        <v>2806.18144748952</v>
      </c>
    </row>
    <row r="356" spans="2:12" s="1" customFormat="1" ht="11.1" customHeight="1" x14ac:dyDescent="0.15">
      <c r="B356" s="60">
        <v>45444</v>
      </c>
      <c r="C356" s="61">
        <v>55944</v>
      </c>
      <c r="D356" s="13">
        <v>345</v>
      </c>
      <c r="E356" s="62">
        <v>10500</v>
      </c>
      <c r="F356" s="112"/>
      <c r="G356" s="112"/>
      <c r="H356" s="96">
        <v>41841.43</v>
      </c>
      <c r="I356" s="96"/>
      <c r="J356" s="13">
        <v>23545.214406181502</v>
      </c>
      <c r="K356" s="13">
        <v>9938.5083303797892</v>
      </c>
      <c r="L356" s="13">
        <v>2360.20874818522</v>
      </c>
    </row>
    <row r="357" spans="2:12" s="1" customFormat="1" ht="11.1" customHeight="1" x14ac:dyDescent="0.15">
      <c r="B357" s="60">
        <v>45444</v>
      </c>
      <c r="C357" s="61">
        <v>55975</v>
      </c>
      <c r="D357" s="13">
        <v>346</v>
      </c>
      <c r="E357" s="62">
        <v>10531</v>
      </c>
      <c r="F357" s="112"/>
      <c r="G357" s="112"/>
      <c r="H357" s="96">
        <v>34748.53</v>
      </c>
      <c r="I357" s="96"/>
      <c r="J357" s="13">
        <v>19520.6981823735</v>
      </c>
      <c r="K357" s="13">
        <v>8218.7921246372607</v>
      </c>
      <c r="L357" s="13">
        <v>1943.5415308931499</v>
      </c>
    </row>
    <row r="358" spans="2:12" s="1" customFormat="1" ht="11.1" customHeight="1" x14ac:dyDescent="0.15">
      <c r="B358" s="60">
        <v>45444</v>
      </c>
      <c r="C358" s="61">
        <v>56005</v>
      </c>
      <c r="D358" s="13">
        <v>347</v>
      </c>
      <c r="E358" s="62">
        <v>10561</v>
      </c>
      <c r="F358" s="112"/>
      <c r="G358" s="112"/>
      <c r="H358" s="96">
        <v>27633.71</v>
      </c>
      <c r="I358" s="96"/>
      <c r="J358" s="13">
        <v>15498.3215000046</v>
      </c>
      <c r="K358" s="13">
        <v>6509.1920066742496</v>
      </c>
      <c r="L358" s="13">
        <v>1532.9535487784201</v>
      </c>
    </row>
    <row r="359" spans="2:12" s="1" customFormat="1" ht="11.1" customHeight="1" x14ac:dyDescent="0.15">
      <c r="B359" s="60">
        <v>45444</v>
      </c>
      <c r="C359" s="61">
        <v>56036</v>
      </c>
      <c r="D359" s="13">
        <v>348</v>
      </c>
      <c r="E359" s="62">
        <v>10592</v>
      </c>
      <c r="F359" s="112"/>
      <c r="G359" s="112"/>
      <c r="H359" s="96">
        <v>21796.55</v>
      </c>
      <c r="I359" s="96"/>
      <c r="J359" s="13">
        <v>12203.826009427101</v>
      </c>
      <c r="K359" s="13">
        <v>5112.49053344821</v>
      </c>
      <c r="L359" s="13">
        <v>1198.9223302733801</v>
      </c>
    </row>
    <row r="360" spans="2:12" s="1" customFormat="1" ht="11.1" customHeight="1" x14ac:dyDescent="0.15">
      <c r="B360" s="60">
        <v>45444</v>
      </c>
      <c r="C360" s="61">
        <v>56066</v>
      </c>
      <c r="D360" s="13">
        <v>349</v>
      </c>
      <c r="E360" s="62">
        <v>10622</v>
      </c>
      <c r="F360" s="112"/>
      <c r="G360" s="112"/>
      <c r="H360" s="96">
        <v>15940.06</v>
      </c>
      <c r="I360" s="96"/>
      <c r="J360" s="13">
        <v>8910.1447891508797</v>
      </c>
      <c r="K360" s="13">
        <v>3723.49725701234</v>
      </c>
      <c r="L360" s="13">
        <v>869.61226014824001</v>
      </c>
    </row>
    <row r="361" spans="2:12" s="1" customFormat="1" ht="11.1" customHeight="1" x14ac:dyDescent="0.15">
      <c r="B361" s="60">
        <v>45444</v>
      </c>
      <c r="C361" s="61">
        <v>56097</v>
      </c>
      <c r="D361" s="13">
        <v>350</v>
      </c>
      <c r="E361" s="62">
        <v>10653</v>
      </c>
      <c r="F361" s="112"/>
      <c r="G361" s="112"/>
      <c r="H361" s="96">
        <v>11533.98</v>
      </c>
      <c r="I361" s="96"/>
      <c r="J361" s="13">
        <v>6436.30746896253</v>
      </c>
      <c r="K361" s="13">
        <v>2682.8546995318202</v>
      </c>
      <c r="L361" s="13">
        <v>623.91925348266</v>
      </c>
    </row>
    <row r="362" spans="2:12" s="1" customFormat="1" ht="11.1" customHeight="1" x14ac:dyDescent="0.15">
      <c r="B362" s="60">
        <v>45444</v>
      </c>
      <c r="C362" s="61">
        <v>56128</v>
      </c>
      <c r="D362" s="13">
        <v>351</v>
      </c>
      <c r="E362" s="62">
        <v>10684</v>
      </c>
      <c r="F362" s="112"/>
      <c r="G362" s="112"/>
      <c r="H362" s="96">
        <v>7114.59</v>
      </c>
      <c r="I362" s="96"/>
      <c r="J362" s="13">
        <v>3963.42135696471</v>
      </c>
      <c r="K362" s="13">
        <v>1647.8766802697301</v>
      </c>
      <c r="L362" s="13">
        <v>381.60368757270197</v>
      </c>
    </row>
    <row r="363" spans="2:12" s="1" customFormat="1" ht="11.1" customHeight="1" x14ac:dyDescent="0.15">
      <c r="B363" s="60">
        <v>45444</v>
      </c>
      <c r="C363" s="61">
        <v>56158</v>
      </c>
      <c r="D363" s="13">
        <v>352</v>
      </c>
      <c r="E363" s="62">
        <v>10714</v>
      </c>
      <c r="F363" s="112"/>
      <c r="G363" s="112"/>
      <c r="H363" s="96">
        <v>4375.5200000000004</v>
      </c>
      <c r="I363" s="96"/>
      <c r="J363" s="13">
        <v>2433.5294218914901</v>
      </c>
      <c r="K363" s="13">
        <v>1009.30129688667</v>
      </c>
      <c r="L363" s="13">
        <v>232.76880105317699</v>
      </c>
    </row>
    <row r="364" spans="2:12" s="1" customFormat="1" ht="11.1" customHeight="1" x14ac:dyDescent="0.15">
      <c r="B364" s="60">
        <v>45444</v>
      </c>
      <c r="C364" s="61">
        <v>56189</v>
      </c>
      <c r="D364" s="13">
        <v>353</v>
      </c>
      <c r="E364" s="62">
        <v>10745</v>
      </c>
      <c r="F364" s="112"/>
      <c r="G364" s="112"/>
      <c r="H364" s="96">
        <v>2599.2800000000002</v>
      </c>
      <c r="I364" s="96"/>
      <c r="J364" s="13">
        <v>1443.18754523651</v>
      </c>
      <c r="K364" s="13">
        <v>597.036792028224</v>
      </c>
      <c r="L364" s="13">
        <v>137.10763920804001</v>
      </c>
    </row>
    <row r="365" spans="2:12" s="1" customFormat="1" ht="11.1" customHeight="1" x14ac:dyDescent="0.15">
      <c r="B365" s="60">
        <v>45444</v>
      </c>
      <c r="C365" s="61">
        <v>56219</v>
      </c>
      <c r="D365" s="13">
        <v>354</v>
      </c>
      <c r="E365" s="62">
        <v>10775</v>
      </c>
      <c r="F365" s="112"/>
      <c r="G365" s="112"/>
      <c r="H365" s="96">
        <v>1735.76</v>
      </c>
      <c r="I365" s="96"/>
      <c r="J365" s="13">
        <v>962.15699911327602</v>
      </c>
      <c r="K365" s="13">
        <v>397.058075790592</v>
      </c>
      <c r="L365" s="13">
        <v>90.809372557499898</v>
      </c>
    </row>
    <row r="366" spans="2:12" s="1" customFormat="1" ht="11.1" customHeight="1" x14ac:dyDescent="0.15">
      <c r="B366" s="60">
        <v>45444</v>
      </c>
      <c r="C366" s="61">
        <v>56250</v>
      </c>
      <c r="D366" s="13">
        <v>355</v>
      </c>
      <c r="E366" s="62">
        <v>10806</v>
      </c>
      <c r="F366" s="112"/>
      <c r="G366" s="112"/>
      <c r="H366" s="96">
        <v>869.34</v>
      </c>
      <c r="I366" s="96"/>
      <c r="J366" s="13">
        <v>481.07048141193599</v>
      </c>
      <c r="K366" s="13">
        <v>198.02083722159</v>
      </c>
      <c r="L366" s="13">
        <v>45.096636680646498</v>
      </c>
    </row>
    <row r="367" spans="2:12" s="1" customFormat="1" ht="11.1" customHeight="1" x14ac:dyDescent="0.15">
      <c r="B367" s="60">
        <v>45444</v>
      </c>
      <c r="C367" s="61">
        <v>56281</v>
      </c>
      <c r="D367" s="13">
        <v>356</v>
      </c>
      <c r="E367" s="62">
        <v>10837</v>
      </c>
      <c r="F367" s="112"/>
      <c r="G367" s="112"/>
      <c r="H367" s="96">
        <v>0</v>
      </c>
      <c r="I367" s="96"/>
      <c r="J367" s="13">
        <v>0</v>
      </c>
      <c r="K367" s="13">
        <v>0</v>
      </c>
      <c r="L367" s="13">
        <v>0</v>
      </c>
    </row>
    <row r="368" spans="2:12" s="1" customFormat="1" ht="11.1" customHeight="1" x14ac:dyDescent="0.15">
      <c r="B368" s="60">
        <v>45444</v>
      </c>
      <c r="C368" s="61">
        <v>56309</v>
      </c>
      <c r="D368" s="13">
        <v>357</v>
      </c>
      <c r="E368" s="62">
        <v>10865</v>
      </c>
      <c r="F368" s="112"/>
      <c r="G368" s="112"/>
      <c r="H368" s="96"/>
      <c r="I368" s="96"/>
      <c r="J368" s="13">
        <v>0</v>
      </c>
      <c r="K368" s="13">
        <v>0</v>
      </c>
      <c r="L368" s="13">
        <v>0</v>
      </c>
    </row>
    <row r="369" spans="2:12" s="1" customFormat="1" ht="14.85" customHeight="1" x14ac:dyDescent="0.15">
      <c r="B369" s="63"/>
      <c r="C369" s="64"/>
      <c r="D369" s="65"/>
      <c r="E369" s="66"/>
      <c r="F369" s="114"/>
      <c r="G369" s="114"/>
      <c r="H369" s="117">
        <v>340716011145.56403</v>
      </c>
      <c r="I369" s="117"/>
      <c r="J369" s="67">
        <v>302936772779.13702</v>
      </c>
      <c r="K369" s="67">
        <v>257869972078.21399</v>
      </c>
      <c r="L369" s="67">
        <v>204128970558.375</v>
      </c>
    </row>
    <row r="370" spans="2:12" s="1" customFormat="1" ht="28.7" customHeight="1" x14ac:dyDescent="0.15"/>
  </sheetData>
  <mergeCells count="726">
    <mergeCell ref="H369:I369"/>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360:I360"/>
    <mergeCell ref="H361:I361"/>
    <mergeCell ref="H362:I362"/>
    <mergeCell ref="H363:I363"/>
    <mergeCell ref="H364:I364"/>
    <mergeCell ref="H365:I365"/>
    <mergeCell ref="H366:I366"/>
    <mergeCell ref="H367:I367"/>
    <mergeCell ref="H368:I368"/>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335:I335"/>
    <mergeCell ref="H336:I336"/>
    <mergeCell ref="H337:I337"/>
    <mergeCell ref="H338:I338"/>
    <mergeCell ref="H339:I339"/>
    <mergeCell ref="H34:I34"/>
    <mergeCell ref="H340:I340"/>
    <mergeCell ref="H341:I341"/>
    <mergeCell ref="H342:I342"/>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327:I327"/>
    <mergeCell ref="H328:I328"/>
    <mergeCell ref="H329:I329"/>
    <mergeCell ref="H33:I33"/>
    <mergeCell ref="H330:I330"/>
    <mergeCell ref="H331:I331"/>
    <mergeCell ref="H332:I332"/>
    <mergeCell ref="H333:I333"/>
    <mergeCell ref="H334:I334"/>
    <mergeCell ref="H89:I89"/>
    <mergeCell ref="H90:I90"/>
    <mergeCell ref="H91:I91"/>
    <mergeCell ref="H92:I92"/>
    <mergeCell ref="H93:I93"/>
    <mergeCell ref="H94:I94"/>
    <mergeCell ref="H95:I95"/>
    <mergeCell ref="H96:I96"/>
    <mergeCell ref="H97:I97"/>
    <mergeCell ref="H98:I98"/>
    <mergeCell ref="H99:I99"/>
    <mergeCell ref="H319:I319"/>
    <mergeCell ref="H32:I32"/>
    <mergeCell ref="H320:I320"/>
    <mergeCell ref="H321:I321"/>
    <mergeCell ref="H322:I322"/>
    <mergeCell ref="H323:I323"/>
    <mergeCell ref="H324:I324"/>
    <mergeCell ref="H325:I325"/>
    <mergeCell ref="H326:I326"/>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68:G368"/>
    <mergeCell ref="F369:G369"/>
    <mergeCell ref="F353:G353"/>
    <mergeCell ref="F354:G354"/>
    <mergeCell ref="F355:G355"/>
    <mergeCell ref="F356:G356"/>
    <mergeCell ref="F357:G357"/>
    <mergeCell ref="F358:G358"/>
    <mergeCell ref="F359:G359"/>
    <mergeCell ref="F36:G36"/>
    <mergeCell ref="F360:G360"/>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345:G345"/>
    <mergeCell ref="F346:G346"/>
    <mergeCell ref="F347:G347"/>
    <mergeCell ref="F348:G348"/>
    <mergeCell ref="F349:G349"/>
    <mergeCell ref="F35:G35"/>
    <mergeCell ref="F350:G350"/>
    <mergeCell ref="F351:G351"/>
    <mergeCell ref="F352:G352"/>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337:G337"/>
    <mergeCell ref="F338:G338"/>
    <mergeCell ref="F339:G339"/>
    <mergeCell ref="F34:G34"/>
    <mergeCell ref="F340:G340"/>
    <mergeCell ref="F341:G341"/>
    <mergeCell ref="F342:G342"/>
    <mergeCell ref="F343:G343"/>
    <mergeCell ref="F344:G344"/>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329:G329"/>
    <mergeCell ref="F33:G33"/>
    <mergeCell ref="F330:G330"/>
    <mergeCell ref="F331:G331"/>
    <mergeCell ref="F332:G332"/>
    <mergeCell ref="F333:G333"/>
    <mergeCell ref="F334:G334"/>
    <mergeCell ref="F335:G335"/>
    <mergeCell ref="F336:G336"/>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97:G97"/>
    <mergeCell ref="F98:G98"/>
    <mergeCell ref="F99:G99"/>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election activeCell="G2" sqref="G2"/>
    </sheetView>
  </sheetViews>
  <sheetFormatPr defaultRowHeight="15" x14ac:dyDescent="0.2"/>
  <cols>
    <col min="1" max="1" width="143.85546875" customWidth="1"/>
    <col min="2" max="2" width="18.85546875" customWidth="1"/>
  </cols>
  <sheetData>
    <row r="1" s="1" customFormat="1" ht="409.6" customHeight="1" x14ac:dyDescent="0.15"/>
    <row r="2" s="1" customFormat="1" ht="67.150000000000006" customHeight="1" x14ac:dyDescent="0.15"/>
    <row r="3" s="1" customFormat="1" ht="28.7" customHeight="1" x14ac:dyDescent="0.15"/>
  </sheetData>
  <pageMargins left="0.7" right="0.7" top="0.75" bottom="0.75" header="0.3" footer="0.3"/>
  <pageSetup paperSize="9" scale="74"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4180-1C6E-4356-926E-F4795F00F36D}">
  <sheetPr>
    <tabColor rgb="FF243386"/>
  </sheetPr>
  <dimension ref="A1:N112"/>
  <sheetViews>
    <sheetView view="pageBreakPreview" zoomScale="60" zoomScaleNormal="80" workbookViewId="0">
      <selection activeCell="A56" sqref="A56:A119"/>
    </sheetView>
  </sheetViews>
  <sheetFormatPr defaultColWidth="8.85546875" defaultRowHeight="15" outlineLevelRow="1" x14ac:dyDescent="0.2"/>
  <cols>
    <col min="1" max="1" width="13.28515625" style="157" customWidth="1"/>
    <col min="2" max="2" width="60.5703125" style="157" bestFit="1" customWidth="1"/>
    <col min="3" max="3" width="38.7109375" style="157" customWidth="1"/>
    <col min="4" max="7" width="41" style="157" customWidth="1"/>
    <col min="8" max="8" width="7.28515625" style="157" customWidth="1"/>
    <col min="9" max="9" width="92" style="157" customWidth="1"/>
    <col min="10" max="11" width="47.7109375" style="157" customWidth="1"/>
    <col min="12" max="12" width="7.28515625" style="157" customWidth="1"/>
    <col min="13" max="13" width="25.7109375" style="157" customWidth="1"/>
    <col min="14" max="14" width="25.7109375" style="153" customWidth="1"/>
    <col min="15" max="16384" width="8.85546875" style="155"/>
  </cols>
  <sheetData>
    <row r="1" spans="1:13" ht="45" customHeight="1" x14ac:dyDescent="0.2">
      <c r="A1" s="273" t="s">
        <v>1792</v>
      </c>
      <c r="B1" s="273"/>
    </row>
    <row r="2" spans="1:13" ht="31.5" x14ac:dyDescent="0.2">
      <c r="A2" s="118" t="s">
        <v>1793</v>
      </c>
      <c r="B2" s="118"/>
      <c r="C2" s="153"/>
      <c r="D2" s="153"/>
      <c r="E2" s="153"/>
      <c r="F2" s="154" t="s">
        <v>1445</v>
      </c>
      <c r="G2" s="203"/>
      <c r="H2" s="153"/>
      <c r="I2" s="118"/>
      <c r="J2" s="153"/>
      <c r="K2" s="153"/>
      <c r="L2" s="153"/>
      <c r="M2" s="153"/>
    </row>
    <row r="3" spans="1:13" ht="15.75" thickBot="1" x14ac:dyDescent="0.25">
      <c r="A3" s="153"/>
      <c r="B3" s="156"/>
      <c r="C3" s="156"/>
      <c r="D3" s="153"/>
      <c r="E3" s="153"/>
      <c r="F3" s="153"/>
      <c r="G3" s="153"/>
      <c r="H3" s="153"/>
      <c r="L3" s="153"/>
      <c r="M3" s="153"/>
    </row>
    <row r="4" spans="1:13" ht="19.5" thickBot="1" x14ac:dyDescent="0.25">
      <c r="A4" s="158"/>
      <c r="B4" s="159" t="s">
        <v>0</v>
      </c>
      <c r="C4" s="160" t="s">
        <v>1</v>
      </c>
      <c r="D4" s="158"/>
      <c r="E4" s="158"/>
      <c r="F4" s="153"/>
      <c r="G4" s="153"/>
      <c r="H4" s="153"/>
      <c r="I4" s="168" t="s">
        <v>1794</v>
      </c>
      <c r="J4" s="263" t="s">
        <v>1770</v>
      </c>
      <c r="L4" s="153"/>
      <c r="M4" s="153"/>
    </row>
    <row r="5" spans="1:13" ht="15.75" thickBot="1" x14ac:dyDescent="0.25">
      <c r="H5" s="153"/>
      <c r="I5" s="274" t="s">
        <v>1772</v>
      </c>
      <c r="J5" s="157" t="s">
        <v>50</v>
      </c>
      <c r="L5" s="153"/>
      <c r="M5" s="153"/>
    </row>
    <row r="6" spans="1:13" ht="18.75" x14ac:dyDescent="0.2">
      <c r="A6" s="161"/>
      <c r="B6" s="162" t="s">
        <v>1795</v>
      </c>
      <c r="C6" s="161"/>
      <c r="E6" s="163"/>
      <c r="F6" s="163"/>
      <c r="G6" s="163"/>
      <c r="H6" s="153"/>
      <c r="I6" s="274" t="s">
        <v>1774</v>
      </c>
      <c r="J6" s="157" t="s">
        <v>1775</v>
      </c>
      <c r="L6" s="153"/>
      <c r="M6" s="153"/>
    </row>
    <row r="7" spans="1:13" x14ac:dyDescent="0.2">
      <c r="B7" s="164" t="s">
        <v>1796</v>
      </c>
      <c r="H7" s="153"/>
      <c r="I7" s="274" t="s">
        <v>1777</v>
      </c>
      <c r="J7" s="157" t="s">
        <v>1778</v>
      </c>
      <c r="L7" s="153"/>
      <c r="M7" s="153"/>
    </row>
    <row r="8" spans="1:13" x14ac:dyDescent="0.2">
      <c r="B8" s="164" t="s">
        <v>824</v>
      </c>
      <c r="H8" s="153"/>
      <c r="I8" s="274" t="s">
        <v>1797</v>
      </c>
      <c r="J8" s="157" t="s">
        <v>1781</v>
      </c>
      <c r="L8" s="153"/>
      <c r="M8" s="153"/>
    </row>
    <row r="9" spans="1:13" ht="15.75" thickBot="1" x14ac:dyDescent="0.25">
      <c r="B9" s="166" t="s">
        <v>825</v>
      </c>
      <c r="H9" s="153"/>
      <c r="L9" s="153"/>
      <c r="M9" s="153"/>
    </row>
    <row r="10" spans="1:13" x14ac:dyDescent="0.2">
      <c r="B10" s="167"/>
      <c r="H10" s="153"/>
      <c r="I10" s="275" t="s">
        <v>1798</v>
      </c>
      <c r="L10" s="153"/>
      <c r="M10" s="153"/>
    </row>
    <row r="11" spans="1:13" x14ac:dyDescent="0.2">
      <c r="B11" s="167"/>
      <c r="H11" s="153"/>
      <c r="I11" s="275" t="s">
        <v>1799</v>
      </c>
      <c r="L11" s="153"/>
      <c r="M11" s="153"/>
    </row>
    <row r="12" spans="1:13" ht="37.5" x14ac:dyDescent="0.2">
      <c r="A12" s="168" t="s">
        <v>5</v>
      </c>
      <c r="B12" s="168" t="s">
        <v>823</v>
      </c>
      <c r="C12" s="169"/>
      <c r="D12" s="169"/>
      <c r="E12" s="169"/>
      <c r="F12" s="169"/>
      <c r="G12" s="169"/>
      <c r="H12" s="153"/>
      <c r="L12" s="153"/>
      <c r="M12" s="153"/>
    </row>
    <row r="13" spans="1:13" ht="15" customHeight="1" x14ac:dyDescent="0.2">
      <c r="A13" s="178"/>
      <c r="B13" s="179" t="s">
        <v>826</v>
      </c>
      <c r="C13" s="178" t="s">
        <v>827</v>
      </c>
      <c r="D13" s="178" t="s">
        <v>828</v>
      </c>
      <c r="E13" s="180"/>
      <c r="F13" s="181"/>
      <c r="G13" s="181"/>
      <c r="H13" s="153"/>
      <c r="L13" s="153"/>
      <c r="M13" s="153"/>
    </row>
    <row r="14" spans="1:13" x14ac:dyDescent="0.2">
      <c r="A14" s="157" t="s">
        <v>829</v>
      </c>
      <c r="B14" s="175" t="s">
        <v>830</v>
      </c>
      <c r="C14" s="276"/>
      <c r="D14" s="276"/>
      <c r="E14" s="163"/>
      <c r="F14" s="163"/>
      <c r="G14" s="163"/>
      <c r="H14" s="153"/>
      <c r="L14" s="153"/>
      <c r="M14" s="153"/>
    </row>
    <row r="15" spans="1:13" x14ac:dyDescent="0.2">
      <c r="A15" s="157" t="s">
        <v>831</v>
      </c>
      <c r="B15" s="175" t="s">
        <v>832</v>
      </c>
      <c r="C15" s="277" t="s">
        <v>833</v>
      </c>
      <c r="D15" s="277" t="s">
        <v>834</v>
      </c>
      <c r="E15" s="163"/>
      <c r="F15" s="163"/>
      <c r="G15" s="163"/>
      <c r="H15" s="153"/>
      <c r="L15" s="153"/>
      <c r="M15" s="153"/>
    </row>
    <row r="16" spans="1:13" x14ac:dyDescent="0.2">
      <c r="A16" s="157" t="s">
        <v>835</v>
      </c>
      <c r="B16" s="175" t="s">
        <v>836</v>
      </c>
      <c r="E16" s="163"/>
      <c r="F16" s="163"/>
      <c r="G16" s="163"/>
      <c r="H16" s="153"/>
      <c r="L16" s="153"/>
      <c r="M16" s="153"/>
    </row>
    <row r="17" spans="1:13" x14ac:dyDescent="0.2">
      <c r="A17" s="157" t="s">
        <v>837</v>
      </c>
      <c r="B17" s="175" t="s">
        <v>838</v>
      </c>
      <c r="E17" s="163"/>
      <c r="F17" s="163"/>
      <c r="G17" s="163"/>
      <c r="H17" s="153"/>
      <c r="L17" s="153"/>
      <c r="M17" s="153"/>
    </row>
    <row r="18" spans="1:13" x14ac:dyDescent="0.2">
      <c r="A18" s="157" t="s">
        <v>839</v>
      </c>
      <c r="B18" s="175" t="s">
        <v>840</v>
      </c>
      <c r="E18" s="163"/>
      <c r="F18" s="163"/>
      <c r="G18" s="163"/>
      <c r="H18" s="153"/>
      <c r="L18" s="153"/>
      <c r="M18" s="153"/>
    </row>
    <row r="19" spans="1:13" x14ac:dyDescent="0.2">
      <c r="A19" s="157" t="s">
        <v>841</v>
      </c>
      <c r="B19" s="175" t="s">
        <v>842</v>
      </c>
      <c r="E19" s="163"/>
      <c r="F19" s="163"/>
      <c r="G19" s="163"/>
      <c r="H19" s="153"/>
      <c r="L19" s="153"/>
      <c r="M19" s="153"/>
    </row>
    <row r="20" spans="1:13" x14ac:dyDescent="0.2">
      <c r="A20" s="157" t="s">
        <v>843</v>
      </c>
      <c r="B20" s="175" t="s">
        <v>844</v>
      </c>
      <c r="E20" s="163"/>
      <c r="F20" s="163"/>
      <c r="G20" s="163"/>
      <c r="H20" s="153"/>
      <c r="L20" s="153"/>
      <c r="M20" s="153"/>
    </row>
    <row r="21" spans="1:13" x14ac:dyDescent="0.2">
      <c r="A21" s="157" t="s">
        <v>845</v>
      </c>
      <c r="B21" s="175" t="s">
        <v>846</v>
      </c>
      <c r="E21" s="163"/>
      <c r="F21" s="163"/>
      <c r="G21" s="163"/>
      <c r="H21" s="153"/>
      <c r="L21" s="153"/>
      <c r="M21" s="153"/>
    </row>
    <row r="22" spans="1:13" x14ac:dyDescent="0.2">
      <c r="A22" s="157" t="s">
        <v>847</v>
      </c>
      <c r="B22" s="175" t="s">
        <v>848</v>
      </c>
      <c r="E22" s="163"/>
      <c r="F22" s="163"/>
      <c r="G22" s="163"/>
      <c r="H22" s="153"/>
      <c r="L22" s="153"/>
      <c r="M22" s="153"/>
    </row>
    <row r="23" spans="1:13" ht="30" x14ac:dyDescent="0.2">
      <c r="A23" s="157" t="s">
        <v>849</v>
      </c>
      <c r="B23" s="175" t="s">
        <v>850</v>
      </c>
      <c r="C23" s="277" t="s">
        <v>851</v>
      </c>
      <c r="E23" s="163"/>
      <c r="F23" s="163"/>
      <c r="G23" s="163"/>
      <c r="H23" s="153"/>
      <c r="L23" s="153"/>
      <c r="M23" s="153"/>
    </row>
    <row r="24" spans="1:13" ht="30" x14ac:dyDescent="0.2">
      <c r="A24" s="157" t="s">
        <v>852</v>
      </c>
      <c r="B24" s="175" t="s">
        <v>853</v>
      </c>
      <c r="C24" s="277" t="s">
        <v>854</v>
      </c>
      <c r="E24" s="163"/>
      <c r="F24" s="163"/>
      <c r="G24" s="163"/>
      <c r="H24" s="153"/>
      <c r="L24" s="153"/>
      <c r="M24" s="153"/>
    </row>
    <row r="25" spans="1:13" outlineLevel="1" x14ac:dyDescent="0.2">
      <c r="A25" s="157" t="s">
        <v>855</v>
      </c>
      <c r="B25" s="173" t="s">
        <v>1800</v>
      </c>
      <c r="E25" s="163"/>
      <c r="F25" s="163"/>
      <c r="G25" s="163"/>
      <c r="H25" s="153"/>
      <c r="L25" s="153"/>
      <c r="M25" s="153"/>
    </row>
    <row r="26" spans="1:13" outlineLevel="1" x14ac:dyDescent="0.2">
      <c r="A26" s="157" t="s">
        <v>856</v>
      </c>
      <c r="B26" s="278"/>
      <c r="C26" s="266"/>
      <c r="D26" s="266"/>
      <c r="E26" s="163"/>
      <c r="F26" s="163"/>
      <c r="G26" s="163"/>
      <c r="H26" s="153"/>
      <c r="L26" s="153"/>
      <c r="M26" s="153"/>
    </row>
    <row r="27" spans="1:13" outlineLevel="1" x14ac:dyDescent="0.2">
      <c r="A27" s="157" t="s">
        <v>857</v>
      </c>
      <c r="B27" s="278"/>
      <c r="C27" s="266"/>
      <c r="D27" s="266"/>
      <c r="E27" s="163"/>
      <c r="F27" s="163"/>
      <c r="G27" s="163"/>
      <c r="H27" s="153"/>
      <c r="L27" s="153"/>
      <c r="M27" s="153"/>
    </row>
    <row r="28" spans="1:13" outlineLevel="1" x14ac:dyDescent="0.2">
      <c r="A28" s="157" t="s">
        <v>858</v>
      </c>
      <c r="B28" s="278"/>
      <c r="C28" s="266"/>
      <c r="D28" s="266"/>
      <c r="E28" s="163"/>
      <c r="F28" s="163"/>
      <c r="G28" s="163"/>
      <c r="H28" s="153"/>
      <c r="L28" s="153"/>
      <c r="M28" s="153"/>
    </row>
    <row r="29" spans="1:13" outlineLevel="1" x14ac:dyDescent="0.2">
      <c r="A29" s="157" t="s">
        <v>859</v>
      </c>
      <c r="B29" s="278"/>
      <c r="C29" s="266"/>
      <c r="D29" s="266"/>
      <c r="E29" s="163"/>
      <c r="F29" s="163"/>
      <c r="G29" s="163"/>
      <c r="H29" s="153"/>
      <c r="L29" s="153"/>
      <c r="M29" s="153"/>
    </row>
    <row r="30" spans="1:13" outlineLevel="1" x14ac:dyDescent="0.2">
      <c r="A30" s="157" t="s">
        <v>860</v>
      </c>
      <c r="B30" s="278"/>
      <c r="C30" s="266"/>
      <c r="D30" s="266"/>
      <c r="E30" s="163"/>
      <c r="F30" s="163"/>
      <c r="G30" s="163"/>
      <c r="H30" s="153"/>
      <c r="L30" s="153"/>
      <c r="M30" s="153"/>
    </row>
    <row r="31" spans="1:13" outlineLevel="1" x14ac:dyDescent="0.2">
      <c r="A31" s="157" t="s">
        <v>861</v>
      </c>
      <c r="B31" s="278"/>
      <c r="C31" s="266"/>
      <c r="D31" s="266"/>
      <c r="E31" s="163"/>
      <c r="F31" s="163"/>
      <c r="G31" s="163"/>
      <c r="H31" s="153"/>
      <c r="L31" s="153"/>
      <c r="M31" s="153"/>
    </row>
    <row r="32" spans="1:13" outlineLevel="1" x14ac:dyDescent="0.2">
      <c r="A32" s="157" t="s">
        <v>862</v>
      </c>
      <c r="B32" s="278"/>
      <c r="C32" s="266"/>
      <c r="D32" s="266"/>
      <c r="E32" s="163"/>
      <c r="F32" s="163"/>
      <c r="G32" s="163"/>
      <c r="H32" s="153"/>
      <c r="L32" s="153"/>
      <c r="M32" s="153"/>
    </row>
    <row r="33" spans="1:13" ht="18.75" x14ac:dyDescent="0.2">
      <c r="A33" s="169"/>
      <c r="B33" s="168" t="s">
        <v>824</v>
      </c>
      <c r="C33" s="169"/>
      <c r="D33" s="169"/>
      <c r="E33" s="169"/>
      <c r="F33" s="169"/>
      <c r="G33" s="169"/>
      <c r="H33" s="153"/>
      <c r="L33" s="153"/>
      <c r="M33" s="153"/>
    </row>
    <row r="34" spans="1:13" ht="15" customHeight="1" x14ac:dyDescent="0.2">
      <c r="A34" s="178"/>
      <c r="B34" s="179" t="s">
        <v>863</v>
      </c>
      <c r="C34" s="178" t="s">
        <v>864</v>
      </c>
      <c r="D34" s="178" t="s">
        <v>828</v>
      </c>
      <c r="E34" s="178" t="s">
        <v>865</v>
      </c>
      <c r="F34" s="181"/>
      <c r="G34" s="181"/>
      <c r="H34" s="153"/>
      <c r="L34" s="153"/>
      <c r="M34" s="153"/>
    </row>
    <row r="35" spans="1:13" x14ac:dyDescent="0.2">
      <c r="A35" s="157" t="s">
        <v>866</v>
      </c>
      <c r="B35" s="276"/>
      <c r="C35" s="276"/>
      <c r="D35" s="276"/>
      <c r="E35" s="276"/>
      <c r="F35" s="279"/>
      <c r="G35" s="279"/>
      <c r="H35" s="153"/>
      <c r="L35" s="153"/>
      <c r="M35" s="153"/>
    </row>
    <row r="36" spans="1:13" x14ac:dyDescent="0.2">
      <c r="A36" s="157" t="s">
        <v>867</v>
      </c>
      <c r="B36" s="175"/>
      <c r="H36" s="153"/>
      <c r="L36" s="153"/>
      <c r="M36" s="153"/>
    </row>
    <row r="37" spans="1:13" x14ac:dyDescent="0.2">
      <c r="A37" s="157" t="s">
        <v>868</v>
      </c>
      <c r="B37" s="175"/>
      <c r="H37" s="153"/>
      <c r="L37" s="153"/>
      <c r="M37" s="153"/>
    </row>
    <row r="38" spans="1:13" x14ac:dyDescent="0.2">
      <c r="A38" s="157" t="s">
        <v>869</v>
      </c>
      <c r="B38" s="175"/>
      <c r="H38" s="153"/>
      <c r="L38" s="153"/>
      <c r="M38" s="153"/>
    </row>
    <row r="39" spans="1:13" x14ac:dyDescent="0.2">
      <c r="A39" s="157" t="s">
        <v>870</v>
      </c>
      <c r="B39" s="175"/>
      <c r="H39" s="153"/>
      <c r="L39" s="153"/>
      <c r="M39" s="153"/>
    </row>
    <row r="40" spans="1:13" x14ac:dyDescent="0.2">
      <c r="A40" s="157" t="s">
        <v>871</v>
      </c>
      <c r="B40" s="175"/>
      <c r="H40" s="153"/>
      <c r="L40" s="153"/>
      <c r="M40" s="153"/>
    </row>
    <row r="41" spans="1:13" x14ac:dyDescent="0.2">
      <c r="A41" s="157" t="s">
        <v>872</v>
      </c>
      <c r="B41" s="175"/>
      <c r="H41" s="153"/>
      <c r="L41" s="153"/>
      <c r="M41" s="153"/>
    </row>
    <row r="42" spans="1:13" x14ac:dyDescent="0.2">
      <c r="A42" s="157" t="s">
        <v>873</v>
      </c>
      <c r="B42" s="175"/>
      <c r="H42" s="153"/>
      <c r="L42" s="153"/>
      <c r="M42" s="153"/>
    </row>
    <row r="43" spans="1:13" x14ac:dyDescent="0.2">
      <c r="A43" s="157" t="s">
        <v>874</v>
      </c>
      <c r="B43" s="175"/>
      <c r="H43" s="153"/>
      <c r="L43" s="153"/>
      <c r="M43" s="153"/>
    </row>
    <row r="44" spans="1:13" x14ac:dyDescent="0.2">
      <c r="A44" s="157" t="s">
        <v>875</v>
      </c>
      <c r="B44" s="175"/>
      <c r="H44" s="153"/>
      <c r="L44" s="153"/>
      <c r="M44" s="153"/>
    </row>
    <row r="45" spans="1:13" x14ac:dyDescent="0.2">
      <c r="A45" s="157" t="s">
        <v>876</v>
      </c>
      <c r="B45" s="175"/>
      <c r="H45" s="153"/>
      <c r="L45" s="153"/>
      <c r="M45" s="153"/>
    </row>
    <row r="46" spans="1:13" x14ac:dyDescent="0.2">
      <c r="A46" s="157" t="s">
        <v>877</v>
      </c>
      <c r="B46" s="175"/>
      <c r="H46" s="153"/>
      <c r="L46" s="153"/>
      <c r="M46" s="153"/>
    </row>
    <row r="47" spans="1:13" x14ac:dyDescent="0.2">
      <c r="A47" s="157" t="s">
        <v>878</v>
      </c>
      <c r="B47" s="175"/>
      <c r="H47" s="153"/>
      <c r="L47" s="153"/>
      <c r="M47" s="153"/>
    </row>
    <row r="48" spans="1:13" x14ac:dyDescent="0.2">
      <c r="A48" s="157" t="s">
        <v>879</v>
      </c>
      <c r="B48" s="175"/>
      <c r="H48" s="153"/>
      <c r="L48" s="153"/>
      <c r="M48" s="153"/>
    </row>
    <row r="49" spans="1:13" x14ac:dyDescent="0.2">
      <c r="A49" s="157" t="s">
        <v>880</v>
      </c>
      <c r="B49" s="175"/>
      <c r="H49" s="153"/>
      <c r="L49" s="153"/>
      <c r="M49" s="153"/>
    </row>
    <row r="50" spans="1:13" x14ac:dyDescent="0.2">
      <c r="A50" s="157" t="s">
        <v>881</v>
      </c>
      <c r="B50" s="175"/>
      <c r="H50" s="153"/>
      <c r="L50" s="153"/>
      <c r="M50" s="153"/>
    </row>
    <row r="51" spans="1:13" x14ac:dyDescent="0.2">
      <c r="A51" s="157" t="s">
        <v>882</v>
      </c>
      <c r="B51" s="175"/>
      <c r="H51" s="153"/>
      <c r="L51" s="153"/>
      <c r="M51" s="153"/>
    </row>
    <row r="52" spans="1:13" x14ac:dyDescent="0.2">
      <c r="A52" s="157" t="s">
        <v>883</v>
      </c>
      <c r="B52" s="175"/>
      <c r="H52" s="153"/>
      <c r="L52" s="153"/>
      <c r="M52" s="153"/>
    </row>
    <row r="53" spans="1:13" x14ac:dyDescent="0.2">
      <c r="A53" s="157" t="s">
        <v>884</v>
      </c>
      <c r="B53" s="175"/>
      <c r="H53" s="153"/>
      <c r="L53" s="153"/>
      <c r="M53" s="153"/>
    </row>
    <row r="54" spans="1:13" x14ac:dyDescent="0.2">
      <c r="A54" s="157" t="s">
        <v>885</v>
      </c>
      <c r="B54" s="175"/>
      <c r="H54" s="153"/>
      <c r="L54" s="153"/>
      <c r="M54" s="153"/>
    </row>
    <row r="55" spans="1:13" x14ac:dyDescent="0.2">
      <c r="A55" s="157" t="s">
        <v>886</v>
      </c>
      <c r="B55" s="175"/>
      <c r="H55" s="153"/>
      <c r="L55" s="153"/>
      <c r="M55" s="153"/>
    </row>
    <row r="56" spans="1:13" x14ac:dyDescent="0.2">
      <c r="A56" s="157" t="s">
        <v>887</v>
      </c>
      <c r="B56" s="175"/>
      <c r="H56" s="153"/>
      <c r="L56" s="153"/>
      <c r="M56" s="153"/>
    </row>
    <row r="57" spans="1:13" x14ac:dyDescent="0.2">
      <c r="A57" s="157" t="s">
        <v>888</v>
      </c>
      <c r="B57" s="175"/>
      <c r="H57" s="153"/>
      <c r="L57" s="153"/>
      <c r="M57" s="153"/>
    </row>
    <row r="58" spans="1:13" x14ac:dyDescent="0.2">
      <c r="A58" s="157" t="s">
        <v>889</v>
      </c>
      <c r="B58" s="175"/>
      <c r="H58" s="153"/>
      <c r="L58" s="153"/>
      <c r="M58" s="153"/>
    </row>
    <row r="59" spans="1:13" x14ac:dyDescent="0.2">
      <c r="A59" s="157" t="s">
        <v>890</v>
      </c>
      <c r="B59" s="175"/>
      <c r="H59" s="153"/>
      <c r="L59" s="153"/>
      <c r="M59" s="153"/>
    </row>
    <row r="60" spans="1:13" outlineLevel="1" x14ac:dyDescent="0.2">
      <c r="A60" s="157" t="s">
        <v>891</v>
      </c>
      <c r="B60" s="175"/>
      <c r="E60" s="175"/>
      <c r="F60" s="175"/>
      <c r="G60" s="175"/>
      <c r="H60" s="153"/>
      <c r="L60" s="153"/>
      <c r="M60" s="153"/>
    </row>
    <row r="61" spans="1:13" outlineLevel="1" x14ac:dyDescent="0.2">
      <c r="A61" s="157" t="s">
        <v>892</v>
      </c>
      <c r="B61" s="175"/>
      <c r="E61" s="175"/>
      <c r="F61" s="175"/>
      <c r="G61" s="175"/>
      <c r="H61" s="153"/>
      <c r="L61" s="153"/>
      <c r="M61" s="153"/>
    </row>
    <row r="62" spans="1:13" outlineLevel="1" x14ac:dyDescent="0.2">
      <c r="A62" s="157" t="s">
        <v>893</v>
      </c>
      <c r="B62" s="175"/>
      <c r="E62" s="175"/>
      <c r="F62" s="175"/>
      <c r="G62" s="175"/>
      <c r="H62" s="153"/>
      <c r="L62" s="153"/>
      <c r="M62" s="153"/>
    </row>
    <row r="63" spans="1:13" outlineLevel="1" x14ac:dyDescent="0.2">
      <c r="A63" s="157" t="s">
        <v>894</v>
      </c>
      <c r="B63" s="175"/>
      <c r="E63" s="175"/>
      <c r="F63" s="175"/>
      <c r="G63" s="175"/>
      <c r="H63" s="153"/>
      <c r="L63" s="153"/>
      <c r="M63" s="153"/>
    </row>
    <row r="64" spans="1:13" outlineLevel="1" x14ac:dyDescent="0.2">
      <c r="A64" s="157" t="s">
        <v>895</v>
      </c>
      <c r="B64" s="175"/>
      <c r="E64" s="175"/>
      <c r="F64" s="175"/>
      <c r="G64" s="175"/>
      <c r="H64" s="153"/>
      <c r="L64" s="153"/>
      <c r="M64" s="153"/>
    </row>
    <row r="65" spans="1:14" outlineLevel="1" x14ac:dyDescent="0.2">
      <c r="A65" s="157" t="s">
        <v>896</v>
      </c>
      <c r="B65" s="175"/>
      <c r="E65" s="175"/>
      <c r="F65" s="175"/>
      <c r="G65" s="175"/>
      <c r="H65" s="153"/>
      <c r="L65" s="153"/>
      <c r="M65" s="153"/>
    </row>
    <row r="66" spans="1:14" outlineLevel="1" x14ac:dyDescent="0.2">
      <c r="A66" s="157" t="s">
        <v>897</v>
      </c>
      <c r="B66" s="175"/>
      <c r="E66" s="175"/>
      <c r="F66" s="175"/>
      <c r="G66" s="175"/>
      <c r="H66" s="153"/>
      <c r="L66" s="153"/>
      <c r="M66" s="153"/>
    </row>
    <row r="67" spans="1:14" outlineLevel="1" x14ac:dyDescent="0.2">
      <c r="A67" s="157" t="s">
        <v>898</v>
      </c>
      <c r="B67" s="175"/>
      <c r="E67" s="175"/>
      <c r="F67" s="175"/>
      <c r="G67" s="175"/>
      <c r="H67" s="153"/>
      <c r="L67" s="153"/>
      <c r="M67" s="153"/>
    </row>
    <row r="68" spans="1:14" outlineLevel="1" x14ac:dyDescent="0.2">
      <c r="A68" s="157" t="s">
        <v>899</v>
      </c>
      <c r="B68" s="175"/>
      <c r="E68" s="175"/>
      <c r="F68" s="175"/>
      <c r="G68" s="175"/>
      <c r="H68" s="153"/>
      <c r="L68" s="153"/>
      <c r="M68" s="153"/>
    </row>
    <row r="69" spans="1:14" outlineLevel="1" x14ac:dyDescent="0.2">
      <c r="A69" s="157" t="s">
        <v>900</v>
      </c>
      <c r="B69" s="175"/>
      <c r="E69" s="175"/>
      <c r="F69" s="175"/>
      <c r="G69" s="175"/>
      <c r="H69" s="153"/>
      <c r="L69" s="153"/>
      <c r="M69" s="153"/>
    </row>
    <row r="70" spans="1:14" outlineLevel="1" x14ac:dyDescent="0.2">
      <c r="A70" s="157" t="s">
        <v>901</v>
      </c>
      <c r="B70" s="175"/>
      <c r="E70" s="175"/>
      <c r="F70" s="175"/>
      <c r="G70" s="175"/>
      <c r="H70" s="153"/>
      <c r="L70" s="153"/>
      <c r="M70" s="153"/>
    </row>
    <row r="71" spans="1:14" outlineLevel="1" x14ac:dyDescent="0.2">
      <c r="A71" s="157" t="s">
        <v>902</v>
      </c>
      <c r="B71" s="175"/>
      <c r="E71" s="175"/>
      <c r="F71" s="175"/>
      <c r="G71" s="175"/>
      <c r="H71" s="153"/>
      <c r="L71" s="153"/>
      <c r="M71" s="153"/>
    </row>
    <row r="72" spans="1:14" outlineLevel="1" x14ac:dyDescent="0.2">
      <c r="A72" s="157" t="s">
        <v>903</v>
      </c>
      <c r="B72" s="175"/>
      <c r="E72" s="175"/>
      <c r="F72" s="175"/>
      <c r="G72" s="175"/>
      <c r="H72" s="153"/>
      <c r="L72" s="153"/>
      <c r="M72" s="153"/>
    </row>
    <row r="73" spans="1:14" ht="37.5" x14ac:dyDescent="0.2">
      <c r="A73" s="169"/>
      <c r="B73" s="168" t="s">
        <v>825</v>
      </c>
      <c r="C73" s="169"/>
      <c r="D73" s="169"/>
      <c r="E73" s="169"/>
      <c r="F73" s="169"/>
      <c r="G73" s="169"/>
      <c r="H73" s="153"/>
    </row>
    <row r="74" spans="1:14" ht="15" customHeight="1" x14ac:dyDescent="0.2">
      <c r="A74" s="178"/>
      <c r="B74" s="179" t="s">
        <v>904</v>
      </c>
      <c r="C74" s="178" t="s">
        <v>905</v>
      </c>
      <c r="D74" s="178"/>
      <c r="E74" s="181"/>
      <c r="F74" s="181"/>
      <c r="G74" s="181"/>
      <c r="H74" s="155"/>
      <c r="I74" s="155"/>
      <c r="J74" s="155"/>
      <c r="K74" s="155"/>
      <c r="L74" s="155"/>
      <c r="M74" s="155"/>
      <c r="N74" s="155"/>
    </row>
    <row r="75" spans="1:14" x14ac:dyDescent="0.2">
      <c r="A75" s="157" t="s">
        <v>906</v>
      </c>
      <c r="B75" s="157" t="s">
        <v>907</v>
      </c>
      <c r="C75" s="280">
        <v>4.7005002978910504</v>
      </c>
      <c r="H75" s="153"/>
    </row>
    <row r="76" spans="1:14" x14ac:dyDescent="0.2">
      <c r="A76" s="157" t="s">
        <v>908</v>
      </c>
      <c r="B76" s="157" t="s">
        <v>1801</v>
      </c>
      <c r="C76" s="280">
        <v>14.927865750169399</v>
      </c>
      <c r="H76" s="153"/>
    </row>
    <row r="77" spans="1:14" outlineLevel="1" x14ac:dyDescent="0.2">
      <c r="A77" s="157" t="s">
        <v>909</v>
      </c>
      <c r="H77" s="153"/>
    </row>
    <row r="78" spans="1:14" outlineLevel="1" x14ac:dyDescent="0.2">
      <c r="A78" s="157" t="s">
        <v>910</v>
      </c>
      <c r="H78" s="153"/>
    </row>
    <row r="79" spans="1:14" outlineLevel="1" x14ac:dyDescent="0.2">
      <c r="A79" s="157" t="s">
        <v>911</v>
      </c>
      <c r="H79" s="153"/>
    </row>
    <row r="80" spans="1:14" outlineLevel="1" x14ac:dyDescent="0.2">
      <c r="A80" s="157" t="s">
        <v>912</v>
      </c>
      <c r="H80" s="153"/>
    </row>
    <row r="81" spans="1:8" x14ac:dyDescent="0.2">
      <c r="A81" s="178"/>
      <c r="B81" s="179" t="s">
        <v>913</v>
      </c>
      <c r="C81" s="178" t="s">
        <v>512</v>
      </c>
      <c r="D81" s="178" t="s">
        <v>513</v>
      </c>
      <c r="E81" s="181" t="s">
        <v>914</v>
      </c>
      <c r="F81" s="181" t="s">
        <v>915</v>
      </c>
      <c r="G81" s="181" t="s">
        <v>916</v>
      </c>
      <c r="H81" s="153"/>
    </row>
    <row r="82" spans="1:8" x14ac:dyDescent="0.2">
      <c r="A82" s="157" t="s">
        <v>917</v>
      </c>
      <c r="B82" s="157" t="s">
        <v>1802</v>
      </c>
      <c r="C82" s="281">
        <v>1.3053677098805001E-3</v>
      </c>
      <c r="G82" s="281">
        <v>1.3053677098805001E-3</v>
      </c>
      <c r="H82" s="153"/>
    </row>
    <row r="83" spans="1:8" x14ac:dyDescent="0.2">
      <c r="A83" s="157" t="s">
        <v>918</v>
      </c>
      <c r="B83" s="157" t="s">
        <v>919</v>
      </c>
      <c r="C83" s="281">
        <v>2.0679746933233799E-4</v>
      </c>
      <c r="G83" s="281">
        <v>2.0679746933233799E-4</v>
      </c>
      <c r="H83" s="153"/>
    </row>
    <row r="84" spans="1:8" x14ac:dyDescent="0.2">
      <c r="A84" s="157" t="s">
        <v>920</v>
      </c>
      <c r="B84" s="157" t="s">
        <v>921</v>
      </c>
      <c r="C84" s="281">
        <v>3.8405849934002697E-5</v>
      </c>
      <c r="G84" s="281">
        <v>3.8405849934002697E-5</v>
      </c>
      <c r="H84" s="153"/>
    </row>
    <row r="85" spans="1:8" x14ac:dyDescent="0.2">
      <c r="A85" s="157" t="s">
        <v>922</v>
      </c>
      <c r="B85" s="157" t="s">
        <v>923</v>
      </c>
      <c r="C85" s="281">
        <v>1.8766937236740999E-5</v>
      </c>
      <c r="G85" s="281">
        <v>1.8766937236740999E-5</v>
      </c>
      <c r="H85" s="153"/>
    </row>
    <row r="86" spans="1:8" x14ac:dyDescent="0.2">
      <c r="A86" s="157" t="s">
        <v>924</v>
      </c>
      <c r="B86" s="157" t="s">
        <v>925</v>
      </c>
      <c r="C86" s="281">
        <v>0</v>
      </c>
      <c r="G86" s="281">
        <v>0</v>
      </c>
      <c r="H86" s="153"/>
    </row>
    <row r="87" spans="1:8" outlineLevel="1" x14ac:dyDescent="0.2">
      <c r="A87" s="157" t="s">
        <v>926</v>
      </c>
      <c r="H87" s="153"/>
    </row>
    <row r="88" spans="1:8" outlineLevel="1" x14ac:dyDescent="0.2">
      <c r="A88" s="157" t="s">
        <v>927</v>
      </c>
      <c r="H88" s="153"/>
    </row>
    <row r="89" spans="1:8" outlineLevel="1" x14ac:dyDescent="0.2">
      <c r="A89" s="157" t="s">
        <v>928</v>
      </c>
      <c r="H89" s="153"/>
    </row>
    <row r="90" spans="1:8" outlineLevel="1" x14ac:dyDescent="0.2">
      <c r="A90" s="157" t="s">
        <v>929</v>
      </c>
      <c r="H90" s="153"/>
    </row>
    <row r="91" spans="1:8" x14ac:dyDescent="0.2">
      <c r="H91" s="153"/>
    </row>
    <row r="92" spans="1:8" x14ac:dyDescent="0.2">
      <c r="H92" s="153"/>
    </row>
    <row r="93" spans="1:8" x14ac:dyDescent="0.2">
      <c r="H93" s="153"/>
    </row>
    <row r="94" spans="1:8" x14ac:dyDescent="0.2">
      <c r="H94" s="153"/>
    </row>
    <row r="95" spans="1:8" x14ac:dyDescent="0.2">
      <c r="H95" s="153"/>
    </row>
    <row r="96" spans="1:8" x14ac:dyDescent="0.2">
      <c r="H96" s="153"/>
    </row>
    <row r="97" spans="8:8" x14ac:dyDescent="0.2">
      <c r="H97" s="153"/>
    </row>
    <row r="98" spans="8:8" x14ac:dyDescent="0.2">
      <c r="H98" s="153"/>
    </row>
    <row r="99" spans="8:8" x14ac:dyDescent="0.2">
      <c r="H99" s="153"/>
    </row>
    <row r="100" spans="8:8" x14ac:dyDescent="0.2">
      <c r="H100" s="153"/>
    </row>
    <row r="101" spans="8:8" x14ac:dyDescent="0.2">
      <c r="H101" s="153"/>
    </row>
    <row r="102" spans="8:8" x14ac:dyDescent="0.2">
      <c r="H102" s="153"/>
    </row>
    <row r="103" spans="8:8" x14ac:dyDescent="0.2">
      <c r="H103" s="153"/>
    </row>
    <row r="104" spans="8:8" x14ac:dyDescent="0.2">
      <c r="H104" s="153"/>
    </row>
    <row r="105" spans="8:8" x14ac:dyDescent="0.2">
      <c r="H105" s="153"/>
    </row>
    <row r="106" spans="8:8" x14ac:dyDescent="0.2">
      <c r="H106" s="153"/>
    </row>
    <row r="107" spans="8:8" x14ac:dyDescent="0.2">
      <c r="H107" s="153"/>
    </row>
    <row r="108" spans="8:8" x14ac:dyDescent="0.2">
      <c r="H108" s="153"/>
    </row>
    <row r="109" spans="8:8" x14ac:dyDescent="0.2">
      <c r="H109" s="153"/>
    </row>
    <row r="110" spans="8:8" x14ac:dyDescent="0.2">
      <c r="H110" s="153"/>
    </row>
    <row r="111" spans="8:8" x14ac:dyDescent="0.2">
      <c r="H111" s="153"/>
    </row>
    <row r="112" spans="8:8" x14ac:dyDescent="0.2">
      <c r="H112" s="15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F77665CB-87FF-48FB-9BE0-BF65080C1122}"/>
    <hyperlink ref="B7" location="'E. Optional ECB-ECAIs data'!B12" display="1. Additional information on the programme" xr:uid="{2012337B-B7FC-44D6-824B-F8F97CD2A6DA}"/>
    <hyperlink ref="B9" location="'E. Optional ECB-ECAIs data'!B73" display="3.  Additional information on the asset distribution" xr:uid="{35C5A216-6762-490E-A73E-5ACF43D139A8}"/>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E613-CBB6-43D9-B73B-072E251FA59C}">
  <sheetPr>
    <tabColor rgb="FF847A75"/>
  </sheetPr>
  <dimension ref="B1:J43"/>
  <sheetViews>
    <sheetView topLeftCell="A3" zoomScale="80" zoomScaleNormal="80" workbookViewId="0">
      <selection activeCell="I37" sqref="I37"/>
    </sheetView>
  </sheetViews>
  <sheetFormatPr defaultColWidth="9.140625" defaultRowHeight="15" x14ac:dyDescent="0.25"/>
  <cols>
    <col min="1" max="1" width="9.140625" style="131"/>
    <col min="2" max="4" width="12.42578125" style="131" customWidth="1"/>
    <col min="5" max="5" width="15.7109375" style="131" customWidth="1"/>
    <col min="6" max="10" width="12.42578125" style="131" customWidth="1"/>
    <col min="11" max="16384" width="9.140625" style="131"/>
  </cols>
  <sheetData>
    <row r="1" spans="2:10" ht="15.75" thickBot="1" x14ac:dyDescent="0.3"/>
    <row r="2" spans="2:10" x14ac:dyDescent="0.25">
      <c r="B2" s="132"/>
      <c r="C2" s="133"/>
      <c r="D2" s="133"/>
      <c r="E2" s="133"/>
      <c r="F2" s="133"/>
      <c r="G2" s="133"/>
      <c r="H2" s="133"/>
      <c r="I2" s="133"/>
      <c r="J2" s="134"/>
    </row>
    <row r="3" spans="2:10" x14ac:dyDescent="0.25">
      <c r="B3" s="135"/>
      <c r="C3" s="136"/>
      <c r="D3" s="136"/>
      <c r="E3" s="136"/>
      <c r="F3" s="136"/>
      <c r="G3" s="136"/>
      <c r="H3" s="136"/>
      <c r="I3" s="136"/>
      <c r="J3" s="137"/>
    </row>
    <row r="4" spans="2:10" x14ac:dyDescent="0.25">
      <c r="B4" s="135"/>
      <c r="C4" s="136"/>
      <c r="D4" s="136"/>
      <c r="E4" s="136"/>
      <c r="F4" s="136"/>
      <c r="G4" s="136"/>
      <c r="H4" s="136"/>
      <c r="I4" s="136"/>
      <c r="J4" s="137"/>
    </row>
    <row r="5" spans="2:10" ht="31.5" x14ac:dyDescent="0.3">
      <c r="B5" s="135"/>
      <c r="C5" s="136"/>
      <c r="D5" s="136"/>
      <c r="E5" s="138"/>
      <c r="F5" s="139" t="s">
        <v>1430</v>
      </c>
      <c r="G5" s="136"/>
      <c r="H5" s="136"/>
      <c r="I5" s="136"/>
      <c r="J5" s="137"/>
    </row>
    <row r="6" spans="2:10" ht="41.25" customHeight="1" x14ac:dyDescent="0.25">
      <c r="B6" s="135"/>
      <c r="C6" s="136"/>
      <c r="D6" s="140" t="s">
        <v>1431</v>
      </c>
      <c r="E6" s="140"/>
      <c r="F6" s="140"/>
      <c r="G6" s="140"/>
      <c r="H6" s="140"/>
      <c r="I6" s="136"/>
      <c r="J6" s="137"/>
    </row>
    <row r="7" spans="2:10" ht="26.25" x14ac:dyDescent="0.25">
      <c r="B7" s="135"/>
      <c r="C7" s="136"/>
      <c r="D7" s="136"/>
      <c r="E7" s="136"/>
      <c r="F7" s="141" t="s">
        <v>8</v>
      </c>
      <c r="G7" s="136"/>
      <c r="H7" s="136"/>
      <c r="I7" s="136"/>
      <c r="J7" s="137"/>
    </row>
    <row r="8" spans="2:10" ht="26.25" x14ac:dyDescent="0.25">
      <c r="B8" s="135"/>
      <c r="C8" s="136"/>
      <c r="D8" s="136"/>
      <c r="E8" s="136"/>
      <c r="F8" s="141" t="s">
        <v>833</v>
      </c>
      <c r="G8" s="136"/>
      <c r="H8" s="136"/>
      <c r="I8" s="136"/>
      <c r="J8" s="137"/>
    </row>
    <row r="9" spans="2:10" ht="21" x14ac:dyDescent="0.25">
      <c r="B9" s="135"/>
      <c r="C9" s="136"/>
      <c r="D9" s="136"/>
      <c r="E9" s="136"/>
      <c r="F9" s="142" t="str">
        <f>"Reporting Date: "&amp;DAY('A. HTT General'!C18)&amp;"/"&amp;MONTH('A. HTT General'!C18)&amp;"/"&amp;YEAR('A. HTT General'!C18)</f>
        <v>Reporting Date: 30/6/2024</v>
      </c>
      <c r="G9" s="136"/>
      <c r="H9" s="136"/>
      <c r="I9" s="136"/>
      <c r="J9" s="137"/>
    </row>
    <row r="10" spans="2:10" ht="21" x14ac:dyDescent="0.25">
      <c r="B10" s="135"/>
      <c r="C10" s="136"/>
      <c r="D10" s="136"/>
      <c r="E10" s="136"/>
      <c r="F10" s="142" t="str">
        <f>"Cut-off Date: "&amp;DAY('A. HTT General'!C18)&amp;"/"&amp;MONTH('A. HTT General'!C18)&amp;"/"&amp;YEAR('A. HTT General'!C18)</f>
        <v>Cut-off Date: 30/6/2024</v>
      </c>
      <c r="G10" s="136"/>
      <c r="H10" s="136"/>
      <c r="I10" s="136"/>
      <c r="J10" s="137"/>
    </row>
    <row r="11" spans="2:10" ht="21" x14ac:dyDescent="0.25">
      <c r="B11" s="135"/>
      <c r="C11" s="136"/>
      <c r="D11" s="136"/>
      <c r="E11" s="136"/>
      <c r="F11" s="142"/>
      <c r="G11" s="136"/>
      <c r="H11" s="136"/>
      <c r="I11" s="136"/>
      <c r="J11" s="137"/>
    </row>
    <row r="12" spans="2:10" x14ac:dyDescent="0.25">
      <c r="B12" s="135"/>
      <c r="C12" s="136"/>
      <c r="D12" s="136"/>
      <c r="E12" s="136"/>
      <c r="F12" s="136"/>
      <c r="G12" s="136"/>
      <c r="H12" s="136"/>
      <c r="I12" s="136"/>
      <c r="J12" s="137"/>
    </row>
    <row r="13" spans="2:10" x14ac:dyDescent="0.25">
      <c r="B13" s="135"/>
      <c r="C13" s="136"/>
      <c r="D13" s="136"/>
      <c r="E13" s="136"/>
      <c r="F13" s="136"/>
      <c r="G13" s="136"/>
      <c r="H13" s="136"/>
      <c r="I13" s="136"/>
      <c r="J13" s="137"/>
    </row>
    <row r="14" spans="2:10" x14ac:dyDescent="0.25">
      <c r="B14" s="135"/>
      <c r="C14" s="136"/>
      <c r="D14" s="136"/>
      <c r="E14" s="136"/>
      <c r="F14" s="136"/>
      <c r="G14" s="136"/>
      <c r="H14" s="136"/>
      <c r="I14" s="136"/>
      <c r="J14" s="137"/>
    </row>
    <row r="15" spans="2:10" x14ac:dyDescent="0.25">
      <c r="B15" s="135"/>
      <c r="C15" s="136"/>
      <c r="D15" s="136"/>
      <c r="E15" s="136"/>
      <c r="F15" s="136"/>
      <c r="G15" s="136"/>
      <c r="H15" s="136"/>
      <c r="I15" s="136"/>
      <c r="J15" s="137"/>
    </row>
    <row r="16" spans="2:10" x14ac:dyDescent="0.25">
      <c r="B16" s="135"/>
      <c r="C16" s="136"/>
      <c r="D16" s="136"/>
      <c r="E16" s="136"/>
      <c r="F16" s="136"/>
      <c r="G16" s="136"/>
      <c r="H16" s="136"/>
      <c r="I16" s="136"/>
      <c r="J16" s="137"/>
    </row>
    <row r="17" spans="2:10" x14ac:dyDescent="0.25">
      <c r="B17" s="135"/>
      <c r="C17" s="136"/>
      <c r="D17" s="136"/>
      <c r="E17" s="136"/>
      <c r="F17" s="136"/>
      <c r="G17" s="136"/>
      <c r="H17" s="136"/>
      <c r="I17" s="136"/>
      <c r="J17" s="137"/>
    </row>
    <row r="18" spans="2:10" x14ac:dyDescent="0.25">
      <c r="B18" s="135"/>
      <c r="C18" s="136"/>
      <c r="D18" s="136"/>
      <c r="E18" s="136"/>
      <c r="F18" s="136"/>
      <c r="G18" s="136"/>
      <c r="H18" s="136"/>
      <c r="I18" s="136"/>
      <c r="J18" s="137"/>
    </row>
    <row r="19" spans="2:10" x14ac:dyDescent="0.25">
      <c r="B19" s="135"/>
      <c r="C19" s="136"/>
      <c r="D19" s="136"/>
      <c r="E19" s="136"/>
      <c r="F19" s="136"/>
      <c r="G19" s="136"/>
      <c r="H19" s="136"/>
      <c r="I19" s="136"/>
      <c r="J19" s="137"/>
    </row>
    <row r="20" spans="2:10" x14ac:dyDescent="0.25">
      <c r="B20" s="135"/>
      <c r="C20" s="136"/>
      <c r="D20" s="136"/>
      <c r="E20" s="136"/>
      <c r="F20" s="136"/>
      <c r="G20" s="136"/>
      <c r="H20" s="136"/>
      <c r="I20" s="136"/>
      <c r="J20" s="137"/>
    </row>
    <row r="21" spans="2:10" x14ac:dyDescent="0.25">
      <c r="B21" s="135"/>
      <c r="C21" s="136"/>
      <c r="D21" s="136"/>
      <c r="E21" s="136"/>
      <c r="F21" s="136"/>
      <c r="G21" s="136"/>
      <c r="H21" s="136"/>
      <c r="I21" s="136"/>
      <c r="J21" s="137"/>
    </row>
    <row r="22" spans="2:10" x14ac:dyDescent="0.25">
      <c r="B22" s="135"/>
      <c r="C22" s="136"/>
      <c r="D22" s="136"/>
      <c r="E22" s="136"/>
      <c r="F22" s="143" t="s">
        <v>1432</v>
      </c>
      <c r="G22" s="136"/>
      <c r="H22" s="136"/>
      <c r="I22" s="136"/>
      <c r="J22" s="137"/>
    </row>
    <row r="23" spans="2:10" x14ac:dyDescent="0.25">
      <c r="B23" s="135"/>
      <c r="C23" s="136"/>
      <c r="D23" s="136"/>
      <c r="E23" s="136"/>
      <c r="F23" s="144"/>
      <c r="G23" s="136"/>
      <c r="H23" s="136"/>
      <c r="I23" s="136"/>
      <c r="J23" s="137"/>
    </row>
    <row r="24" spans="2:10" x14ac:dyDescent="0.25">
      <c r="B24" s="135"/>
      <c r="C24" s="136"/>
      <c r="D24" s="145" t="s">
        <v>1433</v>
      </c>
      <c r="E24" s="146" t="s">
        <v>1434</v>
      </c>
      <c r="F24" s="146"/>
      <c r="G24" s="146"/>
      <c r="H24" s="146"/>
      <c r="I24" s="136"/>
      <c r="J24" s="137"/>
    </row>
    <row r="25" spans="2:10" x14ac:dyDescent="0.25">
      <c r="B25" s="135"/>
      <c r="C25" s="136"/>
      <c r="D25" s="136"/>
      <c r="H25" s="136"/>
      <c r="I25" s="136"/>
      <c r="J25" s="137"/>
    </row>
    <row r="26" spans="2:10" x14ac:dyDescent="0.25">
      <c r="B26" s="135"/>
      <c r="C26" s="136"/>
      <c r="D26" s="145" t="s">
        <v>1435</v>
      </c>
      <c r="E26" s="146"/>
      <c r="F26" s="146"/>
      <c r="G26" s="146"/>
      <c r="H26" s="146"/>
      <c r="I26" s="136"/>
      <c r="J26" s="137"/>
    </row>
    <row r="27" spans="2:10" x14ac:dyDescent="0.25">
      <c r="B27" s="135"/>
      <c r="C27" s="136"/>
      <c r="D27" s="147"/>
      <c r="E27" s="147"/>
      <c r="F27" s="147"/>
      <c r="G27" s="147"/>
      <c r="H27" s="147"/>
      <c r="I27" s="136"/>
      <c r="J27" s="137"/>
    </row>
    <row r="28" spans="2:10" x14ac:dyDescent="0.25">
      <c r="B28" s="135"/>
      <c r="C28" s="136"/>
      <c r="D28" s="145" t="s">
        <v>1436</v>
      </c>
      <c r="E28" s="146" t="s">
        <v>1434</v>
      </c>
      <c r="F28" s="146"/>
      <c r="G28" s="146"/>
      <c r="H28" s="146"/>
      <c r="I28" s="136"/>
      <c r="J28" s="137"/>
    </row>
    <row r="29" spans="2:10" x14ac:dyDescent="0.25">
      <c r="B29" s="135"/>
      <c r="C29" s="136"/>
      <c r="D29" s="147"/>
      <c r="E29" s="147"/>
      <c r="F29" s="147"/>
      <c r="G29" s="147"/>
      <c r="H29" s="147"/>
      <c r="I29" s="136"/>
      <c r="J29" s="137"/>
    </row>
    <row r="30" spans="2:10" x14ac:dyDescent="0.25">
      <c r="B30" s="135"/>
      <c r="C30" s="136"/>
      <c r="D30" s="145" t="s">
        <v>1437</v>
      </c>
      <c r="E30" s="146" t="s">
        <v>1434</v>
      </c>
      <c r="F30" s="146"/>
      <c r="G30" s="146"/>
      <c r="H30" s="146"/>
      <c r="I30" s="136"/>
      <c r="J30" s="137"/>
    </row>
    <row r="31" spans="2:10" x14ac:dyDescent="0.25">
      <c r="B31" s="135"/>
      <c r="C31" s="136"/>
      <c r="D31" s="147"/>
      <c r="E31" s="147"/>
      <c r="F31" s="147"/>
      <c r="G31" s="147"/>
      <c r="H31" s="147"/>
      <c r="I31" s="136"/>
      <c r="J31" s="137"/>
    </row>
    <row r="32" spans="2:10" x14ac:dyDescent="0.25">
      <c r="B32" s="135"/>
      <c r="C32" s="136"/>
      <c r="D32" s="145" t="s">
        <v>1438</v>
      </c>
      <c r="E32" s="146" t="s">
        <v>1434</v>
      </c>
      <c r="F32" s="146"/>
      <c r="G32" s="146"/>
      <c r="H32" s="146"/>
      <c r="I32" s="136"/>
      <c r="J32" s="137"/>
    </row>
    <row r="33" spans="2:10" x14ac:dyDescent="0.25">
      <c r="B33" s="135"/>
      <c r="C33" s="136"/>
      <c r="I33" s="136"/>
      <c r="J33" s="137"/>
    </row>
    <row r="34" spans="2:10" x14ac:dyDescent="0.25">
      <c r="B34" s="135"/>
      <c r="C34" s="136"/>
      <c r="D34" s="145" t="s">
        <v>1439</v>
      </c>
      <c r="E34" s="146" t="s">
        <v>1434</v>
      </c>
      <c r="F34" s="146"/>
      <c r="G34" s="146"/>
      <c r="H34" s="146"/>
      <c r="I34" s="136"/>
      <c r="J34" s="137"/>
    </row>
    <row r="35" spans="2:10" x14ac:dyDescent="0.25">
      <c r="B35" s="135"/>
      <c r="C35" s="136"/>
      <c r="D35" s="136"/>
      <c r="E35" s="136"/>
      <c r="F35" s="136"/>
      <c r="G35" s="136"/>
      <c r="H35" s="136"/>
      <c r="I35" s="136"/>
      <c r="J35" s="137"/>
    </row>
    <row r="36" spans="2:10" x14ac:dyDescent="0.25">
      <c r="B36" s="135"/>
      <c r="C36" s="136"/>
      <c r="D36" s="148" t="s">
        <v>1440</v>
      </c>
      <c r="E36" s="149"/>
      <c r="F36" s="149"/>
      <c r="G36" s="149"/>
      <c r="H36" s="149"/>
      <c r="I36" s="136"/>
      <c r="J36" s="137"/>
    </row>
    <row r="37" spans="2:10" x14ac:dyDescent="0.25">
      <c r="B37" s="135"/>
      <c r="C37" s="136"/>
      <c r="D37" s="136"/>
      <c r="E37" s="136"/>
      <c r="F37" s="144"/>
      <c r="G37" s="136"/>
      <c r="H37" s="136"/>
      <c r="I37" s="136"/>
      <c r="J37" s="137"/>
    </row>
    <row r="38" spans="2:10" x14ac:dyDescent="0.25">
      <c r="B38" s="135"/>
      <c r="C38" s="136"/>
      <c r="D38" s="148" t="s">
        <v>1441</v>
      </c>
      <c r="E38" s="149"/>
      <c r="F38" s="149"/>
      <c r="G38" s="149"/>
      <c r="H38" s="149"/>
      <c r="I38" s="136"/>
      <c r="J38" s="137"/>
    </row>
    <row r="39" spans="2:10" x14ac:dyDescent="0.25">
      <c r="B39" s="135"/>
      <c r="C39" s="136"/>
      <c r="I39" s="136"/>
      <c r="J39" s="137"/>
    </row>
    <row r="40" spans="2:10" x14ac:dyDescent="0.25">
      <c r="B40" s="135"/>
      <c r="C40" s="136"/>
      <c r="D40" s="148" t="s">
        <v>1442</v>
      </c>
      <c r="E40" s="149" t="s">
        <v>1434</v>
      </c>
      <c r="F40" s="149"/>
      <c r="G40" s="149"/>
      <c r="H40" s="149"/>
      <c r="I40" s="136"/>
      <c r="J40" s="137"/>
    </row>
    <row r="41" spans="2:10" x14ac:dyDescent="0.25">
      <c r="B41" s="135"/>
      <c r="C41" s="136"/>
      <c r="D41" s="136"/>
      <c r="E41" s="147"/>
      <c r="F41" s="147"/>
      <c r="G41" s="147"/>
      <c r="H41" s="147"/>
      <c r="I41" s="136"/>
      <c r="J41" s="137"/>
    </row>
    <row r="42" spans="2:10" x14ac:dyDescent="0.25">
      <c r="B42" s="135"/>
      <c r="C42" s="136"/>
      <c r="D42" s="148" t="s">
        <v>1443</v>
      </c>
      <c r="E42" s="149"/>
      <c r="F42" s="149"/>
      <c r="G42" s="149"/>
      <c r="H42" s="149"/>
      <c r="I42" s="136"/>
      <c r="J42" s="137"/>
    </row>
    <row r="43" spans="2:10" ht="15.75" thickBot="1" x14ac:dyDescent="0.3">
      <c r="B43" s="150"/>
      <c r="C43" s="151"/>
      <c r="D43" s="151"/>
      <c r="E43" s="151"/>
      <c r="F43" s="151"/>
      <c r="G43" s="151"/>
      <c r="H43" s="151"/>
      <c r="I43" s="151"/>
      <c r="J43" s="152"/>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H24" location="'A. HTT General'!A1" display="Tab A: HTT General" xr:uid="{AF81256C-72A2-40F9-A89E-B3F2EC6BDDAC}"/>
    <hyperlink ref="D26:H26" location="'B1. HTT Mortgage Assets'!A1" display="Worksheet B1: HTT Mortgage Assets" xr:uid="{6292EDAD-E6A5-4D82-ADA1-DE681102459D}"/>
    <hyperlink ref="D28:H28" location="'B2. HTT Public Sector Assets'!A1" display="Worksheet C: HTT Public Sector Assets" xr:uid="{B56B8233-F836-4888-82BC-D397BD2BAF59}"/>
    <hyperlink ref="D32:H32" location="'C. HTT Harmonised Glossary'!A1" display="Worksheet C: HTT Harmonised Glossary" xr:uid="{3CE1C60C-95F4-4CF1-B031-B05BA88B73B4}"/>
    <hyperlink ref="D30:H30" location="'B3. HTT Shipping Assets'!A1" display="Worksheet B3: HTT Shipping Assets" xr:uid="{6DF99F4F-A869-47BD-8A24-59F14D99F074}"/>
    <hyperlink ref="D34:H34" location="Disclaimer!A1" display="Disclaimer" xr:uid="{9498BCD2-60FE-4673-8481-85AD3D669551}"/>
    <hyperlink ref="D40:H40" location="'F1. Sustainable M data'!A1" display="Worksheet F1: Sustainable M data" xr:uid="{94F79463-796F-4C33-BAC5-511DEE957056}"/>
    <hyperlink ref="D42:H42" location="'G1. Crisis M Payment Holidays'!A1" display="Worksheet G1. Crisis M Payment Holidays" xr:uid="{9D637226-9F35-4200-A7C3-9F8E99F522D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E0E58-DDB4-479A-BA14-22C7D46C6755}">
  <sheetPr>
    <tabColor theme="9" tint="-0.249977111117893"/>
  </sheetPr>
  <dimension ref="A1:N413"/>
  <sheetViews>
    <sheetView view="pageBreakPreview" zoomScaleNormal="100" zoomScaleSheetLayoutView="100" workbookViewId="0"/>
  </sheetViews>
  <sheetFormatPr defaultColWidth="8.85546875" defaultRowHeight="15" outlineLevelRow="1" x14ac:dyDescent="0.2"/>
  <cols>
    <col min="1" max="1" width="13.28515625" style="157" customWidth="1"/>
    <col min="2" max="2" width="60.7109375" style="157" customWidth="1"/>
    <col min="3" max="3" width="40.5703125" style="157" customWidth="1"/>
    <col min="4" max="4" width="49.7109375" style="157" customWidth="1"/>
    <col min="5" max="5" width="6.7109375" style="157" customWidth="1"/>
    <col min="6" max="6" width="41.7109375" style="157" customWidth="1"/>
    <col min="7" max="7" width="41.7109375" style="153" customWidth="1"/>
    <col min="8" max="8" width="7.28515625" style="157" customWidth="1"/>
    <col min="9" max="10" width="38.140625" style="157" customWidth="1"/>
    <col min="11" max="11" width="47.7109375" style="157" customWidth="1"/>
    <col min="12" max="12" width="7.28515625" style="157" customWidth="1"/>
    <col min="13" max="13" width="25.7109375" style="157" customWidth="1"/>
    <col min="14" max="14" width="25.7109375" style="153" customWidth="1"/>
    <col min="15" max="16384" width="8.85546875" style="155"/>
  </cols>
  <sheetData>
    <row r="1" spans="1:13" ht="31.5" x14ac:dyDescent="0.2">
      <c r="A1" s="118" t="s">
        <v>1444</v>
      </c>
      <c r="B1" s="118"/>
      <c r="C1" s="153"/>
      <c r="D1" s="153"/>
      <c r="E1" s="153"/>
      <c r="F1" s="154" t="s">
        <v>1445</v>
      </c>
      <c r="H1" s="153"/>
      <c r="I1" s="118"/>
      <c r="J1" s="153"/>
      <c r="K1" s="153"/>
      <c r="L1" s="153"/>
      <c r="M1" s="153"/>
    </row>
    <row r="2" spans="1:13" ht="15.75" thickBot="1" x14ac:dyDescent="0.25">
      <c r="A2" s="153"/>
      <c r="B2" s="156"/>
      <c r="C2" s="156"/>
      <c r="D2" s="153"/>
      <c r="E2" s="153"/>
      <c r="F2" s="153"/>
      <c r="H2" s="153"/>
      <c r="L2" s="153"/>
      <c r="M2" s="153"/>
    </row>
    <row r="3" spans="1:13" ht="19.5" thickBot="1" x14ac:dyDescent="0.25">
      <c r="A3" s="158"/>
      <c r="B3" s="159" t="s">
        <v>0</v>
      </c>
      <c r="C3" s="160" t="s">
        <v>1</v>
      </c>
      <c r="D3" s="158"/>
      <c r="E3" s="158"/>
      <c r="F3" s="153"/>
      <c r="G3" s="158"/>
      <c r="H3" s="153"/>
      <c r="L3" s="153"/>
      <c r="M3" s="153"/>
    </row>
    <row r="4" spans="1:13" ht="15.75" thickBot="1" x14ac:dyDescent="0.25">
      <c r="H4" s="153"/>
      <c r="L4" s="153"/>
      <c r="M4" s="153"/>
    </row>
    <row r="5" spans="1:13" ht="18.75" x14ac:dyDescent="0.2">
      <c r="A5" s="161"/>
      <c r="B5" s="162" t="s">
        <v>2</v>
      </c>
      <c r="C5" s="161"/>
      <c r="E5" s="163"/>
      <c r="F5" s="163"/>
      <c r="H5" s="153"/>
      <c r="L5" s="153"/>
      <c r="M5" s="153"/>
    </row>
    <row r="6" spans="1:13" x14ac:dyDescent="0.2">
      <c r="B6" s="164" t="s">
        <v>3</v>
      </c>
      <c r="C6" s="163"/>
      <c r="D6" s="163"/>
      <c r="H6" s="153"/>
      <c r="L6" s="153"/>
      <c r="M6" s="153"/>
    </row>
    <row r="7" spans="1:13" x14ac:dyDescent="0.2">
      <c r="B7" s="165" t="s">
        <v>1446</v>
      </c>
      <c r="C7" s="163"/>
      <c r="D7" s="163"/>
      <c r="H7" s="153"/>
      <c r="L7" s="153"/>
      <c r="M7" s="153"/>
    </row>
    <row r="8" spans="1:13" x14ac:dyDescent="0.2">
      <c r="B8" s="165" t="s">
        <v>4</v>
      </c>
      <c r="C8" s="163"/>
      <c r="D8" s="163"/>
      <c r="F8" s="157" t="s">
        <v>1447</v>
      </c>
      <c r="H8" s="153"/>
      <c r="L8" s="153"/>
      <c r="M8" s="153"/>
    </row>
    <row r="9" spans="1:13" x14ac:dyDescent="0.2">
      <c r="B9" s="164" t="s">
        <v>1448</v>
      </c>
      <c r="H9" s="153"/>
      <c r="L9" s="153"/>
      <c r="M9" s="153"/>
    </row>
    <row r="10" spans="1:13" x14ac:dyDescent="0.2">
      <c r="B10" s="164" t="s">
        <v>409</v>
      </c>
      <c r="H10" s="153"/>
      <c r="L10" s="153"/>
      <c r="M10" s="153"/>
    </row>
    <row r="11" spans="1:13" ht="15.75" thickBot="1" x14ac:dyDescent="0.25">
      <c r="B11" s="166" t="s">
        <v>420</v>
      </c>
      <c r="H11" s="153"/>
      <c r="L11" s="153"/>
      <c r="M11" s="153"/>
    </row>
    <row r="12" spans="1:13" x14ac:dyDescent="0.2">
      <c r="B12" s="167"/>
      <c r="H12" s="153"/>
      <c r="L12" s="153"/>
      <c r="M12" s="153"/>
    </row>
    <row r="13" spans="1:13" ht="37.5" x14ac:dyDescent="0.2">
      <c r="A13" s="168" t="s">
        <v>5</v>
      </c>
      <c r="B13" s="168" t="s">
        <v>3</v>
      </c>
      <c r="C13" s="169"/>
      <c r="D13" s="169"/>
      <c r="E13" s="169"/>
      <c r="F13" s="169"/>
      <c r="G13" s="170"/>
      <c r="H13" s="153"/>
      <c r="L13" s="153"/>
      <c r="M13" s="153"/>
    </row>
    <row r="14" spans="1:13" x14ac:dyDescent="0.2">
      <c r="A14" s="157" t="s">
        <v>6</v>
      </c>
      <c r="B14" s="171" t="s">
        <v>7</v>
      </c>
      <c r="C14" s="157" t="s">
        <v>8</v>
      </c>
      <c r="E14" s="163"/>
      <c r="F14" s="163"/>
      <c r="H14" s="153"/>
      <c r="L14" s="153"/>
      <c r="M14" s="153"/>
    </row>
    <row r="15" spans="1:13" x14ac:dyDescent="0.2">
      <c r="A15" s="157" t="s">
        <v>9</v>
      </c>
      <c r="B15" s="171" t="s">
        <v>10</v>
      </c>
      <c r="C15" s="157" t="s">
        <v>11</v>
      </c>
      <c r="E15" s="163"/>
      <c r="F15" s="163"/>
      <c r="H15" s="153"/>
      <c r="L15" s="153"/>
      <c r="M15" s="153"/>
    </row>
    <row r="16" spans="1:13" ht="30" x14ac:dyDescent="0.2">
      <c r="A16" s="157" t="s">
        <v>12</v>
      </c>
      <c r="B16" s="171" t="s">
        <v>13</v>
      </c>
      <c r="C16" s="157" t="s">
        <v>14</v>
      </c>
      <c r="E16" s="163"/>
      <c r="F16" s="163"/>
      <c r="H16" s="153"/>
      <c r="L16" s="153"/>
      <c r="M16" s="153"/>
    </row>
    <row r="17" spans="1:13" ht="30" x14ac:dyDescent="0.2">
      <c r="A17" s="157" t="s">
        <v>15</v>
      </c>
      <c r="B17" s="171" t="s">
        <v>16</v>
      </c>
      <c r="C17" s="157" t="s">
        <v>17</v>
      </c>
      <c r="E17" s="163"/>
      <c r="F17" s="163"/>
      <c r="H17" s="153"/>
      <c r="L17" s="153"/>
      <c r="M17" s="153"/>
    </row>
    <row r="18" spans="1:13" x14ac:dyDescent="0.2">
      <c r="A18" s="157" t="s">
        <v>18</v>
      </c>
      <c r="B18" s="171" t="s">
        <v>19</v>
      </c>
      <c r="C18" s="172">
        <v>45473</v>
      </c>
      <c r="E18" s="163"/>
      <c r="F18" s="163"/>
      <c r="H18" s="153"/>
      <c r="L18" s="153"/>
      <c r="M18" s="153"/>
    </row>
    <row r="19" spans="1:13" x14ac:dyDescent="0.2">
      <c r="A19" s="157" t="s">
        <v>20</v>
      </c>
      <c r="B19" s="173" t="s">
        <v>1449</v>
      </c>
      <c r="E19" s="163"/>
      <c r="F19" s="163"/>
      <c r="H19" s="153"/>
      <c r="L19" s="153"/>
      <c r="M19" s="153"/>
    </row>
    <row r="20" spans="1:13" x14ac:dyDescent="0.2">
      <c r="A20" s="157" t="s">
        <v>1450</v>
      </c>
      <c r="B20" s="173" t="s">
        <v>1451</v>
      </c>
      <c r="E20" s="163"/>
      <c r="F20" s="163"/>
      <c r="H20" s="153"/>
      <c r="L20" s="153"/>
      <c r="M20" s="153"/>
    </row>
    <row r="21" spans="1:13" x14ac:dyDescent="0.2">
      <c r="A21" s="157" t="s">
        <v>21</v>
      </c>
      <c r="B21" s="173"/>
      <c r="E21" s="163"/>
      <c r="F21" s="163"/>
      <c r="H21" s="153"/>
      <c r="L21" s="153"/>
      <c r="M21" s="153"/>
    </row>
    <row r="22" spans="1:13" x14ac:dyDescent="0.2">
      <c r="A22" s="157" t="s">
        <v>22</v>
      </c>
      <c r="B22" s="173"/>
      <c r="E22" s="163"/>
      <c r="F22" s="163"/>
      <c r="H22" s="153"/>
      <c r="L22" s="153"/>
      <c r="M22" s="153"/>
    </row>
    <row r="23" spans="1:13" x14ac:dyDescent="0.2">
      <c r="A23" s="157" t="s">
        <v>1452</v>
      </c>
      <c r="B23" s="173"/>
      <c r="E23" s="163"/>
      <c r="F23" s="163"/>
      <c r="H23" s="153"/>
      <c r="L23" s="153"/>
      <c r="M23" s="153"/>
    </row>
    <row r="24" spans="1:13" x14ac:dyDescent="0.2">
      <c r="A24" s="157" t="s">
        <v>1453</v>
      </c>
      <c r="B24" s="173"/>
      <c r="E24" s="163"/>
      <c r="F24" s="163"/>
      <c r="H24" s="153"/>
      <c r="L24" s="153"/>
      <c r="M24" s="153"/>
    </row>
    <row r="25" spans="1:13" x14ac:dyDescent="0.2">
      <c r="A25" s="157" t="s">
        <v>1454</v>
      </c>
      <c r="B25" s="173"/>
      <c r="E25" s="163"/>
      <c r="F25" s="163"/>
      <c r="H25" s="153"/>
      <c r="L25" s="153"/>
      <c r="M25" s="153"/>
    </row>
    <row r="26" spans="1:13" ht="18.75" x14ac:dyDescent="0.2">
      <c r="A26" s="169"/>
      <c r="B26" s="168" t="s">
        <v>1446</v>
      </c>
      <c r="C26" s="169"/>
      <c r="D26" s="169"/>
      <c r="E26" s="169"/>
      <c r="F26" s="169"/>
      <c r="G26" s="170"/>
      <c r="H26" s="153"/>
      <c r="L26" s="153"/>
      <c r="M26" s="153"/>
    </row>
    <row r="27" spans="1:13" x14ac:dyDescent="0.2">
      <c r="A27" s="157" t="s">
        <v>23</v>
      </c>
      <c r="B27" s="174" t="s">
        <v>1455</v>
      </c>
      <c r="C27" s="157" t="s">
        <v>24</v>
      </c>
      <c r="D27" s="175"/>
      <c r="E27" s="175"/>
      <c r="F27" s="175"/>
      <c r="H27" s="153"/>
      <c r="L27" s="153"/>
      <c r="M27" s="153"/>
    </row>
    <row r="28" spans="1:13" x14ac:dyDescent="0.2">
      <c r="A28" s="157" t="s">
        <v>25</v>
      </c>
      <c r="B28" s="176" t="s">
        <v>1456</v>
      </c>
      <c r="C28" s="157" t="s">
        <v>24</v>
      </c>
      <c r="D28" s="175"/>
      <c r="E28" s="175"/>
      <c r="F28" s="175"/>
      <c r="H28" s="153"/>
      <c r="L28" s="153"/>
    </row>
    <row r="29" spans="1:13" x14ac:dyDescent="0.2">
      <c r="A29" s="157" t="s">
        <v>26</v>
      </c>
      <c r="B29" s="174" t="s">
        <v>27</v>
      </c>
      <c r="C29" s="157" t="s">
        <v>24</v>
      </c>
      <c r="E29" s="175"/>
      <c r="F29" s="175"/>
      <c r="H29" s="153"/>
      <c r="L29" s="153"/>
    </row>
    <row r="30" spans="1:13" x14ac:dyDescent="0.2">
      <c r="A30" s="157" t="s">
        <v>28</v>
      </c>
      <c r="B30" s="174" t="s">
        <v>29</v>
      </c>
      <c r="C30" s="157" t="s">
        <v>30</v>
      </c>
      <c r="E30" s="175"/>
      <c r="F30" s="175"/>
      <c r="H30" s="153"/>
      <c r="L30" s="153"/>
    </row>
    <row r="31" spans="1:13" x14ac:dyDescent="0.2">
      <c r="A31" s="157" t="s">
        <v>31</v>
      </c>
      <c r="B31" s="174"/>
      <c r="E31" s="175"/>
      <c r="F31" s="175"/>
      <c r="H31" s="153"/>
      <c r="L31" s="153"/>
      <c r="M31" s="153"/>
    </row>
    <row r="32" spans="1:13" x14ac:dyDescent="0.2">
      <c r="A32" s="157" t="s">
        <v>32</v>
      </c>
      <c r="B32" s="174"/>
      <c r="E32" s="175"/>
      <c r="F32" s="175"/>
      <c r="H32" s="153"/>
      <c r="L32" s="153"/>
      <c r="M32" s="153"/>
    </row>
    <row r="33" spans="1:14" x14ac:dyDescent="0.2">
      <c r="A33" s="157" t="s">
        <v>33</v>
      </c>
      <c r="B33" s="174"/>
      <c r="E33" s="175"/>
      <c r="F33" s="175"/>
      <c r="H33" s="153"/>
      <c r="L33" s="153"/>
      <c r="M33" s="153"/>
    </row>
    <row r="34" spans="1:14" x14ac:dyDescent="0.2">
      <c r="A34" s="157" t="s">
        <v>34</v>
      </c>
      <c r="B34" s="174"/>
      <c r="E34" s="175"/>
      <c r="F34" s="175"/>
      <c r="H34" s="153"/>
      <c r="L34" s="153"/>
      <c r="M34" s="153"/>
    </row>
    <row r="35" spans="1:14" x14ac:dyDescent="0.2">
      <c r="A35" s="157" t="s">
        <v>1457</v>
      </c>
      <c r="B35" s="177"/>
      <c r="E35" s="175"/>
      <c r="F35" s="175"/>
      <c r="H35" s="153"/>
      <c r="L35" s="153"/>
      <c r="M35" s="153"/>
    </row>
    <row r="36" spans="1:14" ht="18.75" x14ac:dyDescent="0.2">
      <c r="A36" s="168"/>
      <c r="B36" s="168" t="s">
        <v>4</v>
      </c>
      <c r="C36" s="168"/>
      <c r="D36" s="169"/>
      <c r="E36" s="169"/>
      <c r="F36" s="169"/>
      <c r="G36" s="170"/>
      <c r="H36" s="153"/>
      <c r="L36" s="153"/>
      <c r="M36" s="153"/>
    </row>
    <row r="37" spans="1:14" ht="15" customHeight="1" x14ac:dyDescent="0.2">
      <c r="A37" s="178"/>
      <c r="B37" s="179" t="s">
        <v>35</v>
      </c>
      <c r="C37" s="178" t="s">
        <v>59</v>
      </c>
      <c r="D37" s="180"/>
      <c r="E37" s="180"/>
      <c r="F37" s="180"/>
      <c r="G37" s="181"/>
      <c r="H37" s="153"/>
      <c r="L37" s="153"/>
      <c r="M37" s="153"/>
    </row>
    <row r="38" spans="1:14" x14ac:dyDescent="0.2">
      <c r="A38" s="157" t="s">
        <v>36</v>
      </c>
      <c r="B38" s="175" t="s">
        <v>1458</v>
      </c>
      <c r="C38" s="182">
        <v>3579.2750384699998</v>
      </c>
      <c r="F38" s="175"/>
      <c r="H38" s="153"/>
      <c r="L38" s="153"/>
      <c r="M38" s="153"/>
    </row>
    <row r="39" spans="1:14" x14ac:dyDescent="0.2">
      <c r="A39" s="157" t="s">
        <v>37</v>
      </c>
      <c r="B39" s="175" t="s">
        <v>38</v>
      </c>
      <c r="C39" s="182">
        <v>2750</v>
      </c>
      <c r="F39" s="175"/>
      <c r="H39" s="153"/>
      <c r="L39" s="153"/>
      <c r="M39" s="153"/>
      <c r="N39" s="155"/>
    </row>
    <row r="40" spans="1:14" x14ac:dyDescent="0.2">
      <c r="A40" s="157" t="s">
        <v>39</v>
      </c>
      <c r="B40" s="183" t="s">
        <v>40</v>
      </c>
      <c r="C40" s="182">
        <v>3391.6144037855602</v>
      </c>
      <c r="F40" s="175"/>
      <c r="H40" s="153"/>
      <c r="L40" s="153"/>
      <c r="M40" s="153"/>
      <c r="N40" s="155"/>
    </row>
    <row r="41" spans="1:14" x14ac:dyDescent="0.2">
      <c r="A41" s="157" t="s">
        <v>41</v>
      </c>
      <c r="B41" s="183" t="s">
        <v>42</v>
      </c>
      <c r="C41" s="182">
        <v>2749.5812500000002</v>
      </c>
      <c r="F41" s="175"/>
      <c r="H41" s="153"/>
      <c r="L41" s="153"/>
      <c r="M41" s="153"/>
      <c r="N41" s="155"/>
    </row>
    <row r="42" spans="1:14" x14ac:dyDescent="0.2">
      <c r="A42" s="157" t="s">
        <v>43</v>
      </c>
      <c r="B42" s="183"/>
      <c r="C42" s="184"/>
      <c r="F42" s="175"/>
      <c r="H42" s="153"/>
      <c r="L42" s="153"/>
      <c r="M42" s="153"/>
      <c r="N42" s="155"/>
    </row>
    <row r="43" spans="1:14" x14ac:dyDescent="0.2">
      <c r="A43" s="155" t="s">
        <v>1459</v>
      </c>
      <c r="B43" s="175"/>
      <c r="F43" s="175"/>
      <c r="H43" s="153"/>
      <c r="L43" s="153"/>
      <c r="M43" s="153"/>
      <c r="N43" s="155"/>
    </row>
    <row r="44" spans="1:14" ht="15" customHeight="1" x14ac:dyDescent="0.2">
      <c r="A44" s="178"/>
      <c r="B44" s="178" t="s">
        <v>1460</v>
      </c>
      <c r="C44" s="178" t="s">
        <v>44</v>
      </c>
      <c r="D44" s="178" t="s">
        <v>45</v>
      </c>
      <c r="E44" s="178"/>
      <c r="F44" s="178" t="s">
        <v>46</v>
      </c>
      <c r="G44" s="178" t="s">
        <v>47</v>
      </c>
      <c r="I44" s="153"/>
      <c r="J44" s="153"/>
      <c r="K44" s="155"/>
      <c r="L44" s="155"/>
      <c r="M44" s="155"/>
      <c r="N44" s="155"/>
    </row>
    <row r="45" spans="1:14" x14ac:dyDescent="0.2">
      <c r="A45" s="157" t="s">
        <v>48</v>
      </c>
      <c r="B45" s="175" t="s">
        <v>49</v>
      </c>
      <c r="C45" s="185">
        <v>0.05</v>
      </c>
      <c r="D45" s="186">
        <f>IF(OR(C38="[For completion]",C39="[For completion]"),"Please complete G.3.1.1 and G.3.1.2",(C38/C39-1-MAX(C45,F45)))</f>
        <v>0.25155455944363619</v>
      </c>
      <c r="E45" s="187"/>
      <c r="F45" s="187">
        <v>0.05</v>
      </c>
      <c r="G45" s="157" t="s">
        <v>50</v>
      </c>
      <c r="H45" s="153"/>
      <c r="L45" s="153"/>
      <c r="M45" s="153"/>
      <c r="N45" s="155"/>
    </row>
    <row r="46" spans="1:14" x14ac:dyDescent="0.2">
      <c r="C46" s="187"/>
      <c r="D46" s="187"/>
      <c r="E46" s="187"/>
      <c r="F46" s="187"/>
      <c r="G46" s="188"/>
      <c r="H46" s="153"/>
      <c r="L46" s="153"/>
      <c r="M46" s="153"/>
      <c r="N46" s="155"/>
    </row>
    <row r="47" spans="1:14" x14ac:dyDescent="0.2">
      <c r="A47" s="189" t="s">
        <v>51</v>
      </c>
      <c r="B47" s="189" t="s">
        <v>52</v>
      </c>
      <c r="C47" s="190">
        <f>IF(OR(C38="[For completion]",C39="[For completion]"),"", C38-C39)</f>
        <v>829.2750384699998</v>
      </c>
      <c r="D47" s="187"/>
      <c r="E47" s="187"/>
      <c r="F47" s="187"/>
      <c r="G47" s="188"/>
      <c r="H47" s="153"/>
      <c r="L47" s="153"/>
      <c r="M47" s="153"/>
      <c r="N47" s="155"/>
    </row>
    <row r="48" spans="1:14" x14ac:dyDescent="0.2">
      <c r="A48" s="157" t="s">
        <v>53</v>
      </c>
      <c r="C48" s="188"/>
      <c r="D48" s="188"/>
      <c r="E48" s="188"/>
      <c r="F48" s="188"/>
      <c r="G48" s="188"/>
      <c r="H48" s="153"/>
      <c r="L48" s="153"/>
      <c r="M48" s="153"/>
      <c r="N48" s="155"/>
    </row>
    <row r="49" spans="1:14" x14ac:dyDescent="0.2">
      <c r="A49" s="157" t="s">
        <v>54</v>
      </c>
      <c r="B49" s="173" t="s">
        <v>55</v>
      </c>
      <c r="D49" s="185">
        <v>0.21136551093817099</v>
      </c>
      <c r="E49" s="188"/>
      <c r="F49" s="188"/>
      <c r="G49" s="188"/>
      <c r="H49" s="153"/>
      <c r="L49" s="153"/>
      <c r="M49" s="153"/>
      <c r="N49" s="155"/>
    </row>
    <row r="50" spans="1:14" x14ac:dyDescent="0.2">
      <c r="A50" s="157" t="s">
        <v>56</v>
      </c>
      <c r="B50" s="173" t="s">
        <v>57</v>
      </c>
      <c r="D50" s="185">
        <v>0.233502157386897</v>
      </c>
      <c r="E50" s="188"/>
      <c r="F50" s="188"/>
      <c r="G50" s="188"/>
      <c r="H50" s="153"/>
      <c r="L50" s="153"/>
      <c r="M50" s="153"/>
      <c r="N50" s="155"/>
    </row>
    <row r="51" spans="1:14" x14ac:dyDescent="0.2">
      <c r="A51" s="157" t="s">
        <v>58</v>
      </c>
      <c r="B51" s="173"/>
      <c r="C51" s="188"/>
      <c r="D51" s="188"/>
      <c r="E51" s="188"/>
      <c r="F51" s="188"/>
      <c r="G51" s="188"/>
      <c r="H51" s="153"/>
      <c r="L51" s="153"/>
      <c r="M51" s="153"/>
      <c r="N51" s="155"/>
    </row>
    <row r="52" spans="1:14" ht="15" customHeight="1" x14ac:dyDescent="0.2">
      <c r="A52" s="178"/>
      <c r="B52" s="179" t="s">
        <v>1461</v>
      </c>
      <c r="C52" s="178" t="s">
        <v>59</v>
      </c>
      <c r="D52" s="178"/>
      <c r="E52" s="180"/>
      <c r="F52" s="181" t="s">
        <v>291</v>
      </c>
      <c r="G52" s="181"/>
      <c r="H52" s="153"/>
      <c r="L52" s="153"/>
      <c r="M52" s="153"/>
      <c r="N52" s="155"/>
    </row>
    <row r="53" spans="1:14" x14ac:dyDescent="0.2">
      <c r="A53" s="157" t="s">
        <v>60</v>
      </c>
      <c r="B53" s="175" t="s">
        <v>61</v>
      </c>
      <c r="C53" s="182">
        <v>3579.2750384699798</v>
      </c>
      <c r="E53" s="191"/>
      <c r="F53" s="192">
        <f>IF($C$58=0,"",IF(C53="[for completion]","",C53/$C$58))</f>
        <v>0.95251843097267208</v>
      </c>
      <c r="G53" s="193"/>
      <c r="H53" s="153"/>
      <c r="L53" s="153"/>
      <c r="M53" s="153"/>
      <c r="N53" s="155"/>
    </row>
    <row r="54" spans="1:14" x14ac:dyDescent="0.2">
      <c r="A54" s="157" t="s">
        <v>62</v>
      </c>
      <c r="B54" s="175" t="s">
        <v>63</v>
      </c>
      <c r="C54" s="182" t="s">
        <v>64</v>
      </c>
      <c r="E54" s="191"/>
      <c r="F54" s="187" t="s">
        <v>64</v>
      </c>
      <c r="G54" s="193"/>
      <c r="H54" s="153"/>
      <c r="L54" s="153"/>
      <c r="M54" s="153"/>
      <c r="N54" s="155"/>
    </row>
    <row r="55" spans="1:14" x14ac:dyDescent="0.2">
      <c r="A55" s="157" t="s">
        <v>65</v>
      </c>
      <c r="B55" s="175" t="s">
        <v>66</v>
      </c>
      <c r="C55" s="182" t="s">
        <v>64</v>
      </c>
      <c r="E55" s="191"/>
      <c r="F55" s="187" t="s">
        <v>64</v>
      </c>
      <c r="G55" s="193"/>
      <c r="H55" s="153"/>
      <c r="L55" s="153"/>
      <c r="M55" s="153"/>
      <c r="N55" s="155"/>
    </row>
    <row r="56" spans="1:14" x14ac:dyDescent="0.2">
      <c r="A56" s="157" t="s">
        <v>67</v>
      </c>
      <c r="B56" s="175" t="s">
        <v>68</v>
      </c>
      <c r="C56" s="182">
        <v>20</v>
      </c>
      <c r="E56" s="191"/>
      <c r="F56" s="187">
        <v>5.3224098217377596E-3</v>
      </c>
      <c r="G56" s="193"/>
      <c r="H56" s="153"/>
      <c r="L56" s="153"/>
      <c r="M56" s="153"/>
      <c r="N56" s="155"/>
    </row>
    <row r="57" spans="1:14" x14ac:dyDescent="0.2">
      <c r="A57" s="157" t="s">
        <v>69</v>
      </c>
      <c r="B57" s="157" t="s">
        <v>70</v>
      </c>
      <c r="C57" s="182">
        <v>158.42131898</v>
      </c>
      <c r="E57" s="191"/>
      <c r="F57" s="187">
        <v>4.2159159205590102E-2</v>
      </c>
      <c r="G57" s="193"/>
      <c r="H57" s="153"/>
      <c r="L57" s="153"/>
      <c r="M57" s="153"/>
      <c r="N57" s="155"/>
    </row>
    <row r="58" spans="1:14" x14ac:dyDescent="0.2">
      <c r="A58" s="157" t="s">
        <v>71</v>
      </c>
      <c r="B58" s="194" t="s">
        <v>72</v>
      </c>
      <c r="C58" s="195">
        <f>SUM(C53:C57)</f>
        <v>3757.6963574499796</v>
      </c>
      <c r="D58" s="191"/>
      <c r="E58" s="191"/>
      <c r="F58" s="196">
        <f>SUM(F53:F57)</f>
        <v>0.99999999999999989</v>
      </c>
      <c r="G58" s="193"/>
      <c r="H58" s="153"/>
      <c r="L58" s="153"/>
      <c r="M58" s="153"/>
      <c r="N58" s="155"/>
    </row>
    <row r="59" spans="1:14" hidden="1" outlineLevel="1" x14ac:dyDescent="0.2">
      <c r="A59" s="157" t="s">
        <v>73</v>
      </c>
      <c r="B59" s="197"/>
      <c r="C59" s="184"/>
      <c r="E59" s="191"/>
      <c r="F59" s="192"/>
      <c r="G59" s="193"/>
      <c r="H59" s="153"/>
      <c r="L59" s="153"/>
      <c r="M59" s="153"/>
      <c r="N59" s="155"/>
    </row>
    <row r="60" spans="1:14" hidden="1" outlineLevel="1" x14ac:dyDescent="0.2">
      <c r="A60" s="157" t="s">
        <v>74</v>
      </c>
      <c r="B60" s="197"/>
      <c r="C60" s="184"/>
      <c r="E60" s="191"/>
      <c r="F60" s="192"/>
      <c r="G60" s="193"/>
      <c r="H60" s="153"/>
      <c r="L60" s="153"/>
      <c r="M60" s="153"/>
      <c r="N60" s="155"/>
    </row>
    <row r="61" spans="1:14" hidden="1" outlineLevel="1" x14ac:dyDescent="0.2">
      <c r="A61" s="157" t="s">
        <v>75</v>
      </c>
      <c r="B61" s="197"/>
      <c r="C61" s="184"/>
      <c r="E61" s="191"/>
      <c r="F61" s="192"/>
      <c r="G61" s="193"/>
      <c r="H61" s="153"/>
      <c r="L61" s="153"/>
      <c r="M61" s="153"/>
      <c r="N61" s="155"/>
    </row>
    <row r="62" spans="1:14" hidden="1" outlineLevel="1" x14ac:dyDescent="0.2">
      <c r="A62" s="157" t="s">
        <v>76</v>
      </c>
      <c r="B62" s="197"/>
      <c r="C62" s="184"/>
      <c r="E62" s="191"/>
      <c r="F62" s="192"/>
      <c r="G62" s="193"/>
      <c r="H62" s="153"/>
      <c r="L62" s="153"/>
      <c r="M62" s="153"/>
      <c r="N62" s="155"/>
    </row>
    <row r="63" spans="1:14" hidden="1" outlineLevel="1" x14ac:dyDescent="0.2">
      <c r="A63" s="157" t="s">
        <v>77</v>
      </c>
      <c r="B63" s="197"/>
      <c r="C63" s="184"/>
      <c r="E63" s="191"/>
      <c r="F63" s="192"/>
      <c r="G63" s="193"/>
      <c r="H63" s="153"/>
      <c r="L63" s="153"/>
      <c r="M63" s="153"/>
      <c r="N63" s="155"/>
    </row>
    <row r="64" spans="1:14" hidden="1" outlineLevel="1" x14ac:dyDescent="0.2">
      <c r="A64" s="157" t="s">
        <v>78</v>
      </c>
      <c r="B64" s="197"/>
      <c r="C64" s="198"/>
      <c r="D64" s="155"/>
      <c r="E64" s="155"/>
      <c r="F64" s="192"/>
      <c r="G64" s="199"/>
      <c r="H64" s="153"/>
      <c r="L64" s="153"/>
      <c r="M64" s="153"/>
      <c r="N64" s="155"/>
    </row>
    <row r="65" spans="1:14" ht="15" customHeight="1" collapsed="1" x14ac:dyDescent="0.2">
      <c r="A65" s="178"/>
      <c r="B65" s="179" t="s">
        <v>79</v>
      </c>
      <c r="C65" s="200" t="s">
        <v>1462</v>
      </c>
      <c r="D65" s="200" t="s">
        <v>1463</v>
      </c>
      <c r="E65" s="180"/>
      <c r="F65" s="181" t="s">
        <v>80</v>
      </c>
      <c r="G65" s="201" t="s">
        <v>81</v>
      </c>
      <c r="H65" s="153"/>
      <c r="L65" s="153"/>
      <c r="M65" s="153"/>
      <c r="N65" s="155"/>
    </row>
    <row r="66" spans="1:14" x14ac:dyDescent="0.2">
      <c r="A66" s="157" t="s">
        <v>82</v>
      </c>
      <c r="B66" s="175" t="s">
        <v>1464</v>
      </c>
      <c r="C66" s="182">
        <v>7.8506800822997498</v>
      </c>
      <c r="D66" s="184" t="s">
        <v>50</v>
      </c>
      <c r="E66" s="171"/>
      <c r="F66" s="202"/>
      <c r="G66" s="203"/>
      <c r="H66" s="153"/>
      <c r="L66" s="153"/>
      <c r="M66" s="153"/>
      <c r="N66" s="155"/>
    </row>
    <row r="67" spans="1:14" x14ac:dyDescent="0.2">
      <c r="B67" s="175"/>
      <c r="E67" s="171"/>
      <c r="F67" s="202"/>
      <c r="G67" s="203"/>
      <c r="H67" s="153"/>
      <c r="L67" s="153"/>
      <c r="M67" s="153"/>
      <c r="N67" s="155"/>
    </row>
    <row r="68" spans="1:14" x14ac:dyDescent="0.2">
      <c r="B68" s="175" t="s">
        <v>84</v>
      </c>
      <c r="C68" s="171"/>
      <c r="D68" s="171"/>
      <c r="E68" s="171"/>
      <c r="F68" s="203"/>
      <c r="G68" s="203"/>
      <c r="H68" s="153"/>
      <c r="L68" s="153"/>
      <c r="M68" s="153"/>
      <c r="N68" s="155"/>
    </row>
    <row r="69" spans="1:14" x14ac:dyDescent="0.2">
      <c r="B69" s="175" t="s">
        <v>85</v>
      </c>
      <c r="E69" s="171"/>
      <c r="F69" s="203"/>
      <c r="G69" s="203"/>
      <c r="H69" s="153"/>
      <c r="L69" s="153"/>
      <c r="M69" s="153"/>
      <c r="N69" s="155"/>
    </row>
    <row r="70" spans="1:14" x14ac:dyDescent="0.2">
      <c r="A70" s="157" t="s">
        <v>86</v>
      </c>
      <c r="B70" s="204" t="s">
        <v>114</v>
      </c>
      <c r="C70" s="182">
        <v>76.392173650000103</v>
      </c>
      <c r="D70" s="184" t="s">
        <v>50</v>
      </c>
      <c r="E70" s="204"/>
      <c r="F70" s="192">
        <f t="shared" ref="F70:F76" si="0">IF($C$77=0,"",IF(C70="[for completion]","",C70/$C$77))</f>
        <v>2.1342918001253899E-2</v>
      </c>
      <c r="G70" s="192"/>
      <c r="H70" s="153"/>
      <c r="L70" s="153"/>
      <c r="M70" s="153"/>
      <c r="N70" s="155"/>
    </row>
    <row r="71" spans="1:14" x14ac:dyDescent="0.2">
      <c r="A71" s="157" t="s">
        <v>87</v>
      </c>
      <c r="B71" s="204" t="s">
        <v>116</v>
      </c>
      <c r="C71" s="182">
        <v>114.06089368000001</v>
      </c>
      <c r="D71" s="184" t="s">
        <v>50</v>
      </c>
      <c r="E71" s="204"/>
      <c r="F71" s="192">
        <f t="shared" si="0"/>
        <v>3.1867038004644806E-2</v>
      </c>
      <c r="G71" s="192"/>
      <c r="H71" s="153"/>
      <c r="L71" s="153"/>
      <c r="M71" s="153"/>
      <c r="N71" s="155"/>
    </row>
    <row r="72" spans="1:14" x14ac:dyDescent="0.2">
      <c r="A72" s="157" t="s">
        <v>88</v>
      </c>
      <c r="B72" s="204" t="s">
        <v>118</v>
      </c>
      <c r="C72" s="182">
        <v>163.31020593</v>
      </c>
      <c r="D72" s="184" t="s">
        <v>50</v>
      </c>
      <c r="E72" s="204"/>
      <c r="F72" s="192">
        <f t="shared" si="0"/>
        <v>4.5626615494686516E-2</v>
      </c>
      <c r="G72" s="192"/>
      <c r="H72" s="153"/>
      <c r="L72" s="153"/>
      <c r="M72" s="153"/>
      <c r="N72" s="155"/>
    </row>
    <row r="73" spans="1:14" x14ac:dyDescent="0.2">
      <c r="A73" s="157" t="s">
        <v>89</v>
      </c>
      <c r="B73" s="204" t="s">
        <v>120</v>
      </c>
      <c r="C73" s="182">
        <v>212.61842364</v>
      </c>
      <c r="D73" s="184" t="s">
        <v>50</v>
      </c>
      <c r="E73" s="204"/>
      <c r="F73" s="192">
        <f t="shared" si="0"/>
        <v>5.9402650356505167E-2</v>
      </c>
      <c r="G73" s="192"/>
      <c r="H73" s="153"/>
      <c r="L73" s="153"/>
      <c r="M73" s="153"/>
      <c r="N73" s="155"/>
    </row>
    <row r="74" spans="1:14" x14ac:dyDescent="0.2">
      <c r="A74" s="157" t="s">
        <v>90</v>
      </c>
      <c r="B74" s="204" t="s">
        <v>122</v>
      </c>
      <c r="C74" s="182">
        <v>197.57618629000001</v>
      </c>
      <c r="D74" s="184" t="s">
        <v>50</v>
      </c>
      <c r="E74" s="204"/>
      <c r="F74" s="192">
        <f t="shared" si="0"/>
        <v>5.5200057041287359E-2</v>
      </c>
      <c r="G74" s="192"/>
      <c r="H74" s="153"/>
      <c r="L74" s="153"/>
      <c r="M74" s="153"/>
      <c r="N74" s="155"/>
    </row>
    <row r="75" spans="1:14" x14ac:dyDescent="0.2">
      <c r="A75" s="157" t="s">
        <v>91</v>
      </c>
      <c r="B75" s="204" t="s">
        <v>124</v>
      </c>
      <c r="C75" s="182">
        <v>1743.55349473</v>
      </c>
      <c r="D75" s="184" t="s">
        <v>50</v>
      </c>
      <c r="E75" s="204"/>
      <c r="F75" s="192">
        <f t="shared" si="0"/>
        <v>0.48712476017917328</v>
      </c>
      <c r="G75" s="192"/>
      <c r="H75" s="153"/>
      <c r="L75" s="153"/>
      <c r="M75" s="153"/>
      <c r="N75" s="155"/>
    </row>
    <row r="76" spans="1:14" x14ac:dyDescent="0.2">
      <c r="A76" s="157" t="s">
        <v>92</v>
      </c>
      <c r="B76" s="204" t="s">
        <v>126</v>
      </c>
      <c r="C76" s="182">
        <v>1071.7636605499999</v>
      </c>
      <c r="D76" s="184" t="s">
        <v>50</v>
      </c>
      <c r="E76" s="204"/>
      <c r="F76" s="192">
        <f t="shared" si="0"/>
        <v>0.29943596092244895</v>
      </c>
      <c r="G76" s="192"/>
      <c r="H76" s="153"/>
      <c r="L76" s="153"/>
      <c r="M76" s="153"/>
      <c r="N76" s="155"/>
    </row>
    <row r="77" spans="1:14" x14ac:dyDescent="0.2">
      <c r="A77" s="157" t="s">
        <v>93</v>
      </c>
      <c r="B77" s="205" t="s">
        <v>72</v>
      </c>
      <c r="C77" s="195">
        <f>SUM(C70:C76)</f>
        <v>3579.2750384700003</v>
      </c>
      <c r="D77" s="184" t="s">
        <v>94</v>
      </c>
      <c r="E77" s="175"/>
      <c r="F77" s="196">
        <f>SUM(F70:F76)</f>
        <v>1</v>
      </c>
      <c r="G77" s="196">
        <f>SUM(G70:G76)</f>
        <v>0</v>
      </c>
      <c r="H77" s="153"/>
      <c r="L77" s="153"/>
      <c r="M77" s="153"/>
      <c r="N77" s="155"/>
    </row>
    <row r="78" spans="1:14" x14ac:dyDescent="0.2">
      <c r="A78" s="157" t="s">
        <v>95</v>
      </c>
      <c r="B78" s="206" t="s">
        <v>96</v>
      </c>
      <c r="C78" s="182">
        <v>1.6776006699999999</v>
      </c>
      <c r="D78" s="195"/>
      <c r="E78" s="175"/>
      <c r="F78" s="192">
        <f>IF($C$77=0,"",IF(C78="[for completion]","",C78/$C$77))</f>
        <v>4.6869845205220901E-4</v>
      </c>
      <c r="G78" s="192"/>
      <c r="H78" s="153"/>
      <c r="L78" s="153"/>
      <c r="M78" s="153"/>
      <c r="N78" s="155"/>
    </row>
    <row r="79" spans="1:14" x14ac:dyDescent="0.2">
      <c r="A79" s="157" t="s">
        <v>97</v>
      </c>
      <c r="B79" s="206" t="s">
        <v>98</v>
      </c>
      <c r="C79" s="182">
        <v>23.919485099999999</v>
      </c>
      <c r="D79" s="195"/>
      <c r="E79" s="175"/>
      <c r="F79" s="192">
        <f t="shared" ref="F79:F82" si="1">IF($C$77=0,"",IF(C79="[for completion]","",C79/$C$77))</f>
        <v>6.6827737021921182E-3</v>
      </c>
      <c r="G79" s="192"/>
      <c r="H79" s="153"/>
      <c r="L79" s="153"/>
      <c r="M79" s="153"/>
      <c r="N79" s="155"/>
    </row>
    <row r="80" spans="1:14" x14ac:dyDescent="0.2">
      <c r="A80" s="157" t="s">
        <v>99</v>
      </c>
      <c r="B80" s="206" t="s">
        <v>1465</v>
      </c>
      <c r="C80" s="182">
        <v>50.795087880000096</v>
      </c>
      <c r="D80" s="195"/>
      <c r="E80" s="175"/>
      <c r="F80" s="192">
        <f t="shared" si="1"/>
        <v>1.4191445847009567E-2</v>
      </c>
      <c r="G80" s="192"/>
      <c r="H80" s="153"/>
      <c r="L80" s="153"/>
      <c r="M80" s="153"/>
      <c r="N80" s="155"/>
    </row>
    <row r="81" spans="1:14" x14ac:dyDescent="0.2">
      <c r="A81" s="157" t="s">
        <v>100</v>
      </c>
      <c r="B81" s="206" t="s">
        <v>101</v>
      </c>
      <c r="C81" s="182">
        <v>55.681478139999903</v>
      </c>
      <c r="D81" s="195"/>
      <c r="E81" s="175"/>
      <c r="F81" s="192">
        <f t="shared" si="1"/>
        <v>1.5556635782815268E-2</v>
      </c>
      <c r="G81" s="192"/>
      <c r="H81" s="153"/>
      <c r="L81" s="153"/>
      <c r="M81" s="153"/>
      <c r="N81" s="155"/>
    </row>
    <row r="82" spans="1:14" x14ac:dyDescent="0.2">
      <c r="A82" s="157" t="s">
        <v>102</v>
      </c>
      <c r="B82" s="206" t="s">
        <v>1466</v>
      </c>
      <c r="C82" s="182">
        <v>58.379415539999897</v>
      </c>
      <c r="D82" s="195"/>
      <c r="E82" s="175"/>
      <c r="F82" s="192">
        <f t="shared" si="1"/>
        <v>1.6310402221829483E-2</v>
      </c>
      <c r="G82" s="192"/>
      <c r="H82" s="153"/>
      <c r="L82" s="153"/>
      <c r="M82" s="153"/>
      <c r="N82" s="155"/>
    </row>
    <row r="83" spans="1:14" x14ac:dyDescent="0.2">
      <c r="A83" s="157" t="s">
        <v>103</v>
      </c>
      <c r="B83" s="206"/>
      <c r="C83" s="191"/>
      <c r="D83" s="191"/>
      <c r="E83" s="175"/>
      <c r="F83" s="193"/>
      <c r="G83" s="193"/>
      <c r="H83" s="153"/>
      <c r="L83" s="153"/>
      <c r="M83" s="153"/>
      <c r="N83" s="155"/>
    </row>
    <row r="84" spans="1:14" x14ac:dyDescent="0.2">
      <c r="A84" s="157" t="s">
        <v>104</v>
      </c>
      <c r="B84" s="206"/>
      <c r="C84" s="191"/>
      <c r="D84" s="191"/>
      <c r="E84" s="175"/>
      <c r="F84" s="193"/>
      <c r="G84" s="193"/>
      <c r="H84" s="153"/>
      <c r="L84" s="153"/>
      <c r="M84" s="153"/>
      <c r="N84" s="155"/>
    </row>
    <row r="85" spans="1:14" x14ac:dyDescent="0.2">
      <c r="A85" s="157" t="s">
        <v>105</v>
      </c>
      <c r="B85" s="206"/>
      <c r="C85" s="191"/>
      <c r="D85" s="191"/>
      <c r="E85" s="175"/>
      <c r="F85" s="193"/>
      <c r="G85" s="193"/>
      <c r="H85" s="153"/>
      <c r="L85" s="153"/>
      <c r="M85" s="153"/>
      <c r="N85" s="155"/>
    </row>
    <row r="86" spans="1:14" x14ac:dyDescent="0.2">
      <c r="A86" s="157" t="s">
        <v>106</v>
      </c>
      <c r="B86" s="205"/>
      <c r="C86" s="191"/>
      <c r="D86" s="191"/>
      <c r="E86" s="175"/>
      <c r="F86" s="193"/>
      <c r="G86" s="193"/>
      <c r="H86" s="153"/>
      <c r="L86" s="153"/>
      <c r="M86" s="153"/>
      <c r="N86" s="155"/>
    </row>
    <row r="87" spans="1:14" x14ac:dyDescent="0.2">
      <c r="A87" s="157" t="s">
        <v>1467</v>
      </c>
      <c r="B87" s="206"/>
      <c r="C87" s="191"/>
      <c r="D87" s="191"/>
      <c r="E87" s="175"/>
      <c r="F87" s="193"/>
      <c r="G87" s="193"/>
      <c r="H87" s="153"/>
      <c r="L87" s="153"/>
      <c r="M87" s="153"/>
      <c r="N87" s="155"/>
    </row>
    <row r="88" spans="1:14" ht="15" customHeight="1" x14ac:dyDescent="0.2">
      <c r="A88" s="178"/>
      <c r="B88" s="179" t="s">
        <v>107</v>
      </c>
      <c r="C88" s="200" t="s">
        <v>1468</v>
      </c>
      <c r="D88" s="200" t="s">
        <v>108</v>
      </c>
      <c r="E88" s="180"/>
      <c r="F88" s="181" t="s">
        <v>1469</v>
      </c>
      <c r="G88" s="178" t="s">
        <v>109</v>
      </c>
      <c r="H88" s="153"/>
      <c r="L88" s="153"/>
      <c r="M88" s="153"/>
      <c r="N88" s="155"/>
    </row>
    <row r="89" spans="1:14" x14ac:dyDescent="0.2">
      <c r="A89" s="157" t="s">
        <v>110</v>
      </c>
      <c r="B89" s="175" t="s">
        <v>83</v>
      </c>
      <c r="C89" s="182">
        <v>2.8660024906600299</v>
      </c>
      <c r="D89" s="182">
        <v>3.8660024906600201</v>
      </c>
      <c r="E89" s="171"/>
      <c r="F89" s="207"/>
      <c r="G89" s="208"/>
      <c r="H89" s="153"/>
      <c r="L89" s="153"/>
      <c r="M89" s="153"/>
      <c r="N89" s="155"/>
    </row>
    <row r="90" spans="1:14" x14ac:dyDescent="0.2">
      <c r="B90" s="175"/>
      <c r="C90" s="209"/>
      <c r="D90" s="209"/>
      <c r="E90" s="171"/>
      <c r="F90" s="207"/>
      <c r="G90" s="208"/>
      <c r="H90" s="153"/>
      <c r="L90" s="153"/>
      <c r="M90" s="153"/>
      <c r="N90" s="155"/>
    </row>
    <row r="91" spans="1:14" x14ac:dyDescent="0.2">
      <c r="B91" s="175" t="s">
        <v>111</v>
      </c>
      <c r="C91" s="210"/>
      <c r="D91" s="210"/>
      <c r="E91" s="171"/>
      <c r="F91" s="208"/>
      <c r="G91" s="208"/>
      <c r="H91" s="153"/>
      <c r="L91" s="153"/>
      <c r="M91" s="153"/>
      <c r="N91" s="155"/>
    </row>
    <row r="92" spans="1:14" x14ac:dyDescent="0.2">
      <c r="A92" s="157" t="s">
        <v>112</v>
      </c>
      <c r="B92" s="175" t="s">
        <v>85</v>
      </c>
      <c r="C92" s="209"/>
      <c r="D92" s="209"/>
      <c r="E92" s="171"/>
      <c r="F92" s="208"/>
      <c r="G92" s="208"/>
      <c r="H92" s="153"/>
      <c r="L92" s="153"/>
      <c r="M92" s="153"/>
      <c r="N92" s="155"/>
    </row>
    <row r="93" spans="1:14" x14ac:dyDescent="0.2">
      <c r="A93" s="157" t="s">
        <v>113</v>
      </c>
      <c r="B93" s="204" t="s">
        <v>114</v>
      </c>
      <c r="C93" s="182">
        <v>500</v>
      </c>
      <c r="D93" s="184">
        <v>0</v>
      </c>
      <c r="E93" s="204"/>
      <c r="F93" s="192">
        <f>IF($C$100=0,"",IF(C93="[for completion]","",IF(C93="","",C93/$C$100)))</f>
        <v>0.18181818181818182</v>
      </c>
      <c r="G93" s="192">
        <f>IF($D$100=0,"",IF(D93="[Mark as ND1 if not relevant]","",IF(D93="","",D93/$D$100)))</f>
        <v>0</v>
      </c>
      <c r="H93" s="153"/>
      <c r="L93" s="153"/>
      <c r="M93" s="153"/>
      <c r="N93" s="155"/>
    </row>
    <row r="94" spans="1:14" x14ac:dyDescent="0.2">
      <c r="A94" s="157" t="s">
        <v>115</v>
      </c>
      <c r="B94" s="204" t="s">
        <v>116</v>
      </c>
      <c r="C94" s="182">
        <v>500</v>
      </c>
      <c r="D94" s="184">
        <v>500</v>
      </c>
      <c r="E94" s="204"/>
      <c r="F94" s="192">
        <f t="shared" ref="F94:F99" si="2">IF($C$100=0,"",IF(C94="[for completion]","",IF(C94="","",C94/$C$100)))</f>
        <v>0.18181818181818182</v>
      </c>
      <c r="G94" s="192">
        <f t="shared" ref="G94:G99" si="3">IF($D$100=0,"",IF(D94="[Mark as ND1 if not relevant]","",IF(D94="","",D94/$D$100)))</f>
        <v>0.18181818181818182</v>
      </c>
      <c r="H94" s="153"/>
      <c r="L94" s="153"/>
      <c r="M94" s="153"/>
      <c r="N94" s="155"/>
    </row>
    <row r="95" spans="1:14" x14ac:dyDescent="0.2">
      <c r="A95" s="157" t="s">
        <v>117</v>
      </c>
      <c r="B95" s="204" t="s">
        <v>118</v>
      </c>
      <c r="C95" s="182">
        <v>0</v>
      </c>
      <c r="D95" s="184">
        <v>500</v>
      </c>
      <c r="E95" s="204"/>
      <c r="F95" s="192">
        <f t="shared" si="2"/>
        <v>0</v>
      </c>
      <c r="G95" s="192">
        <f t="shared" si="3"/>
        <v>0.18181818181818182</v>
      </c>
      <c r="H95" s="153"/>
      <c r="L95" s="153"/>
      <c r="M95" s="153"/>
      <c r="N95" s="155"/>
    </row>
    <row r="96" spans="1:14" x14ac:dyDescent="0.2">
      <c r="A96" s="157" t="s">
        <v>119</v>
      </c>
      <c r="B96" s="204" t="s">
        <v>120</v>
      </c>
      <c r="C96" s="182">
        <v>750</v>
      </c>
      <c r="D96" s="184">
        <v>0</v>
      </c>
      <c r="E96" s="204"/>
      <c r="F96" s="192">
        <f t="shared" si="2"/>
        <v>0.27272727272727271</v>
      </c>
      <c r="G96" s="192">
        <f t="shared" si="3"/>
        <v>0</v>
      </c>
      <c r="H96" s="153"/>
      <c r="L96" s="153"/>
      <c r="M96" s="153"/>
      <c r="N96" s="155"/>
    </row>
    <row r="97" spans="1:14" x14ac:dyDescent="0.2">
      <c r="A97" s="157" t="s">
        <v>121</v>
      </c>
      <c r="B97" s="204" t="s">
        <v>122</v>
      </c>
      <c r="C97" s="182">
        <v>1000</v>
      </c>
      <c r="D97" s="184">
        <v>750</v>
      </c>
      <c r="E97" s="204"/>
      <c r="F97" s="192">
        <f t="shared" si="2"/>
        <v>0.36363636363636365</v>
      </c>
      <c r="G97" s="192">
        <f t="shared" si="3"/>
        <v>0.27272727272727271</v>
      </c>
      <c r="H97" s="153"/>
      <c r="L97" s="153"/>
      <c r="M97" s="153"/>
    </row>
    <row r="98" spans="1:14" x14ac:dyDescent="0.2">
      <c r="A98" s="157" t="s">
        <v>123</v>
      </c>
      <c r="B98" s="204" t="s">
        <v>124</v>
      </c>
      <c r="C98" s="182">
        <v>0</v>
      </c>
      <c r="D98" s="184">
        <v>1000</v>
      </c>
      <c r="E98" s="204"/>
      <c r="F98" s="192">
        <f t="shared" si="2"/>
        <v>0</v>
      </c>
      <c r="G98" s="192">
        <f t="shared" si="3"/>
        <v>0.36363636363636365</v>
      </c>
      <c r="H98" s="153"/>
      <c r="L98" s="153"/>
      <c r="M98" s="153"/>
    </row>
    <row r="99" spans="1:14" x14ac:dyDescent="0.2">
      <c r="A99" s="157" t="s">
        <v>125</v>
      </c>
      <c r="B99" s="204" t="s">
        <v>126</v>
      </c>
      <c r="C99" s="182">
        <v>0</v>
      </c>
      <c r="D99" s="184">
        <v>0</v>
      </c>
      <c r="E99" s="204"/>
      <c r="F99" s="192">
        <f t="shared" si="2"/>
        <v>0</v>
      </c>
      <c r="G99" s="192">
        <f t="shared" si="3"/>
        <v>0</v>
      </c>
      <c r="H99" s="153"/>
      <c r="L99" s="153"/>
      <c r="M99" s="153"/>
    </row>
    <row r="100" spans="1:14" x14ac:dyDescent="0.2">
      <c r="A100" s="157" t="s">
        <v>127</v>
      </c>
      <c r="B100" s="205" t="s">
        <v>72</v>
      </c>
      <c r="C100" s="195">
        <f>SUM(C93:C99)</f>
        <v>2750</v>
      </c>
      <c r="D100" s="184">
        <v>2750</v>
      </c>
      <c r="E100" s="175"/>
      <c r="F100" s="196">
        <f>SUM(F93:F99)</f>
        <v>1</v>
      </c>
      <c r="G100" s="196">
        <f>SUM(G93:G99)</f>
        <v>1</v>
      </c>
      <c r="H100" s="153"/>
      <c r="L100" s="153"/>
      <c r="M100" s="153"/>
    </row>
    <row r="101" spans="1:14" x14ac:dyDescent="0.2">
      <c r="A101" s="157" t="s">
        <v>128</v>
      </c>
      <c r="B101" s="206" t="s">
        <v>96</v>
      </c>
      <c r="C101" s="182">
        <v>0</v>
      </c>
      <c r="D101" s="195"/>
      <c r="E101" s="175"/>
      <c r="F101" s="192">
        <f>IF($C$100=0,"",IF(C101="[for completion]","",C101/$C$100))</f>
        <v>0</v>
      </c>
      <c r="G101" s="192">
        <f>IF($D$100=0,"",IF(D101="[for completion]","",D101/$D$100))</f>
        <v>0</v>
      </c>
      <c r="H101" s="153"/>
      <c r="L101" s="153"/>
      <c r="M101" s="153"/>
    </row>
    <row r="102" spans="1:14" x14ac:dyDescent="0.2">
      <c r="A102" s="157" t="s">
        <v>129</v>
      </c>
      <c r="B102" s="206" t="s">
        <v>98</v>
      </c>
      <c r="C102" s="182">
        <v>500</v>
      </c>
      <c r="D102" s="195"/>
      <c r="E102" s="175"/>
      <c r="F102" s="192">
        <f>IF($C$100=0,"",IF(C102="[for completion]","",C102/$C$100))</f>
        <v>0.18181818181818182</v>
      </c>
      <c r="G102" s="192">
        <f>IF($D$100=0,"",IF(D102="[for completion]","",D102/$D$100))</f>
        <v>0</v>
      </c>
      <c r="H102" s="153"/>
      <c r="L102" s="153"/>
      <c r="M102" s="153"/>
    </row>
    <row r="103" spans="1:14" x14ac:dyDescent="0.2">
      <c r="A103" s="157" t="s">
        <v>130</v>
      </c>
      <c r="B103" s="206" t="s">
        <v>1465</v>
      </c>
      <c r="C103" s="182">
        <v>0</v>
      </c>
      <c r="D103" s="195"/>
      <c r="E103" s="175"/>
      <c r="F103" s="192">
        <f>IF($C$100=0,"",IF(C103="[for completion]","",C103/$C$100))</f>
        <v>0</v>
      </c>
      <c r="G103" s="192">
        <f>IF($D$100=0,"",IF(D103="[for completion]","",D103/$D$100))</f>
        <v>0</v>
      </c>
      <c r="H103" s="153"/>
      <c r="L103" s="153"/>
      <c r="M103" s="153"/>
    </row>
    <row r="104" spans="1:14" x14ac:dyDescent="0.2">
      <c r="A104" s="157" t="s">
        <v>131</v>
      </c>
      <c r="B104" s="206" t="s">
        <v>101</v>
      </c>
      <c r="C104" s="182">
        <v>500</v>
      </c>
      <c r="D104" s="195"/>
      <c r="E104" s="175"/>
      <c r="F104" s="192">
        <f>IF($C$100=0,"",IF(C104="[for completion]","",C104/$C$100))</f>
        <v>0.18181818181818182</v>
      </c>
      <c r="G104" s="192">
        <f>IF($D$100=0,"",IF(D104="[for completion]","",D104/$D$100))</f>
        <v>0</v>
      </c>
      <c r="H104" s="153"/>
      <c r="L104" s="153"/>
      <c r="M104" s="153"/>
    </row>
    <row r="105" spans="1:14" x14ac:dyDescent="0.2">
      <c r="A105" s="157" t="s">
        <v>132</v>
      </c>
      <c r="B105" s="206" t="s">
        <v>1466</v>
      </c>
      <c r="C105" s="182">
        <v>0</v>
      </c>
      <c r="D105" s="195"/>
      <c r="E105" s="175"/>
      <c r="F105" s="192">
        <f>IF($C$100=0,"",IF(C105="[for completion]","",C105/$C$100))</f>
        <v>0</v>
      </c>
      <c r="G105" s="192">
        <f>IF($D$100=0,"",IF(D105="[for completion]","",D105/$D$100))</f>
        <v>0</v>
      </c>
      <c r="H105" s="153"/>
      <c r="L105" s="153"/>
      <c r="M105" s="153"/>
    </row>
    <row r="106" spans="1:14" x14ac:dyDescent="0.2">
      <c r="A106" s="157" t="s">
        <v>133</v>
      </c>
      <c r="B106" s="206"/>
      <c r="C106" s="191"/>
      <c r="D106" s="191"/>
      <c r="E106" s="175"/>
      <c r="F106" s="193"/>
      <c r="G106" s="193"/>
      <c r="H106" s="153"/>
      <c r="L106" s="153"/>
      <c r="M106" s="153"/>
    </row>
    <row r="107" spans="1:14" x14ac:dyDescent="0.2">
      <c r="A107" s="157" t="s">
        <v>134</v>
      </c>
      <c r="B107" s="206"/>
      <c r="C107" s="191"/>
      <c r="D107" s="191"/>
      <c r="E107" s="175"/>
      <c r="F107" s="193"/>
      <c r="G107" s="193"/>
      <c r="H107" s="153"/>
      <c r="L107" s="153"/>
      <c r="M107" s="153"/>
    </row>
    <row r="108" spans="1:14" x14ac:dyDescent="0.2">
      <c r="A108" s="157" t="s">
        <v>135</v>
      </c>
      <c r="B108" s="205"/>
      <c r="C108" s="191"/>
      <c r="D108" s="191"/>
      <c r="E108" s="175"/>
      <c r="F108" s="193"/>
      <c r="G108" s="193"/>
      <c r="H108" s="153"/>
      <c r="L108" s="153"/>
      <c r="M108" s="153"/>
    </row>
    <row r="109" spans="1:14" x14ac:dyDescent="0.2">
      <c r="A109" s="157" t="s">
        <v>136</v>
      </c>
      <c r="B109" s="206"/>
      <c r="C109" s="191"/>
      <c r="D109" s="191"/>
      <c r="E109" s="175"/>
      <c r="F109" s="193"/>
      <c r="G109" s="193"/>
      <c r="H109" s="153"/>
      <c r="L109" s="153"/>
      <c r="M109" s="153"/>
    </row>
    <row r="110" spans="1:14" x14ac:dyDescent="0.2">
      <c r="A110" s="157" t="s">
        <v>137</v>
      </c>
      <c r="B110" s="206"/>
      <c r="C110" s="191"/>
      <c r="D110" s="191"/>
      <c r="E110" s="175"/>
      <c r="F110" s="193"/>
      <c r="G110" s="193"/>
      <c r="H110" s="153"/>
      <c r="L110" s="153"/>
      <c r="M110" s="153"/>
    </row>
    <row r="111" spans="1:14" ht="15" customHeight="1" x14ac:dyDescent="0.2">
      <c r="A111" s="178"/>
      <c r="B111" s="211" t="s">
        <v>1470</v>
      </c>
      <c r="C111" s="181" t="s">
        <v>138</v>
      </c>
      <c r="D111" s="181" t="s">
        <v>139</v>
      </c>
      <c r="E111" s="180"/>
      <c r="F111" s="181" t="s">
        <v>140</v>
      </c>
      <c r="G111" s="181" t="s">
        <v>141</v>
      </c>
      <c r="H111" s="153"/>
      <c r="L111" s="153"/>
      <c r="M111" s="153"/>
    </row>
    <row r="112" spans="1:14" s="212" customFormat="1" x14ac:dyDescent="0.2">
      <c r="A112" s="157" t="s">
        <v>142</v>
      </c>
      <c r="B112" s="175" t="s">
        <v>1</v>
      </c>
      <c r="C112" s="182">
        <v>3579.2750384699998</v>
      </c>
      <c r="D112" s="184">
        <v>0</v>
      </c>
      <c r="E112" s="193"/>
      <c r="F112" s="192">
        <f t="shared" ref="F112" si="4">IF($C$130=0,"",IF(C112="[for completion]","",IF(C112="","",C112/$C$130)))</f>
        <v>1</v>
      </c>
      <c r="G112" s="192" t="str">
        <f t="shared" ref="G112:G129" si="5">IF($D$130=0,"",IF(D112="[for completion]","",IF(D112="","",D112/$D$130)))</f>
        <v/>
      </c>
      <c r="I112" s="157"/>
      <c r="J112" s="157"/>
      <c r="K112" s="157"/>
      <c r="L112" s="153"/>
      <c r="M112" s="153"/>
      <c r="N112" s="153"/>
    </row>
    <row r="113" spans="1:14" s="212" customFormat="1" x14ac:dyDescent="0.2">
      <c r="A113" s="157" t="s">
        <v>143</v>
      </c>
      <c r="B113" s="175" t="s">
        <v>144</v>
      </c>
      <c r="C113" s="182"/>
      <c r="D113" s="184"/>
      <c r="E113" s="193"/>
      <c r="F113" s="192"/>
      <c r="G113" s="192" t="str">
        <f t="shared" si="5"/>
        <v/>
      </c>
      <c r="I113" s="157"/>
      <c r="J113" s="157"/>
      <c r="K113" s="157"/>
      <c r="L113" s="175"/>
      <c r="M113" s="153"/>
      <c r="N113" s="153"/>
    </row>
    <row r="114" spans="1:14" s="212" customFormat="1" x14ac:dyDescent="0.2">
      <c r="A114" s="157" t="s">
        <v>145</v>
      </c>
      <c r="B114" s="175" t="s">
        <v>146</v>
      </c>
      <c r="C114" s="182"/>
      <c r="D114" s="184"/>
      <c r="E114" s="193"/>
      <c r="F114" s="192"/>
      <c r="G114" s="192" t="str">
        <f t="shared" si="5"/>
        <v/>
      </c>
      <c r="I114" s="157"/>
      <c r="J114" s="157"/>
      <c r="K114" s="157"/>
      <c r="L114" s="175"/>
      <c r="M114" s="153"/>
      <c r="N114" s="153"/>
    </row>
    <row r="115" spans="1:14" s="212" customFormat="1" x14ac:dyDescent="0.2">
      <c r="A115" s="157" t="s">
        <v>147</v>
      </c>
      <c r="B115" s="175" t="s">
        <v>148</v>
      </c>
      <c r="C115" s="182"/>
      <c r="D115" s="184"/>
      <c r="E115" s="193"/>
      <c r="F115" s="192"/>
      <c r="G115" s="192" t="str">
        <f t="shared" si="5"/>
        <v/>
      </c>
      <c r="I115" s="157"/>
      <c r="J115" s="157"/>
      <c r="K115" s="157"/>
      <c r="L115" s="175"/>
      <c r="M115" s="153"/>
      <c r="N115" s="153"/>
    </row>
    <row r="116" spans="1:14" s="212" customFormat="1" x14ac:dyDescent="0.2">
      <c r="A116" s="157" t="s">
        <v>149</v>
      </c>
      <c r="B116" s="175" t="s">
        <v>150</v>
      </c>
      <c r="C116" s="182"/>
      <c r="D116" s="184"/>
      <c r="E116" s="193"/>
      <c r="F116" s="192"/>
      <c r="G116" s="192" t="str">
        <f t="shared" si="5"/>
        <v/>
      </c>
      <c r="I116" s="157"/>
      <c r="J116" s="157"/>
      <c r="K116" s="157"/>
      <c r="L116" s="175"/>
      <c r="M116" s="153"/>
      <c r="N116" s="153"/>
    </row>
    <row r="117" spans="1:14" s="212" customFormat="1" x14ac:dyDescent="0.2">
      <c r="A117" s="157" t="s">
        <v>151</v>
      </c>
      <c r="B117" s="175" t="s">
        <v>152</v>
      </c>
      <c r="C117" s="182"/>
      <c r="D117" s="184"/>
      <c r="E117" s="175"/>
      <c r="F117" s="192"/>
      <c r="G117" s="192" t="str">
        <f t="shared" si="5"/>
        <v/>
      </c>
      <c r="I117" s="157"/>
      <c r="J117" s="157"/>
      <c r="K117" s="157"/>
      <c r="L117" s="175"/>
      <c r="M117" s="153"/>
      <c r="N117" s="153"/>
    </row>
    <row r="118" spans="1:14" x14ac:dyDescent="0.2">
      <c r="A118" s="157" t="s">
        <v>153</v>
      </c>
      <c r="B118" s="175" t="s">
        <v>154</v>
      </c>
      <c r="C118" s="182"/>
      <c r="D118" s="184"/>
      <c r="E118" s="175"/>
      <c r="F118" s="192"/>
      <c r="G118" s="192" t="str">
        <f t="shared" si="5"/>
        <v/>
      </c>
      <c r="L118" s="175"/>
      <c r="M118" s="153"/>
    </row>
    <row r="119" spans="1:14" x14ac:dyDescent="0.2">
      <c r="A119" s="157" t="s">
        <v>155</v>
      </c>
      <c r="B119" s="175" t="s">
        <v>156</v>
      </c>
      <c r="C119" s="182"/>
      <c r="D119" s="184"/>
      <c r="E119" s="175"/>
      <c r="F119" s="192"/>
      <c r="G119" s="192" t="str">
        <f t="shared" si="5"/>
        <v/>
      </c>
      <c r="L119" s="175"/>
      <c r="M119" s="153"/>
    </row>
    <row r="120" spans="1:14" x14ac:dyDescent="0.2">
      <c r="A120" s="157" t="s">
        <v>157</v>
      </c>
      <c r="B120" s="175" t="s">
        <v>158</v>
      </c>
      <c r="C120" s="182"/>
      <c r="D120" s="184"/>
      <c r="E120" s="175"/>
      <c r="F120" s="192"/>
      <c r="G120" s="192" t="str">
        <f t="shared" si="5"/>
        <v/>
      </c>
      <c r="L120" s="175"/>
      <c r="M120" s="153"/>
    </row>
    <row r="121" spans="1:14" x14ac:dyDescent="0.2">
      <c r="A121" s="157" t="s">
        <v>159</v>
      </c>
      <c r="B121" s="157" t="s">
        <v>160</v>
      </c>
      <c r="C121" s="182"/>
      <c r="D121" s="184"/>
      <c r="F121" s="192"/>
      <c r="G121" s="192" t="str">
        <f t="shared" si="5"/>
        <v/>
      </c>
      <c r="L121" s="175"/>
      <c r="M121" s="153"/>
    </row>
    <row r="122" spans="1:14" x14ac:dyDescent="0.2">
      <c r="A122" s="157" t="s">
        <v>161</v>
      </c>
      <c r="B122" s="175" t="s">
        <v>162</v>
      </c>
      <c r="C122" s="182"/>
      <c r="D122" s="184"/>
      <c r="E122" s="175"/>
      <c r="F122" s="192"/>
      <c r="G122" s="192" t="str">
        <f t="shared" si="5"/>
        <v/>
      </c>
      <c r="L122" s="175"/>
      <c r="M122" s="153"/>
    </row>
    <row r="123" spans="1:14" x14ac:dyDescent="0.2">
      <c r="A123" s="157" t="s">
        <v>163</v>
      </c>
      <c r="B123" s="175" t="s">
        <v>164</v>
      </c>
      <c r="C123" s="182"/>
      <c r="D123" s="184"/>
      <c r="E123" s="175"/>
      <c r="F123" s="192"/>
      <c r="G123" s="192" t="str">
        <f t="shared" si="5"/>
        <v/>
      </c>
      <c r="L123" s="175"/>
      <c r="M123" s="153"/>
    </row>
    <row r="124" spans="1:14" x14ac:dyDescent="0.2">
      <c r="A124" s="157" t="s">
        <v>165</v>
      </c>
      <c r="B124" s="175" t="s">
        <v>166</v>
      </c>
      <c r="C124" s="182"/>
      <c r="D124" s="184"/>
      <c r="E124" s="175"/>
      <c r="F124" s="192"/>
      <c r="G124" s="192" t="str">
        <f t="shared" si="5"/>
        <v/>
      </c>
      <c r="L124" s="204"/>
      <c r="M124" s="153"/>
    </row>
    <row r="125" spans="1:14" x14ac:dyDescent="0.2">
      <c r="A125" s="157" t="s">
        <v>167</v>
      </c>
      <c r="B125" s="204" t="s">
        <v>168</v>
      </c>
      <c r="C125" s="182"/>
      <c r="D125" s="184"/>
      <c r="E125" s="175"/>
      <c r="F125" s="192"/>
      <c r="G125" s="192" t="str">
        <f t="shared" si="5"/>
        <v/>
      </c>
      <c r="L125" s="175"/>
      <c r="M125" s="153"/>
    </row>
    <row r="126" spans="1:14" x14ac:dyDescent="0.2">
      <c r="A126" s="157" t="s">
        <v>169</v>
      </c>
      <c r="B126" s="175" t="s">
        <v>170</v>
      </c>
      <c r="C126" s="182"/>
      <c r="D126" s="184"/>
      <c r="E126" s="175"/>
      <c r="F126" s="192"/>
      <c r="G126" s="192" t="str">
        <f t="shared" si="5"/>
        <v/>
      </c>
      <c r="H126" s="155"/>
      <c r="L126" s="175"/>
      <c r="M126" s="153"/>
    </row>
    <row r="127" spans="1:14" x14ac:dyDescent="0.2">
      <c r="A127" s="157" t="s">
        <v>171</v>
      </c>
      <c r="B127" s="175" t="s">
        <v>172</v>
      </c>
      <c r="C127" s="182"/>
      <c r="D127" s="184"/>
      <c r="E127" s="175"/>
      <c r="F127" s="192"/>
      <c r="G127" s="192" t="str">
        <f t="shared" si="5"/>
        <v/>
      </c>
      <c r="H127" s="153"/>
      <c r="L127" s="175"/>
      <c r="M127" s="153"/>
    </row>
    <row r="128" spans="1:14" x14ac:dyDescent="0.2">
      <c r="A128" s="157" t="s">
        <v>173</v>
      </c>
      <c r="B128" s="175" t="s">
        <v>174</v>
      </c>
      <c r="C128" s="182"/>
      <c r="D128" s="184"/>
      <c r="E128" s="175"/>
      <c r="F128" s="192"/>
      <c r="G128" s="192" t="str">
        <f t="shared" si="5"/>
        <v/>
      </c>
      <c r="H128" s="153"/>
      <c r="L128" s="153"/>
      <c r="M128" s="153"/>
    </row>
    <row r="129" spans="1:14" x14ac:dyDescent="0.2">
      <c r="A129" s="157" t="s">
        <v>175</v>
      </c>
      <c r="B129" s="175" t="s">
        <v>70</v>
      </c>
      <c r="C129" s="182"/>
      <c r="D129" s="184"/>
      <c r="E129" s="175"/>
      <c r="F129" s="192"/>
      <c r="G129" s="192" t="str">
        <f t="shared" si="5"/>
        <v/>
      </c>
      <c r="H129" s="153"/>
      <c r="L129" s="153"/>
      <c r="M129" s="153"/>
    </row>
    <row r="130" spans="1:14" x14ac:dyDescent="0.2">
      <c r="A130" s="157" t="s">
        <v>176</v>
      </c>
      <c r="B130" s="205" t="s">
        <v>72</v>
      </c>
      <c r="C130" s="184">
        <f>SUM(C112:C129)</f>
        <v>3579.2750384699998</v>
      </c>
      <c r="D130" s="184">
        <f>SUM(D112:D129)</f>
        <v>0</v>
      </c>
      <c r="E130" s="175"/>
      <c r="F130" s="187">
        <f>SUM(F112:F129)</f>
        <v>1</v>
      </c>
      <c r="G130" s="187">
        <f>SUM(G112:G129)</f>
        <v>0</v>
      </c>
      <c r="H130" s="153"/>
      <c r="L130" s="153"/>
      <c r="M130" s="153"/>
    </row>
    <row r="131" spans="1:14" hidden="1" outlineLevel="1" x14ac:dyDescent="0.2">
      <c r="A131" s="157" t="s">
        <v>177</v>
      </c>
      <c r="B131" s="197"/>
      <c r="C131" s="184"/>
      <c r="D131" s="184"/>
      <c r="E131" s="175"/>
      <c r="F131" s="192"/>
      <c r="G131" s="192" t="str">
        <f t="shared" ref="G131:G136" si="6">IF($D$130=0,"",IF(D131="[for completion]","",D131/$D$130))</f>
        <v/>
      </c>
      <c r="H131" s="153"/>
      <c r="L131" s="153"/>
      <c r="M131" s="153"/>
    </row>
    <row r="132" spans="1:14" hidden="1" outlineLevel="1" x14ac:dyDescent="0.2">
      <c r="A132" s="157" t="s">
        <v>179</v>
      </c>
      <c r="B132" s="197"/>
      <c r="C132" s="184"/>
      <c r="D132" s="184"/>
      <c r="E132" s="175"/>
      <c r="F132" s="192"/>
      <c r="G132" s="192" t="str">
        <f t="shared" si="6"/>
        <v/>
      </c>
      <c r="H132" s="153"/>
      <c r="L132" s="153"/>
      <c r="M132" s="153"/>
    </row>
    <row r="133" spans="1:14" hidden="1" outlineLevel="1" x14ac:dyDescent="0.2">
      <c r="A133" s="157" t="s">
        <v>180</v>
      </c>
      <c r="B133" s="197"/>
      <c r="C133" s="184"/>
      <c r="D133" s="184"/>
      <c r="E133" s="175"/>
      <c r="F133" s="192"/>
      <c r="G133" s="192" t="str">
        <f t="shared" si="6"/>
        <v/>
      </c>
      <c r="H133" s="153"/>
      <c r="L133" s="153"/>
      <c r="M133" s="153"/>
    </row>
    <row r="134" spans="1:14" hidden="1" outlineLevel="1" x14ac:dyDescent="0.2">
      <c r="A134" s="157" t="s">
        <v>181</v>
      </c>
      <c r="B134" s="197"/>
      <c r="C134" s="184"/>
      <c r="D134" s="184"/>
      <c r="E134" s="175"/>
      <c r="F134" s="192"/>
      <c r="G134" s="192" t="str">
        <f t="shared" si="6"/>
        <v/>
      </c>
      <c r="H134" s="153"/>
      <c r="L134" s="153"/>
      <c r="M134" s="153"/>
    </row>
    <row r="135" spans="1:14" hidden="1" outlineLevel="1" x14ac:dyDescent="0.2">
      <c r="A135" s="157" t="s">
        <v>182</v>
      </c>
      <c r="B135" s="197"/>
      <c r="C135" s="184"/>
      <c r="D135" s="184"/>
      <c r="E135" s="175"/>
      <c r="F135" s="192"/>
      <c r="G135" s="192" t="str">
        <f t="shared" si="6"/>
        <v/>
      </c>
      <c r="H135" s="153"/>
      <c r="L135" s="153"/>
      <c r="M135" s="153"/>
    </row>
    <row r="136" spans="1:14" hidden="1" outlineLevel="1" x14ac:dyDescent="0.2">
      <c r="A136" s="157" t="s">
        <v>183</v>
      </c>
      <c r="B136" s="197"/>
      <c r="C136" s="184"/>
      <c r="D136" s="184"/>
      <c r="E136" s="175"/>
      <c r="F136" s="192"/>
      <c r="G136" s="192" t="str">
        <f t="shared" si="6"/>
        <v/>
      </c>
      <c r="H136" s="153"/>
      <c r="L136" s="153"/>
      <c r="M136" s="153"/>
    </row>
    <row r="137" spans="1:14" ht="15" customHeight="1" collapsed="1" x14ac:dyDescent="0.2">
      <c r="A137" s="178"/>
      <c r="B137" s="179" t="s">
        <v>184</v>
      </c>
      <c r="C137" s="181" t="s">
        <v>138</v>
      </c>
      <c r="D137" s="181" t="s">
        <v>139</v>
      </c>
      <c r="E137" s="180"/>
      <c r="F137" s="181" t="s">
        <v>140</v>
      </c>
      <c r="G137" s="181" t="s">
        <v>141</v>
      </c>
      <c r="H137" s="153"/>
      <c r="L137" s="153"/>
      <c r="M137" s="153"/>
    </row>
    <row r="138" spans="1:14" s="212" customFormat="1" x14ac:dyDescent="0.2">
      <c r="A138" s="157" t="s">
        <v>185</v>
      </c>
      <c r="B138" s="175" t="s">
        <v>1</v>
      </c>
      <c r="C138" s="182">
        <v>2750</v>
      </c>
      <c r="D138" s="184">
        <v>0</v>
      </c>
      <c r="E138" s="193"/>
      <c r="F138" s="192">
        <f t="shared" ref="F138" si="7">IF($C$156=0,"",IF(C138="[for completion]","",IF(C138="","",C138/$C$156)))</f>
        <v>1</v>
      </c>
      <c r="G138" s="192" t="str">
        <f t="shared" ref="G138:G155" si="8">IF($D$156=0,"",IF(D138="[for completion]","",IF(D138="","",D138/$D$156)))</f>
        <v/>
      </c>
      <c r="H138" s="153"/>
      <c r="I138" s="157"/>
      <c r="J138" s="157"/>
      <c r="K138" s="157"/>
      <c r="L138" s="153"/>
      <c r="M138" s="153"/>
      <c r="N138" s="153"/>
    </row>
    <row r="139" spans="1:14" s="212" customFormat="1" hidden="1" outlineLevel="1" x14ac:dyDescent="0.2">
      <c r="A139" s="157" t="s">
        <v>186</v>
      </c>
      <c r="B139" s="175" t="s">
        <v>144</v>
      </c>
      <c r="C139" s="182"/>
      <c r="D139" s="184"/>
      <c r="E139" s="193"/>
      <c r="F139" s="192"/>
      <c r="G139" s="192" t="str">
        <f t="shared" si="8"/>
        <v/>
      </c>
      <c r="H139" s="153"/>
      <c r="I139" s="157"/>
      <c r="J139" s="157"/>
      <c r="K139" s="157"/>
      <c r="L139" s="153"/>
      <c r="M139" s="153"/>
      <c r="N139" s="153"/>
    </row>
    <row r="140" spans="1:14" s="212" customFormat="1" hidden="1" outlineLevel="1" x14ac:dyDescent="0.2">
      <c r="A140" s="157" t="s">
        <v>187</v>
      </c>
      <c r="B140" s="175" t="s">
        <v>146</v>
      </c>
      <c r="C140" s="182"/>
      <c r="D140" s="184"/>
      <c r="E140" s="193"/>
      <c r="F140" s="192"/>
      <c r="G140" s="192" t="str">
        <f t="shared" si="8"/>
        <v/>
      </c>
      <c r="H140" s="153"/>
      <c r="I140" s="157"/>
      <c r="J140" s="157"/>
      <c r="K140" s="157"/>
      <c r="L140" s="153"/>
      <c r="M140" s="153"/>
      <c r="N140" s="153"/>
    </row>
    <row r="141" spans="1:14" s="212" customFormat="1" hidden="1" outlineLevel="1" x14ac:dyDescent="0.2">
      <c r="A141" s="157" t="s">
        <v>188</v>
      </c>
      <c r="B141" s="175" t="s">
        <v>148</v>
      </c>
      <c r="C141" s="182"/>
      <c r="D141" s="184"/>
      <c r="E141" s="193"/>
      <c r="F141" s="192"/>
      <c r="G141" s="192" t="str">
        <f t="shared" si="8"/>
        <v/>
      </c>
      <c r="H141" s="153"/>
      <c r="I141" s="157"/>
      <c r="J141" s="157"/>
      <c r="K141" s="157"/>
      <c r="L141" s="153"/>
      <c r="M141" s="153"/>
      <c r="N141" s="153"/>
    </row>
    <row r="142" spans="1:14" s="212" customFormat="1" hidden="1" outlineLevel="1" x14ac:dyDescent="0.2">
      <c r="A142" s="157" t="s">
        <v>189</v>
      </c>
      <c r="B142" s="175" t="s">
        <v>150</v>
      </c>
      <c r="C142" s="182"/>
      <c r="D142" s="184"/>
      <c r="E142" s="193"/>
      <c r="F142" s="192"/>
      <c r="G142" s="192" t="str">
        <f t="shared" si="8"/>
        <v/>
      </c>
      <c r="H142" s="153"/>
      <c r="I142" s="157"/>
      <c r="J142" s="157"/>
      <c r="K142" s="157"/>
      <c r="L142" s="153"/>
      <c r="M142" s="153"/>
      <c r="N142" s="153"/>
    </row>
    <row r="143" spans="1:14" s="212" customFormat="1" hidden="1" outlineLevel="1" x14ac:dyDescent="0.2">
      <c r="A143" s="157" t="s">
        <v>190</v>
      </c>
      <c r="B143" s="175" t="s">
        <v>152</v>
      </c>
      <c r="C143" s="182"/>
      <c r="D143" s="184"/>
      <c r="E143" s="175"/>
      <c r="F143" s="192"/>
      <c r="G143" s="192" t="str">
        <f t="shared" si="8"/>
        <v/>
      </c>
      <c r="H143" s="153"/>
      <c r="I143" s="157"/>
      <c r="J143" s="157"/>
      <c r="K143" s="157"/>
      <c r="L143" s="153"/>
      <c r="M143" s="153"/>
      <c r="N143" s="153"/>
    </row>
    <row r="144" spans="1:14" hidden="1" outlineLevel="1" x14ac:dyDescent="0.2">
      <c r="A144" s="157" t="s">
        <v>191</v>
      </c>
      <c r="B144" s="175" t="s">
        <v>154</v>
      </c>
      <c r="C144" s="182"/>
      <c r="D144" s="184"/>
      <c r="E144" s="175"/>
      <c r="F144" s="192"/>
      <c r="G144" s="192" t="str">
        <f t="shared" si="8"/>
        <v/>
      </c>
      <c r="H144" s="153"/>
      <c r="L144" s="153"/>
      <c r="M144" s="153"/>
    </row>
    <row r="145" spans="1:14" hidden="1" outlineLevel="1" x14ac:dyDescent="0.2">
      <c r="A145" s="157" t="s">
        <v>192</v>
      </c>
      <c r="B145" s="175" t="s">
        <v>156</v>
      </c>
      <c r="C145" s="182"/>
      <c r="D145" s="184"/>
      <c r="E145" s="175"/>
      <c r="F145" s="192"/>
      <c r="G145" s="192" t="str">
        <f t="shared" si="8"/>
        <v/>
      </c>
      <c r="H145" s="153"/>
      <c r="L145" s="153"/>
      <c r="M145" s="153"/>
      <c r="N145" s="155"/>
    </row>
    <row r="146" spans="1:14" hidden="1" outlineLevel="1" x14ac:dyDescent="0.2">
      <c r="A146" s="157" t="s">
        <v>193</v>
      </c>
      <c r="B146" s="175" t="s">
        <v>158</v>
      </c>
      <c r="C146" s="182"/>
      <c r="D146" s="184"/>
      <c r="E146" s="175"/>
      <c r="F146" s="192"/>
      <c r="G146" s="192" t="str">
        <f t="shared" si="8"/>
        <v/>
      </c>
      <c r="H146" s="153"/>
      <c r="L146" s="153"/>
      <c r="M146" s="153"/>
      <c r="N146" s="155"/>
    </row>
    <row r="147" spans="1:14" hidden="1" outlineLevel="1" x14ac:dyDescent="0.2">
      <c r="A147" s="157" t="s">
        <v>194</v>
      </c>
      <c r="B147" s="157" t="s">
        <v>160</v>
      </c>
      <c r="C147" s="182"/>
      <c r="D147" s="184"/>
      <c r="F147" s="192"/>
      <c r="G147" s="192" t="str">
        <f t="shared" si="8"/>
        <v/>
      </c>
      <c r="H147" s="153"/>
      <c r="L147" s="153"/>
      <c r="M147" s="153"/>
      <c r="N147" s="155"/>
    </row>
    <row r="148" spans="1:14" hidden="1" outlineLevel="1" x14ac:dyDescent="0.2">
      <c r="A148" s="157" t="s">
        <v>195</v>
      </c>
      <c r="B148" s="175" t="s">
        <v>162</v>
      </c>
      <c r="C148" s="182"/>
      <c r="D148" s="184"/>
      <c r="E148" s="175"/>
      <c r="F148" s="192"/>
      <c r="G148" s="192" t="str">
        <f t="shared" si="8"/>
        <v/>
      </c>
      <c r="H148" s="153"/>
      <c r="L148" s="153"/>
      <c r="M148" s="153"/>
      <c r="N148" s="155"/>
    </row>
    <row r="149" spans="1:14" hidden="1" outlineLevel="1" x14ac:dyDescent="0.2">
      <c r="A149" s="157" t="s">
        <v>196</v>
      </c>
      <c r="B149" s="175" t="s">
        <v>164</v>
      </c>
      <c r="C149" s="182"/>
      <c r="D149" s="184"/>
      <c r="E149" s="175"/>
      <c r="F149" s="192"/>
      <c r="G149" s="192" t="str">
        <f t="shared" si="8"/>
        <v/>
      </c>
      <c r="H149" s="153"/>
      <c r="L149" s="153"/>
      <c r="M149" s="153"/>
      <c r="N149" s="155"/>
    </row>
    <row r="150" spans="1:14" hidden="1" outlineLevel="1" x14ac:dyDescent="0.2">
      <c r="A150" s="157" t="s">
        <v>197</v>
      </c>
      <c r="B150" s="175" t="s">
        <v>166</v>
      </c>
      <c r="C150" s="182"/>
      <c r="D150" s="184"/>
      <c r="E150" s="175"/>
      <c r="F150" s="192"/>
      <c r="G150" s="192" t="str">
        <f t="shared" si="8"/>
        <v/>
      </c>
      <c r="H150" s="153"/>
      <c r="L150" s="153"/>
      <c r="M150" s="153"/>
      <c r="N150" s="155"/>
    </row>
    <row r="151" spans="1:14" hidden="1" outlineLevel="1" x14ac:dyDescent="0.2">
      <c r="A151" s="157" t="s">
        <v>198</v>
      </c>
      <c r="B151" s="204" t="s">
        <v>168</v>
      </c>
      <c r="C151" s="182"/>
      <c r="D151" s="184"/>
      <c r="E151" s="175"/>
      <c r="F151" s="192"/>
      <c r="G151" s="192" t="str">
        <f t="shared" si="8"/>
        <v/>
      </c>
      <c r="H151" s="153"/>
      <c r="L151" s="153"/>
      <c r="M151" s="153"/>
      <c r="N151" s="155"/>
    </row>
    <row r="152" spans="1:14" hidden="1" outlineLevel="1" x14ac:dyDescent="0.2">
      <c r="A152" s="157" t="s">
        <v>199</v>
      </c>
      <c r="B152" s="175" t="s">
        <v>170</v>
      </c>
      <c r="C152" s="182"/>
      <c r="D152" s="184"/>
      <c r="E152" s="175"/>
      <c r="F152" s="192"/>
      <c r="G152" s="192" t="str">
        <f t="shared" si="8"/>
        <v/>
      </c>
      <c r="H152" s="153"/>
      <c r="L152" s="153"/>
      <c r="M152" s="153"/>
      <c r="N152" s="155"/>
    </row>
    <row r="153" spans="1:14" hidden="1" outlineLevel="1" x14ac:dyDescent="0.2">
      <c r="A153" s="157" t="s">
        <v>200</v>
      </c>
      <c r="B153" s="175" t="s">
        <v>172</v>
      </c>
      <c r="C153" s="182"/>
      <c r="D153" s="184"/>
      <c r="E153" s="175"/>
      <c r="F153" s="192"/>
      <c r="G153" s="192" t="str">
        <f t="shared" si="8"/>
        <v/>
      </c>
      <c r="H153" s="153"/>
      <c r="L153" s="153"/>
      <c r="M153" s="153"/>
      <c r="N153" s="155"/>
    </row>
    <row r="154" spans="1:14" hidden="1" outlineLevel="1" x14ac:dyDescent="0.2">
      <c r="A154" s="157" t="s">
        <v>201</v>
      </c>
      <c r="B154" s="175" t="s">
        <v>174</v>
      </c>
      <c r="C154" s="182"/>
      <c r="D154" s="184"/>
      <c r="E154" s="175"/>
      <c r="F154" s="192"/>
      <c r="G154" s="192" t="str">
        <f t="shared" si="8"/>
        <v/>
      </c>
      <c r="H154" s="153"/>
      <c r="L154" s="153"/>
      <c r="M154" s="153"/>
      <c r="N154" s="155"/>
    </row>
    <row r="155" spans="1:14" hidden="1" outlineLevel="1" x14ac:dyDescent="0.2">
      <c r="A155" s="157" t="s">
        <v>202</v>
      </c>
      <c r="B155" s="175" t="s">
        <v>70</v>
      </c>
      <c r="C155" s="182"/>
      <c r="D155" s="184"/>
      <c r="E155" s="175"/>
      <c r="F155" s="192"/>
      <c r="G155" s="192" t="str">
        <f t="shared" si="8"/>
        <v/>
      </c>
      <c r="H155" s="153"/>
      <c r="L155" s="153"/>
      <c r="M155" s="153"/>
      <c r="N155" s="155"/>
    </row>
    <row r="156" spans="1:14" collapsed="1" x14ac:dyDescent="0.2">
      <c r="A156" s="157" t="s">
        <v>203</v>
      </c>
      <c r="B156" s="205" t="s">
        <v>72</v>
      </c>
      <c r="C156" s="184">
        <f>SUM(C138:C155)</f>
        <v>2750</v>
      </c>
      <c r="D156" s="184">
        <f>SUM(D138:D155)</f>
        <v>0</v>
      </c>
      <c r="E156" s="175"/>
      <c r="F156" s="187">
        <f>SUM(F138:F155)</f>
        <v>1</v>
      </c>
      <c r="G156" s="187">
        <f>SUM(G138:G155)</f>
        <v>0</v>
      </c>
      <c r="H156" s="153"/>
      <c r="L156" s="153"/>
      <c r="M156" s="153"/>
      <c r="N156" s="155"/>
    </row>
    <row r="157" spans="1:14" x14ac:dyDescent="0.2">
      <c r="A157" s="157" t="s">
        <v>204</v>
      </c>
      <c r="B157" s="197" t="s">
        <v>178</v>
      </c>
      <c r="C157" s="184"/>
      <c r="D157" s="184"/>
      <c r="E157" s="175"/>
      <c r="F157" s="192" t="str">
        <f t="shared" ref="F157:F162" si="9">IF($C$156=0,"",IF(C157="[for completion]","",IF(C157="","",C157/$C$156)))</f>
        <v/>
      </c>
      <c r="G157" s="192" t="str">
        <f t="shared" ref="G157:G162" si="10">IF($D$156=0,"",IF(D157="[for completion]","",IF(D157="","",D157/$D$156)))</f>
        <v/>
      </c>
      <c r="H157" s="153"/>
      <c r="L157" s="153"/>
      <c r="M157" s="153"/>
      <c r="N157" s="155"/>
    </row>
    <row r="158" spans="1:14" x14ac:dyDescent="0.2">
      <c r="A158" s="157" t="s">
        <v>205</v>
      </c>
      <c r="B158" s="197" t="s">
        <v>178</v>
      </c>
      <c r="C158" s="184"/>
      <c r="D158" s="184"/>
      <c r="E158" s="175"/>
      <c r="F158" s="192" t="str">
        <f t="shared" si="9"/>
        <v/>
      </c>
      <c r="G158" s="192" t="str">
        <f t="shared" si="10"/>
        <v/>
      </c>
      <c r="H158" s="153"/>
      <c r="L158" s="153"/>
      <c r="M158" s="153"/>
      <c r="N158" s="155"/>
    </row>
    <row r="159" spans="1:14" x14ac:dyDescent="0.2">
      <c r="A159" s="157" t="s">
        <v>206</v>
      </c>
      <c r="B159" s="197" t="s">
        <v>178</v>
      </c>
      <c r="C159" s="184"/>
      <c r="D159" s="184"/>
      <c r="E159" s="175"/>
      <c r="F159" s="192" t="str">
        <f t="shared" si="9"/>
        <v/>
      </c>
      <c r="G159" s="192" t="str">
        <f t="shared" si="10"/>
        <v/>
      </c>
      <c r="H159" s="153"/>
      <c r="L159" s="153"/>
      <c r="M159" s="153"/>
      <c r="N159" s="155"/>
    </row>
    <row r="160" spans="1:14" x14ac:dyDescent="0.2">
      <c r="A160" s="157" t="s">
        <v>207</v>
      </c>
      <c r="B160" s="197" t="s">
        <v>178</v>
      </c>
      <c r="C160" s="184"/>
      <c r="D160" s="184"/>
      <c r="E160" s="175"/>
      <c r="F160" s="192" t="str">
        <f t="shared" si="9"/>
        <v/>
      </c>
      <c r="G160" s="192" t="str">
        <f t="shared" si="10"/>
        <v/>
      </c>
      <c r="H160" s="153"/>
      <c r="L160" s="153"/>
      <c r="M160" s="153"/>
      <c r="N160" s="155"/>
    </row>
    <row r="161" spans="1:14" x14ac:dyDescent="0.2">
      <c r="A161" s="157" t="s">
        <v>208</v>
      </c>
      <c r="B161" s="197" t="s">
        <v>178</v>
      </c>
      <c r="C161" s="184"/>
      <c r="D161" s="184"/>
      <c r="E161" s="175"/>
      <c r="F161" s="192" t="str">
        <f t="shared" si="9"/>
        <v/>
      </c>
      <c r="G161" s="192" t="str">
        <f t="shared" si="10"/>
        <v/>
      </c>
      <c r="H161" s="153"/>
      <c r="L161" s="153"/>
      <c r="M161" s="153"/>
      <c r="N161" s="155"/>
    </row>
    <row r="162" spans="1:14" x14ac:dyDescent="0.2">
      <c r="A162" s="157" t="s">
        <v>209</v>
      </c>
      <c r="B162" s="197" t="s">
        <v>178</v>
      </c>
      <c r="C162" s="184"/>
      <c r="D162" s="184"/>
      <c r="E162" s="175"/>
      <c r="F162" s="192" t="str">
        <f t="shared" si="9"/>
        <v/>
      </c>
      <c r="G162" s="192" t="str">
        <f t="shared" si="10"/>
        <v/>
      </c>
      <c r="H162" s="153"/>
      <c r="L162" s="153"/>
      <c r="M162" s="153"/>
      <c r="N162" s="155"/>
    </row>
    <row r="163" spans="1:14" ht="15" customHeight="1" x14ac:dyDescent="0.2">
      <c r="A163" s="178"/>
      <c r="B163" s="179" t="s">
        <v>210</v>
      </c>
      <c r="C163" s="200" t="s">
        <v>138</v>
      </c>
      <c r="D163" s="200" t="s">
        <v>139</v>
      </c>
      <c r="E163" s="180"/>
      <c r="F163" s="200" t="s">
        <v>140</v>
      </c>
      <c r="G163" s="200" t="s">
        <v>141</v>
      </c>
      <c r="H163" s="153"/>
      <c r="L163" s="153"/>
      <c r="M163" s="153"/>
      <c r="N163" s="155"/>
    </row>
    <row r="164" spans="1:14" x14ac:dyDescent="0.2">
      <c r="A164" s="157" t="s">
        <v>211</v>
      </c>
      <c r="B164" s="153" t="s">
        <v>212</v>
      </c>
      <c r="C164" s="182">
        <v>2750</v>
      </c>
      <c r="D164" s="184">
        <v>0</v>
      </c>
      <c r="E164" s="213"/>
      <c r="F164" s="192">
        <f>IF($C$167=0,"",IF(C164="[for completion]","",IF(C164="","",C164/$C$167)))</f>
        <v>1</v>
      </c>
      <c r="G164" s="192" t="str">
        <f>IF($D$167=0,"",IF(D164="[for completion]","",IF(D164="","",D164/$D$167)))</f>
        <v/>
      </c>
      <c r="H164" s="153"/>
      <c r="L164" s="153"/>
      <c r="M164" s="153"/>
      <c r="N164" s="155"/>
    </row>
    <row r="165" spans="1:14" x14ac:dyDescent="0.2">
      <c r="A165" s="157" t="s">
        <v>213</v>
      </c>
      <c r="B165" s="153" t="s">
        <v>214</v>
      </c>
      <c r="C165" s="182">
        <v>0</v>
      </c>
      <c r="D165" s="184">
        <v>0</v>
      </c>
      <c r="E165" s="213"/>
      <c r="F165" s="192">
        <f>IF($C$167=0,"",IF(C165="[for completion]","",IF(C165="","",C165/$C$167)))</f>
        <v>0</v>
      </c>
      <c r="G165" s="192" t="str">
        <f>IF($D$167=0,"",IF(D165="[for completion]","",IF(D165="","",D165/$D$167)))</f>
        <v/>
      </c>
      <c r="H165" s="153"/>
      <c r="L165" s="153"/>
      <c r="M165" s="153"/>
      <c r="N165" s="155"/>
    </row>
    <row r="166" spans="1:14" x14ac:dyDescent="0.2">
      <c r="A166" s="157" t="s">
        <v>215</v>
      </c>
      <c r="B166" s="153" t="s">
        <v>70</v>
      </c>
      <c r="C166" s="182">
        <v>0</v>
      </c>
      <c r="D166" s="184">
        <v>0</v>
      </c>
      <c r="E166" s="213"/>
      <c r="F166" s="192">
        <f>IF($C$167=0,"",IF(C166="[for completion]","",IF(C166="","",C166/$C$167)))</f>
        <v>0</v>
      </c>
      <c r="G166" s="192" t="str">
        <f>IF($D$167=0,"",IF(D166="[for completion]","",IF(D166="","",D166/$D$167)))</f>
        <v/>
      </c>
      <c r="H166" s="153"/>
      <c r="L166" s="153"/>
      <c r="M166" s="153"/>
      <c r="N166" s="155"/>
    </row>
    <row r="167" spans="1:14" x14ac:dyDescent="0.2">
      <c r="A167" s="157" t="s">
        <v>216</v>
      </c>
      <c r="B167" s="214" t="s">
        <v>72</v>
      </c>
      <c r="C167" s="215">
        <f>SUM(C164:C166)</f>
        <v>2750</v>
      </c>
      <c r="D167" s="184">
        <v>0</v>
      </c>
      <c r="E167" s="213"/>
      <c r="F167" s="216">
        <f>SUM(F164:F166)</f>
        <v>1</v>
      </c>
      <c r="G167" s="216">
        <f>SUM(G164:G166)</f>
        <v>0</v>
      </c>
      <c r="H167" s="153"/>
      <c r="L167" s="153"/>
      <c r="M167" s="153"/>
      <c r="N167" s="155"/>
    </row>
    <row r="168" spans="1:14" x14ac:dyDescent="0.2">
      <c r="A168" s="157" t="s">
        <v>217</v>
      </c>
      <c r="B168" s="214"/>
      <c r="C168" s="215"/>
      <c r="D168" s="215"/>
      <c r="E168" s="213"/>
      <c r="F168" s="213"/>
      <c r="G168" s="204"/>
      <c r="H168" s="153"/>
      <c r="L168" s="153"/>
      <c r="M168" s="153"/>
      <c r="N168" s="155"/>
    </row>
    <row r="169" spans="1:14" x14ac:dyDescent="0.2">
      <c r="A169" s="157" t="s">
        <v>218</v>
      </c>
      <c r="B169" s="214"/>
      <c r="C169" s="215"/>
      <c r="D169" s="215"/>
      <c r="E169" s="213"/>
      <c r="F169" s="213"/>
      <c r="G169" s="204"/>
      <c r="H169" s="153"/>
      <c r="L169" s="153"/>
      <c r="M169" s="153"/>
      <c r="N169" s="155"/>
    </row>
    <row r="170" spans="1:14" x14ac:dyDescent="0.2">
      <c r="A170" s="157" t="s">
        <v>219</v>
      </c>
      <c r="B170" s="214"/>
      <c r="C170" s="215"/>
      <c r="D170" s="215"/>
      <c r="E170" s="213"/>
      <c r="F170" s="213"/>
      <c r="G170" s="204"/>
      <c r="H170" s="153"/>
      <c r="L170" s="153"/>
      <c r="M170" s="153"/>
      <c r="N170" s="155"/>
    </row>
    <row r="171" spans="1:14" x14ac:dyDescent="0.2">
      <c r="A171" s="157" t="s">
        <v>220</v>
      </c>
      <c r="B171" s="214"/>
      <c r="C171" s="215"/>
      <c r="D171" s="215"/>
      <c r="E171" s="213"/>
      <c r="F171" s="213"/>
      <c r="G171" s="204"/>
      <c r="H171" s="153"/>
      <c r="L171" s="153"/>
      <c r="M171" s="153"/>
      <c r="N171" s="155"/>
    </row>
    <row r="172" spans="1:14" x14ac:dyDescent="0.2">
      <c r="A172" s="157" t="s">
        <v>221</v>
      </c>
      <c r="B172" s="214"/>
      <c r="C172" s="215"/>
      <c r="D172" s="215"/>
      <c r="E172" s="213"/>
      <c r="F172" s="213"/>
      <c r="G172" s="204"/>
      <c r="H172" s="153"/>
      <c r="L172" s="153"/>
      <c r="M172" s="153"/>
      <c r="N172" s="155"/>
    </row>
    <row r="173" spans="1:14" ht="15" customHeight="1" x14ac:dyDescent="0.2">
      <c r="A173" s="178"/>
      <c r="B173" s="179" t="s">
        <v>222</v>
      </c>
      <c r="C173" s="178" t="s">
        <v>59</v>
      </c>
      <c r="D173" s="178"/>
      <c r="E173" s="180"/>
      <c r="F173" s="181" t="s">
        <v>223</v>
      </c>
      <c r="G173" s="181"/>
      <c r="H173" s="153"/>
      <c r="L173" s="153"/>
      <c r="M173" s="153"/>
      <c r="N173" s="155"/>
    </row>
    <row r="174" spans="1:14" ht="15" customHeight="1" x14ac:dyDescent="0.2">
      <c r="A174" s="157" t="s">
        <v>224</v>
      </c>
      <c r="B174" s="175" t="s">
        <v>225</v>
      </c>
      <c r="C174" s="182">
        <v>0</v>
      </c>
      <c r="D174" s="171"/>
      <c r="E174" s="163"/>
      <c r="F174" s="192">
        <f>IF($C$179=0,"",IF(C174="[for completion]","",C174/$C$179))</f>
        <v>0</v>
      </c>
      <c r="G174" s="193"/>
      <c r="H174" s="153"/>
      <c r="L174" s="153"/>
      <c r="M174" s="153"/>
      <c r="N174" s="155"/>
    </row>
    <row r="175" spans="1:14" ht="30.75" customHeight="1" x14ac:dyDescent="0.2">
      <c r="A175" s="157" t="s">
        <v>226</v>
      </c>
      <c r="B175" s="175" t="s">
        <v>227</v>
      </c>
      <c r="C175" s="182">
        <v>20</v>
      </c>
      <c r="E175" s="199"/>
      <c r="F175" s="192">
        <f>IF($C$179=0,"",IF(C175="[for completion]","",C175/$C$179))</f>
        <v>0.11209422794504666</v>
      </c>
      <c r="G175" s="193"/>
      <c r="H175" s="153"/>
      <c r="L175" s="153"/>
      <c r="M175" s="153"/>
      <c r="N175" s="155"/>
    </row>
    <row r="176" spans="1:14" x14ac:dyDescent="0.2">
      <c r="A176" s="157" t="s">
        <v>228</v>
      </c>
      <c r="B176" s="175" t="s">
        <v>229</v>
      </c>
      <c r="C176" s="182">
        <v>0</v>
      </c>
      <c r="E176" s="199"/>
      <c r="F176" s="192">
        <f>IF($C$179=0,"",IF(C176="[for completion]","",C176/$C$179))</f>
        <v>0</v>
      </c>
      <c r="G176" s="193"/>
      <c r="H176" s="153"/>
      <c r="L176" s="153"/>
      <c r="M176" s="153"/>
      <c r="N176" s="155"/>
    </row>
    <row r="177" spans="1:14" x14ac:dyDescent="0.2">
      <c r="A177" s="157" t="s">
        <v>230</v>
      </c>
      <c r="B177" s="175" t="s">
        <v>231</v>
      </c>
      <c r="C177" s="182">
        <v>158.42131898</v>
      </c>
      <c r="E177" s="199"/>
      <c r="F177" s="192">
        <f>IF($C$179=0,"",IF(C177="[for completion]","",C177/$C$179))</f>
        <v>0.88790577205495336</v>
      </c>
      <c r="G177" s="193"/>
      <c r="H177" s="153"/>
      <c r="L177" s="153"/>
      <c r="M177" s="153"/>
      <c r="N177" s="155"/>
    </row>
    <row r="178" spans="1:14" x14ac:dyDescent="0.2">
      <c r="A178" s="157" t="s">
        <v>232</v>
      </c>
      <c r="B178" s="175" t="s">
        <v>70</v>
      </c>
      <c r="C178" s="182">
        <v>0</v>
      </c>
      <c r="E178" s="199"/>
      <c r="F178" s="192">
        <f t="shared" ref="F178:F187" si="11">IF($C$179=0,"",IF(C178="[for completion]","",C178/$C$179))</f>
        <v>0</v>
      </c>
      <c r="G178" s="193"/>
      <c r="H178" s="153"/>
      <c r="L178" s="153"/>
      <c r="M178" s="153"/>
      <c r="N178" s="155"/>
    </row>
    <row r="179" spans="1:14" x14ac:dyDescent="0.2">
      <c r="A179" s="157" t="s">
        <v>233</v>
      </c>
      <c r="B179" s="205" t="s">
        <v>72</v>
      </c>
      <c r="C179" s="195">
        <f>SUM(C174:C178)</f>
        <v>178.42131898</v>
      </c>
      <c r="E179" s="199"/>
      <c r="F179" s="196">
        <f>SUM(F174:F178)</f>
        <v>1</v>
      </c>
      <c r="G179" s="193"/>
      <c r="H179" s="153"/>
      <c r="L179" s="153"/>
      <c r="M179" s="153"/>
      <c r="N179" s="155"/>
    </row>
    <row r="180" spans="1:14" x14ac:dyDescent="0.2">
      <c r="A180" s="157" t="s">
        <v>234</v>
      </c>
      <c r="B180" s="217" t="s">
        <v>235</v>
      </c>
      <c r="C180" s="184"/>
      <c r="E180" s="199"/>
      <c r="F180" s="192">
        <f t="shared" si="11"/>
        <v>0</v>
      </c>
      <c r="G180" s="193"/>
      <c r="H180" s="153"/>
      <c r="L180" s="153"/>
      <c r="M180" s="153"/>
      <c r="N180" s="155"/>
    </row>
    <row r="181" spans="1:14" s="217" customFormat="1" ht="30" x14ac:dyDescent="0.2">
      <c r="A181" s="157" t="s">
        <v>236</v>
      </c>
      <c r="B181" s="217" t="s">
        <v>237</v>
      </c>
      <c r="C181" s="218"/>
      <c r="F181" s="192">
        <f t="shared" si="11"/>
        <v>0</v>
      </c>
    </row>
    <row r="182" spans="1:14" ht="30" x14ac:dyDescent="0.2">
      <c r="A182" s="157" t="s">
        <v>238</v>
      </c>
      <c r="B182" s="217" t="s">
        <v>239</v>
      </c>
      <c r="C182" s="184"/>
      <c r="E182" s="199"/>
      <c r="F182" s="192">
        <f t="shared" si="11"/>
        <v>0</v>
      </c>
      <c r="G182" s="193"/>
      <c r="H182" s="153"/>
      <c r="L182" s="153"/>
      <c r="M182" s="153"/>
      <c r="N182" s="155"/>
    </row>
    <row r="183" spans="1:14" x14ac:dyDescent="0.2">
      <c r="A183" s="157" t="s">
        <v>240</v>
      </c>
      <c r="B183" s="217" t="s">
        <v>241</v>
      </c>
      <c r="C183" s="184"/>
      <c r="E183" s="199"/>
      <c r="F183" s="192">
        <f t="shared" si="11"/>
        <v>0</v>
      </c>
      <c r="G183" s="193"/>
      <c r="H183" s="153"/>
      <c r="L183" s="153"/>
      <c r="M183" s="153"/>
      <c r="N183" s="155"/>
    </row>
    <row r="184" spans="1:14" s="217" customFormat="1" ht="30" x14ac:dyDescent="0.2">
      <c r="A184" s="157" t="s">
        <v>242</v>
      </c>
      <c r="B184" s="217" t="s">
        <v>243</v>
      </c>
      <c r="C184" s="218"/>
      <c r="F184" s="192">
        <f t="shared" si="11"/>
        <v>0</v>
      </c>
    </row>
    <row r="185" spans="1:14" ht="30" x14ac:dyDescent="0.2">
      <c r="A185" s="157" t="s">
        <v>244</v>
      </c>
      <c r="B185" s="217" t="s">
        <v>245</v>
      </c>
      <c r="C185" s="184"/>
      <c r="E185" s="199"/>
      <c r="F185" s="192">
        <f t="shared" si="11"/>
        <v>0</v>
      </c>
      <c r="G185" s="193"/>
      <c r="H185" s="153"/>
      <c r="L185" s="153"/>
      <c r="M185" s="153"/>
      <c r="N185" s="155"/>
    </row>
    <row r="186" spans="1:14" x14ac:dyDescent="0.2">
      <c r="A186" s="157" t="s">
        <v>246</v>
      </c>
      <c r="B186" s="217" t="s">
        <v>247</v>
      </c>
      <c r="C186" s="184"/>
      <c r="E186" s="199"/>
      <c r="F186" s="192">
        <f t="shared" si="11"/>
        <v>0</v>
      </c>
      <c r="G186" s="193"/>
      <c r="H186" s="153"/>
      <c r="L186" s="153"/>
      <c r="M186" s="153"/>
      <c r="N186" s="155"/>
    </row>
    <row r="187" spans="1:14" x14ac:dyDescent="0.2">
      <c r="A187" s="157" t="s">
        <v>248</v>
      </c>
      <c r="B187" s="217" t="s">
        <v>249</v>
      </c>
      <c r="C187" s="184"/>
      <c r="E187" s="199"/>
      <c r="F187" s="192">
        <f t="shared" si="11"/>
        <v>0</v>
      </c>
      <c r="G187" s="193"/>
      <c r="H187" s="153"/>
      <c r="L187" s="153"/>
      <c r="M187" s="153"/>
      <c r="N187" s="155"/>
    </row>
    <row r="188" spans="1:14" x14ac:dyDescent="0.2">
      <c r="A188" s="157" t="s">
        <v>250</v>
      </c>
      <c r="B188" s="217"/>
      <c r="E188" s="199"/>
      <c r="F188" s="193"/>
      <c r="G188" s="193"/>
      <c r="H188" s="153"/>
      <c r="L188" s="153"/>
      <c r="M188" s="153"/>
      <c r="N188" s="155"/>
    </row>
    <row r="189" spans="1:14" x14ac:dyDescent="0.2">
      <c r="A189" s="157" t="s">
        <v>251</v>
      </c>
      <c r="B189" s="217"/>
      <c r="E189" s="199"/>
      <c r="F189" s="193"/>
      <c r="G189" s="193"/>
      <c r="H189" s="153"/>
      <c r="L189" s="153"/>
      <c r="M189" s="153"/>
      <c r="N189" s="155"/>
    </row>
    <row r="190" spans="1:14" x14ac:dyDescent="0.2">
      <c r="A190" s="157" t="s">
        <v>252</v>
      </c>
      <c r="B190" s="217"/>
      <c r="E190" s="199"/>
      <c r="F190" s="193"/>
      <c r="G190" s="193"/>
      <c r="H190" s="153"/>
      <c r="L190" s="153"/>
      <c r="M190" s="153"/>
      <c r="N190" s="155"/>
    </row>
    <row r="191" spans="1:14" x14ac:dyDescent="0.2">
      <c r="A191" s="157" t="s">
        <v>253</v>
      </c>
      <c r="B191" s="197"/>
      <c r="E191" s="199"/>
      <c r="F191" s="193"/>
      <c r="G191" s="193"/>
      <c r="H191" s="153"/>
      <c r="L191" s="153"/>
      <c r="M191" s="153"/>
      <c r="N191" s="155"/>
    </row>
    <row r="192" spans="1:14" ht="15" customHeight="1" x14ac:dyDescent="0.2">
      <c r="A192" s="178"/>
      <c r="B192" s="179" t="s">
        <v>254</v>
      </c>
      <c r="C192" s="178" t="s">
        <v>59</v>
      </c>
      <c r="D192" s="178"/>
      <c r="E192" s="180"/>
      <c r="F192" s="181" t="s">
        <v>223</v>
      </c>
      <c r="G192" s="181"/>
      <c r="H192" s="153"/>
      <c r="L192" s="153"/>
      <c r="M192" s="153"/>
      <c r="N192" s="155"/>
    </row>
    <row r="193" spans="1:14" x14ac:dyDescent="0.2">
      <c r="A193" s="157" t="s">
        <v>255</v>
      </c>
      <c r="B193" s="175" t="s">
        <v>256</v>
      </c>
      <c r="C193" s="182">
        <v>20</v>
      </c>
      <c r="E193" s="191"/>
      <c r="F193" s="192">
        <f t="shared" ref="F193:F206" si="12">IF($C$208=0,"",IF(C193="[for completion]","",C193/$C$208))</f>
        <v>1</v>
      </c>
      <c r="G193" s="193"/>
      <c r="H193" s="153"/>
      <c r="L193" s="153"/>
      <c r="M193" s="153"/>
      <c r="N193" s="155"/>
    </row>
    <row r="194" spans="1:14" x14ac:dyDescent="0.2">
      <c r="A194" s="157" t="s">
        <v>257</v>
      </c>
      <c r="B194" s="175" t="s">
        <v>258</v>
      </c>
      <c r="C194" s="182">
        <v>0</v>
      </c>
      <c r="E194" s="199"/>
      <c r="F194" s="192">
        <f t="shared" si="12"/>
        <v>0</v>
      </c>
      <c r="G194" s="199"/>
      <c r="H194" s="153"/>
      <c r="L194" s="153"/>
      <c r="M194" s="153"/>
      <c r="N194" s="155"/>
    </row>
    <row r="195" spans="1:14" x14ac:dyDescent="0.2">
      <c r="A195" s="157" t="s">
        <v>259</v>
      </c>
      <c r="B195" s="175" t="s">
        <v>260</v>
      </c>
      <c r="C195" s="182">
        <v>0</v>
      </c>
      <c r="E195" s="199"/>
      <c r="F195" s="192">
        <f t="shared" si="12"/>
        <v>0</v>
      </c>
      <c r="G195" s="199"/>
      <c r="H195" s="153"/>
      <c r="L195" s="153"/>
      <c r="M195" s="153"/>
      <c r="N195" s="155"/>
    </row>
    <row r="196" spans="1:14" x14ac:dyDescent="0.2">
      <c r="A196" s="157" t="s">
        <v>261</v>
      </c>
      <c r="B196" s="175" t="s">
        <v>262</v>
      </c>
      <c r="C196" s="182">
        <v>0</v>
      </c>
      <c r="E196" s="199"/>
      <c r="F196" s="192">
        <f t="shared" si="12"/>
        <v>0</v>
      </c>
      <c r="G196" s="199"/>
      <c r="H196" s="153"/>
      <c r="L196" s="153"/>
      <c r="M196" s="153"/>
      <c r="N196" s="155"/>
    </row>
    <row r="197" spans="1:14" x14ac:dyDescent="0.2">
      <c r="A197" s="157" t="s">
        <v>263</v>
      </c>
      <c r="B197" s="175" t="s">
        <v>264</v>
      </c>
      <c r="C197" s="182">
        <v>0</v>
      </c>
      <c r="E197" s="199"/>
      <c r="F197" s="192">
        <f t="shared" si="12"/>
        <v>0</v>
      </c>
      <c r="G197" s="199"/>
      <c r="H197" s="153"/>
      <c r="L197" s="153"/>
      <c r="M197" s="153"/>
      <c r="N197" s="155"/>
    </row>
    <row r="198" spans="1:14" x14ac:dyDescent="0.2">
      <c r="A198" s="157" t="s">
        <v>265</v>
      </c>
      <c r="B198" s="175" t="s">
        <v>266</v>
      </c>
      <c r="C198" s="182">
        <v>0</v>
      </c>
      <c r="E198" s="199"/>
      <c r="F198" s="192">
        <f t="shared" si="12"/>
        <v>0</v>
      </c>
      <c r="G198" s="199"/>
      <c r="H198" s="153"/>
      <c r="L198" s="153"/>
      <c r="M198" s="153"/>
      <c r="N198" s="155"/>
    </row>
    <row r="199" spans="1:14" x14ac:dyDescent="0.2">
      <c r="A199" s="157" t="s">
        <v>267</v>
      </c>
      <c r="B199" s="175" t="s">
        <v>268</v>
      </c>
      <c r="C199" s="182">
        <v>0</v>
      </c>
      <c r="E199" s="199"/>
      <c r="F199" s="192">
        <f t="shared" si="12"/>
        <v>0</v>
      </c>
      <c r="G199" s="199"/>
      <c r="H199" s="153"/>
      <c r="L199" s="153"/>
      <c r="M199" s="153"/>
      <c r="N199" s="155"/>
    </row>
    <row r="200" spans="1:14" x14ac:dyDescent="0.2">
      <c r="A200" s="157" t="s">
        <v>269</v>
      </c>
      <c r="B200" s="175" t="s">
        <v>270</v>
      </c>
      <c r="C200" s="182">
        <v>0</v>
      </c>
      <c r="E200" s="199"/>
      <c r="F200" s="192">
        <f t="shared" si="12"/>
        <v>0</v>
      </c>
      <c r="G200" s="199"/>
      <c r="H200" s="153"/>
      <c r="L200" s="153"/>
      <c r="M200" s="153"/>
      <c r="N200" s="155"/>
    </row>
    <row r="201" spans="1:14" x14ac:dyDescent="0.2">
      <c r="A201" s="157" t="s">
        <v>271</v>
      </c>
      <c r="B201" s="175" t="s">
        <v>272</v>
      </c>
      <c r="C201" s="182">
        <v>0</v>
      </c>
      <c r="E201" s="199"/>
      <c r="F201" s="192">
        <f t="shared" si="12"/>
        <v>0</v>
      </c>
      <c r="G201" s="199"/>
      <c r="H201" s="153"/>
      <c r="L201" s="153"/>
      <c r="M201" s="153"/>
      <c r="N201" s="155"/>
    </row>
    <row r="202" spans="1:14" x14ac:dyDescent="0.2">
      <c r="A202" s="157" t="s">
        <v>273</v>
      </c>
      <c r="B202" s="175" t="s">
        <v>274</v>
      </c>
      <c r="C202" s="182">
        <v>0</v>
      </c>
      <c r="E202" s="199"/>
      <c r="F202" s="192">
        <f t="shared" si="12"/>
        <v>0</v>
      </c>
      <c r="G202" s="199"/>
      <c r="H202" s="153"/>
      <c r="L202" s="153"/>
      <c r="M202" s="153"/>
      <c r="N202" s="155"/>
    </row>
    <row r="203" spans="1:14" x14ac:dyDescent="0.2">
      <c r="A203" s="157" t="s">
        <v>275</v>
      </c>
      <c r="B203" s="175" t="s">
        <v>276</v>
      </c>
      <c r="C203" s="182">
        <v>0</v>
      </c>
      <c r="E203" s="199"/>
      <c r="F203" s="192">
        <f t="shared" si="12"/>
        <v>0</v>
      </c>
      <c r="G203" s="199"/>
      <c r="H203" s="153"/>
      <c r="L203" s="153"/>
      <c r="M203" s="153"/>
      <c r="N203" s="155"/>
    </row>
    <row r="204" spans="1:14" x14ac:dyDescent="0.2">
      <c r="A204" s="157" t="s">
        <v>277</v>
      </c>
      <c r="B204" s="175" t="s">
        <v>278</v>
      </c>
      <c r="C204" s="182">
        <v>0</v>
      </c>
      <c r="E204" s="199"/>
      <c r="F204" s="192">
        <f t="shared" si="12"/>
        <v>0</v>
      </c>
      <c r="G204" s="199"/>
      <c r="H204" s="153"/>
      <c r="L204" s="153"/>
      <c r="M204" s="153"/>
      <c r="N204" s="155"/>
    </row>
    <row r="205" spans="1:14" x14ac:dyDescent="0.2">
      <c r="A205" s="157" t="s">
        <v>279</v>
      </c>
      <c r="B205" s="175" t="s">
        <v>280</v>
      </c>
      <c r="C205" s="182">
        <v>0</v>
      </c>
      <c r="E205" s="199"/>
      <c r="F205" s="192">
        <f t="shared" si="12"/>
        <v>0</v>
      </c>
      <c r="G205" s="199"/>
      <c r="H205" s="153"/>
      <c r="L205" s="153"/>
      <c r="M205" s="153"/>
      <c r="N205" s="155"/>
    </row>
    <row r="206" spans="1:14" x14ac:dyDescent="0.2">
      <c r="A206" s="157" t="s">
        <v>281</v>
      </c>
      <c r="B206" s="175" t="s">
        <v>70</v>
      </c>
      <c r="C206" s="182">
        <v>0</v>
      </c>
      <c r="E206" s="199"/>
      <c r="F206" s="192">
        <f t="shared" si="12"/>
        <v>0</v>
      </c>
      <c r="G206" s="199"/>
      <c r="H206" s="153"/>
      <c r="L206" s="153"/>
      <c r="M206" s="153"/>
      <c r="N206" s="155"/>
    </row>
    <row r="207" spans="1:14" x14ac:dyDescent="0.2">
      <c r="A207" s="157" t="s">
        <v>282</v>
      </c>
      <c r="B207" s="194" t="s">
        <v>283</v>
      </c>
      <c r="C207" s="182">
        <v>20</v>
      </c>
      <c r="E207" s="199"/>
      <c r="F207" s="192"/>
      <c r="G207" s="199"/>
      <c r="H207" s="153"/>
      <c r="L207" s="153"/>
      <c r="M207" s="153"/>
      <c r="N207" s="155"/>
    </row>
    <row r="208" spans="1:14" x14ac:dyDescent="0.2">
      <c r="A208" s="157" t="s">
        <v>284</v>
      </c>
      <c r="B208" s="205" t="s">
        <v>72</v>
      </c>
      <c r="C208" s="195">
        <f>SUM(C193:C206)</f>
        <v>20</v>
      </c>
      <c r="D208" s="175"/>
      <c r="E208" s="199"/>
      <c r="F208" s="196">
        <f>SUM(F193:F206)</f>
        <v>1</v>
      </c>
      <c r="G208" s="199"/>
      <c r="H208" s="153"/>
      <c r="L208" s="153"/>
      <c r="M208" s="153"/>
      <c r="N208" s="155"/>
    </row>
    <row r="209" spans="1:14" x14ac:dyDescent="0.2">
      <c r="A209" s="157" t="s">
        <v>285</v>
      </c>
      <c r="B209" s="197" t="s">
        <v>178</v>
      </c>
      <c r="C209" s="184"/>
      <c r="E209" s="199"/>
      <c r="F209" s="192">
        <f>IF($C$208=0,"",IF(C209="[for completion]","",C209/$C$208))</f>
        <v>0</v>
      </c>
      <c r="G209" s="199"/>
      <c r="H209" s="153"/>
      <c r="L209" s="153"/>
      <c r="M209" s="153"/>
      <c r="N209" s="155"/>
    </row>
    <row r="210" spans="1:14" x14ac:dyDescent="0.2">
      <c r="A210" s="157" t="s">
        <v>1471</v>
      </c>
      <c r="B210" s="197" t="s">
        <v>178</v>
      </c>
      <c r="C210" s="184"/>
      <c r="E210" s="199"/>
      <c r="F210" s="192">
        <f t="shared" ref="F210:F215" si="13">IF($C$208=0,"",IF(C210="[for completion]","",C210/$C$208))</f>
        <v>0</v>
      </c>
      <c r="G210" s="199"/>
      <c r="H210" s="153"/>
      <c r="L210" s="153"/>
      <c r="M210" s="153"/>
      <c r="N210" s="155"/>
    </row>
    <row r="211" spans="1:14" x14ac:dyDescent="0.2">
      <c r="A211" s="157" t="s">
        <v>286</v>
      </c>
      <c r="B211" s="197" t="s">
        <v>178</v>
      </c>
      <c r="C211" s="184"/>
      <c r="E211" s="199"/>
      <c r="F211" s="192">
        <f t="shared" si="13"/>
        <v>0</v>
      </c>
      <c r="G211" s="199"/>
      <c r="H211" s="153"/>
      <c r="L211" s="153"/>
      <c r="M211" s="153"/>
      <c r="N211" s="155"/>
    </row>
    <row r="212" spans="1:14" x14ac:dyDescent="0.2">
      <c r="A212" s="157" t="s">
        <v>287</v>
      </c>
      <c r="B212" s="197" t="s">
        <v>178</v>
      </c>
      <c r="C212" s="184"/>
      <c r="E212" s="199"/>
      <c r="F212" s="192">
        <f t="shared" si="13"/>
        <v>0</v>
      </c>
      <c r="G212" s="199"/>
      <c r="H212" s="153"/>
      <c r="L212" s="153"/>
      <c r="M212" s="153"/>
      <c r="N212" s="155"/>
    </row>
    <row r="213" spans="1:14" x14ac:dyDescent="0.2">
      <c r="A213" s="157" t="s">
        <v>288</v>
      </c>
      <c r="B213" s="197" t="s">
        <v>178</v>
      </c>
      <c r="C213" s="184"/>
      <c r="E213" s="199"/>
      <c r="F213" s="192">
        <f t="shared" si="13"/>
        <v>0</v>
      </c>
      <c r="G213" s="199"/>
      <c r="H213" s="153"/>
      <c r="L213" s="153"/>
      <c r="M213" s="153"/>
      <c r="N213" s="155"/>
    </row>
    <row r="214" spans="1:14" x14ac:dyDescent="0.2">
      <c r="A214" s="157" t="s">
        <v>289</v>
      </c>
      <c r="B214" s="197" t="s">
        <v>178</v>
      </c>
      <c r="C214" s="184"/>
      <c r="E214" s="199"/>
      <c r="F214" s="192">
        <f t="shared" si="13"/>
        <v>0</v>
      </c>
      <c r="G214" s="199"/>
      <c r="H214" s="153"/>
      <c r="L214" s="153"/>
      <c r="M214" s="153"/>
      <c r="N214" s="155"/>
    </row>
    <row r="215" spans="1:14" x14ac:dyDescent="0.2">
      <c r="A215" s="157" t="s">
        <v>290</v>
      </c>
      <c r="B215" s="197" t="s">
        <v>178</v>
      </c>
      <c r="C215" s="184"/>
      <c r="E215" s="199"/>
      <c r="F215" s="192">
        <f t="shared" si="13"/>
        <v>0</v>
      </c>
      <c r="G215" s="199"/>
      <c r="H215" s="153"/>
      <c r="L215" s="153"/>
      <c r="M215" s="153"/>
      <c r="N215" s="155"/>
    </row>
    <row r="216" spans="1:14" ht="15" customHeight="1" x14ac:dyDescent="0.2">
      <c r="A216" s="178"/>
      <c r="B216" s="179" t="s">
        <v>1472</v>
      </c>
      <c r="C216" s="178" t="s">
        <v>59</v>
      </c>
      <c r="D216" s="178"/>
      <c r="E216" s="180"/>
      <c r="F216" s="181" t="s">
        <v>291</v>
      </c>
      <c r="G216" s="181" t="s">
        <v>292</v>
      </c>
      <c r="H216" s="153"/>
      <c r="L216" s="153"/>
      <c r="M216" s="153"/>
      <c r="N216" s="155"/>
    </row>
    <row r="217" spans="1:14" x14ac:dyDescent="0.2">
      <c r="A217" s="157" t="s">
        <v>293</v>
      </c>
      <c r="B217" s="204" t="s">
        <v>294</v>
      </c>
      <c r="C217" s="182">
        <v>20</v>
      </c>
      <c r="E217" s="213"/>
      <c r="F217" s="193">
        <f>IF($C$38=0,"",IF(C217="[for completion]","",IF(C217="","",C217/$C$38)))</f>
        <v>5.5877237108186073E-3</v>
      </c>
      <c r="G217" s="193">
        <f>IF($C$39=0,"",IF(C217="[for completion]","",IF(C217="","",C217/$C$39)))</f>
        <v>7.2727272727272727E-3</v>
      </c>
      <c r="H217" s="153"/>
      <c r="L217" s="153"/>
      <c r="M217" s="153"/>
      <c r="N217" s="155"/>
    </row>
    <row r="218" spans="1:14" x14ac:dyDescent="0.2">
      <c r="A218" s="157" t="s">
        <v>295</v>
      </c>
      <c r="B218" s="204" t="s">
        <v>296</v>
      </c>
      <c r="C218" s="182">
        <v>0</v>
      </c>
      <c r="E218" s="213"/>
      <c r="F218" s="193">
        <f>IF($C$38=0,"",IF(C218="[for completion]","",IF(C218="","",C218/$C$38)))</f>
        <v>0</v>
      </c>
      <c r="G218" s="193">
        <f>IF($C$39=0,"",IF(C218="[for completion]","",IF(C218="","",C218/$C$39)))</f>
        <v>0</v>
      </c>
      <c r="H218" s="153"/>
      <c r="L218" s="153"/>
      <c r="M218" s="153"/>
      <c r="N218" s="155"/>
    </row>
    <row r="219" spans="1:14" x14ac:dyDescent="0.2">
      <c r="A219" s="157" t="s">
        <v>297</v>
      </c>
      <c r="B219" s="204" t="s">
        <v>70</v>
      </c>
      <c r="C219" s="182">
        <v>0</v>
      </c>
      <c r="E219" s="213"/>
      <c r="F219" s="193">
        <f>IF($C$38=0,"",IF(C219="[for completion]","",IF(C219="","",C219/$C$38)))</f>
        <v>0</v>
      </c>
      <c r="G219" s="193">
        <f>IF($C$39=0,"",IF(C219="[for completion]","",IF(C219="","",C219/$C$39)))</f>
        <v>0</v>
      </c>
      <c r="H219" s="153"/>
      <c r="L219" s="153"/>
      <c r="M219" s="153"/>
      <c r="N219" s="155"/>
    </row>
    <row r="220" spans="1:14" x14ac:dyDescent="0.2">
      <c r="A220" s="157" t="s">
        <v>298</v>
      </c>
      <c r="B220" s="205" t="s">
        <v>72</v>
      </c>
      <c r="C220" s="184">
        <f>SUM(C217:C219)</f>
        <v>20</v>
      </c>
      <c r="E220" s="213"/>
      <c r="F220" s="186">
        <f>SUM(F217:F219)</f>
        <v>5.5877237108186073E-3</v>
      </c>
      <c r="G220" s="186">
        <f>SUM(G217:G219)</f>
        <v>7.2727272727272727E-3</v>
      </c>
      <c r="H220" s="153"/>
      <c r="L220" s="153"/>
      <c r="M220" s="153"/>
      <c r="N220" s="155"/>
    </row>
    <row r="221" spans="1:14" x14ac:dyDescent="0.2">
      <c r="A221" s="157" t="s">
        <v>299</v>
      </c>
      <c r="B221" s="197" t="s">
        <v>178</v>
      </c>
      <c r="C221" s="184"/>
      <c r="E221" s="213"/>
      <c r="F221" s="192" t="str">
        <f t="shared" ref="F221:F227" si="14">IF($C$38=0,"",IF(C221="[for completion]","",IF(C221="","",C221/$C$38)))</f>
        <v/>
      </c>
      <c r="G221" s="192" t="str">
        <f t="shared" ref="G221:G227" si="15">IF($C$39=0,"",IF(C221="[for completion]","",IF(C221="","",C221/$C$39)))</f>
        <v/>
      </c>
      <c r="H221" s="153"/>
      <c r="L221" s="153"/>
      <c r="M221" s="153"/>
      <c r="N221" s="155"/>
    </row>
    <row r="222" spans="1:14" x14ac:dyDescent="0.2">
      <c r="A222" s="157" t="s">
        <v>300</v>
      </c>
      <c r="B222" s="197" t="s">
        <v>178</v>
      </c>
      <c r="C222" s="184"/>
      <c r="E222" s="213"/>
      <c r="F222" s="192" t="str">
        <f t="shared" si="14"/>
        <v/>
      </c>
      <c r="G222" s="192" t="str">
        <f t="shared" si="15"/>
        <v/>
      </c>
      <c r="H222" s="153"/>
      <c r="L222" s="153"/>
      <c r="M222" s="153"/>
      <c r="N222" s="155"/>
    </row>
    <row r="223" spans="1:14" x14ac:dyDescent="0.2">
      <c r="A223" s="157" t="s">
        <v>301</v>
      </c>
      <c r="B223" s="197" t="s">
        <v>178</v>
      </c>
      <c r="C223" s="184"/>
      <c r="E223" s="213"/>
      <c r="F223" s="192" t="str">
        <f t="shared" si="14"/>
        <v/>
      </c>
      <c r="G223" s="192" t="str">
        <f t="shared" si="15"/>
        <v/>
      </c>
      <c r="H223" s="153"/>
      <c r="L223" s="153"/>
      <c r="M223" s="153"/>
      <c r="N223" s="155"/>
    </row>
    <row r="224" spans="1:14" x14ac:dyDescent="0.2">
      <c r="A224" s="157" t="s">
        <v>302</v>
      </c>
      <c r="B224" s="197" t="s">
        <v>178</v>
      </c>
      <c r="C224" s="184"/>
      <c r="E224" s="213"/>
      <c r="F224" s="192" t="str">
        <f t="shared" si="14"/>
        <v/>
      </c>
      <c r="G224" s="192" t="str">
        <f t="shared" si="15"/>
        <v/>
      </c>
      <c r="H224" s="153"/>
      <c r="L224" s="153"/>
      <c r="M224" s="153"/>
      <c r="N224" s="155"/>
    </row>
    <row r="225" spans="1:13" x14ac:dyDescent="0.2">
      <c r="A225" s="157" t="s">
        <v>303</v>
      </c>
      <c r="B225" s="197" t="s">
        <v>178</v>
      </c>
      <c r="C225" s="184"/>
      <c r="E225" s="213"/>
      <c r="F225" s="192" t="str">
        <f t="shared" si="14"/>
        <v/>
      </c>
      <c r="G225" s="192" t="str">
        <f t="shared" si="15"/>
        <v/>
      </c>
      <c r="H225" s="153"/>
      <c r="L225" s="153"/>
      <c r="M225" s="153"/>
    </row>
    <row r="226" spans="1:13" x14ac:dyDescent="0.2">
      <c r="A226" s="157" t="s">
        <v>304</v>
      </c>
      <c r="B226" s="197" t="s">
        <v>178</v>
      </c>
      <c r="C226" s="184"/>
      <c r="E226" s="175"/>
      <c r="F226" s="192" t="str">
        <f t="shared" si="14"/>
        <v/>
      </c>
      <c r="G226" s="192" t="str">
        <f t="shared" si="15"/>
        <v/>
      </c>
      <c r="H226" s="153"/>
      <c r="L226" s="153"/>
      <c r="M226" s="153"/>
    </row>
    <row r="227" spans="1:13" x14ac:dyDescent="0.2">
      <c r="A227" s="157" t="s">
        <v>305</v>
      </c>
      <c r="B227" s="197" t="s">
        <v>178</v>
      </c>
      <c r="C227" s="184"/>
      <c r="E227" s="213"/>
      <c r="F227" s="192" t="str">
        <f t="shared" si="14"/>
        <v/>
      </c>
      <c r="G227" s="192" t="str">
        <f t="shared" si="15"/>
        <v/>
      </c>
      <c r="H227" s="153"/>
      <c r="L227" s="153"/>
      <c r="M227" s="153"/>
    </row>
    <row r="228" spans="1:13" ht="15" customHeight="1" x14ac:dyDescent="0.2">
      <c r="A228" s="178"/>
      <c r="B228" s="179" t="s">
        <v>1473</v>
      </c>
      <c r="C228" s="178"/>
      <c r="D228" s="178"/>
      <c r="E228" s="180"/>
      <c r="F228" s="181"/>
      <c r="G228" s="181"/>
      <c r="H228" s="153"/>
      <c r="L228" s="153"/>
      <c r="M228" s="153"/>
    </row>
    <row r="229" spans="1:13" ht="30" x14ac:dyDescent="0.2">
      <c r="A229" s="157" t="s">
        <v>306</v>
      </c>
      <c r="B229" s="175" t="s">
        <v>1474</v>
      </c>
      <c r="C229" s="184" t="s">
        <v>307</v>
      </c>
      <c r="H229" s="153"/>
      <c r="L229" s="153"/>
      <c r="M229" s="153"/>
    </row>
    <row r="230" spans="1:13" ht="15" customHeight="1" x14ac:dyDescent="0.2">
      <c r="A230" s="178"/>
      <c r="B230" s="179" t="s">
        <v>308</v>
      </c>
      <c r="C230" s="178"/>
      <c r="D230" s="178"/>
      <c r="E230" s="180"/>
      <c r="F230" s="181"/>
      <c r="G230" s="181"/>
      <c r="H230" s="153"/>
      <c r="L230" s="153"/>
      <c r="M230" s="153"/>
    </row>
    <row r="231" spans="1:13" x14ac:dyDescent="0.2">
      <c r="A231" s="157" t="s">
        <v>309</v>
      </c>
      <c r="B231" s="157" t="s">
        <v>310</v>
      </c>
      <c r="C231" s="182">
        <v>0</v>
      </c>
      <c r="E231" s="175"/>
      <c r="H231" s="153"/>
      <c r="L231" s="153"/>
      <c r="M231" s="153"/>
    </row>
    <row r="232" spans="1:13" x14ac:dyDescent="0.25">
      <c r="A232" s="157" t="s">
        <v>311</v>
      </c>
      <c r="B232" s="219" t="s">
        <v>312</v>
      </c>
      <c r="C232" s="182">
        <v>0</v>
      </c>
      <c r="E232" s="175"/>
      <c r="H232" s="153"/>
      <c r="L232" s="153"/>
      <c r="M232" s="153"/>
    </row>
    <row r="233" spans="1:13" x14ac:dyDescent="0.25">
      <c r="A233" s="157" t="s">
        <v>313</v>
      </c>
      <c r="B233" s="219" t="s">
        <v>314</v>
      </c>
      <c r="C233" s="182">
        <v>0</v>
      </c>
      <c r="E233" s="175"/>
      <c r="H233" s="153"/>
      <c r="L233" s="153"/>
      <c r="M233" s="153"/>
    </row>
    <row r="234" spans="1:13" x14ac:dyDescent="0.2">
      <c r="A234" s="157" t="s">
        <v>315</v>
      </c>
      <c r="B234" s="173" t="s">
        <v>316</v>
      </c>
      <c r="C234" s="195"/>
      <c r="D234" s="175"/>
      <c r="E234" s="175"/>
      <c r="H234" s="153"/>
      <c r="L234" s="153"/>
      <c r="M234" s="153"/>
    </row>
    <row r="235" spans="1:13" x14ac:dyDescent="0.2">
      <c r="A235" s="157" t="s">
        <v>317</v>
      </c>
      <c r="B235" s="173" t="s">
        <v>318</v>
      </c>
      <c r="C235" s="195"/>
      <c r="D235" s="175"/>
      <c r="E235" s="175"/>
      <c r="H235" s="153"/>
      <c r="L235" s="153"/>
      <c r="M235" s="153"/>
    </row>
    <row r="236" spans="1:13" x14ac:dyDescent="0.2">
      <c r="A236" s="157" t="s">
        <v>319</v>
      </c>
      <c r="B236" s="173" t="s">
        <v>320</v>
      </c>
      <c r="C236" s="175"/>
      <c r="D236" s="175"/>
      <c r="E236" s="175"/>
      <c r="H236" s="153"/>
      <c r="L236" s="153"/>
      <c r="M236" s="153"/>
    </row>
    <row r="237" spans="1:13" ht="19.5" customHeight="1" x14ac:dyDescent="0.2">
      <c r="A237" s="157" t="s">
        <v>321</v>
      </c>
      <c r="C237" s="175"/>
      <c r="D237" s="175"/>
      <c r="E237" s="175"/>
      <c r="H237" s="153"/>
      <c r="L237" s="153"/>
      <c r="M237" s="153"/>
    </row>
    <row r="238" spans="1:13" ht="19.5" customHeight="1" x14ac:dyDescent="0.2">
      <c r="A238" s="157" t="s">
        <v>322</v>
      </c>
      <c r="C238" s="175"/>
      <c r="D238" s="175"/>
      <c r="E238" s="175"/>
      <c r="H238" s="153"/>
      <c r="L238" s="153"/>
      <c r="M238" s="153"/>
    </row>
    <row r="239" spans="1:13" ht="15" customHeight="1" x14ac:dyDescent="0.2">
      <c r="A239" s="178"/>
      <c r="B239" s="179" t="s">
        <v>323</v>
      </c>
      <c r="C239" s="178"/>
      <c r="D239" s="178"/>
      <c r="E239" s="180"/>
      <c r="F239" s="181"/>
      <c r="G239" s="181"/>
      <c r="H239" s="153"/>
      <c r="L239" s="153"/>
      <c r="M239" s="153"/>
    </row>
    <row r="240" spans="1:13" ht="30" x14ac:dyDescent="0.2">
      <c r="A240" s="157" t="s">
        <v>324</v>
      </c>
      <c r="B240" s="157" t="s">
        <v>1475</v>
      </c>
      <c r="C240" s="182"/>
      <c r="E240" s="175"/>
      <c r="H240" s="153"/>
      <c r="L240" s="153"/>
      <c r="M240" s="153"/>
    </row>
    <row r="241" spans="1:13" x14ac:dyDescent="0.2">
      <c r="A241" s="157" t="s">
        <v>325</v>
      </c>
      <c r="B241" s="157" t="s">
        <v>326</v>
      </c>
      <c r="C241" s="182"/>
      <c r="E241" s="175"/>
      <c r="H241" s="153"/>
      <c r="L241" s="153"/>
      <c r="M241" s="153"/>
    </row>
    <row r="242" spans="1:13" x14ac:dyDescent="0.2">
      <c r="A242" s="157" t="s">
        <v>327</v>
      </c>
      <c r="B242" s="157" t="s">
        <v>328</v>
      </c>
      <c r="C242" s="182"/>
      <c r="E242" s="175"/>
      <c r="H242" s="153"/>
      <c r="L242" s="153"/>
      <c r="M242" s="153"/>
    </row>
    <row r="243" spans="1:13" ht="30" x14ac:dyDescent="0.2">
      <c r="A243" s="157" t="s">
        <v>329</v>
      </c>
      <c r="B243" s="157" t="s">
        <v>1476</v>
      </c>
      <c r="C243" s="182"/>
      <c r="E243" s="175"/>
      <c r="H243" s="153"/>
      <c r="L243" s="153"/>
      <c r="M243" s="153"/>
    </row>
    <row r="244" spans="1:13" x14ac:dyDescent="0.2">
      <c r="A244" s="157" t="s">
        <v>330</v>
      </c>
      <c r="B244" s="157" t="s">
        <v>331</v>
      </c>
      <c r="C244" s="182"/>
      <c r="E244" s="175"/>
      <c r="H244" s="153"/>
      <c r="L244" s="153"/>
      <c r="M244" s="153"/>
    </row>
    <row r="245" spans="1:13" x14ac:dyDescent="0.2">
      <c r="A245" s="157" t="s">
        <v>332</v>
      </c>
      <c r="B245" s="157" t="s">
        <v>1477</v>
      </c>
      <c r="C245" s="182"/>
      <c r="E245" s="175"/>
      <c r="H245" s="153"/>
      <c r="L245" s="153"/>
      <c r="M245" s="153"/>
    </row>
    <row r="246" spans="1:13" x14ac:dyDescent="0.2">
      <c r="A246" s="157" t="s">
        <v>333</v>
      </c>
      <c r="B246" s="157" t="s">
        <v>1478</v>
      </c>
      <c r="C246" s="182"/>
      <c r="E246" s="175"/>
      <c r="H246" s="153"/>
      <c r="L246" s="153"/>
      <c r="M246" s="153"/>
    </row>
    <row r="247" spans="1:13" hidden="1" x14ac:dyDescent="0.2">
      <c r="A247" s="157" t="s">
        <v>334</v>
      </c>
      <c r="C247" s="182"/>
      <c r="E247" s="175"/>
      <c r="H247" s="153"/>
      <c r="L247" s="153"/>
      <c r="M247" s="153"/>
    </row>
    <row r="248" spans="1:13" hidden="1" x14ac:dyDescent="0.2">
      <c r="A248" s="157" t="s">
        <v>335</v>
      </c>
      <c r="C248" s="182"/>
      <c r="E248" s="175"/>
      <c r="H248" s="153"/>
      <c r="L248" s="153"/>
      <c r="M248" s="153"/>
    </row>
    <row r="249" spans="1:13" hidden="1" x14ac:dyDescent="0.2">
      <c r="A249" s="157" t="s">
        <v>336</v>
      </c>
      <c r="C249" s="182"/>
      <c r="E249" s="175"/>
      <c r="H249" s="153"/>
      <c r="L249" s="153"/>
      <c r="M249" s="153"/>
    </row>
    <row r="250" spans="1:13" hidden="1" x14ac:dyDescent="0.2">
      <c r="A250" s="157" t="s">
        <v>337</v>
      </c>
      <c r="C250" s="182"/>
      <c r="E250" s="175"/>
      <c r="H250" s="153"/>
      <c r="L250" s="153"/>
      <c r="M250" s="153"/>
    </row>
    <row r="251" spans="1:13" hidden="1" x14ac:dyDescent="0.2">
      <c r="A251" s="157" t="s">
        <v>338</v>
      </c>
      <c r="C251" s="182"/>
      <c r="E251" s="175"/>
      <c r="H251" s="153"/>
      <c r="L251" s="153"/>
      <c r="M251" s="153"/>
    </row>
    <row r="252" spans="1:13" hidden="1" x14ac:dyDescent="0.2">
      <c r="A252" s="157" t="s">
        <v>339</v>
      </c>
      <c r="C252" s="182"/>
      <c r="E252" s="175"/>
      <c r="H252" s="153"/>
      <c r="L252" s="153"/>
      <c r="M252" s="153"/>
    </row>
    <row r="253" spans="1:13" hidden="1" x14ac:dyDescent="0.2">
      <c r="A253" s="157" t="s">
        <v>340</v>
      </c>
      <c r="C253" s="182"/>
      <c r="E253" s="175"/>
      <c r="H253" s="153"/>
      <c r="L253" s="153"/>
      <c r="M253" s="153"/>
    </row>
    <row r="254" spans="1:13" hidden="1" x14ac:dyDescent="0.2">
      <c r="A254" s="157" t="s">
        <v>341</v>
      </c>
      <c r="C254" s="182"/>
      <c r="E254" s="175"/>
      <c r="H254" s="153"/>
      <c r="L254" s="153"/>
      <c r="M254" s="153"/>
    </row>
    <row r="255" spans="1:13" hidden="1" x14ac:dyDescent="0.2">
      <c r="A255" s="157" t="s">
        <v>342</v>
      </c>
      <c r="C255" s="182"/>
      <c r="E255" s="175"/>
      <c r="H255" s="153"/>
      <c r="L255" s="153"/>
      <c r="M255" s="153"/>
    </row>
    <row r="256" spans="1:13" hidden="1" x14ac:dyDescent="0.2">
      <c r="A256" s="157" t="s">
        <v>343</v>
      </c>
      <c r="C256" s="182"/>
      <c r="E256" s="175"/>
      <c r="H256" s="153"/>
      <c r="L256" s="153"/>
      <c r="M256" s="153"/>
    </row>
    <row r="257" spans="1:13" hidden="1" x14ac:dyDescent="0.2">
      <c r="A257" s="157" t="s">
        <v>344</v>
      </c>
      <c r="C257" s="182"/>
      <c r="E257" s="175"/>
      <c r="H257" s="153"/>
      <c r="L257" s="153"/>
      <c r="M257" s="153"/>
    </row>
    <row r="258" spans="1:13" hidden="1" x14ac:dyDescent="0.2">
      <c r="A258" s="157" t="s">
        <v>345</v>
      </c>
      <c r="C258" s="182"/>
      <c r="E258" s="175"/>
      <c r="H258" s="153"/>
      <c r="L258" s="153"/>
      <c r="M258" s="153"/>
    </row>
    <row r="259" spans="1:13" hidden="1" x14ac:dyDescent="0.2">
      <c r="A259" s="157" t="s">
        <v>346</v>
      </c>
      <c r="C259" s="182"/>
      <c r="E259" s="175"/>
      <c r="H259" s="153"/>
      <c r="L259" s="153"/>
      <c r="M259" s="153"/>
    </row>
    <row r="260" spans="1:13" hidden="1" x14ac:dyDescent="0.2">
      <c r="A260" s="157" t="s">
        <v>347</v>
      </c>
      <c r="C260" s="182"/>
      <c r="E260" s="175"/>
      <c r="H260" s="153"/>
      <c r="L260" s="153"/>
      <c r="M260" s="153"/>
    </row>
    <row r="261" spans="1:13" hidden="1" x14ac:dyDescent="0.2">
      <c r="A261" s="157" t="s">
        <v>348</v>
      </c>
      <c r="C261" s="182"/>
      <c r="E261" s="175"/>
      <c r="H261" s="153"/>
      <c r="L261" s="153"/>
      <c r="M261" s="153"/>
    </row>
    <row r="262" spans="1:13" hidden="1" x14ac:dyDescent="0.2">
      <c r="A262" s="157" t="s">
        <v>349</v>
      </c>
      <c r="C262" s="182"/>
      <c r="E262" s="175"/>
      <c r="H262" s="153"/>
      <c r="L262" s="153"/>
      <c r="M262" s="153"/>
    </row>
    <row r="263" spans="1:13" hidden="1" x14ac:dyDescent="0.2">
      <c r="A263" s="157" t="s">
        <v>350</v>
      </c>
      <c r="C263" s="182"/>
      <c r="E263" s="175"/>
      <c r="H263" s="153"/>
      <c r="L263" s="153"/>
      <c r="M263" s="153"/>
    </row>
    <row r="264" spans="1:13" hidden="1" x14ac:dyDescent="0.2">
      <c r="A264" s="157" t="s">
        <v>351</v>
      </c>
      <c r="C264" s="182"/>
      <c r="E264" s="175"/>
      <c r="H264" s="153"/>
      <c r="L264" s="153"/>
      <c r="M264" s="153"/>
    </row>
    <row r="265" spans="1:13" hidden="1" x14ac:dyDescent="0.2">
      <c r="A265" s="157" t="s">
        <v>352</v>
      </c>
      <c r="C265" s="182"/>
      <c r="E265" s="175"/>
      <c r="H265" s="153"/>
      <c r="L265" s="153"/>
      <c r="M265" s="153"/>
    </row>
    <row r="266" spans="1:13" hidden="1" x14ac:dyDescent="0.2">
      <c r="A266" s="157" t="s">
        <v>353</v>
      </c>
      <c r="C266" s="182"/>
      <c r="E266" s="175"/>
      <c r="H266" s="153"/>
      <c r="L266" s="153"/>
      <c r="M266" s="153"/>
    </row>
    <row r="267" spans="1:13" hidden="1" x14ac:dyDescent="0.2">
      <c r="A267" s="157" t="s">
        <v>354</v>
      </c>
      <c r="C267" s="182"/>
      <c r="E267" s="175"/>
      <c r="H267" s="153"/>
      <c r="L267" s="153"/>
      <c r="M267" s="153"/>
    </row>
    <row r="268" spans="1:13" hidden="1" x14ac:dyDescent="0.2">
      <c r="A268" s="157" t="s">
        <v>355</v>
      </c>
      <c r="C268" s="182"/>
      <c r="E268" s="175"/>
      <c r="H268" s="153"/>
      <c r="L268" s="153"/>
      <c r="M268" s="153"/>
    </row>
    <row r="269" spans="1:13" hidden="1" x14ac:dyDescent="0.2">
      <c r="A269" s="157" t="s">
        <v>356</v>
      </c>
      <c r="C269" s="182"/>
      <c r="E269" s="175"/>
      <c r="H269" s="153"/>
      <c r="L269" s="153"/>
      <c r="M269" s="153"/>
    </row>
    <row r="270" spans="1:13" hidden="1" x14ac:dyDescent="0.2">
      <c r="A270" s="157" t="s">
        <v>357</v>
      </c>
      <c r="C270" s="182"/>
      <c r="E270" s="175"/>
      <c r="H270" s="153"/>
      <c r="L270" s="153"/>
      <c r="M270" s="153"/>
    </row>
    <row r="271" spans="1:13" hidden="1" x14ac:dyDescent="0.2">
      <c r="A271" s="157" t="s">
        <v>358</v>
      </c>
      <c r="C271" s="182"/>
      <c r="E271" s="175"/>
      <c r="H271" s="153"/>
      <c r="L271" s="153"/>
      <c r="M271" s="153"/>
    </row>
    <row r="272" spans="1:13" hidden="1" x14ac:dyDescent="0.2">
      <c r="A272" s="157" t="s">
        <v>359</v>
      </c>
      <c r="C272" s="182"/>
      <c r="E272" s="175"/>
      <c r="H272" s="153"/>
      <c r="L272" s="153"/>
      <c r="M272" s="153"/>
    </row>
    <row r="273" spans="1:14" hidden="1" x14ac:dyDescent="0.2">
      <c r="A273" s="157" t="s">
        <v>360</v>
      </c>
      <c r="C273" s="182"/>
      <c r="E273" s="175"/>
      <c r="H273" s="153"/>
      <c r="L273" s="153"/>
      <c r="M273" s="153"/>
    </row>
    <row r="274" spans="1:14" hidden="1" x14ac:dyDescent="0.2">
      <c r="A274" s="157" t="s">
        <v>361</v>
      </c>
      <c r="C274" s="182"/>
      <c r="E274" s="175"/>
      <c r="H274" s="153"/>
      <c r="L274" s="153"/>
      <c r="M274" s="153"/>
    </row>
    <row r="275" spans="1:14" hidden="1" x14ac:dyDescent="0.2">
      <c r="A275" s="157" t="s">
        <v>362</v>
      </c>
      <c r="C275" s="182"/>
      <c r="E275" s="175"/>
      <c r="H275" s="153"/>
      <c r="L275" s="153"/>
      <c r="M275" s="153"/>
    </row>
    <row r="276" spans="1:14" hidden="1" x14ac:dyDescent="0.2">
      <c r="A276" s="157" t="s">
        <v>363</v>
      </c>
      <c r="C276" s="182"/>
      <c r="E276" s="175"/>
      <c r="H276" s="153"/>
      <c r="L276" s="153"/>
      <c r="M276" s="153"/>
    </row>
    <row r="277" spans="1:14" hidden="1" x14ac:dyDescent="0.2">
      <c r="A277" s="157" t="s">
        <v>364</v>
      </c>
      <c r="C277" s="182"/>
      <c r="E277" s="175"/>
      <c r="H277" s="153"/>
      <c r="L277" s="153"/>
      <c r="M277" s="153"/>
    </row>
    <row r="278" spans="1:14" hidden="1" x14ac:dyDescent="0.2">
      <c r="A278" s="157" t="s">
        <v>365</v>
      </c>
      <c r="C278" s="182"/>
      <c r="E278" s="175"/>
      <c r="H278" s="153"/>
      <c r="L278" s="153"/>
      <c r="M278" s="153"/>
    </row>
    <row r="279" spans="1:14" hidden="1" x14ac:dyDescent="0.2">
      <c r="A279" s="157" t="s">
        <v>366</v>
      </c>
      <c r="C279" s="182"/>
      <c r="E279" s="175"/>
      <c r="H279" s="153"/>
      <c r="L279" s="153"/>
      <c r="M279" s="153"/>
    </row>
    <row r="280" spans="1:14" hidden="1" x14ac:dyDescent="0.2">
      <c r="A280" s="157" t="s">
        <v>367</v>
      </c>
      <c r="C280" s="182"/>
      <c r="E280" s="175"/>
      <c r="H280" s="153"/>
      <c r="L280" s="153"/>
      <c r="M280" s="153"/>
    </row>
    <row r="281" spans="1:14" hidden="1" x14ac:dyDescent="0.2">
      <c r="A281" s="157" t="s">
        <v>368</v>
      </c>
      <c r="C281" s="182"/>
      <c r="E281" s="175"/>
      <c r="H281" s="153"/>
      <c r="L281" s="153"/>
      <c r="M281" s="153"/>
    </row>
    <row r="282" spans="1:14" hidden="1" x14ac:dyDescent="0.2">
      <c r="A282" s="157" t="s">
        <v>369</v>
      </c>
      <c r="C282" s="182"/>
      <c r="E282" s="175"/>
      <c r="H282" s="153"/>
      <c r="L282" s="153"/>
      <c r="M282" s="153"/>
    </row>
    <row r="283" spans="1:14" hidden="1" x14ac:dyDescent="0.2">
      <c r="A283" s="157" t="s">
        <v>370</v>
      </c>
      <c r="C283" s="182"/>
      <c r="E283" s="175"/>
      <c r="H283" s="153"/>
      <c r="L283" s="153"/>
      <c r="M283" s="153"/>
    </row>
    <row r="284" spans="1:14" hidden="1" x14ac:dyDescent="0.2">
      <c r="A284" s="157" t="s">
        <v>371</v>
      </c>
      <c r="C284" s="182"/>
      <c r="E284" s="175"/>
      <c r="H284" s="153"/>
      <c r="L284" s="153"/>
      <c r="M284" s="153"/>
    </row>
    <row r="285" spans="1:14" ht="37.5" customHeight="1" x14ac:dyDescent="0.2">
      <c r="A285" s="168"/>
      <c r="B285" s="168" t="s">
        <v>1479</v>
      </c>
      <c r="C285" s="168" t="s">
        <v>372</v>
      </c>
      <c r="D285" s="168" t="s">
        <v>372</v>
      </c>
      <c r="E285" s="168"/>
      <c r="F285" s="169"/>
      <c r="G285" s="170"/>
      <c r="H285" s="153"/>
      <c r="I285" s="161"/>
      <c r="J285" s="161"/>
      <c r="K285" s="161"/>
      <c r="L285" s="161"/>
      <c r="M285" s="163"/>
    </row>
    <row r="286" spans="1:14" ht="18.75" x14ac:dyDescent="0.2">
      <c r="A286" s="220" t="s">
        <v>1480</v>
      </c>
      <c r="B286" s="221"/>
      <c r="C286" s="221"/>
      <c r="D286" s="221"/>
      <c r="E286" s="221"/>
      <c r="F286" s="222"/>
      <c r="G286" s="221"/>
      <c r="H286" s="153"/>
      <c r="I286" s="161"/>
      <c r="J286" s="161"/>
      <c r="K286" s="161"/>
      <c r="L286" s="161"/>
      <c r="M286" s="163"/>
    </row>
    <row r="287" spans="1:14" ht="18.75" x14ac:dyDescent="0.2">
      <c r="A287" s="220" t="s">
        <v>1481</v>
      </c>
      <c r="B287" s="221"/>
      <c r="C287" s="221"/>
      <c r="D287" s="221"/>
      <c r="E287" s="221"/>
      <c r="F287" s="222"/>
      <c r="G287" s="221"/>
      <c r="H287" s="153"/>
      <c r="I287" s="161"/>
      <c r="J287" s="161"/>
      <c r="K287" s="161"/>
      <c r="L287" s="161"/>
      <c r="M287" s="163"/>
    </row>
    <row r="288" spans="1:14" ht="16.5" customHeight="1" x14ac:dyDescent="0.2">
      <c r="A288" s="153" t="s">
        <v>373</v>
      </c>
      <c r="B288" s="223" t="s">
        <v>1482</v>
      </c>
      <c r="C288" s="224">
        <f>ROW(B38)</f>
        <v>38</v>
      </c>
      <c r="D288" s="188"/>
      <c r="E288" s="188"/>
      <c r="F288" s="188"/>
      <c r="G288" s="188"/>
      <c r="H288" s="153"/>
      <c r="I288" s="173"/>
      <c r="J288" s="225"/>
      <c r="L288" s="188"/>
      <c r="M288" s="188"/>
      <c r="N288" s="188"/>
    </row>
    <row r="289" spans="1:14" ht="16.5" customHeight="1" x14ac:dyDescent="0.2">
      <c r="A289" s="153" t="s">
        <v>374</v>
      </c>
      <c r="B289" s="223" t="s">
        <v>1483</v>
      </c>
      <c r="C289" s="224">
        <f>ROW(B39)</f>
        <v>39</v>
      </c>
      <c r="D289" s="226"/>
      <c r="E289" s="227"/>
      <c r="F289" s="227"/>
      <c r="G289" s="226"/>
      <c r="H289" s="153"/>
      <c r="I289" s="173"/>
      <c r="J289" s="225"/>
      <c r="L289" s="188"/>
      <c r="M289" s="188"/>
    </row>
    <row r="290" spans="1:14" ht="16.5" customHeight="1" x14ac:dyDescent="0.2">
      <c r="A290" s="153" t="s">
        <v>375</v>
      </c>
      <c r="B290" s="223" t="s">
        <v>376</v>
      </c>
      <c r="C290" s="228" t="s">
        <v>377</v>
      </c>
      <c r="D290" s="226"/>
      <c r="E290" s="226"/>
      <c r="F290" s="226"/>
      <c r="G290" s="226"/>
      <c r="H290" s="153"/>
      <c r="I290" s="173"/>
      <c r="J290" s="225"/>
      <c r="K290" s="225"/>
      <c r="L290" s="229"/>
      <c r="M290" s="188"/>
      <c r="N290" s="229"/>
    </row>
    <row r="291" spans="1:14" ht="16.5" customHeight="1" x14ac:dyDescent="0.2">
      <c r="A291" s="153" t="s">
        <v>378</v>
      </c>
      <c r="B291" s="223" t="s">
        <v>1484</v>
      </c>
      <c r="C291" s="224" t="str">
        <f ca="1">IF(ISREF(INDIRECT("'B1. HTT Mortgage Assets'!A1")),ROW('B1. HTT Mortgage Assets'!B43)&amp;" for Mortgage Assets","")</f>
        <v>43 for Mortgage Assets</v>
      </c>
      <c r="D291" s="230"/>
      <c r="E291" s="226"/>
      <c r="F291" s="227"/>
      <c r="G291" s="226"/>
      <c r="H291" s="153"/>
      <c r="I291" s="173"/>
      <c r="J291" s="225"/>
    </row>
    <row r="292" spans="1:14" ht="16.5" customHeight="1" x14ac:dyDescent="0.25">
      <c r="A292" s="153" t="s">
        <v>379</v>
      </c>
      <c r="B292" s="223" t="s">
        <v>1485</v>
      </c>
      <c r="C292" s="224">
        <f>ROW(B52)</f>
        <v>52</v>
      </c>
      <c r="D292" s="226"/>
      <c r="E292" s="226"/>
      <c r="F292" s="226"/>
      <c r="G292" s="226"/>
      <c r="H292" s="153"/>
      <c r="I292" s="173"/>
      <c r="J292" s="119"/>
      <c r="K292" s="225"/>
      <c r="L292" s="229"/>
      <c r="N292" s="229"/>
    </row>
    <row r="293" spans="1:14" ht="16.5" customHeight="1" x14ac:dyDescent="0.25">
      <c r="A293" s="153" t="s">
        <v>380</v>
      </c>
      <c r="B293" s="223" t="s">
        <v>381</v>
      </c>
      <c r="C293" s="231" t="str">
        <f ca="1">IF(ISREF(INDIRECT("'B1. HTT Mortgage Assets'!A1")),ROW('B1. HTT Mortgage Assets'!B186)&amp;" for Residential Mortgage Assets","")</f>
        <v>186 for Residential Mortgage Assets</v>
      </c>
      <c r="D293" s="230"/>
      <c r="E293" s="226"/>
      <c r="F293" s="230"/>
      <c r="G293" s="230"/>
      <c r="H293" s="153"/>
      <c r="I293" s="173"/>
      <c r="M293" s="229"/>
    </row>
    <row r="294" spans="1:14" ht="16.5" customHeight="1" x14ac:dyDescent="0.25">
      <c r="A294" s="153" t="s">
        <v>382</v>
      </c>
      <c r="B294" s="223" t="s">
        <v>1486</v>
      </c>
      <c r="C294" s="231" t="s">
        <v>383</v>
      </c>
      <c r="D294" s="226"/>
      <c r="E294" s="226"/>
      <c r="F294" s="226"/>
      <c r="G294" s="226"/>
      <c r="H294" s="153"/>
      <c r="I294" s="173"/>
      <c r="J294" s="225"/>
      <c r="M294" s="229"/>
    </row>
    <row r="295" spans="1:14" ht="16.5" customHeight="1" x14ac:dyDescent="0.2">
      <c r="A295" s="153" t="s">
        <v>384</v>
      </c>
      <c r="B295" s="223" t="s">
        <v>385</v>
      </c>
      <c r="C295" s="224" t="str">
        <f ca="1">IF(ISREF(INDIRECT("'B1. HTT Mortgage Assets'!A1")),ROW('B1. HTT Mortgage Assets'!B149)&amp;" for Mortgage Assets","")</f>
        <v>149 for Mortgage Assets</v>
      </c>
      <c r="D295" s="230"/>
      <c r="E295" s="226"/>
      <c r="F295" s="230"/>
      <c r="G295" s="226"/>
      <c r="H295" s="153"/>
      <c r="I295" s="173"/>
      <c r="J295" s="225"/>
      <c r="L295" s="229"/>
      <c r="M295" s="229"/>
    </row>
    <row r="296" spans="1:14" ht="16.5" customHeight="1" x14ac:dyDescent="0.2">
      <c r="A296" s="153" t="s">
        <v>386</v>
      </c>
      <c r="B296" s="223" t="s">
        <v>387</v>
      </c>
      <c r="C296" s="224">
        <f>ROW(B111)</f>
        <v>111</v>
      </c>
      <c r="D296" s="226"/>
      <c r="E296" s="226"/>
      <c r="F296" s="226"/>
      <c r="G296" s="226"/>
      <c r="H296" s="153"/>
      <c r="I296" s="173"/>
      <c r="J296" s="225"/>
      <c r="L296" s="229"/>
      <c r="M296" s="229"/>
    </row>
    <row r="297" spans="1:14" ht="16.5" customHeight="1" x14ac:dyDescent="0.2">
      <c r="A297" s="153" t="s">
        <v>388</v>
      </c>
      <c r="B297" s="223" t="s">
        <v>1487</v>
      </c>
      <c r="C297" s="224">
        <f>ROW(B163)</f>
        <v>163</v>
      </c>
      <c r="D297" s="226"/>
      <c r="E297" s="226"/>
      <c r="F297" s="226"/>
      <c r="G297" s="226"/>
      <c r="H297" s="153"/>
      <c r="J297" s="225"/>
      <c r="L297" s="229"/>
    </row>
    <row r="298" spans="1:14" ht="16.5" customHeight="1" x14ac:dyDescent="0.2">
      <c r="A298" s="153" t="s">
        <v>389</v>
      </c>
      <c r="B298" s="223" t="s">
        <v>390</v>
      </c>
      <c r="C298" s="224">
        <f>ROW(B137)</f>
        <v>137</v>
      </c>
      <c r="D298" s="226"/>
      <c r="E298" s="226"/>
      <c r="F298" s="226"/>
      <c r="G298" s="226"/>
      <c r="H298" s="153"/>
      <c r="I298" s="173"/>
      <c r="J298" s="225"/>
      <c r="L298" s="229"/>
    </row>
    <row r="299" spans="1:14" ht="16.5" customHeight="1" x14ac:dyDescent="0.2">
      <c r="A299" s="153" t="s">
        <v>391</v>
      </c>
      <c r="B299" s="223" t="s">
        <v>1488</v>
      </c>
      <c r="C299" s="232"/>
      <c r="D299" s="226"/>
      <c r="E299" s="226"/>
      <c r="F299" s="226"/>
      <c r="G299" s="226"/>
      <c r="H299" s="153"/>
      <c r="I299" s="173"/>
      <c r="L299" s="229"/>
    </row>
    <row r="300" spans="1:14" ht="16.5" customHeight="1" x14ac:dyDescent="0.2">
      <c r="A300" s="153" t="s">
        <v>392</v>
      </c>
      <c r="B300" s="223" t="s">
        <v>1489</v>
      </c>
      <c r="C300" s="224" t="s">
        <v>393</v>
      </c>
      <c r="D300" s="230"/>
      <c r="E300" s="226"/>
      <c r="F300" s="233"/>
      <c r="G300" s="226"/>
      <c r="H300" s="153"/>
      <c r="I300" s="173"/>
      <c r="K300" s="225"/>
      <c r="L300" s="229"/>
    </row>
    <row r="301" spans="1:14" ht="16.5" customHeight="1" x14ac:dyDescent="0.2">
      <c r="A301" s="153" t="s">
        <v>394</v>
      </c>
      <c r="B301" s="223" t="s">
        <v>1490</v>
      </c>
      <c r="C301" s="224" t="s">
        <v>395</v>
      </c>
      <c r="D301" s="226"/>
      <c r="E301" s="226"/>
      <c r="F301" s="226"/>
      <c r="G301" s="226"/>
      <c r="H301" s="153"/>
      <c r="I301" s="173"/>
      <c r="K301" s="225"/>
      <c r="L301" s="229"/>
    </row>
    <row r="302" spans="1:14" ht="16.5" customHeight="1" x14ac:dyDescent="0.2">
      <c r="A302" s="153" t="s">
        <v>396</v>
      </c>
      <c r="B302" s="223" t="s">
        <v>397</v>
      </c>
      <c r="C302" s="224" t="str">
        <f>ROW('C. HTT Harmonised Glossary'!B18)&amp;" for Harmonised Glossary"</f>
        <v>18 for Harmonised Glossary</v>
      </c>
      <c r="D302" s="226"/>
      <c r="E302" s="226"/>
      <c r="F302" s="226"/>
      <c r="G302" s="226"/>
      <c r="H302" s="153"/>
      <c r="I302" s="173"/>
      <c r="K302" s="225"/>
      <c r="L302" s="229"/>
    </row>
    <row r="303" spans="1:14" ht="16.5" customHeight="1" x14ac:dyDescent="0.2">
      <c r="A303" s="153" t="s">
        <v>398</v>
      </c>
      <c r="B303" s="223" t="s">
        <v>1491</v>
      </c>
      <c r="C303" s="224">
        <f>ROW(B65)</f>
        <v>65</v>
      </c>
      <c r="D303" s="226"/>
      <c r="E303" s="226"/>
      <c r="F303" s="226"/>
      <c r="G303" s="226"/>
      <c r="H303" s="153"/>
      <c r="I303" s="173"/>
      <c r="J303" s="225"/>
      <c r="K303" s="225"/>
      <c r="L303" s="229"/>
    </row>
    <row r="304" spans="1:14" ht="16.5" customHeight="1" x14ac:dyDescent="0.2">
      <c r="A304" s="153" t="s">
        <v>399</v>
      </c>
      <c r="B304" s="223" t="s">
        <v>400</v>
      </c>
      <c r="C304" s="224">
        <f>ROW(B88)</f>
        <v>88</v>
      </c>
      <c r="D304" s="226"/>
      <c r="E304" s="226"/>
      <c r="F304" s="226"/>
      <c r="G304" s="226"/>
      <c r="H304" s="153"/>
      <c r="I304" s="173"/>
      <c r="J304" s="225"/>
      <c r="K304" s="225"/>
      <c r="L304" s="229"/>
    </row>
    <row r="305" spans="1:14" ht="16.5" customHeight="1" x14ac:dyDescent="0.2">
      <c r="A305" s="153" t="s">
        <v>401</v>
      </c>
      <c r="B305" s="223" t="s">
        <v>402</v>
      </c>
      <c r="C305" s="224" t="s">
        <v>403</v>
      </c>
      <c r="D305" s="226"/>
      <c r="E305" s="226"/>
      <c r="F305" s="226"/>
      <c r="G305" s="226"/>
      <c r="H305" s="153"/>
      <c r="I305" s="173"/>
      <c r="J305" s="225"/>
      <c r="K305" s="225"/>
      <c r="L305" s="229"/>
      <c r="N305" s="155"/>
    </row>
    <row r="306" spans="1:14" ht="16.5" customHeight="1" x14ac:dyDescent="0.2">
      <c r="A306" s="153" t="s">
        <v>404</v>
      </c>
      <c r="B306" s="223" t="s">
        <v>1492</v>
      </c>
      <c r="C306" s="224">
        <v>44</v>
      </c>
      <c r="D306" s="226"/>
      <c r="E306" s="226"/>
      <c r="F306" s="226"/>
      <c r="G306" s="226"/>
      <c r="H306" s="153"/>
      <c r="I306" s="173"/>
      <c r="J306" s="225"/>
      <c r="K306" s="225"/>
      <c r="L306" s="229"/>
      <c r="N306" s="155"/>
    </row>
    <row r="307" spans="1:14" ht="16.5" customHeight="1" x14ac:dyDescent="0.2">
      <c r="A307" s="153" t="s">
        <v>405</v>
      </c>
      <c r="B307" s="223" t="s">
        <v>1493</v>
      </c>
      <c r="C307" s="224" t="str">
        <f ca="1">IF(ISREF(INDIRECT("'B1. HTT Mortgage Assets'!A1")),ROW('B1. HTT Mortgage Assets'!B179)&amp; " for Mortgage Assets","")</f>
        <v>179 for Mortgage Assets</v>
      </c>
      <c r="D307" s="230"/>
      <c r="E307" s="226"/>
      <c r="F307" s="230"/>
      <c r="G307" s="226"/>
      <c r="H307" s="153"/>
      <c r="I307" s="173"/>
      <c r="J307" s="225"/>
      <c r="K307" s="225"/>
      <c r="L307" s="229"/>
      <c r="N307" s="155"/>
    </row>
    <row r="308" spans="1:14" ht="16.5" customHeight="1" x14ac:dyDescent="0.2">
      <c r="A308" s="153" t="s">
        <v>406</v>
      </c>
      <c r="B308" s="234"/>
      <c r="C308" s="153"/>
      <c r="D308" s="226"/>
      <c r="E308" s="226"/>
      <c r="F308" s="226"/>
      <c r="G308" s="226"/>
      <c r="H308" s="153"/>
      <c r="I308" s="173"/>
      <c r="J308" s="225"/>
      <c r="K308" s="225"/>
      <c r="L308" s="229"/>
      <c r="N308" s="155"/>
    </row>
    <row r="309" spans="1:14" ht="16.5" customHeight="1" x14ac:dyDescent="0.2">
      <c r="A309" s="153" t="s">
        <v>407</v>
      </c>
      <c r="B309" s="153"/>
      <c r="C309" s="153"/>
      <c r="D309" s="226"/>
      <c r="E309" s="226"/>
      <c r="F309" s="226"/>
      <c r="G309" s="226"/>
      <c r="H309" s="153"/>
      <c r="I309" s="173"/>
      <c r="J309" s="225"/>
      <c r="K309" s="225"/>
      <c r="L309" s="229"/>
      <c r="N309" s="155"/>
    </row>
    <row r="310" spans="1:14" ht="16.5" customHeight="1" x14ac:dyDescent="0.2">
      <c r="A310" s="153" t="s">
        <v>408</v>
      </c>
      <c r="B310" s="153"/>
      <c r="C310" s="153"/>
      <c r="H310" s="153"/>
      <c r="N310" s="155"/>
    </row>
    <row r="311" spans="1:14" ht="16.5" customHeight="1" x14ac:dyDescent="0.2">
      <c r="A311" s="169"/>
      <c r="B311" s="168" t="s">
        <v>409</v>
      </c>
      <c r="C311" s="169"/>
      <c r="D311" s="169"/>
      <c r="E311" s="169"/>
      <c r="F311" s="169"/>
      <c r="G311" s="170"/>
      <c r="H311" s="153"/>
      <c r="I311" s="161"/>
      <c r="J311" s="163"/>
      <c r="K311" s="163"/>
      <c r="L311" s="163"/>
      <c r="M311" s="163"/>
      <c r="N311" s="155"/>
    </row>
    <row r="312" spans="1:14" ht="16.5" customHeight="1" x14ac:dyDescent="0.2">
      <c r="A312" s="157" t="s">
        <v>410</v>
      </c>
      <c r="B312" s="183" t="s">
        <v>411</v>
      </c>
      <c r="C312" s="182">
        <v>158.42131898</v>
      </c>
      <c r="H312" s="153"/>
      <c r="I312" s="183"/>
      <c r="J312" s="225"/>
      <c r="N312" s="155"/>
    </row>
    <row r="313" spans="1:14" ht="16.5" customHeight="1" x14ac:dyDescent="0.2">
      <c r="A313" s="157" t="s">
        <v>412</v>
      </c>
      <c r="B313" s="183" t="s">
        <v>413</v>
      </c>
      <c r="C313" s="182">
        <v>0</v>
      </c>
      <c r="H313" s="153"/>
      <c r="I313" s="183"/>
      <c r="J313" s="225"/>
      <c r="N313" s="155"/>
    </row>
    <row r="314" spans="1:14" ht="16.5" customHeight="1" x14ac:dyDescent="0.2">
      <c r="A314" s="157" t="s">
        <v>414</v>
      </c>
      <c r="B314" s="183" t="s">
        <v>415</v>
      </c>
      <c r="C314" s="182">
        <v>0</v>
      </c>
      <c r="H314" s="153"/>
      <c r="I314" s="183"/>
      <c r="J314" s="225"/>
      <c r="N314" s="155"/>
    </row>
    <row r="315" spans="1:14" ht="16.5" customHeight="1" x14ac:dyDescent="0.2">
      <c r="A315" s="157" t="s">
        <v>416</v>
      </c>
      <c r="B315" s="183"/>
      <c r="C315" s="225"/>
      <c r="H315" s="153"/>
      <c r="I315" s="183"/>
      <c r="J315" s="225"/>
      <c r="N315" s="155"/>
    </row>
    <row r="316" spans="1:14" ht="16.5" customHeight="1" x14ac:dyDescent="0.2">
      <c r="A316" s="157" t="s">
        <v>417</v>
      </c>
      <c r="B316" s="183"/>
      <c r="C316" s="225"/>
      <c r="H316" s="153"/>
      <c r="I316" s="183"/>
      <c r="J316" s="225"/>
      <c r="N316" s="155"/>
    </row>
    <row r="317" spans="1:14" ht="16.5" customHeight="1" x14ac:dyDescent="0.2">
      <c r="A317" s="157" t="s">
        <v>418</v>
      </c>
      <c r="B317" s="183"/>
      <c r="C317" s="225"/>
      <c r="H317" s="153"/>
      <c r="I317" s="183"/>
      <c r="J317" s="225"/>
      <c r="N317" s="155"/>
    </row>
    <row r="318" spans="1:14" ht="16.5" customHeight="1" x14ac:dyDescent="0.2">
      <c r="A318" s="157" t="s">
        <v>419</v>
      </c>
      <c r="B318" s="183"/>
      <c r="C318" s="225"/>
      <c r="H318" s="153"/>
      <c r="I318" s="183"/>
      <c r="J318" s="225"/>
      <c r="N318" s="155"/>
    </row>
    <row r="319" spans="1:14" ht="16.5" customHeight="1" x14ac:dyDescent="0.2">
      <c r="A319" s="169"/>
      <c r="B319" s="168" t="s">
        <v>420</v>
      </c>
      <c r="C319" s="169"/>
      <c r="D319" s="169"/>
      <c r="E319" s="169"/>
      <c r="F319" s="169"/>
      <c r="G319" s="170"/>
      <c r="H319" s="153"/>
      <c r="I319" s="161"/>
      <c r="J319" s="163"/>
      <c r="K319" s="163"/>
      <c r="L319" s="163"/>
      <c r="M319" s="163"/>
      <c r="N319" s="155"/>
    </row>
    <row r="320" spans="1:14" ht="16.5" customHeight="1" x14ac:dyDescent="0.2">
      <c r="A320" s="178"/>
      <c r="B320" s="179" t="s">
        <v>421</v>
      </c>
      <c r="C320" s="178"/>
      <c r="D320" s="178"/>
      <c r="E320" s="180"/>
      <c r="F320" s="181"/>
      <c r="G320" s="181"/>
      <c r="H320" s="153"/>
      <c r="L320" s="153"/>
      <c r="M320" s="153"/>
      <c r="N320" s="155"/>
    </row>
    <row r="321" spans="1:14" ht="16.5" customHeight="1" x14ac:dyDescent="0.2">
      <c r="A321" s="157" t="s">
        <v>422</v>
      </c>
      <c r="B321" s="173" t="s">
        <v>1494</v>
      </c>
      <c r="C321" s="173"/>
      <c r="H321" s="153"/>
      <c r="I321" s="155"/>
      <c r="J321" s="155"/>
      <c r="K321" s="155"/>
      <c r="L321" s="155"/>
      <c r="M321" s="155"/>
      <c r="N321" s="155"/>
    </row>
    <row r="322" spans="1:14" ht="16.5" customHeight="1" x14ac:dyDescent="0.2">
      <c r="A322" s="157" t="s">
        <v>423</v>
      </c>
      <c r="B322" s="173" t="s">
        <v>1495</v>
      </c>
      <c r="C322" s="173"/>
      <c r="H322" s="153"/>
      <c r="I322" s="155"/>
      <c r="J322" s="155"/>
      <c r="K322" s="155"/>
      <c r="L322" s="155"/>
      <c r="M322" s="155"/>
      <c r="N322" s="155"/>
    </row>
    <row r="323" spans="1:14" ht="16.5" customHeight="1" x14ac:dyDescent="0.2">
      <c r="A323" s="157" t="s">
        <v>424</v>
      </c>
      <c r="B323" s="173" t="s">
        <v>425</v>
      </c>
      <c r="C323" s="173"/>
      <c r="H323" s="153"/>
      <c r="I323" s="155"/>
      <c r="J323" s="155"/>
      <c r="K323" s="155"/>
      <c r="L323" s="155"/>
      <c r="M323" s="155"/>
      <c r="N323" s="155"/>
    </row>
    <row r="324" spans="1:14" ht="16.5" customHeight="1" x14ac:dyDescent="0.2">
      <c r="A324" s="157" t="s">
        <v>426</v>
      </c>
      <c r="B324" s="173" t="s">
        <v>427</v>
      </c>
      <c r="H324" s="153"/>
      <c r="I324" s="155"/>
      <c r="J324" s="155"/>
      <c r="K324" s="155"/>
      <c r="L324" s="155"/>
      <c r="M324" s="155"/>
      <c r="N324" s="155"/>
    </row>
    <row r="325" spans="1:14" ht="16.5" customHeight="1" x14ac:dyDescent="0.2">
      <c r="A325" s="157" t="s">
        <v>428</v>
      </c>
      <c r="B325" s="173" t="s">
        <v>429</v>
      </c>
      <c r="H325" s="153"/>
      <c r="I325" s="155"/>
      <c r="J325" s="155"/>
      <c r="K325" s="155"/>
      <c r="L325" s="155"/>
      <c r="M325" s="155"/>
      <c r="N325" s="155"/>
    </row>
    <row r="326" spans="1:14" ht="16.5" customHeight="1" x14ac:dyDescent="0.2">
      <c r="A326" s="157" t="s">
        <v>430</v>
      </c>
      <c r="B326" s="173" t="s">
        <v>832</v>
      </c>
      <c r="H326" s="153"/>
      <c r="I326" s="155"/>
      <c r="J326" s="155"/>
      <c r="K326" s="155"/>
      <c r="L326" s="155"/>
      <c r="M326" s="155"/>
      <c r="N326" s="155"/>
    </row>
    <row r="327" spans="1:14" ht="16.5" customHeight="1" x14ac:dyDescent="0.2">
      <c r="A327" s="157" t="s">
        <v>431</v>
      </c>
      <c r="B327" s="173" t="s">
        <v>432</v>
      </c>
      <c r="H327" s="153"/>
      <c r="I327" s="155"/>
      <c r="J327" s="155"/>
      <c r="K327" s="155"/>
      <c r="L327" s="155"/>
      <c r="M327" s="155"/>
      <c r="N327" s="155"/>
    </row>
    <row r="328" spans="1:14" ht="16.5" customHeight="1" x14ac:dyDescent="0.2">
      <c r="A328" s="157" t="s">
        <v>433</v>
      </c>
      <c r="B328" s="173" t="s">
        <v>434</v>
      </c>
      <c r="H328" s="153"/>
      <c r="I328" s="155"/>
      <c r="J328" s="155"/>
      <c r="K328" s="155"/>
      <c r="L328" s="155"/>
      <c r="M328" s="155"/>
      <c r="N328" s="155"/>
    </row>
    <row r="329" spans="1:14" ht="16.5" customHeight="1" x14ac:dyDescent="0.2">
      <c r="A329" s="157" t="s">
        <v>435</v>
      </c>
      <c r="B329" s="173" t="s">
        <v>1496</v>
      </c>
      <c r="H329" s="153"/>
      <c r="I329" s="155"/>
      <c r="J329" s="155"/>
      <c r="K329" s="155"/>
      <c r="L329" s="155"/>
      <c r="M329" s="155"/>
      <c r="N329" s="155"/>
    </row>
    <row r="330" spans="1:14" ht="16.5" hidden="1" customHeight="1" x14ac:dyDescent="0.2">
      <c r="A330" s="157" t="s">
        <v>436</v>
      </c>
      <c r="B330" s="197" t="s">
        <v>437</v>
      </c>
      <c r="H330" s="153"/>
      <c r="I330" s="155"/>
      <c r="J330" s="155"/>
      <c r="K330" s="155"/>
      <c r="L330" s="155"/>
      <c r="M330" s="155"/>
      <c r="N330" s="155"/>
    </row>
    <row r="331" spans="1:14" ht="16.5" hidden="1" customHeight="1" x14ac:dyDescent="0.2">
      <c r="A331" s="157" t="s">
        <v>438</v>
      </c>
      <c r="B331" s="197" t="s">
        <v>437</v>
      </c>
      <c r="H331" s="153"/>
      <c r="I331" s="155"/>
      <c r="J331" s="155"/>
      <c r="K331" s="155"/>
      <c r="L331" s="155"/>
      <c r="M331" s="155"/>
      <c r="N331" s="155"/>
    </row>
    <row r="332" spans="1:14" ht="16.5" hidden="1" customHeight="1" x14ac:dyDescent="0.2">
      <c r="A332" s="157" t="s">
        <v>439</v>
      </c>
      <c r="B332" s="197" t="s">
        <v>437</v>
      </c>
      <c r="H332" s="153"/>
      <c r="I332" s="155"/>
      <c r="J332" s="155"/>
      <c r="K332" s="155"/>
      <c r="L332" s="155"/>
      <c r="M332" s="155"/>
      <c r="N332" s="155"/>
    </row>
    <row r="333" spans="1:14" ht="16.5" hidden="1" customHeight="1" x14ac:dyDescent="0.2">
      <c r="A333" s="157" t="s">
        <v>440</v>
      </c>
      <c r="B333" s="197" t="s">
        <v>437</v>
      </c>
      <c r="H333" s="153"/>
      <c r="I333" s="155"/>
      <c r="J333" s="155"/>
      <c r="K333" s="155"/>
      <c r="L333" s="155"/>
      <c r="M333" s="155"/>
      <c r="N333" s="155"/>
    </row>
    <row r="334" spans="1:14" ht="16.5" hidden="1" customHeight="1" x14ac:dyDescent="0.2">
      <c r="A334" s="157" t="s">
        <v>441</v>
      </c>
      <c r="B334" s="197" t="s">
        <v>437</v>
      </c>
      <c r="H334" s="153"/>
      <c r="I334" s="155"/>
      <c r="J334" s="155"/>
      <c r="K334" s="155"/>
      <c r="L334" s="155"/>
      <c r="M334" s="155"/>
      <c r="N334" s="155"/>
    </row>
    <row r="335" spans="1:14" ht="16.5" hidden="1" customHeight="1" x14ac:dyDescent="0.2">
      <c r="A335" s="157" t="s">
        <v>442</v>
      </c>
      <c r="B335" s="197" t="s">
        <v>437</v>
      </c>
      <c r="H335" s="153"/>
      <c r="I335" s="155"/>
      <c r="J335" s="155"/>
      <c r="K335" s="155"/>
      <c r="L335" s="155"/>
      <c r="M335" s="155"/>
      <c r="N335" s="155"/>
    </row>
    <row r="336" spans="1:14" ht="16.5" hidden="1" customHeight="1" x14ac:dyDescent="0.2">
      <c r="A336" s="157" t="s">
        <v>443</v>
      </c>
      <c r="B336" s="197" t="s">
        <v>437</v>
      </c>
      <c r="H336" s="153"/>
      <c r="I336" s="155"/>
      <c r="J336" s="155"/>
      <c r="K336" s="155"/>
      <c r="L336" s="155"/>
      <c r="M336" s="155"/>
      <c r="N336" s="155"/>
    </row>
    <row r="337" spans="1:14" ht="16.5" hidden="1" customHeight="1" x14ac:dyDescent="0.2">
      <c r="A337" s="157" t="s">
        <v>444</v>
      </c>
      <c r="B337" s="197" t="s">
        <v>437</v>
      </c>
      <c r="H337" s="153"/>
      <c r="I337" s="155"/>
      <c r="J337" s="155"/>
      <c r="K337" s="155"/>
      <c r="L337" s="155"/>
      <c r="M337" s="155"/>
      <c r="N337" s="155"/>
    </row>
    <row r="338" spans="1:14" ht="16.5" hidden="1" customHeight="1" x14ac:dyDescent="0.2">
      <c r="A338" s="157" t="s">
        <v>445</v>
      </c>
      <c r="B338" s="197" t="s">
        <v>437</v>
      </c>
      <c r="H338" s="153"/>
      <c r="I338" s="155"/>
      <c r="J338" s="155"/>
      <c r="K338" s="155"/>
      <c r="L338" s="155"/>
      <c r="M338" s="155"/>
      <c r="N338" s="155"/>
    </row>
    <row r="339" spans="1:14" ht="16.5" hidden="1" customHeight="1" x14ac:dyDescent="0.2">
      <c r="A339" s="157" t="s">
        <v>446</v>
      </c>
      <c r="B339" s="197" t="s">
        <v>437</v>
      </c>
      <c r="H339" s="153"/>
      <c r="I339" s="155"/>
      <c r="J339" s="155"/>
      <c r="K339" s="155"/>
      <c r="L339" s="155"/>
      <c r="M339" s="155"/>
      <c r="N339" s="155"/>
    </row>
    <row r="340" spans="1:14" ht="16.5" hidden="1" customHeight="1" x14ac:dyDescent="0.2">
      <c r="A340" s="157" t="s">
        <v>447</v>
      </c>
      <c r="B340" s="197" t="s">
        <v>437</v>
      </c>
      <c r="H340" s="153"/>
      <c r="I340" s="155"/>
      <c r="J340" s="155"/>
      <c r="K340" s="155"/>
      <c r="L340" s="155"/>
      <c r="M340" s="155"/>
      <c r="N340" s="155"/>
    </row>
    <row r="341" spans="1:14" ht="16.5" hidden="1" customHeight="1" x14ac:dyDescent="0.2">
      <c r="A341" s="157" t="s">
        <v>448</v>
      </c>
      <c r="B341" s="197" t="s">
        <v>437</v>
      </c>
      <c r="H341" s="153"/>
      <c r="I341" s="155"/>
      <c r="J341" s="155"/>
      <c r="K341" s="155"/>
      <c r="L341" s="155"/>
      <c r="M341" s="155"/>
      <c r="N341" s="155"/>
    </row>
    <row r="342" spans="1:14" ht="16.5" hidden="1" customHeight="1" x14ac:dyDescent="0.2">
      <c r="A342" s="157" t="s">
        <v>449</v>
      </c>
      <c r="B342" s="197" t="s">
        <v>437</v>
      </c>
      <c r="H342" s="153"/>
      <c r="I342" s="155"/>
      <c r="J342" s="155"/>
      <c r="K342" s="155"/>
      <c r="L342" s="155"/>
      <c r="M342" s="155"/>
      <c r="N342" s="155"/>
    </row>
    <row r="343" spans="1:14" ht="16.5" hidden="1" customHeight="1" x14ac:dyDescent="0.2">
      <c r="A343" s="157" t="s">
        <v>450</v>
      </c>
      <c r="B343" s="197" t="s">
        <v>437</v>
      </c>
      <c r="H343" s="153"/>
      <c r="I343" s="155"/>
      <c r="J343" s="155"/>
      <c r="K343" s="155"/>
      <c r="L343" s="155"/>
      <c r="M343" s="155"/>
      <c r="N343" s="155"/>
    </row>
    <row r="344" spans="1:14" ht="16.5" hidden="1" customHeight="1" x14ac:dyDescent="0.2">
      <c r="A344" s="157" t="s">
        <v>451</v>
      </c>
      <c r="B344" s="197" t="s">
        <v>437</v>
      </c>
      <c r="H344" s="153"/>
      <c r="I344" s="155"/>
      <c r="J344" s="155"/>
      <c r="K344" s="155"/>
      <c r="L344" s="155"/>
      <c r="M344" s="155"/>
      <c r="N344" s="155"/>
    </row>
    <row r="345" spans="1:14" ht="16.5" hidden="1" customHeight="1" x14ac:dyDescent="0.2">
      <c r="A345" s="157" t="s">
        <v>452</v>
      </c>
      <c r="B345" s="197" t="s">
        <v>437</v>
      </c>
      <c r="H345" s="153"/>
      <c r="I345" s="155"/>
      <c r="J345" s="155"/>
      <c r="K345" s="155"/>
      <c r="L345" s="155"/>
      <c r="M345" s="155"/>
      <c r="N345" s="155"/>
    </row>
    <row r="346" spans="1:14" ht="16.5" hidden="1" customHeight="1" x14ac:dyDescent="0.2">
      <c r="A346" s="157" t="s">
        <v>453</v>
      </c>
      <c r="B346" s="197" t="s">
        <v>437</v>
      </c>
      <c r="H346" s="153"/>
      <c r="I346" s="155"/>
      <c r="J346" s="155"/>
      <c r="K346" s="155"/>
      <c r="L346" s="155"/>
      <c r="M346" s="155"/>
      <c r="N346" s="155"/>
    </row>
    <row r="347" spans="1:14" ht="16.5" hidden="1" customHeight="1" x14ac:dyDescent="0.2">
      <c r="A347" s="157" t="s">
        <v>454</v>
      </c>
      <c r="B347" s="197" t="s">
        <v>437</v>
      </c>
      <c r="H347" s="153"/>
      <c r="I347" s="155"/>
      <c r="J347" s="155"/>
      <c r="K347" s="155"/>
      <c r="L347" s="155"/>
      <c r="M347" s="155"/>
      <c r="N347" s="155"/>
    </row>
    <row r="348" spans="1:14" ht="16.5" hidden="1" customHeight="1" x14ac:dyDescent="0.2">
      <c r="A348" s="157" t="s">
        <v>455</v>
      </c>
      <c r="B348" s="197" t="s">
        <v>437</v>
      </c>
      <c r="H348" s="153"/>
      <c r="I348" s="155"/>
      <c r="J348" s="155"/>
      <c r="K348" s="155"/>
      <c r="L348" s="155"/>
      <c r="M348" s="155"/>
      <c r="N348" s="155"/>
    </row>
    <row r="349" spans="1:14" ht="16.5" hidden="1" customHeight="1" x14ac:dyDescent="0.2">
      <c r="A349" s="157" t="s">
        <v>456</v>
      </c>
      <c r="B349" s="197" t="s">
        <v>437</v>
      </c>
      <c r="H349" s="153"/>
      <c r="I349" s="155"/>
      <c r="J349" s="155"/>
      <c r="K349" s="155"/>
      <c r="L349" s="155"/>
      <c r="M349" s="155"/>
      <c r="N349" s="155"/>
    </row>
    <row r="350" spans="1:14" ht="16.5" hidden="1" customHeight="1" x14ac:dyDescent="0.2">
      <c r="A350" s="157" t="s">
        <v>457</v>
      </c>
      <c r="B350" s="197" t="s">
        <v>437</v>
      </c>
      <c r="H350" s="153"/>
      <c r="I350" s="155"/>
      <c r="J350" s="155"/>
      <c r="K350" s="155"/>
      <c r="L350" s="155"/>
      <c r="M350" s="155"/>
      <c r="N350" s="155"/>
    </row>
    <row r="351" spans="1:14" ht="16.5" hidden="1" customHeight="1" x14ac:dyDescent="0.2">
      <c r="A351" s="157" t="s">
        <v>458</v>
      </c>
      <c r="B351" s="197" t="s">
        <v>437</v>
      </c>
      <c r="H351" s="153"/>
      <c r="I351" s="155"/>
      <c r="J351" s="155"/>
      <c r="K351" s="155"/>
      <c r="L351" s="155"/>
      <c r="M351" s="155"/>
      <c r="N351" s="155"/>
    </row>
    <row r="352" spans="1:14" ht="16.5" hidden="1" customHeight="1" x14ac:dyDescent="0.2">
      <c r="A352" s="157" t="s">
        <v>459</v>
      </c>
      <c r="B352" s="197" t="s">
        <v>437</v>
      </c>
      <c r="H352" s="153"/>
      <c r="I352" s="155"/>
      <c r="J352" s="155"/>
      <c r="K352" s="155"/>
      <c r="L352" s="155"/>
      <c r="M352" s="155"/>
      <c r="N352" s="155"/>
    </row>
    <row r="353" spans="1:14" ht="16.5" hidden="1" customHeight="1" x14ac:dyDescent="0.2">
      <c r="A353" s="157" t="s">
        <v>460</v>
      </c>
      <c r="B353" s="197" t="s">
        <v>437</v>
      </c>
      <c r="H353" s="153"/>
      <c r="I353" s="155"/>
      <c r="J353" s="155"/>
      <c r="K353" s="155"/>
      <c r="L353" s="155"/>
      <c r="M353" s="155"/>
      <c r="N353" s="155"/>
    </row>
    <row r="354" spans="1:14" ht="16.5" hidden="1" customHeight="1" x14ac:dyDescent="0.2">
      <c r="A354" s="157" t="s">
        <v>461</v>
      </c>
      <c r="B354" s="197" t="s">
        <v>437</v>
      </c>
      <c r="H354" s="153"/>
      <c r="I354" s="155"/>
      <c r="J354" s="155"/>
      <c r="K354" s="155"/>
      <c r="L354" s="155"/>
      <c r="M354" s="155"/>
      <c r="N354" s="155"/>
    </row>
    <row r="355" spans="1:14" ht="16.5" hidden="1" customHeight="1" x14ac:dyDescent="0.2">
      <c r="A355" s="157" t="s">
        <v>462</v>
      </c>
      <c r="B355" s="197" t="s">
        <v>437</v>
      </c>
      <c r="H355" s="153"/>
      <c r="I355" s="155"/>
      <c r="J355" s="155"/>
      <c r="K355" s="155"/>
      <c r="L355" s="155"/>
      <c r="M355" s="155"/>
      <c r="N355" s="155"/>
    </row>
    <row r="356" spans="1:14" ht="16.5" hidden="1" customHeight="1" x14ac:dyDescent="0.2">
      <c r="A356" s="157" t="s">
        <v>463</v>
      </c>
      <c r="B356" s="197" t="s">
        <v>437</v>
      </c>
      <c r="H356" s="153"/>
      <c r="I356" s="155"/>
      <c r="J356" s="155"/>
      <c r="K356" s="155"/>
      <c r="L356" s="155"/>
      <c r="M356" s="155"/>
      <c r="N356" s="155"/>
    </row>
    <row r="357" spans="1:14" ht="16.5" hidden="1" customHeight="1" x14ac:dyDescent="0.2">
      <c r="A357" s="157" t="s">
        <v>464</v>
      </c>
      <c r="B357" s="197" t="s">
        <v>437</v>
      </c>
      <c r="H357" s="153"/>
      <c r="I357" s="155"/>
      <c r="J357" s="155"/>
      <c r="K357" s="155"/>
      <c r="L357" s="155"/>
      <c r="M357" s="155"/>
      <c r="N357" s="155"/>
    </row>
    <row r="358" spans="1:14" ht="16.5" hidden="1" customHeight="1" x14ac:dyDescent="0.2">
      <c r="A358" s="157" t="s">
        <v>465</v>
      </c>
      <c r="B358" s="197" t="s">
        <v>437</v>
      </c>
      <c r="H358" s="153"/>
      <c r="I358" s="155"/>
      <c r="J358" s="155"/>
      <c r="K358" s="155"/>
      <c r="L358" s="155"/>
      <c r="M358" s="155"/>
      <c r="N358" s="155"/>
    </row>
    <row r="359" spans="1:14" ht="16.5" hidden="1" customHeight="1" x14ac:dyDescent="0.2">
      <c r="A359" s="157" t="s">
        <v>466</v>
      </c>
      <c r="B359" s="197" t="s">
        <v>437</v>
      </c>
      <c r="H359" s="153"/>
      <c r="I359" s="155"/>
      <c r="J359" s="155"/>
      <c r="K359" s="155"/>
      <c r="L359" s="155"/>
      <c r="M359" s="155"/>
      <c r="N359" s="155"/>
    </row>
    <row r="360" spans="1:14" ht="16.5" hidden="1" customHeight="1" x14ac:dyDescent="0.2">
      <c r="A360" s="157" t="s">
        <v>467</v>
      </c>
      <c r="B360" s="197" t="s">
        <v>437</v>
      </c>
      <c r="H360" s="153"/>
      <c r="I360" s="155"/>
      <c r="J360" s="155"/>
      <c r="K360" s="155"/>
      <c r="L360" s="155"/>
      <c r="M360" s="155"/>
      <c r="N360" s="155"/>
    </row>
    <row r="361" spans="1:14" ht="16.5" hidden="1" customHeight="1" x14ac:dyDescent="0.2">
      <c r="A361" s="157" t="s">
        <v>468</v>
      </c>
      <c r="B361" s="197" t="s">
        <v>437</v>
      </c>
      <c r="H361" s="153"/>
      <c r="I361" s="155"/>
      <c r="J361" s="155"/>
      <c r="K361" s="155"/>
      <c r="L361" s="155"/>
      <c r="M361" s="155"/>
      <c r="N361" s="155"/>
    </row>
    <row r="362" spans="1:14" ht="16.5" hidden="1" customHeight="1" x14ac:dyDescent="0.2">
      <c r="A362" s="157" t="s">
        <v>469</v>
      </c>
      <c r="B362" s="197" t="s">
        <v>437</v>
      </c>
      <c r="H362" s="153"/>
      <c r="I362" s="155"/>
      <c r="J362" s="155"/>
      <c r="K362" s="155"/>
      <c r="L362" s="155"/>
      <c r="M362" s="155"/>
      <c r="N362" s="155"/>
    </row>
    <row r="363" spans="1:14" ht="16.5" hidden="1" customHeight="1" x14ac:dyDescent="0.2">
      <c r="A363" s="157" t="s">
        <v>470</v>
      </c>
      <c r="B363" s="197" t="s">
        <v>437</v>
      </c>
      <c r="H363" s="153"/>
      <c r="I363" s="155"/>
      <c r="J363" s="155"/>
      <c r="K363" s="155"/>
      <c r="L363" s="155"/>
      <c r="M363" s="155"/>
      <c r="N363" s="155"/>
    </row>
    <row r="364" spans="1:14" ht="16.5" hidden="1" customHeight="1" x14ac:dyDescent="0.2">
      <c r="A364" s="157" t="s">
        <v>471</v>
      </c>
      <c r="B364" s="197" t="s">
        <v>437</v>
      </c>
      <c r="H364" s="153"/>
      <c r="I364" s="155"/>
      <c r="J364" s="155"/>
      <c r="K364" s="155"/>
      <c r="L364" s="155"/>
      <c r="M364" s="155"/>
      <c r="N364" s="155"/>
    </row>
    <row r="365" spans="1:14" ht="16.5" hidden="1" customHeight="1" x14ac:dyDescent="0.2">
      <c r="A365" s="157" t="s">
        <v>472</v>
      </c>
      <c r="B365" s="197" t="s">
        <v>437</v>
      </c>
      <c r="H365" s="153"/>
      <c r="I365" s="155"/>
      <c r="J365" s="155"/>
      <c r="K365" s="155"/>
      <c r="L365" s="155"/>
      <c r="M365" s="155"/>
      <c r="N365" s="155"/>
    </row>
    <row r="366" spans="1:14" ht="16.5" customHeight="1" x14ac:dyDescent="0.2">
      <c r="H366" s="153"/>
      <c r="I366" s="155"/>
      <c r="J366" s="155"/>
      <c r="K366" s="155"/>
      <c r="L366" s="155"/>
      <c r="M366" s="155"/>
      <c r="N366" s="155"/>
    </row>
    <row r="367" spans="1:14" ht="16.5" customHeight="1" x14ac:dyDescent="0.2">
      <c r="H367" s="153"/>
      <c r="I367" s="155"/>
      <c r="J367" s="155"/>
      <c r="K367" s="155"/>
      <c r="L367" s="155"/>
      <c r="M367" s="155"/>
      <c r="N367" s="155"/>
    </row>
    <row r="368" spans="1:14" ht="16.5" customHeight="1" x14ac:dyDescent="0.2">
      <c r="H368" s="153"/>
      <c r="I368" s="155"/>
      <c r="J368" s="155"/>
      <c r="K368" s="155"/>
      <c r="L368" s="155"/>
      <c r="M368" s="155"/>
      <c r="N368" s="155"/>
    </row>
    <row r="369" spans="8:8" s="155" customFormat="1" ht="16.5" customHeight="1" x14ac:dyDescent="0.2">
      <c r="H369" s="153"/>
    </row>
    <row r="370" spans="8:8" s="155" customFormat="1" ht="16.5" customHeight="1" x14ac:dyDescent="0.2">
      <c r="H370" s="153"/>
    </row>
    <row r="371" spans="8:8" s="155" customFormat="1" ht="16.5" customHeight="1" x14ac:dyDescent="0.2">
      <c r="H371" s="153"/>
    </row>
    <row r="372" spans="8:8" s="155" customFormat="1" ht="16.5" customHeight="1" x14ac:dyDescent="0.2">
      <c r="H372" s="153"/>
    </row>
    <row r="373" spans="8:8" s="155" customFormat="1" ht="16.5" customHeight="1" x14ac:dyDescent="0.2">
      <c r="H373" s="153"/>
    </row>
    <row r="374" spans="8:8" s="155" customFormat="1" ht="16.5" customHeight="1" x14ac:dyDescent="0.2">
      <c r="H374" s="153"/>
    </row>
    <row r="375" spans="8:8" s="155" customFormat="1" ht="16.5" customHeight="1" x14ac:dyDescent="0.2">
      <c r="H375" s="153"/>
    </row>
    <row r="376" spans="8:8" s="155" customFormat="1" ht="16.5" customHeight="1" x14ac:dyDescent="0.2">
      <c r="H376" s="153"/>
    </row>
    <row r="377" spans="8:8" s="155" customFormat="1" ht="16.5" customHeight="1" x14ac:dyDescent="0.2">
      <c r="H377" s="153"/>
    </row>
    <row r="378" spans="8:8" s="155" customFormat="1" ht="16.5" customHeight="1" x14ac:dyDescent="0.2">
      <c r="H378" s="153"/>
    </row>
    <row r="379" spans="8:8" s="155" customFormat="1" ht="16.5" customHeight="1" x14ac:dyDescent="0.2">
      <c r="H379" s="153"/>
    </row>
    <row r="380" spans="8:8" s="155" customFormat="1" ht="16.5" customHeight="1" x14ac:dyDescent="0.2">
      <c r="H380" s="153"/>
    </row>
    <row r="381" spans="8:8" s="155" customFormat="1" ht="16.5" customHeight="1" x14ac:dyDescent="0.2">
      <c r="H381" s="153"/>
    </row>
    <row r="382" spans="8:8" s="155" customFormat="1" ht="16.5" customHeight="1" x14ac:dyDescent="0.2">
      <c r="H382" s="153"/>
    </row>
    <row r="383" spans="8:8" s="155" customFormat="1" ht="16.5" customHeight="1" x14ac:dyDescent="0.2">
      <c r="H383" s="153"/>
    </row>
    <row r="384" spans="8:8" s="155" customFormat="1" ht="16.5" customHeight="1" x14ac:dyDescent="0.2">
      <c r="H384" s="153"/>
    </row>
    <row r="385" spans="8:8" s="155" customFormat="1" ht="16.5" customHeight="1" x14ac:dyDescent="0.2">
      <c r="H385" s="153"/>
    </row>
    <row r="386" spans="8:8" s="155" customFormat="1" ht="16.5" customHeight="1" x14ac:dyDescent="0.2">
      <c r="H386" s="153"/>
    </row>
    <row r="387" spans="8:8" s="155" customFormat="1" ht="16.5" customHeight="1" x14ac:dyDescent="0.2">
      <c r="H387" s="153"/>
    </row>
    <row r="388" spans="8:8" s="155" customFormat="1" ht="16.5" customHeight="1" x14ac:dyDescent="0.2">
      <c r="H388" s="153"/>
    </row>
    <row r="389" spans="8:8" s="155" customFormat="1" ht="16.5" customHeight="1" x14ac:dyDescent="0.2">
      <c r="H389" s="153"/>
    </row>
    <row r="390" spans="8:8" s="155" customFormat="1" ht="16.5" customHeight="1" x14ac:dyDescent="0.2">
      <c r="H390" s="153"/>
    </row>
    <row r="391" spans="8:8" s="155" customFormat="1" x14ac:dyDescent="0.2">
      <c r="H391" s="153"/>
    </row>
    <row r="392" spans="8:8" s="155" customFormat="1" x14ac:dyDescent="0.2">
      <c r="H392" s="153"/>
    </row>
    <row r="393" spans="8:8" s="155" customFormat="1" x14ac:dyDescent="0.2">
      <c r="H393" s="153"/>
    </row>
    <row r="394" spans="8:8" s="155" customFormat="1" x14ac:dyDescent="0.2">
      <c r="H394" s="153"/>
    </row>
    <row r="395" spans="8:8" s="155" customFormat="1" x14ac:dyDescent="0.2">
      <c r="H395" s="153"/>
    </row>
    <row r="396" spans="8:8" s="155" customFormat="1" x14ac:dyDescent="0.2">
      <c r="H396" s="153"/>
    </row>
    <row r="397" spans="8:8" s="155" customFormat="1" x14ac:dyDescent="0.2">
      <c r="H397" s="153"/>
    </row>
    <row r="398" spans="8:8" s="155" customFormat="1" x14ac:dyDescent="0.2">
      <c r="H398" s="153"/>
    </row>
    <row r="399" spans="8:8" s="155" customFormat="1" x14ac:dyDescent="0.2">
      <c r="H399" s="153"/>
    </row>
    <row r="400" spans="8:8" s="155" customFormat="1" x14ac:dyDescent="0.2">
      <c r="H400" s="153"/>
    </row>
    <row r="401" spans="8:8" s="155" customFormat="1" x14ac:dyDescent="0.2">
      <c r="H401" s="153"/>
    </row>
    <row r="402" spans="8:8" s="155" customFormat="1" x14ac:dyDescent="0.2">
      <c r="H402" s="153"/>
    </row>
    <row r="403" spans="8:8" s="155" customFormat="1" x14ac:dyDescent="0.2">
      <c r="H403" s="153"/>
    </row>
    <row r="404" spans="8:8" s="155" customFormat="1" x14ac:dyDescent="0.2">
      <c r="H404" s="153"/>
    </row>
    <row r="405" spans="8:8" s="155" customFormat="1" x14ac:dyDescent="0.2">
      <c r="H405" s="153"/>
    </row>
    <row r="406" spans="8:8" s="155" customFormat="1" x14ac:dyDescent="0.2">
      <c r="H406" s="153"/>
    </row>
    <row r="407" spans="8:8" s="155" customFormat="1" x14ac:dyDescent="0.2">
      <c r="H407" s="153"/>
    </row>
    <row r="408" spans="8:8" s="155" customFormat="1" x14ac:dyDescent="0.2">
      <c r="H408" s="153"/>
    </row>
    <row r="409" spans="8:8" s="155" customFormat="1" x14ac:dyDescent="0.2">
      <c r="H409" s="153"/>
    </row>
    <row r="410" spans="8:8" s="155" customFormat="1" x14ac:dyDescent="0.2">
      <c r="H410" s="153"/>
    </row>
    <row r="411" spans="8:8" s="155" customFormat="1" x14ac:dyDescent="0.2">
      <c r="H411" s="153"/>
    </row>
    <row r="412" spans="8:8" s="155" customFormat="1" x14ac:dyDescent="0.2">
      <c r="H412" s="153"/>
    </row>
    <row r="413" spans="8:8" s="155" customFormat="1" x14ac:dyDescent="0.2">
      <c r="H413" s="153"/>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C2830515-2482-47E6-B4CC-2A816C0F94EF}">
      <formula1>J299:J302</formula1>
    </dataValidation>
  </dataValidations>
  <hyperlinks>
    <hyperlink ref="B6" location="'A. HTT General'!B13" display="1. Basic Facts" xr:uid="{FB57959D-AB3B-48AC-A391-4F45769E80DD}"/>
    <hyperlink ref="B7" location="'A. HTT General'!B26" display="2. Regulatory Summary" xr:uid="{9369176E-2728-4498-BFCD-BA686B363AFF}"/>
    <hyperlink ref="B8" location="'A. HTT General'!B36" display="3. General Cover Pool / Covered Bond Information" xr:uid="{E6042275-87D8-4309-8500-5EDD84ECB7B3}"/>
    <hyperlink ref="B9" location="'A. HTT General'!B285" display="4. References to Capital Requirements Regulation (CRR) 129(7)" xr:uid="{A80FCB1B-AD3C-4190-94B8-29AFA3251B0B}"/>
    <hyperlink ref="B11" location="'A. HTT General'!B319" display="6. Other relevant information" xr:uid="{3736403E-D8F4-42B5-A251-0424EBAE3CAB}"/>
    <hyperlink ref="C289" location="'A. HTT General'!A39" display="'A. HTT General'!A39" xr:uid="{D1A4DFD3-7F34-4D9F-88E9-61E1E530E564}"/>
    <hyperlink ref="C291" location="'B1. HTT Mortgage Assets'!B43" display="'B1. HTT Mortgage Assets'!B43" xr:uid="{2E738748-4993-4A25-B245-7B154DFDB16C}"/>
    <hyperlink ref="C292" location="'A. HTT General'!A52" display="'A. HTT General'!A52" xr:uid="{545EE465-C75F-4732-9E09-D5CCC59346B9}"/>
    <hyperlink ref="C297" location="'A. HTT General'!B163" display="'A. HTT General'!B163" xr:uid="{357089C5-BAFC-4792-B592-1E648FC5C2F2}"/>
    <hyperlink ref="C298" location="'A. HTT General'!B137" display="'A. HTT General'!B137" xr:uid="{594EC0C5-93FC-4940-B401-9B033DE0A920}"/>
    <hyperlink ref="C302" location="'C. HTT Harmonised Glossary'!B18" display="'C. HTT Harmonised Glossary'!B18" xr:uid="{A028BC6E-9E0B-4675-819A-5A66B7E498BD}"/>
    <hyperlink ref="C303" location="'A. HTT General'!B65" display="'A. HTT General'!B65" xr:uid="{977540F6-F256-473F-B1B2-600756617EAF}"/>
    <hyperlink ref="C304" location="'A. HTT General'!B88" display="'A. HTT General'!B88" xr:uid="{D6A82B88-9B47-4010-87AD-90166A6F6474}"/>
    <hyperlink ref="C307" location="'B1. HTT Mortgage Assets'!B179" display="'B1. HTT Mortgage Assets'!B179" xr:uid="{45982377-E861-4643-8A11-57F2738EB5D7}"/>
    <hyperlink ref="B27" r:id="rId1" display="Basel Compliance (Y/N)" xr:uid="{B92689A7-98D3-47EF-8108-B61897AEB2BA}"/>
    <hyperlink ref="B29" r:id="rId2" xr:uid="{0CFE57A5-E628-4F4C-8523-591F6C868698}"/>
    <hyperlink ref="B30" r:id="rId3" xr:uid="{376DC545-6640-4E19-81D8-EEB2EFDE27F8}"/>
    <hyperlink ref="B10" location="'A. HTT General'!B311" display="5. References to Capital Requirements Regulation (CRR) 129(1)" xr:uid="{0D35683D-4488-463C-9026-1039C21472BB}"/>
    <hyperlink ref="C293" location="'B1. HTT Mortgage Assets'!B186" display="'B1. HTT Mortgage Assets'!B186" xr:uid="{AB46F55F-A8EA-4938-B5C5-5A16847CBD9E}"/>
    <hyperlink ref="C288" location="'A. HTT General'!A38" display="'A. HTT General'!A38" xr:uid="{39257698-256A-411B-83E4-5461BF098439}"/>
    <hyperlink ref="C296" location="'A. HTT General'!B111" display="'A. HTT General'!B111" xr:uid="{2CA286C3-C2E6-435D-8C7E-F3E2C42C29F3}"/>
    <hyperlink ref="C295" location="'B1. HTT Mortgage Assets'!B149" display="'B1. HTT Mortgage Assets'!B149" xr:uid="{19CE4214-4BFB-4DBC-A6A7-0447EE237E23}"/>
    <hyperlink ref="C294" location="'C. HTT Harmonised Glossary'!B20" display="link to Glossary HG.1.15" xr:uid="{0D96D43F-4E2D-491E-894E-650A9F4DBFA0}"/>
    <hyperlink ref="C306" location="'A. HTT General'!B44" display="'A. HTT General'!B44" xr:uid="{C847EBE8-29E2-45B7-AD0C-3753125DEC5B}"/>
    <hyperlink ref="C300" location="'B1. HTT Mortgage Assets'!B215" display="215 LTV residential mortgage" xr:uid="{23DD55AE-2E48-4EFA-9B9A-8852C1B2B0E3}"/>
    <hyperlink ref="C301" location="'A. HTT General'!B230" display="230 Derivatives and Swaps" xr:uid="{073695EA-AC18-4FD5-A54E-902DBA9BC54A}"/>
    <hyperlink ref="B28" r:id="rId4" display="CBD Compliance (Y/N)" xr:uid="{BFFA575A-3067-4AC0-A577-7E29A53784A0}"/>
    <hyperlink ref="C305" location="'C. HTT Harmonised Glossary'!B12" display="link to Glossary HG 1.7" xr:uid="{523957EC-E7C9-409B-B3A7-9F4D56564C9F}"/>
    <hyperlink ref="B44" location="'C. HTT Harmonised Glossary'!B6" display="2. Over-collateralisation (OC) " xr:uid="{F1197835-7B46-4999-AE01-1825ED08604C}"/>
  </hyperlinks>
  <pageMargins left="0.7" right="0.7" top="0.75" bottom="0.75" header="0.3" footer="0.3"/>
  <pageSetup scale="34" orientation="portrait" r:id="rId5"/>
  <headerFooter>
    <oddFooter>&amp;R&amp;1#&amp;"Calibri"&amp;10&amp;K0078D7Classification : Internal</oddFooter>
  </headerFooter>
  <rowBreaks count="1" manualBreakCount="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816F-FC41-4911-9229-7E8BEBA193A3}">
  <sheetPr>
    <tabColor theme="9" tint="-0.249977111117893"/>
  </sheetPr>
  <dimension ref="A1:N423"/>
  <sheetViews>
    <sheetView view="pageBreakPreview" zoomScale="85" zoomScaleNormal="85" zoomScaleSheetLayoutView="85" workbookViewId="0">
      <selection activeCell="A385" sqref="A385:XFD422"/>
    </sheetView>
  </sheetViews>
  <sheetFormatPr defaultColWidth="8.85546875" defaultRowHeight="15" outlineLevelRow="1" x14ac:dyDescent="0.2"/>
  <cols>
    <col min="1" max="1" width="13.85546875" style="157" customWidth="1"/>
    <col min="2" max="2" width="62.85546875" style="157" customWidth="1"/>
    <col min="3" max="3" width="41" style="157" customWidth="1"/>
    <col min="4" max="4" width="40.85546875" style="157" customWidth="1"/>
    <col min="5" max="5" width="6.7109375" style="157" customWidth="1"/>
    <col min="6" max="6" width="41.5703125" style="157" customWidth="1"/>
    <col min="7" max="7" width="41.5703125" style="153" customWidth="1"/>
    <col min="8" max="16384" width="8.85546875" style="155"/>
  </cols>
  <sheetData>
    <row r="1" spans="1:7" ht="31.5" x14ac:dyDescent="0.2">
      <c r="A1" s="118" t="s">
        <v>822</v>
      </c>
      <c r="B1" s="118"/>
      <c r="C1" s="153"/>
      <c r="D1" s="153"/>
      <c r="E1" s="153"/>
      <c r="F1" s="154" t="s">
        <v>1445</v>
      </c>
    </row>
    <row r="2" spans="1:7" ht="15.75" thickBot="1" x14ac:dyDescent="0.25">
      <c r="A2" s="153"/>
      <c r="B2" s="153"/>
      <c r="C2" s="153"/>
      <c r="D2" s="153"/>
      <c r="E2" s="153"/>
      <c r="F2" s="153"/>
    </row>
    <row r="3" spans="1:7" ht="19.5" thickBot="1" x14ac:dyDescent="0.25">
      <c r="A3" s="158"/>
      <c r="B3" s="159" t="s">
        <v>0</v>
      </c>
      <c r="C3" s="235" t="s">
        <v>1</v>
      </c>
      <c r="D3" s="158"/>
      <c r="E3" s="158"/>
      <c r="F3" s="153"/>
      <c r="G3" s="158"/>
    </row>
    <row r="4" spans="1:7" ht="15.75" thickBot="1" x14ac:dyDescent="0.25"/>
    <row r="5" spans="1:7" ht="18.75" x14ac:dyDescent="0.2">
      <c r="A5" s="161"/>
      <c r="B5" s="162" t="s">
        <v>473</v>
      </c>
      <c r="C5" s="161"/>
      <c r="E5" s="163"/>
      <c r="F5" s="163"/>
    </row>
    <row r="6" spans="1:7" x14ac:dyDescent="0.2">
      <c r="B6" s="236" t="s">
        <v>474</v>
      </c>
    </row>
    <row r="7" spans="1:7" x14ac:dyDescent="0.2">
      <c r="B7" s="237" t="s">
        <v>475</v>
      </c>
    </row>
    <row r="8" spans="1:7" ht="15.75" thickBot="1" x14ac:dyDescent="0.25">
      <c r="B8" s="238" t="s">
        <v>476</v>
      </c>
    </row>
    <row r="9" spans="1:7" x14ac:dyDescent="0.2">
      <c r="B9" s="239"/>
    </row>
    <row r="10" spans="1:7" ht="37.5" x14ac:dyDescent="0.2">
      <c r="A10" s="168" t="s">
        <v>5</v>
      </c>
      <c r="B10" s="168" t="s">
        <v>474</v>
      </c>
      <c r="C10" s="169"/>
      <c r="D10" s="169"/>
      <c r="E10" s="169"/>
      <c r="F10" s="169"/>
      <c r="G10" s="170"/>
    </row>
    <row r="11" spans="1:7" ht="15" customHeight="1" x14ac:dyDescent="0.2">
      <c r="A11" s="178"/>
      <c r="B11" s="179" t="s">
        <v>477</v>
      </c>
      <c r="C11" s="178" t="s">
        <v>59</v>
      </c>
      <c r="D11" s="178"/>
      <c r="E11" s="178"/>
      <c r="F11" s="181" t="s">
        <v>478</v>
      </c>
      <c r="G11" s="181"/>
    </row>
    <row r="12" spans="1:7" x14ac:dyDescent="0.2">
      <c r="A12" s="157" t="s">
        <v>479</v>
      </c>
      <c r="B12" s="157" t="s">
        <v>480</v>
      </c>
      <c r="C12" s="184">
        <v>3579.2750384699998</v>
      </c>
      <c r="F12" s="192">
        <f>IF($C$15=0,"",IF(C12="[for completion]","",C12/$C$15))</f>
        <v>1</v>
      </c>
    </row>
    <row r="13" spans="1:7" x14ac:dyDescent="0.2">
      <c r="A13" s="157" t="s">
        <v>481</v>
      </c>
      <c r="B13" s="157" t="s">
        <v>482</v>
      </c>
      <c r="C13" s="184">
        <v>0</v>
      </c>
      <c r="F13" s="192">
        <f>IF($C$15=0,"",IF(C13="[for completion]","",C13/$C$15))</f>
        <v>0</v>
      </c>
    </row>
    <row r="14" spans="1:7" x14ac:dyDescent="0.2">
      <c r="A14" s="157" t="s">
        <v>483</v>
      </c>
      <c r="B14" s="157" t="s">
        <v>70</v>
      </c>
      <c r="C14" s="184">
        <v>0</v>
      </c>
      <c r="F14" s="192">
        <f>IF($C$15=0,"",IF(C14="[for completion]","",C14/$C$15))</f>
        <v>0</v>
      </c>
    </row>
    <row r="15" spans="1:7" x14ac:dyDescent="0.2">
      <c r="A15" s="157" t="s">
        <v>484</v>
      </c>
      <c r="B15" s="240" t="s">
        <v>72</v>
      </c>
      <c r="C15" s="184">
        <f>SUM(C12:C14)</f>
        <v>3579.2750384699998</v>
      </c>
      <c r="F15" s="241">
        <f>SUM(F12:F14)</f>
        <v>1</v>
      </c>
    </row>
    <row r="16" spans="1:7" outlineLevel="1" x14ac:dyDescent="0.2">
      <c r="A16" s="157" t="s">
        <v>485</v>
      </c>
      <c r="B16" s="197" t="s">
        <v>486</v>
      </c>
      <c r="C16" s="184"/>
      <c r="F16" s="192">
        <f t="shared" ref="F16:F26" si="0">IF($C$15=0,"",IF(C16="[for completion]","",C16/$C$15))</f>
        <v>0</v>
      </c>
    </row>
    <row r="17" spans="1:7" outlineLevel="1" x14ac:dyDescent="0.2">
      <c r="A17" s="157" t="s">
        <v>487</v>
      </c>
      <c r="B17" s="197" t="s">
        <v>488</v>
      </c>
      <c r="C17" s="184"/>
      <c r="F17" s="192">
        <f t="shared" si="0"/>
        <v>0</v>
      </c>
    </row>
    <row r="18" spans="1:7" outlineLevel="1" x14ac:dyDescent="0.2">
      <c r="A18" s="157" t="s">
        <v>489</v>
      </c>
      <c r="B18" s="197"/>
      <c r="C18" s="184"/>
      <c r="F18" s="192">
        <f t="shared" si="0"/>
        <v>0</v>
      </c>
    </row>
    <row r="19" spans="1:7" outlineLevel="1" x14ac:dyDescent="0.2">
      <c r="A19" s="157" t="s">
        <v>490</v>
      </c>
      <c r="B19" s="197"/>
      <c r="C19" s="184"/>
      <c r="F19" s="192">
        <f t="shared" si="0"/>
        <v>0</v>
      </c>
    </row>
    <row r="20" spans="1:7" outlineLevel="1" x14ac:dyDescent="0.2">
      <c r="A20" s="157" t="s">
        <v>491</v>
      </c>
      <c r="B20" s="197"/>
      <c r="C20" s="184"/>
      <c r="F20" s="192">
        <f t="shared" si="0"/>
        <v>0</v>
      </c>
    </row>
    <row r="21" spans="1:7" outlineLevel="1" x14ac:dyDescent="0.2">
      <c r="A21" s="157" t="s">
        <v>492</v>
      </c>
      <c r="B21" s="197"/>
      <c r="C21" s="184"/>
      <c r="F21" s="192">
        <f t="shared" si="0"/>
        <v>0</v>
      </c>
    </row>
    <row r="22" spans="1:7" outlineLevel="1" x14ac:dyDescent="0.2">
      <c r="A22" s="157" t="s">
        <v>493</v>
      </c>
      <c r="B22" s="197"/>
      <c r="C22" s="184"/>
      <c r="F22" s="192">
        <f t="shared" si="0"/>
        <v>0</v>
      </c>
    </row>
    <row r="23" spans="1:7" outlineLevel="1" x14ac:dyDescent="0.2">
      <c r="A23" s="157" t="s">
        <v>494</v>
      </c>
      <c r="B23" s="197"/>
      <c r="C23" s="184"/>
      <c r="F23" s="192">
        <f t="shared" si="0"/>
        <v>0</v>
      </c>
    </row>
    <row r="24" spans="1:7" outlineLevel="1" x14ac:dyDescent="0.2">
      <c r="A24" s="157" t="s">
        <v>495</v>
      </c>
      <c r="B24" s="197"/>
      <c r="C24" s="184"/>
      <c r="F24" s="192">
        <f t="shared" si="0"/>
        <v>0</v>
      </c>
    </row>
    <row r="25" spans="1:7" outlineLevel="1" x14ac:dyDescent="0.2">
      <c r="A25" s="157" t="s">
        <v>496</v>
      </c>
      <c r="B25" s="197"/>
      <c r="C25" s="184"/>
      <c r="F25" s="192">
        <f t="shared" si="0"/>
        <v>0</v>
      </c>
    </row>
    <row r="26" spans="1:7" outlineLevel="1" x14ac:dyDescent="0.2">
      <c r="A26" s="157" t="s">
        <v>1497</v>
      </c>
      <c r="B26" s="197"/>
      <c r="C26" s="198"/>
      <c r="D26" s="155"/>
      <c r="E26" s="155"/>
      <c r="F26" s="192">
        <f t="shared" si="0"/>
        <v>0</v>
      </c>
    </row>
    <row r="27" spans="1:7" ht="15" customHeight="1" x14ac:dyDescent="0.2">
      <c r="A27" s="178"/>
      <c r="B27" s="179" t="s">
        <v>497</v>
      </c>
      <c r="C27" s="178" t="s">
        <v>498</v>
      </c>
      <c r="D27" s="178" t="s">
        <v>499</v>
      </c>
      <c r="E27" s="180"/>
      <c r="F27" s="178" t="s">
        <v>500</v>
      </c>
      <c r="G27" s="181"/>
    </row>
    <row r="28" spans="1:7" x14ac:dyDescent="0.2">
      <c r="A28" s="157" t="s">
        <v>501</v>
      </c>
      <c r="B28" s="157" t="s">
        <v>502</v>
      </c>
      <c r="C28" s="184">
        <v>50360</v>
      </c>
      <c r="D28" s="242"/>
      <c r="F28" s="242">
        <f>IF(AND(C28="[For completion]",D28="[For completion]"),"[For completion]",SUM(C28:D28))</f>
        <v>50360</v>
      </c>
    </row>
    <row r="29" spans="1:7" outlineLevel="1" x14ac:dyDescent="0.2">
      <c r="A29" s="157" t="s">
        <v>503</v>
      </c>
      <c r="B29" s="173" t="s">
        <v>1498</v>
      </c>
      <c r="C29" s="184">
        <v>26594</v>
      </c>
      <c r="D29" s="242"/>
      <c r="F29" s="242">
        <f>IF(AND(C29="[For completion]",D29="[For completion]"),"[For completion]",SUM(C29:D29))</f>
        <v>26594</v>
      </c>
    </row>
    <row r="30" spans="1:7" outlineLevel="1" x14ac:dyDescent="0.2">
      <c r="A30" s="157" t="s">
        <v>505</v>
      </c>
      <c r="B30" s="173" t="s">
        <v>506</v>
      </c>
      <c r="C30" s="242"/>
      <c r="D30" s="242"/>
      <c r="F30" s="242"/>
    </row>
    <row r="31" spans="1:7" outlineLevel="1" x14ac:dyDescent="0.2">
      <c r="A31" s="157" t="s">
        <v>507</v>
      </c>
      <c r="B31" s="173"/>
    </row>
    <row r="32" spans="1:7" outlineLevel="1" x14ac:dyDescent="0.2">
      <c r="A32" s="157" t="s">
        <v>508</v>
      </c>
      <c r="B32" s="173"/>
    </row>
    <row r="33" spans="1:7" outlineLevel="1" x14ac:dyDescent="0.2">
      <c r="A33" s="157" t="s">
        <v>509</v>
      </c>
      <c r="B33" s="173"/>
    </row>
    <row r="34" spans="1:7" outlineLevel="1" x14ac:dyDescent="0.2">
      <c r="A34" s="157" t="s">
        <v>510</v>
      </c>
      <c r="B34" s="173"/>
    </row>
    <row r="35" spans="1:7" ht="15" customHeight="1" x14ac:dyDescent="0.2">
      <c r="A35" s="178"/>
      <c r="B35" s="179" t="s">
        <v>511</v>
      </c>
      <c r="C35" s="178" t="s">
        <v>512</v>
      </c>
      <c r="D35" s="178" t="s">
        <v>513</v>
      </c>
      <c r="E35" s="180"/>
      <c r="F35" s="181" t="s">
        <v>478</v>
      </c>
      <c r="G35" s="181"/>
    </row>
    <row r="36" spans="1:7" x14ac:dyDescent="0.2">
      <c r="A36" s="157" t="s">
        <v>514</v>
      </c>
      <c r="B36" s="157" t="s">
        <v>515</v>
      </c>
      <c r="C36" s="243">
        <v>7.3627336560492902E-3</v>
      </c>
      <c r="D36" s="241"/>
      <c r="E36" s="244"/>
      <c r="F36" s="243">
        <v>7.3627336560492902E-3</v>
      </c>
    </row>
    <row r="37" spans="1:7" outlineLevel="1" x14ac:dyDescent="0.2">
      <c r="A37" s="157" t="s">
        <v>516</v>
      </c>
      <c r="C37" s="241"/>
      <c r="D37" s="241"/>
      <c r="E37" s="244"/>
      <c r="F37" s="241"/>
    </row>
    <row r="38" spans="1:7" outlineLevel="1" x14ac:dyDescent="0.2">
      <c r="A38" s="157" t="s">
        <v>517</v>
      </c>
      <c r="C38" s="241"/>
      <c r="D38" s="241"/>
      <c r="E38" s="244"/>
      <c r="F38" s="241"/>
    </row>
    <row r="39" spans="1:7" outlineLevel="1" x14ac:dyDescent="0.2">
      <c r="A39" s="157" t="s">
        <v>518</v>
      </c>
      <c r="C39" s="241"/>
      <c r="D39" s="241"/>
      <c r="E39" s="244"/>
      <c r="F39" s="241"/>
    </row>
    <row r="40" spans="1:7" outlineLevel="1" x14ac:dyDescent="0.2">
      <c r="A40" s="157" t="s">
        <v>519</v>
      </c>
      <c r="C40" s="241"/>
      <c r="D40" s="241"/>
      <c r="E40" s="244"/>
      <c r="F40" s="241"/>
    </row>
    <row r="41" spans="1:7" outlineLevel="1" x14ac:dyDescent="0.2">
      <c r="A41" s="157" t="s">
        <v>520</v>
      </c>
      <c r="C41" s="241"/>
      <c r="D41" s="241"/>
      <c r="E41" s="244"/>
      <c r="F41" s="241"/>
    </row>
    <row r="42" spans="1:7" outlineLevel="1" x14ac:dyDescent="0.2">
      <c r="A42" s="157" t="s">
        <v>521</v>
      </c>
      <c r="C42" s="241"/>
      <c r="D42" s="241"/>
      <c r="E42" s="244"/>
      <c r="F42" s="241"/>
    </row>
    <row r="43" spans="1:7" ht="15" customHeight="1" x14ac:dyDescent="0.2">
      <c r="A43" s="178"/>
      <c r="B43" s="179" t="s">
        <v>522</v>
      </c>
      <c r="C43" s="178" t="s">
        <v>512</v>
      </c>
      <c r="D43" s="178" t="s">
        <v>513</v>
      </c>
      <c r="E43" s="180"/>
      <c r="F43" s="181" t="s">
        <v>478</v>
      </c>
      <c r="G43" s="181"/>
    </row>
    <row r="44" spans="1:7" x14ac:dyDescent="0.2">
      <c r="A44" s="157" t="s">
        <v>523</v>
      </c>
      <c r="B44" s="245" t="s">
        <v>524</v>
      </c>
      <c r="C44" s="246">
        <f>SUM(C45:C71)</f>
        <v>1</v>
      </c>
      <c r="D44" s="246">
        <f>SUM(D45:D71)</f>
        <v>0</v>
      </c>
      <c r="E44" s="241"/>
      <c r="F44" s="246">
        <f>SUM(F45:F71)</f>
        <v>1</v>
      </c>
      <c r="G44" s="157"/>
    </row>
    <row r="45" spans="1:7" x14ac:dyDescent="0.2">
      <c r="A45" s="157" t="s">
        <v>525</v>
      </c>
      <c r="B45" s="157" t="s">
        <v>526</v>
      </c>
      <c r="C45" s="184"/>
      <c r="D45" s="241"/>
      <c r="E45" s="241"/>
      <c r="F45" s="184"/>
      <c r="G45" s="157"/>
    </row>
    <row r="46" spans="1:7" x14ac:dyDescent="0.2">
      <c r="A46" s="157" t="s">
        <v>527</v>
      </c>
      <c r="B46" s="157" t="s">
        <v>8</v>
      </c>
      <c r="C46" s="247">
        <v>1</v>
      </c>
      <c r="D46" s="241"/>
      <c r="E46" s="241"/>
      <c r="F46" s="247">
        <v>1</v>
      </c>
      <c r="G46" s="157"/>
    </row>
    <row r="47" spans="1:7" hidden="1" x14ac:dyDescent="0.2">
      <c r="A47" s="157" t="s">
        <v>528</v>
      </c>
      <c r="B47" s="157" t="s">
        <v>529</v>
      </c>
      <c r="C47" s="184"/>
      <c r="D47" s="241"/>
      <c r="E47" s="241"/>
      <c r="F47" s="184"/>
      <c r="G47" s="157"/>
    </row>
    <row r="48" spans="1:7" hidden="1" x14ac:dyDescent="0.2">
      <c r="A48" s="157" t="s">
        <v>530</v>
      </c>
      <c r="B48" s="157" t="s">
        <v>531</v>
      </c>
      <c r="C48" s="184"/>
      <c r="D48" s="241"/>
      <c r="E48" s="241"/>
      <c r="F48" s="184"/>
      <c r="G48" s="157"/>
    </row>
    <row r="49" spans="1:7" hidden="1" x14ac:dyDescent="0.2">
      <c r="A49" s="157" t="s">
        <v>532</v>
      </c>
      <c r="B49" s="157" t="s">
        <v>533</v>
      </c>
      <c r="C49" s="184"/>
      <c r="D49" s="241"/>
      <c r="E49" s="241"/>
      <c r="F49" s="184"/>
      <c r="G49" s="157"/>
    </row>
    <row r="50" spans="1:7" hidden="1" x14ac:dyDescent="0.2">
      <c r="A50" s="157" t="s">
        <v>534</v>
      </c>
      <c r="B50" s="157" t="s">
        <v>1499</v>
      </c>
      <c r="C50" s="184"/>
      <c r="D50" s="241"/>
      <c r="E50" s="241"/>
      <c r="F50" s="184"/>
      <c r="G50" s="157"/>
    </row>
    <row r="51" spans="1:7" hidden="1" x14ac:dyDescent="0.2">
      <c r="A51" s="157" t="s">
        <v>535</v>
      </c>
      <c r="B51" s="157" t="s">
        <v>536</v>
      </c>
      <c r="C51" s="184"/>
      <c r="D51" s="241"/>
      <c r="E51" s="241"/>
      <c r="F51" s="184"/>
      <c r="G51" s="157"/>
    </row>
    <row r="52" spans="1:7" hidden="1" x14ac:dyDescent="0.2">
      <c r="A52" s="157" t="s">
        <v>537</v>
      </c>
      <c r="B52" s="157" t="s">
        <v>538</v>
      </c>
      <c r="C52" s="184"/>
      <c r="D52" s="241"/>
      <c r="E52" s="241"/>
      <c r="F52" s="184"/>
      <c r="G52" s="157"/>
    </row>
    <row r="53" spans="1:7" hidden="1" x14ac:dyDescent="0.2">
      <c r="A53" s="157" t="s">
        <v>539</v>
      </c>
      <c r="B53" s="157" t="s">
        <v>540</v>
      </c>
      <c r="C53" s="184"/>
      <c r="D53" s="241"/>
      <c r="E53" s="241"/>
      <c r="F53" s="184"/>
      <c r="G53" s="157"/>
    </row>
    <row r="54" spans="1:7" hidden="1" x14ac:dyDescent="0.2">
      <c r="A54" s="157" t="s">
        <v>541</v>
      </c>
      <c r="B54" s="157" t="s">
        <v>542</v>
      </c>
      <c r="C54" s="184"/>
      <c r="D54" s="241"/>
      <c r="E54" s="241"/>
      <c r="F54" s="184"/>
      <c r="G54" s="157"/>
    </row>
    <row r="55" spans="1:7" hidden="1" x14ac:dyDescent="0.2">
      <c r="A55" s="157" t="s">
        <v>543</v>
      </c>
      <c r="B55" s="157" t="s">
        <v>544</v>
      </c>
      <c r="C55" s="184"/>
      <c r="D55" s="241"/>
      <c r="E55" s="241"/>
      <c r="F55" s="184"/>
      <c r="G55" s="157"/>
    </row>
    <row r="56" spans="1:7" hidden="1" x14ac:dyDescent="0.2">
      <c r="A56" s="157" t="s">
        <v>545</v>
      </c>
      <c r="B56" s="157" t="s">
        <v>546</v>
      </c>
      <c r="C56" s="184"/>
      <c r="D56" s="241"/>
      <c r="E56" s="241"/>
      <c r="F56" s="184"/>
      <c r="G56" s="157"/>
    </row>
    <row r="57" spans="1:7" hidden="1" x14ac:dyDescent="0.2">
      <c r="A57" s="157" t="s">
        <v>547</v>
      </c>
      <c r="B57" s="157" t="s">
        <v>548</v>
      </c>
      <c r="C57" s="184"/>
      <c r="D57" s="241"/>
      <c r="E57" s="241"/>
      <c r="F57" s="184"/>
      <c r="G57" s="157"/>
    </row>
    <row r="58" spans="1:7" hidden="1" x14ac:dyDescent="0.2">
      <c r="A58" s="157" t="s">
        <v>549</v>
      </c>
      <c r="B58" s="157" t="s">
        <v>550</v>
      </c>
      <c r="C58" s="184"/>
      <c r="D58" s="241"/>
      <c r="E58" s="241"/>
      <c r="F58" s="184"/>
      <c r="G58" s="157"/>
    </row>
    <row r="59" spans="1:7" hidden="1" x14ac:dyDescent="0.2">
      <c r="A59" s="157" t="s">
        <v>551</v>
      </c>
      <c r="B59" s="157" t="s">
        <v>552</v>
      </c>
      <c r="C59" s="184"/>
      <c r="D59" s="241"/>
      <c r="E59" s="241"/>
      <c r="F59" s="184"/>
      <c r="G59" s="157"/>
    </row>
    <row r="60" spans="1:7" hidden="1" x14ac:dyDescent="0.2">
      <c r="A60" s="157" t="s">
        <v>553</v>
      </c>
      <c r="B60" s="157" t="s">
        <v>554</v>
      </c>
      <c r="C60" s="184"/>
      <c r="D60" s="241"/>
      <c r="E60" s="241"/>
      <c r="F60" s="184"/>
      <c r="G60" s="157"/>
    </row>
    <row r="61" spans="1:7" hidden="1" x14ac:dyDescent="0.2">
      <c r="A61" s="157" t="s">
        <v>555</v>
      </c>
      <c r="B61" s="157" t="s">
        <v>556</v>
      </c>
      <c r="C61" s="184"/>
      <c r="D61" s="241"/>
      <c r="E61" s="241"/>
      <c r="F61" s="184"/>
      <c r="G61" s="157"/>
    </row>
    <row r="62" spans="1:7" hidden="1" x14ac:dyDescent="0.2">
      <c r="A62" s="157" t="s">
        <v>557</v>
      </c>
      <c r="B62" s="157" t="s">
        <v>558</v>
      </c>
      <c r="C62" s="184"/>
      <c r="D62" s="241"/>
      <c r="E62" s="241"/>
      <c r="F62" s="184"/>
      <c r="G62" s="157"/>
    </row>
    <row r="63" spans="1:7" hidden="1" x14ac:dyDescent="0.2">
      <c r="A63" s="157" t="s">
        <v>559</v>
      </c>
      <c r="B63" s="157" t="s">
        <v>560</v>
      </c>
      <c r="C63" s="184"/>
      <c r="D63" s="241"/>
      <c r="E63" s="241"/>
      <c r="F63" s="184"/>
      <c r="G63" s="157"/>
    </row>
    <row r="64" spans="1:7" hidden="1" x14ac:dyDescent="0.2">
      <c r="A64" s="157" t="s">
        <v>561</v>
      </c>
      <c r="B64" s="157" t="s">
        <v>562</v>
      </c>
      <c r="C64" s="184"/>
      <c r="D64" s="241"/>
      <c r="E64" s="241"/>
      <c r="F64" s="184"/>
      <c r="G64" s="157"/>
    </row>
    <row r="65" spans="1:7" hidden="1" x14ac:dyDescent="0.2">
      <c r="A65" s="157" t="s">
        <v>563</v>
      </c>
      <c r="B65" s="157" t="s">
        <v>564</v>
      </c>
      <c r="C65" s="184"/>
      <c r="D65" s="241"/>
      <c r="E65" s="241"/>
      <c r="F65" s="184"/>
      <c r="G65" s="157"/>
    </row>
    <row r="66" spans="1:7" hidden="1" x14ac:dyDescent="0.2">
      <c r="A66" s="157" t="s">
        <v>565</v>
      </c>
      <c r="B66" s="157" t="s">
        <v>566</v>
      </c>
      <c r="C66" s="184"/>
      <c r="D66" s="241"/>
      <c r="E66" s="241"/>
      <c r="F66" s="184"/>
      <c r="G66" s="157"/>
    </row>
    <row r="67" spans="1:7" hidden="1" x14ac:dyDescent="0.2">
      <c r="A67" s="157" t="s">
        <v>567</v>
      </c>
      <c r="B67" s="157" t="s">
        <v>568</v>
      </c>
      <c r="C67" s="184"/>
      <c r="D67" s="241"/>
      <c r="E67" s="241"/>
      <c r="F67" s="184"/>
      <c r="G67" s="157"/>
    </row>
    <row r="68" spans="1:7" hidden="1" x14ac:dyDescent="0.2">
      <c r="A68" s="157" t="s">
        <v>569</v>
      </c>
      <c r="B68" s="157" t="s">
        <v>570</v>
      </c>
      <c r="C68" s="184"/>
      <c r="D68" s="241"/>
      <c r="E68" s="241"/>
      <c r="F68" s="184"/>
      <c r="G68" s="157"/>
    </row>
    <row r="69" spans="1:7" hidden="1" x14ac:dyDescent="0.2">
      <c r="A69" s="157" t="s">
        <v>571</v>
      </c>
      <c r="B69" s="157" t="s">
        <v>572</v>
      </c>
      <c r="C69" s="184"/>
      <c r="D69" s="241"/>
      <c r="E69" s="241"/>
      <c r="F69" s="184"/>
      <c r="G69" s="157"/>
    </row>
    <row r="70" spans="1:7" hidden="1" x14ac:dyDescent="0.2">
      <c r="A70" s="157" t="s">
        <v>573</v>
      </c>
      <c r="B70" s="157" t="s">
        <v>574</v>
      </c>
      <c r="C70" s="184"/>
      <c r="D70" s="241"/>
      <c r="E70" s="241"/>
      <c r="F70" s="184"/>
      <c r="G70" s="157"/>
    </row>
    <row r="71" spans="1:7" hidden="1" x14ac:dyDescent="0.2">
      <c r="A71" s="157" t="s">
        <v>575</v>
      </c>
      <c r="B71" s="157" t="s">
        <v>576</v>
      </c>
      <c r="C71" s="184"/>
      <c r="D71" s="241"/>
      <c r="E71" s="241"/>
      <c r="F71" s="184"/>
      <c r="G71" s="157"/>
    </row>
    <row r="72" spans="1:7" x14ac:dyDescent="0.2">
      <c r="A72" s="157" t="s">
        <v>577</v>
      </c>
      <c r="B72" s="245" t="s">
        <v>262</v>
      </c>
      <c r="C72" s="246">
        <f>SUM(C73:C75)</f>
        <v>0</v>
      </c>
      <c r="D72" s="246">
        <f>SUM(D73:D75)</f>
        <v>0</v>
      </c>
      <c r="E72" s="241"/>
      <c r="F72" s="246">
        <f>SUM(F73:F75)</f>
        <v>0</v>
      </c>
      <c r="G72" s="157"/>
    </row>
    <row r="73" spans="1:7" x14ac:dyDescent="0.2">
      <c r="A73" s="157" t="s">
        <v>578</v>
      </c>
      <c r="B73" s="157" t="s">
        <v>579</v>
      </c>
      <c r="C73" s="184"/>
      <c r="D73" s="241"/>
      <c r="E73" s="241"/>
      <c r="F73" s="184"/>
      <c r="G73" s="157"/>
    </row>
    <row r="74" spans="1:7" x14ac:dyDescent="0.2">
      <c r="A74" s="157" t="s">
        <v>580</v>
      </c>
      <c r="B74" s="157" t="s">
        <v>581</v>
      </c>
      <c r="C74" s="184"/>
      <c r="D74" s="241"/>
      <c r="E74" s="241"/>
      <c r="F74" s="184"/>
      <c r="G74" s="157"/>
    </row>
    <row r="75" spans="1:7" x14ac:dyDescent="0.2">
      <c r="A75" s="157" t="s">
        <v>582</v>
      </c>
      <c r="B75" s="157" t="s">
        <v>583</v>
      </c>
      <c r="C75" s="184"/>
      <c r="D75" s="241"/>
      <c r="E75" s="241"/>
      <c r="F75" s="184"/>
      <c r="G75" s="157"/>
    </row>
    <row r="76" spans="1:7" x14ac:dyDescent="0.2">
      <c r="A76" s="157" t="s">
        <v>584</v>
      </c>
      <c r="B76" s="245" t="s">
        <v>70</v>
      </c>
      <c r="C76" s="246">
        <f>SUM(C77:C87)</f>
        <v>0</v>
      </c>
      <c r="D76" s="246">
        <f>SUM(D77:D87)</f>
        <v>0</v>
      </c>
      <c r="E76" s="241"/>
      <c r="F76" s="246">
        <f>SUM(F77:F87)</f>
        <v>0</v>
      </c>
      <c r="G76" s="157"/>
    </row>
    <row r="77" spans="1:7" x14ac:dyDescent="0.2">
      <c r="A77" s="157" t="s">
        <v>585</v>
      </c>
      <c r="B77" s="175" t="s">
        <v>264</v>
      </c>
      <c r="C77" s="184"/>
      <c r="D77" s="241"/>
      <c r="E77" s="241"/>
      <c r="F77" s="184"/>
      <c r="G77" s="157"/>
    </row>
    <row r="78" spans="1:7" x14ac:dyDescent="0.2">
      <c r="A78" s="157" t="s">
        <v>586</v>
      </c>
      <c r="B78" s="157" t="s">
        <v>587</v>
      </c>
      <c r="C78" s="184"/>
      <c r="D78" s="241"/>
      <c r="E78" s="241"/>
      <c r="F78" s="184"/>
      <c r="G78" s="157"/>
    </row>
    <row r="79" spans="1:7" x14ac:dyDescent="0.2">
      <c r="A79" s="157" t="s">
        <v>588</v>
      </c>
      <c r="B79" s="175" t="s">
        <v>266</v>
      </c>
      <c r="C79" s="184"/>
      <c r="D79" s="241"/>
      <c r="E79" s="241"/>
      <c r="F79" s="184"/>
      <c r="G79" s="157"/>
    </row>
    <row r="80" spans="1:7" x14ac:dyDescent="0.2">
      <c r="A80" s="157" t="s">
        <v>589</v>
      </c>
      <c r="B80" s="175" t="s">
        <v>268</v>
      </c>
      <c r="C80" s="184"/>
      <c r="D80" s="241"/>
      <c r="E80" s="241"/>
      <c r="F80" s="184"/>
      <c r="G80" s="157"/>
    </row>
    <row r="81" spans="1:7" x14ac:dyDescent="0.2">
      <c r="A81" s="157" t="s">
        <v>590</v>
      </c>
      <c r="B81" s="175" t="s">
        <v>270</v>
      </c>
      <c r="C81" s="184"/>
      <c r="D81" s="241"/>
      <c r="E81" s="241"/>
      <c r="F81" s="184"/>
      <c r="G81" s="157"/>
    </row>
    <row r="82" spans="1:7" x14ac:dyDescent="0.2">
      <c r="A82" s="157" t="s">
        <v>591</v>
      </c>
      <c r="B82" s="175" t="s">
        <v>272</v>
      </c>
      <c r="C82" s="184"/>
      <c r="D82" s="241"/>
      <c r="E82" s="241"/>
      <c r="F82" s="184"/>
      <c r="G82" s="157"/>
    </row>
    <row r="83" spans="1:7" x14ac:dyDescent="0.2">
      <c r="A83" s="157" t="s">
        <v>592</v>
      </c>
      <c r="B83" s="175" t="s">
        <v>274</v>
      </c>
      <c r="C83" s="184"/>
      <c r="D83" s="241"/>
      <c r="E83" s="241"/>
      <c r="F83" s="184"/>
      <c r="G83" s="157"/>
    </row>
    <row r="84" spans="1:7" x14ac:dyDescent="0.2">
      <c r="A84" s="157" t="s">
        <v>593</v>
      </c>
      <c r="B84" s="175" t="s">
        <v>276</v>
      </c>
      <c r="C84" s="184"/>
      <c r="D84" s="241"/>
      <c r="E84" s="241"/>
      <c r="F84" s="184"/>
      <c r="G84" s="157"/>
    </row>
    <row r="85" spans="1:7" x14ac:dyDescent="0.2">
      <c r="A85" s="157" t="s">
        <v>594</v>
      </c>
      <c r="B85" s="175" t="s">
        <v>278</v>
      </c>
      <c r="C85" s="184"/>
      <c r="D85" s="241"/>
      <c r="E85" s="241"/>
      <c r="F85" s="184"/>
      <c r="G85" s="157"/>
    </row>
    <row r="86" spans="1:7" x14ac:dyDescent="0.2">
      <c r="A86" s="157" t="s">
        <v>595</v>
      </c>
      <c r="B86" s="175" t="s">
        <v>280</v>
      </c>
      <c r="C86" s="184"/>
      <c r="D86" s="241"/>
      <c r="E86" s="241"/>
      <c r="F86" s="184"/>
      <c r="G86" s="157"/>
    </row>
    <row r="87" spans="1:7" x14ac:dyDescent="0.2">
      <c r="A87" s="157" t="s">
        <v>596</v>
      </c>
      <c r="B87" s="175" t="s">
        <v>70</v>
      </c>
      <c r="C87" s="184"/>
      <c r="D87" s="241"/>
      <c r="E87" s="241"/>
      <c r="F87" s="184"/>
      <c r="G87" s="157"/>
    </row>
    <row r="88" spans="1:7" hidden="1" outlineLevel="1" x14ac:dyDescent="0.2">
      <c r="A88" s="157" t="s">
        <v>597</v>
      </c>
      <c r="B88" s="197" t="s">
        <v>178</v>
      </c>
      <c r="C88" s="241"/>
      <c r="D88" s="241"/>
      <c r="E88" s="241"/>
      <c r="F88" s="241"/>
      <c r="G88" s="157"/>
    </row>
    <row r="89" spans="1:7" hidden="1" outlineLevel="1" x14ac:dyDescent="0.2">
      <c r="A89" s="157" t="s">
        <v>598</v>
      </c>
      <c r="B89" s="197" t="s">
        <v>178</v>
      </c>
      <c r="C89" s="241"/>
      <c r="D89" s="241"/>
      <c r="E89" s="241"/>
      <c r="F89" s="241"/>
      <c r="G89" s="157"/>
    </row>
    <row r="90" spans="1:7" hidden="1" outlineLevel="1" x14ac:dyDescent="0.2">
      <c r="A90" s="157" t="s">
        <v>599</v>
      </c>
      <c r="B90" s="197" t="s">
        <v>178</v>
      </c>
      <c r="C90" s="241"/>
      <c r="D90" s="241"/>
      <c r="E90" s="241"/>
      <c r="F90" s="241"/>
      <c r="G90" s="157"/>
    </row>
    <row r="91" spans="1:7" hidden="1" outlineLevel="1" x14ac:dyDescent="0.2">
      <c r="A91" s="157" t="s">
        <v>600</v>
      </c>
      <c r="B91" s="197" t="s">
        <v>178</v>
      </c>
      <c r="C91" s="241"/>
      <c r="D91" s="241"/>
      <c r="E91" s="241"/>
      <c r="F91" s="241"/>
      <c r="G91" s="157"/>
    </row>
    <row r="92" spans="1:7" hidden="1" outlineLevel="1" x14ac:dyDescent="0.2">
      <c r="A92" s="157" t="s">
        <v>601</v>
      </c>
      <c r="B92" s="197" t="s">
        <v>178</v>
      </c>
      <c r="C92" s="241"/>
      <c r="D92" s="241"/>
      <c r="E92" s="241"/>
      <c r="F92" s="241"/>
      <c r="G92" s="157"/>
    </row>
    <row r="93" spans="1:7" hidden="1" outlineLevel="1" x14ac:dyDescent="0.2">
      <c r="A93" s="157" t="s">
        <v>602</v>
      </c>
      <c r="B93" s="197" t="s">
        <v>178</v>
      </c>
      <c r="C93" s="241"/>
      <c r="D93" s="241"/>
      <c r="E93" s="241"/>
      <c r="F93" s="241"/>
      <c r="G93" s="157"/>
    </row>
    <row r="94" spans="1:7" hidden="1" outlineLevel="1" x14ac:dyDescent="0.2">
      <c r="A94" s="157" t="s">
        <v>603</v>
      </c>
      <c r="B94" s="197" t="s">
        <v>178</v>
      </c>
      <c r="C94" s="241"/>
      <c r="D94" s="241"/>
      <c r="E94" s="241"/>
      <c r="F94" s="241"/>
      <c r="G94" s="157"/>
    </row>
    <row r="95" spans="1:7" hidden="1" outlineLevel="1" x14ac:dyDescent="0.2">
      <c r="A95" s="157" t="s">
        <v>604</v>
      </c>
      <c r="B95" s="197" t="s">
        <v>178</v>
      </c>
      <c r="C95" s="241"/>
      <c r="D95" s="241"/>
      <c r="E95" s="241"/>
      <c r="F95" s="241"/>
      <c r="G95" s="157"/>
    </row>
    <row r="96" spans="1:7" hidden="1" outlineLevel="1" x14ac:dyDescent="0.2">
      <c r="A96" s="157" t="s">
        <v>605</v>
      </c>
      <c r="B96" s="197" t="s">
        <v>178</v>
      </c>
      <c r="C96" s="241"/>
      <c r="D96" s="241"/>
      <c r="E96" s="241"/>
      <c r="F96" s="241"/>
      <c r="G96" s="157"/>
    </row>
    <row r="97" spans="1:7" hidden="1" outlineLevel="1" x14ac:dyDescent="0.2">
      <c r="A97" s="157" t="s">
        <v>606</v>
      </c>
      <c r="B97" s="197" t="s">
        <v>178</v>
      </c>
      <c r="C97" s="241"/>
      <c r="D97" s="241"/>
      <c r="E97" s="241"/>
      <c r="F97" s="241"/>
      <c r="G97" s="157"/>
    </row>
    <row r="98" spans="1:7" ht="15" customHeight="1" collapsed="1" x14ac:dyDescent="0.2">
      <c r="A98" s="178"/>
      <c r="B98" s="211" t="s">
        <v>1500</v>
      </c>
      <c r="C98" s="178" t="s">
        <v>512</v>
      </c>
      <c r="D98" s="178" t="s">
        <v>513</v>
      </c>
      <c r="E98" s="180"/>
      <c r="F98" s="181" t="s">
        <v>478</v>
      </c>
      <c r="G98" s="181"/>
    </row>
    <row r="99" spans="1:7" x14ac:dyDescent="0.2">
      <c r="A99" s="157" t="s">
        <v>607</v>
      </c>
      <c r="B99" s="243" t="s">
        <v>608</v>
      </c>
      <c r="C99" s="243">
        <v>0.16787646438225401</v>
      </c>
      <c r="D99" s="241"/>
      <c r="E99" s="241"/>
      <c r="F99" s="243">
        <v>0.16787646438225401</v>
      </c>
      <c r="G99" s="157"/>
    </row>
    <row r="100" spans="1:7" x14ac:dyDescent="0.2">
      <c r="A100" s="157" t="s">
        <v>609</v>
      </c>
      <c r="B100" s="243" t="s">
        <v>610</v>
      </c>
      <c r="C100" s="243">
        <v>0.135235481497647</v>
      </c>
      <c r="D100" s="241"/>
      <c r="E100" s="241"/>
      <c r="F100" s="243">
        <v>0.135235481497647</v>
      </c>
      <c r="G100" s="157"/>
    </row>
    <row r="101" spans="1:7" x14ac:dyDescent="0.2">
      <c r="A101" s="157" t="s">
        <v>611</v>
      </c>
      <c r="B101" s="243" t="s">
        <v>612</v>
      </c>
      <c r="C101" s="243">
        <v>0.148222460221101</v>
      </c>
      <c r="D101" s="241"/>
      <c r="E101" s="241"/>
      <c r="F101" s="243">
        <v>0.148222460221101</v>
      </c>
      <c r="G101" s="157"/>
    </row>
    <row r="102" spans="1:7" x14ac:dyDescent="0.2">
      <c r="A102" s="157" t="s">
        <v>613</v>
      </c>
      <c r="B102" s="243" t="s">
        <v>614</v>
      </c>
      <c r="C102" s="243">
        <v>0.10128582893282401</v>
      </c>
      <c r="D102" s="241"/>
      <c r="E102" s="241"/>
      <c r="F102" s="243">
        <v>0.10128582893282401</v>
      </c>
      <c r="G102" s="157"/>
    </row>
    <row r="103" spans="1:7" x14ac:dyDescent="0.2">
      <c r="A103" s="157" t="s">
        <v>615</v>
      </c>
      <c r="B103" s="243" t="s">
        <v>616</v>
      </c>
      <c r="C103" s="243">
        <v>0.10701680210742801</v>
      </c>
      <c r="D103" s="241"/>
      <c r="E103" s="241"/>
      <c r="F103" s="243">
        <v>0.10701680210742801</v>
      </c>
      <c r="G103" s="157"/>
    </row>
    <row r="104" spans="1:7" x14ac:dyDescent="0.2">
      <c r="A104" s="157" t="s">
        <v>617</v>
      </c>
      <c r="B104" s="243" t="s">
        <v>618</v>
      </c>
      <c r="C104" s="243">
        <v>6.8786601351888105E-2</v>
      </c>
      <c r="D104" s="241"/>
      <c r="E104" s="241"/>
      <c r="F104" s="243">
        <v>6.8786601351888105E-2</v>
      </c>
      <c r="G104" s="157"/>
    </row>
    <row r="105" spans="1:7" x14ac:dyDescent="0.2">
      <c r="A105" s="157" t="s">
        <v>619</v>
      </c>
      <c r="B105" s="243" t="s">
        <v>620</v>
      </c>
      <c r="C105" s="243">
        <v>7.9446853425255107E-2</v>
      </c>
      <c r="D105" s="241"/>
      <c r="E105" s="241"/>
      <c r="F105" s="243">
        <v>7.9446853425255107E-2</v>
      </c>
      <c r="G105" s="157"/>
    </row>
    <row r="106" spans="1:7" x14ac:dyDescent="0.2">
      <c r="A106" s="157" t="s">
        <v>621</v>
      </c>
      <c r="B106" s="243" t="s">
        <v>622</v>
      </c>
      <c r="C106" s="243">
        <v>6.2760195041067099E-2</v>
      </c>
      <c r="D106" s="241"/>
      <c r="E106" s="241"/>
      <c r="F106" s="243">
        <v>6.2760195041067099E-2</v>
      </c>
      <c r="G106" s="157"/>
    </row>
    <row r="107" spans="1:7" x14ac:dyDescent="0.2">
      <c r="A107" s="157" t="s">
        <v>623</v>
      </c>
      <c r="B107" s="243" t="s">
        <v>624</v>
      </c>
      <c r="C107" s="243">
        <v>5.4924397618807803E-2</v>
      </c>
      <c r="D107" s="241"/>
      <c r="E107" s="241"/>
      <c r="F107" s="243">
        <v>5.4924397618807803E-2</v>
      </c>
      <c r="G107" s="157"/>
    </row>
    <row r="108" spans="1:7" x14ac:dyDescent="0.2">
      <c r="A108" s="157" t="s">
        <v>625</v>
      </c>
      <c r="B108" s="243" t="s">
        <v>626</v>
      </c>
      <c r="C108" s="243">
        <v>4.2645563570674297E-2</v>
      </c>
      <c r="D108" s="241"/>
      <c r="E108" s="241"/>
      <c r="F108" s="243">
        <v>4.2645563570674297E-2</v>
      </c>
      <c r="G108" s="157"/>
    </row>
    <row r="109" spans="1:7" x14ac:dyDescent="0.2">
      <c r="A109" s="157" t="s">
        <v>627</v>
      </c>
      <c r="B109" s="243" t="s">
        <v>560</v>
      </c>
      <c r="C109" s="243">
        <v>3.0396723727748799E-2</v>
      </c>
      <c r="D109" s="241"/>
      <c r="E109" s="241"/>
      <c r="F109" s="243">
        <v>3.0396723727748799E-2</v>
      </c>
      <c r="G109" s="157"/>
    </row>
    <row r="110" spans="1:7" x14ac:dyDescent="0.2">
      <c r="A110" s="157" t="s">
        <v>628</v>
      </c>
      <c r="B110" s="243" t="s">
        <v>70</v>
      </c>
      <c r="C110" s="243">
        <v>1.4026281233045499E-3</v>
      </c>
      <c r="D110" s="241"/>
      <c r="E110" s="241"/>
      <c r="F110" s="243">
        <v>1.4026281233045499E-3</v>
      </c>
      <c r="G110" s="157"/>
    </row>
    <row r="111" spans="1:7" hidden="1" x14ac:dyDescent="0.2">
      <c r="A111" s="157" t="s">
        <v>629</v>
      </c>
      <c r="B111" s="175"/>
      <c r="C111" s="243"/>
      <c r="D111" s="241"/>
      <c r="E111" s="241"/>
      <c r="F111" s="241"/>
      <c r="G111" s="157"/>
    </row>
    <row r="112" spans="1:7" hidden="1" x14ac:dyDescent="0.2">
      <c r="A112" s="157" t="s">
        <v>630</v>
      </c>
      <c r="B112" s="175"/>
      <c r="C112" s="243"/>
      <c r="D112" s="241"/>
      <c r="E112" s="241"/>
      <c r="F112" s="241"/>
      <c r="G112" s="157"/>
    </row>
    <row r="113" spans="1:7" hidden="1" x14ac:dyDescent="0.2">
      <c r="A113" s="157" t="s">
        <v>631</v>
      </c>
      <c r="B113" s="175"/>
      <c r="C113" s="241"/>
      <c r="D113" s="241"/>
      <c r="E113" s="241"/>
      <c r="F113" s="241"/>
      <c r="G113" s="157"/>
    </row>
    <row r="114" spans="1:7" hidden="1" x14ac:dyDescent="0.2">
      <c r="A114" s="157" t="s">
        <v>632</v>
      </c>
      <c r="B114" s="175"/>
      <c r="C114" s="241"/>
      <c r="D114" s="241"/>
      <c r="E114" s="241"/>
      <c r="F114" s="241"/>
      <c r="G114" s="157"/>
    </row>
    <row r="115" spans="1:7" hidden="1" x14ac:dyDescent="0.2">
      <c r="A115" s="157" t="s">
        <v>633</v>
      </c>
      <c r="B115" s="175"/>
      <c r="C115" s="241"/>
      <c r="D115" s="241"/>
      <c r="E115" s="241"/>
      <c r="F115" s="241"/>
      <c r="G115" s="157"/>
    </row>
    <row r="116" spans="1:7" hidden="1" x14ac:dyDescent="0.2">
      <c r="A116" s="157" t="s">
        <v>634</v>
      </c>
      <c r="B116" s="175"/>
      <c r="C116" s="241"/>
      <c r="D116" s="241"/>
      <c r="E116" s="241"/>
      <c r="F116" s="241"/>
      <c r="G116" s="157"/>
    </row>
    <row r="117" spans="1:7" hidden="1" x14ac:dyDescent="0.2">
      <c r="A117" s="157" t="s">
        <v>635</v>
      </c>
      <c r="B117" s="175"/>
      <c r="C117" s="241"/>
      <c r="D117" s="241"/>
      <c r="E117" s="241"/>
      <c r="F117" s="241"/>
      <c r="G117" s="157"/>
    </row>
    <row r="118" spans="1:7" hidden="1" x14ac:dyDescent="0.2">
      <c r="A118" s="157" t="s">
        <v>636</v>
      </c>
      <c r="B118" s="175"/>
      <c r="C118" s="241"/>
      <c r="D118" s="241"/>
      <c r="E118" s="241"/>
      <c r="F118" s="241"/>
      <c r="G118" s="157"/>
    </row>
    <row r="119" spans="1:7" hidden="1" x14ac:dyDescent="0.2">
      <c r="A119" s="157" t="s">
        <v>637</v>
      </c>
      <c r="B119" s="175"/>
      <c r="C119" s="241"/>
      <c r="D119" s="241"/>
      <c r="E119" s="241"/>
      <c r="F119" s="241"/>
      <c r="G119" s="157"/>
    </row>
    <row r="120" spans="1:7" hidden="1" x14ac:dyDescent="0.2">
      <c r="A120" s="157" t="s">
        <v>638</v>
      </c>
      <c r="B120" s="175"/>
      <c r="C120" s="241"/>
      <c r="D120" s="241"/>
      <c r="E120" s="241"/>
      <c r="F120" s="241"/>
      <c r="G120" s="157"/>
    </row>
    <row r="121" spans="1:7" hidden="1" x14ac:dyDescent="0.2">
      <c r="A121" s="157" t="s">
        <v>639</v>
      </c>
      <c r="B121" s="175"/>
      <c r="C121" s="241"/>
      <c r="D121" s="241"/>
      <c r="E121" s="241"/>
      <c r="F121" s="241"/>
      <c r="G121" s="157"/>
    </row>
    <row r="122" spans="1:7" hidden="1" x14ac:dyDescent="0.2">
      <c r="A122" s="157" t="s">
        <v>640</v>
      </c>
      <c r="B122" s="175"/>
      <c r="C122" s="241"/>
      <c r="D122" s="241"/>
      <c r="E122" s="241"/>
      <c r="F122" s="241"/>
      <c r="G122" s="157"/>
    </row>
    <row r="123" spans="1:7" hidden="1" x14ac:dyDescent="0.2">
      <c r="A123" s="157" t="s">
        <v>641</v>
      </c>
      <c r="B123" s="175"/>
      <c r="C123" s="241"/>
      <c r="D123" s="241"/>
      <c r="E123" s="241"/>
      <c r="F123" s="241"/>
      <c r="G123" s="157"/>
    </row>
    <row r="124" spans="1:7" hidden="1" x14ac:dyDescent="0.2">
      <c r="A124" s="157" t="s">
        <v>642</v>
      </c>
      <c r="B124" s="175"/>
      <c r="C124" s="241"/>
      <c r="D124" s="241"/>
      <c r="E124" s="241"/>
      <c r="F124" s="241"/>
      <c r="G124" s="157"/>
    </row>
    <row r="125" spans="1:7" hidden="1" x14ac:dyDescent="0.2">
      <c r="A125" s="157" t="s">
        <v>643</v>
      </c>
      <c r="B125" s="175"/>
      <c r="C125" s="241"/>
      <c r="D125" s="241"/>
      <c r="E125" s="241"/>
      <c r="F125" s="241"/>
      <c r="G125" s="157"/>
    </row>
    <row r="126" spans="1:7" hidden="1" x14ac:dyDescent="0.2">
      <c r="A126" s="157" t="s">
        <v>644</v>
      </c>
      <c r="B126" s="175"/>
      <c r="C126" s="241"/>
      <c r="D126" s="241"/>
      <c r="E126" s="241"/>
      <c r="F126" s="241"/>
      <c r="G126" s="157"/>
    </row>
    <row r="127" spans="1:7" hidden="1" x14ac:dyDescent="0.2">
      <c r="A127" s="157" t="s">
        <v>645</v>
      </c>
      <c r="B127" s="175"/>
      <c r="C127" s="241"/>
      <c r="D127" s="241"/>
      <c r="E127" s="241"/>
      <c r="F127" s="241"/>
      <c r="G127" s="157"/>
    </row>
    <row r="128" spans="1:7" hidden="1" x14ac:dyDescent="0.2">
      <c r="A128" s="157" t="s">
        <v>646</v>
      </c>
      <c r="B128" s="175"/>
      <c r="C128" s="241"/>
      <c r="D128" s="241"/>
      <c r="E128" s="241"/>
      <c r="F128" s="241"/>
      <c r="G128" s="157"/>
    </row>
    <row r="129" spans="1:7" hidden="1" x14ac:dyDescent="0.2">
      <c r="A129" s="157" t="s">
        <v>647</v>
      </c>
      <c r="B129" s="175"/>
      <c r="C129" s="241"/>
      <c r="D129" s="241"/>
      <c r="E129" s="241"/>
      <c r="F129" s="241"/>
      <c r="G129" s="157"/>
    </row>
    <row r="130" spans="1:7" hidden="1" x14ac:dyDescent="0.2">
      <c r="A130" s="157" t="s">
        <v>1501</v>
      </c>
      <c r="B130" s="175"/>
      <c r="C130" s="241"/>
      <c r="D130" s="241"/>
      <c r="E130" s="241"/>
      <c r="F130" s="241"/>
      <c r="G130" s="157"/>
    </row>
    <row r="131" spans="1:7" hidden="1" x14ac:dyDescent="0.2">
      <c r="A131" s="157" t="s">
        <v>1502</v>
      </c>
      <c r="B131" s="175"/>
      <c r="C131" s="241"/>
      <c r="D131" s="241"/>
      <c r="E131" s="241"/>
      <c r="F131" s="241"/>
      <c r="G131" s="157"/>
    </row>
    <row r="132" spans="1:7" hidden="1" x14ac:dyDescent="0.2">
      <c r="A132" s="157" t="s">
        <v>1503</v>
      </c>
      <c r="B132" s="175"/>
      <c r="C132" s="241"/>
      <c r="D132" s="241"/>
      <c r="E132" s="241"/>
      <c r="F132" s="241"/>
      <c r="G132" s="157"/>
    </row>
    <row r="133" spans="1:7" hidden="1" x14ac:dyDescent="0.2">
      <c r="A133" s="157" t="s">
        <v>1504</v>
      </c>
      <c r="B133" s="175"/>
      <c r="C133" s="241"/>
      <c r="D133" s="241"/>
      <c r="E133" s="241"/>
      <c r="F133" s="241"/>
      <c r="G133" s="157"/>
    </row>
    <row r="134" spans="1:7" hidden="1" x14ac:dyDescent="0.2">
      <c r="A134" s="157" t="s">
        <v>1505</v>
      </c>
      <c r="B134" s="175"/>
      <c r="C134" s="241"/>
      <c r="D134" s="241"/>
      <c r="E134" s="241"/>
      <c r="F134" s="241"/>
      <c r="G134" s="157"/>
    </row>
    <row r="135" spans="1:7" hidden="1" x14ac:dyDescent="0.2">
      <c r="A135" s="157" t="s">
        <v>1506</v>
      </c>
      <c r="B135" s="175"/>
      <c r="C135" s="241"/>
      <c r="D135" s="241"/>
      <c r="E135" s="241"/>
      <c r="F135" s="241"/>
      <c r="G135" s="157"/>
    </row>
    <row r="136" spans="1:7" hidden="1" x14ac:dyDescent="0.2">
      <c r="A136" s="157" t="s">
        <v>1507</v>
      </c>
      <c r="B136" s="175"/>
      <c r="C136" s="241"/>
      <c r="D136" s="241"/>
      <c r="E136" s="241"/>
      <c r="F136" s="241"/>
      <c r="G136" s="157"/>
    </row>
    <row r="137" spans="1:7" hidden="1" x14ac:dyDescent="0.2">
      <c r="A137" s="157" t="s">
        <v>1508</v>
      </c>
      <c r="B137" s="175"/>
      <c r="C137" s="241"/>
      <c r="D137" s="241"/>
      <c r="E137" s="241"/>
      <c r="F137" s="241"/>
      <c r="G137" s="157"/>
    </row>
    <row r="138" spans="1:7" hidden="1" x14ac:dyDescent="0.2">
      <c r="A138" s="157" t="s">
        <v>1509</v>
      </c>
      <c r="B138" s="175"/>
      <c r="C138" s="241"/>
      <c r="D138" s="241"/>
      <c r="E138" s="241"/>
      <c r="F138" s="241"/>
      <c r="G138" s="157"/>
    </row>
    <row r="139" spans="1:7" hidden="1" x14ac:dyDescent="0.2">
      <c r="A139" s="157" t="s">
        <v>1510</v>
      </c>
      <c r="B139" s="175"/>
      <c r="C139" s="241"/>
      <c r="D139" s="241"/>
      <c r="E139" s="241"/>
      <c r="F139" s="241"/>
      <c r="G139" s="157"/>
    </row>
    <row r="140" spans="1:7" hidden="1" x14ac:dyDescent="0.2">
      <c r="A140" s="157" t="s">
        <v>1511</v>
      </c>
      <c r="B140" s="175"/>
      <c r="C140" s="241"/>
      <c r="D140" s="241"/>
      <c r="E140" s="241"/>
      <c r="F140" s="241"/>
      <c r="G140" s="157"/>
    </row>
    <row r="141" spans="1:7" hidden="1" x14ac:dyDescent="0.2">
      <c r="A141" s="157" t="s">
        <v>1512</v>
      </c>
      <c r="B141" s="175"/>
      <c r="C141" s="241"/>
      <c r="D141" s="241"/>
      <c r="E141" s="241"/>
      <c r="F141" s="241"/>
      <c r="G141" s="157"/>
    </row>
    <row r="142" spans="1:7" hidden="1" x14ac:dyDescent="0.2">
      <c r="A142" s="157" t="s">
        <v>1513</v>
      </c>
      <c r="B142" s="175"/>
      <c r="C142" s="241"/>
      <c r="D142" s="241"/>
      <c r="E142" s="241"/>
      <c r="F142" s="241"/>
      <c r="G142" s="157"/>
    </row>
    <row r="143" spans="1:7" hidden="1" x14ac:dyDescent="0.2">
      <c r="A143" s="157" t="s">
        <v>1514</v>
      </c>
      <c r="B143" s="175"/>
      <c r="C143" s="241"/>
      <c r="D143" s="241"/>
      <c r="E143" s="241"/>
      <c r="F143" s="241"/>
      <c r="G143" s="157"/>
    </row>
    <row r="144" spans="1:7" hidden="1" x14ac:dyDescent="0.2">
      <c r="A144" s="157" t="s">
        <v>1515</v>
      </c>
      <c r="B144" s="175"/>
      <c r="C144" s="241"/>
      <c r="D144" s="241"/>
      <c r="E144" s="241"/>
      <c r="F144" s="241"/>
      <c r="G144" s="157"/>
    </row>
    <row r="145" spans="1:7" hidden="1" x14ac:dyDescent="0.2">
      <c r="A145" s="157" t="s">
        <v>1516</v>
      </c>
      <c r="B145" s="175"/>
      <c r="C145" s="241"/>
      <c r="D145" s="241"/>
      <c r="E145" s="241"/>
      <c r="F145" s="241"/>
      <c r="G145" s="157"/>
    </row>
    <row r="146" spans="1:7" hidden="1" x14ac:dyDescent="0.2">
      <c r="A146" s="157" t="s">
        <v>1517</v>
      </c>
      <c r="B146" s="175"/>
      <c r="C146" s="241"/>
      <c r="D146" s="241"/>
      <c r="E146" s="241"/>
      <c r="F146" s="241"/>
      <c r="G146" s="157"/>
    </row>
    <row r="147" spans="1:7" hidden="1" x14ac:dyDescent="0.2">
      <c r="A147" s="157" t="s">
        <v>1518</v>
      </c>
      <c r="B147" s="175"/>
      <c r="C147" s="241"/>
      <c r="D147" s="241"/>
      <c r="E147" s="241"/>
      <c r="F147" s="241"/>
      <c r="G147" s="157"/>
    </row>
    <row r="148" spans="1:7" hidden="1" x14ac:dyDescent="0.2">
      <c r="A148" s="157" t="s">
        <v>1519</v>
      </c>
      <c r="B148" s="175"/>
      <c r="C148" s="241"/>
      <c r="D148" s="241"/>
      <c r="E148" s="241"/>
      <c r="F148" s="241"/>
      <c r="G148" s="157"/>
    </row>
    <row r="149" spans="1:7" ht="15" customHeight="1" x14ac:dyDescent="0.2">
      <c r="A149" s="178"/>
      <c r="B149" s="179" t="s">
        <v>648</v>
      </c>
      <c r="C149" s="178" t="s">
        <v>512</v>
      </c>
      <c r="D149" s="178" t="s">
        <v>513</v>
      </c>
      <c r="E149" s="180"/>
      <c r="F149" s="181" t="s">
        <v>478</v>
      </c>
      <c r="G149" s="181"/>
    </row>
    <row r="150" spans="1:7" x14ac:dyDescent="0.2">
      <c r="A150" s="157" t="s">
        <v>649</v>
      </c>
      <c r="B150" s="157" t="s">
        <v>650</v>
      </c>
      <c r="C150" s="243">
        <v>0.92076534850162695</v>
      </c>
      <c r="D150" s="241"/>
      <c r="E150" s="248"/>
      <c r="F150" s="243">
        <v>0.92076534850162695</v>
      </c>
    </row>
    <row r="151" spans="1:7" x14ac:dyDescent="0.2">
      <c r="A151" s="157" t="s">
        <v>651</v>
      </c>
      <c r="B151" s="157" t="s">
        <v>652</v>
      </c>
      <c r="C151" s="243">
        <v>0</v>
      </c>
      <c r="D151" s="241"/>
      <c r="E151" s="248"/>
      <c r="F151" s="243">
        <v>0</v>
      </c>
    </row>
    <row r="152" spans="1:7" x14ac:dyDescent="0.2">
      <c r="A152" s="157" t="s">
        <v>653</v>
      </c>
      <c r="B152" s="157" t="s">
        <v>70</v>
      </c>
      <c r="C152" s="243">
        <v>7.9234651498374498E-2</v>
      </c>
      <c r="D152" s="241"/>
      <c r="E152" s="248"/>
      <c r="F152" s="243">
        <v>7.9234651498374498E-2</v>
      </c>
    </row>
    <row r="153" spans="1:7" outlineLevel="1" x14ac:dyDescent="0.2">
      <c r="A153" s="157" t="s">
        <v>654</v>
      </c>
      <c r="C153" s="241"/>
      <c r="D153" s="241"/>
      <c r="E153" s="248"/>
      <c r="F153" s="241"/>
    </row>
    <row r="154" spans="1:7" outlineLevel="1" x14ac:dyDescent="0.2">
      <c r="A154" s="157" t="s">
        <v>655</v>
      </c>
      <c r="C154" s="241"/>
      <c r="D154" s="241"/>
      <c r="E154" s="248"/>
      <c r="F154" s="241"/>
    </row>
    <row r="155" spans="1:7" outlineLevel="1" x14ac:dyDescent="0.2">
      <c r="A155" s="157" t="s">
        <v>656</v>
      </c>
      <c r="C155" s="241"/>
      <c r="D155" s="241"/>
      <c r="E155" s="248"/>
      <c r="F155" s="241"/>
    </row>
    <row r="156" spans="1:7" outlineLevel="1" x14ac:dyDescent="0.2">
      <c r="A156" s="157" t="s">
        <v>657</v>
      </c>
      <c r="C156" s="241"/>
      <c r="D156" s="241"/>
      <c r="E156" s="248"/>
      <c r="F156" s="241"/>
    </row>
    <row r="157" spans="1:7" outlineLevel="1" x14ac:dyDescent="0.2">
      <c r="A157" s="157" t="s">
        <v>658</v>
      </c>
      <c r="C157" s="241"/>
      <c r="D157" s="241"/>
      <c r="E157" s="248"/>
      <c r="F157" s="241"/>
    </row>
    <row r="158" spans="1:7" outlineLevel="1" x14ac:dyDescent="0.2">
      <c r="A158" s="157" t="s">
        <v>659</v>
      </c>
      <c r="C158" s="241"/>
      <c r="D158" s="241"/>
      <c r="E158" s="248"/>
      <c r="F158" s="241"/>
    </row>
    <row r="159" spans="1:7" ht="15" customHeight="1" x14ac:dyDescent="0.2">
      <c r="A159" s="178"/>
      <c r="B159" s="179" t="s">
        <v>660</v>
      </c>
      <c r="C159" s="178" t="s">
        <v>512</v>
      </c>
      <c r="D159" s="178" t="s">
        <v>513</v>
      </c>
      <c r="E159" s="180"/>
      <c r="F159" s="181" t="s">
        <v>478</v>
      </c>
      <c r="G159" s="181"/>
    </row>
    <row r="160" spans="1:7" x14ac:dyDescent="0.2">
      <c r="A160" s="157" t="s">
        <v>661</v>
      </c>
      <c r="B160" s="157" t="s">
        <v>662</v>
      </c>
      <c r="C160" s="243">
        <v>2.63109219123479E-2</v>
      </c>
      <c r="D160" s="241"/>
      <c r="E160" s="248"/>
      <c r="F160" s="243">
        <v>2.63109219123479E-2</v>
      </c>
    </row>
    <row r="161" spans="1:7" x14ac:dyDescent="0.2">
      <c r="A161" s="157" t="s">
        <v>663</v>
      </c>
      <c r="B161" s="157" t="s">
        <v>664</v>
      </c>
      <c r="C161" s="243">
        <v>0.97368907808765204</v>
      </c>
      <c r="D161" s="241"/>
      <c r="E161" s="248"/>
      <c r="F161" s="243">
        <v>0.97368907808765204</v>
      </c>
    </row>
    <row r="162" spans="1:7" x14ac:dyDescent="0.2">
      <c r="A162" s="157" t="s">
        <v>665</v>
      </c>
      <c r="B162" s="157" t="s">
        <v>70</v>
      </c>
      <c r="C162" s="243">
        <v>0</v>
      </c>
      <c r="D162" s="241"/>
      <c r="E162" s="248"/>
      <c r="F162" s="243">
        <v>0</v>
      </c>
    </row>
    <row r="163" spans="1:7" outlineLevel="1" x14ac:dyDescent="0.2">
      <c r="A163" s="157" t="s">
        <v>666</v>
      </c>
      <c r="E163" s="153"/>
    </row>
    <row r="164" spans="1:7" outlineLevel="1" x14ac:dyDescent="0.2">
      <c r="A164" s="157" t="s">
        <v>667</v>
      </c>
      <c r="E164" s="153"/>
    </row>
    <row r="165" spans="1:7" outlineLevel="1" x14ac:dyDescent="0.2">
      <c r="A165" s="157" t="s">
        <v>668</v>
      </c>
      <c r="E165" s="153"/>
    </row>
    <row r="166" spans="1:7" outlineLevel="1" x14ac:dyDescent="0.2">
      <c r="A166" s="157" t="s">
        <v>669</v>
      </c>
      <c r="E166" s="153"/>
    </row>
    <row r="167" spans="1:7" outlineLevel="1" x14ac:dyDescent="0.2">
      <c r="A167" s="157" t="s">
        <v>670</v>
      </c>
      <c r="E167" s="153"/>
    </row>
    <row r="168" spans="1:7" outlineLevel="1" x14ac:dyDescent="0.2">
      <c r="A168" s="157" t="s">
        <v>671</v>
      </c>
      <c r="E168" s="153"/>
    </row>
    <row r="169" spans="1:7" ht="15" customHeight="1" x14ac:dyDescent="0.2">
      <c r="A169" s="178"/>
      <c r="B169" s="179" t="s">
        <v>672</v>
      </c>
      <c r="C169" s="178" t="s">
        <v>512</v>
      </c>
      <c r="D169" s="178" t="s">
        <v>513</v>
      </c>
      <c r="E169" s="180"/>
      <c r="F169" s="181" t="s">
        <v>478</v>
      </c>
      <c r="G169" s="181"/>
    </row>
    <row r="170" spans="1:7" x14ac:dyDescent="0.2">
      <c r="A170" s="157" t="s">
        <v>673</v>
      </c>
      <c r="B170" s="204" t="s">
        <v>674</v>
      </c>
      <c r="C170" s="243">
        <v>4.8392538563910001E-2</v>
      </c>
      <c r="D170" s="243"/>
      <c r="E170" s="248"/>
      <c r="F170" s="243">
        <v>4.8392538563910001E-2</v>
      </c>
    </row>
    <row r="171" spans="1:7" x14ac:dyDescent="0.2">
      <c r="A171" s="157" t="s">
        <v>675</v>
      </c>
      <c r="B171" s="204" t="s">
        <v>1520</v>
      </c>
      <c r="C171" s="243">
        <v>9.0417896834309799E-2</v>
      </c>
      <c r="D171" s="241"/>
      <c r="E171" s="248"/>
      <c r="F171" s="243">
        <v>9.0417896834309799E-2</v>
      </c>
    </row>
    <row r="172" spans="1:7" x14ac:dyDescent="0.2">
      <c r="A172" s="157" t="s">
        <v>676</v>
      </c>
      <c r="B172" s="204" t="s">
        <v>1521</v>
      </c>
      <c r="C172" s="243">
        <v>0.166413519273617</v>
      </c>
      <c r="D172" s="241"/>
      <c r="E172" s="241"/>
      <c r="F172" s="243">
        <v>0.166413519273617</v>
      </c>
    </row>
    <row r="173" spans="1:7" x14ac:dyDescent="0.2">
      <c r="A173" s="157" t="s">
        <v>677</v>
      </c>
      <c r="B173" s="204" t="s">
        <v>1522</v>
      </c>
      <c r="C173" s="243">
        <v>0.18233820642600901</v>
      </c>
      <c r="D173" s="241"/>
      <c r="E173" s="241"/>
      <c r="F173" s="243">
        <v>0.18233820642600901</v>
      </c>
    </row>
    <row r="174" spans="1:7" x14ac:dyDescent="0.2">
      <c r="A174" s="157" t="s">
        <v>678</v>
      </c>
      <c r="B174" s="204" t="s">
        <v>1523</v>
      </c>
      <c r="C174" s="243">
        <v>0.512437838902155</v>
      </c>
      <c r="D174" s="241"/>
      <c r="E174" s="241"/>
      <c r="F174" s="243">
        <v>0.512437838902155</v>
      </c>
    </row>
    <row r="175" spans="1:7" outlineLevel="1" x14ac:dyDescent="0.2">
      <c r="A175" s="157" t="s">
        <v>679</v>
      </c>
      <c r="B175" s="173"/>
      <c r="C175" s="241"/>
      <c r="D175" s="241"/>
      <c r="E175" s="241"/>
      <c r="F175" s="241"/>
    </row>
    <row r="176" spans="1:7" outlineLevel="1" x14ac:dyDescent="0.2">
      <c r="A176" s="157" t="s">
        <v>680</v>
      </c>
      <c r="B176" s="173"/>
      <c r="C176" s="241"/>
      <c r="D176" s="241"/>
      <c r="E176" s="241"/>
      <c r="F176" s="241"/>
    </row>
    <row r="177" spans="1:7" outlineLevel="1" x14ac:dyDescent="0.2">
      <c r="A177" s="157" t="s">
        <v>681</v>
      </c>
      <c r="B177" s="204"/>
      <c r="C177" s="241"/>
      <c r="D177" s="241"/>
      <c r="E177" s="241"/>
      <c r="F177" s="241"/>
    </row>
    <row r="178" spans="1:7" outlineLevel="1" x14ac:dyDescent="0.2">
      <c r="A178" s="157" t="s">
        <v>682</v>
      </c>
      <c r="B178" s="204"/>
      <c r="C178" s="241"/>
      <c r="D178" s="241"/>
      <c r="E178" s="241"/>
      <c r="F178" s="241"/>
    </row>
    <row r="179" spans="1:7" ht="15" customHeight="1" x14ac:dyDescent="0.2">
      <c r="A179" s="178"/>
      <c r="B179" s="211" t="s">
        <v>683</v>
      </c>
      <c r="C179" s="178" t="s">
        <v>512</v>
      </c>
      <c r="D179" s="178" t="s">
        <v>513</v>
      </c>
      <c r="E179" s="178"/>
      <c r="F179" s="178" t="s">
        <v>478</v>
      </c>
      <c r="G179" s="181"/>
    </row>
    <row r="180" spans="1:7" x14ac:dyDescent="0.2">
      <c r="A180" s="157" t="s">
        <v>684</v>
      </c>
      <c r="B180" s="157" t="s">
        <v>1524</v>
      </c>
      <c r="C180" s="185">
        <v>1.87669372367411E-5</v>
      </c>
      <c r="D180" s="185"/>
      <c r="E180" s="248"/>
      <c r="F180" s="185">
        <v>1.87669372367411E-5</v>
      </c>
    </row>
    <row r="181" spans="1:7" outlineLevel="1" x14ac:dyDescent="0.2">
      <c r="A181" s="157" t="s">
        <v>685</v>
      </c>
      <c r="B181" s="157" t="s">
        <v>686</v>
      </c>
      <c r="C181" s="185">
        <v>2.7938618554093201E-19</v>
      </c>
      <c r="D181" s="185"/>
      <c r="E181" s="248"/>
      <c r="F181" s="185">
        <v>2.7938618554093201E-19</v>
      </c>
      <c r="G181" s="241"/>
    </row>
    <row r="182" spans="1:7" outlineLevel="1" x14ac:dyDescent="0.2">
      <c r="A182" s="157" t="s">
        <v>687</v>
      </c>
      <c r="B182" s="249"/>
      <c r="C182" s="241"/>
      <c r="D182" s="241"/>
      <c r="E182" s="248"/>
      <c r="F182" s="241"/>
    </row>
    <row r="183" spans="1:7" outlineLevel="1" x14ac:dyDescent="0.2">
      <c r="A183" s="157" t="s">
        <v>688</v>
      </c>
      <c r="B183" s="249"/>
      <c r="D183" s="241"/>
      <c r="E183" s="248"/>
      <c r="F183" s="241"/>
    </row>
    <row r="184" spans="1:7" outlineLevel="1" x14ac:dyDescent="0.2">
      <c r="A184" s="157" t="s">
        <v>689</v>
      </c>
      <c r="B184" s="249"/>
      <c r="C184" s="241"/>
      <c r="D184" s="241"/>
      <c r="E184" s="248"/>
      <c r="F184" s="241"/>
    </row>
    <row r="185" spans="1:7" ht="18.75" x14ac:dyDescent="0.2">
      <c r="A185" s="250"/>
      <c r="B185" s="251" t="s">
        <v>475</v>
      </c>
      <c r="C185" s="250"/>
      <c r="D185" s="250"/>
      <c r="E185" s="250"/>
      <c r="F185" s="252"/>
      <c r="G185" s="252"/>
    </row>
    <row r="186" spans="1:7" ht="15" customHeight="1" x14ac:dyDescent="0.2">
      <c r="A186" s="178"/>
      <c r="B186" s="179" t="s">
        <v>690</v>
      </c>
      <c r="C186" s="178" t="s">
        <v>691</v>
      </c>
      <c r="D186" s="178" t="s">
        <v>692</v>
      </c>
      <c r="E186" s="180"/>
      <c r="F186" s="178" t="s">
        <v>512</v>
      </c>
      <c r="G186" s="178" t="s">
        <v>693</v>
      </c>
    </row>
    <row r="187" spans="1:7" x14ac:dyDescent="0.2">
      <c r="A187" s="157" t="s">
        <v>694</v>
      </c>
      <c r="B187" s="175" t="s">
        <v>695</v>
      </c>
      <c r="C187" s="253">
        <v>71.073769628077301</v>
      </c>
      <c r="E187" s="171"/>
      <c r="F187" s="203"/>
      <c r="G187" s="203"/>
    </row>
    <row r="188" spans="1:7" x14ac:dyDescent="0.2">
      <c r="A188" s="171"/>
      <c r="B188" s="254"/>
      <c r="C188" s="171"/>
      <c r="D188" s="171"/>
      <c r="E188" s="171"/>
      <c r="F188" s="203"/>
      <c r="G188" s="203"/>
    </row>
    <row r="189" spans="1:7" x14ac:dyDescent="0.2">
      <c r="B189" s="175" t="s">
        <v>696</v>
      </c>
      <c r="C189" s="171"/>
      <c r="D189" s="171"/>
      <c r="E189" s="171"/>
      <c r="F189" s="203"/>
      <c r="G189" s="203"/>
    </row>
    <row r="190" spans="1:7" x14ac:dyDescent="0.2">
      <c r="A190" s="157" t="s">
        <v>697</v>
      </c>
      <c r="B190" s="253" t="s">
        <v>698</v>
      </c>
      <c r="C190" s="253">
        <v>1505.5185344199999</v>
      </c>
      <c r="D190" s="255">
        <v>38480</v>
      </c>
      <c r="E190" s="171"/>
      <c r="F190" s="192">
        <f>IF($C$214=0,"",IF(C190="[for completion]","",IF(C190="","",C190/$C$214)))</f>
        <v>0.42062108059277559</v>
      </c>
      <c r="G190" s="192">
        <f>IF($D$214=0,"",IF(D190="[for completion]","",IF(D190="","",D190/$D$214)))</f>
        <v>0.76409849086576653</v>
      </c>
    </row>
    <row r="191" spans="1:7" x14ac:dyDescent="0.2">
      <c r="A191" s="157" t="s">
        <v>699</v>
      </c>
      <c r="B191" s="253" t="s">
        <v>700</v>
      </c>
      <c r="C191" s="253">
        <v>1245.8737627600001</v>
      </c>
      <c r="D191" s="255">
        <v>9025</v>
      </c>
      <c r="E191" s="171"/>
      <c r="F191" s="192">
        <f t="shared" ref="F191:F213" si="1">IF($C$214=0,"",IF(C191="[for completion]","",IF(C191="","",C191/$C$214)))</f>
        <v>0.34807991824304241</v>
      </c>
      <c r="G191" s="192">
        <f t="shared" ref="G191:G213" si="2">IF($D$214=0,"",IF(D191="[for completion]","",IF(D191="","",D191/$D$214)))</f>
        <v>0.17920969023034153</v>
      </c>
    </row>
    <row r="192" spans="1:7" x14ac:dyDescent="0.2">
      <c r="A192" s="157" t="s">
        <v>701</v>
      </c>
      <c r="B192" s="253" t="s">
        <v>702</v>
      </c>
      <c r="C192" s="253">
        <v>489.69681616999998</v>
      </c>
      <c r="D192" s="255">
        <v>2043</v>
      </c>
      <c r="E192" s="171"/>
      <c r="F192" s="192">
        <f t="shared" si="1"/>
        <v>0.13681452554127446</v>
      </c>
      <c r="G192" s="192">
        <f t="shared" si="2"/>
        <v>4.0567911040508338E-2</v>
      </c>
    </row>
    <row r="193" spans="1:7" x14ac:dyDescent="0.2">
      <c r="A193" s="157" t="s">
        <v>703</v>
      </c>
      <c r="B193" s="253" t="s">
        <v>704</v>
      </c>
      <c r="C193" s="253">
        <v>185.05477239999999</v>
      </c>
      <c r="D193" s="255">
        <v>543</v>
      </c>
      <c r="E193" s="171"/>
      <c r="F193" s="192">
        <f t="shared" si="1"/>
        <v>5.1701746976981031E-2</v>
      </c>
      <c r="G193" s="192">
        <f t="shared" si="2"/>
        <v>1.0782366957903097E-2</v>
      </c>
    </row>
    <row r="194" spans="1:7" x14ac:dyDescent="0.2">
      <c r="A194" s="157" t="s">
        <v>705</v>
      </c>
      <c r="B194" s="253" t="s">
        <v>706</v>
      </c>
      <c r="C194" s="253">
        <v>153.13115271999999</v>
      </c>
      <c r="D194" s="255">
        <v>269</v>
      </c>
      <c r="E194" s="171"/>
      <c r="F194" s="192">
        <f t="shared" si="1"/>
        <v>4.278272864592645E-2</v>
      </c>
      <c r="G194" s="192">
        <f t="shared" si="2"/>
        <v>5.34154090548054E-3</v>
      </c>
    </row>
    <row r="195" spans="1:7" hidden="1" x14ac:dyDescent="0.2">
      <c r="A195" s="157" t="s">
        <v>707</v>
      </c>
      <c r="B195" s="175"/>
      <c r="C195" s="253"/>
      <c r="D195" s="242"/>
      <c r="E195" s="171"/>
      <c r="F195" s="192" t="str">
        <f t="shared" si="1"/>
        <v/>
      </c>
      <c r="G195" s="192" t="str">
        <f t="shared" si="2"/>
        <v/>
      </c>
    </row>
    <row r="196" spans="1:7" hidden="1" x14ac:dyDescent="0.2">
      <c r="A196" s="157" t="s">
        <v>708</v>
      </c>
      <c r="B196" s="175"/>
      <c r="C196" s="253"/>
      <c r="D196" s="242"/>
      <c r="E196" s="171"/>
      <c r="F196" s="192" t="str">
        <f t="shared" si="1"/>
        <v/>
      </c>
      <c r="G196" s="192" t="str">
        <f t="shared" si="2"/>
        <v/>
      </c>
    </row>
    <row r="197" spans="1:7" hidden="1" x14ac:dyDescent="0.2">
      <c r="A197" s="157" t="s">
        <v>709</v>
      </c>
      <c r="B197" s="175"/>
      <c r="C197" s="253"/>
      <c r="D197" s="242"/>
      <c r="E197" s="171"/>
      <c r="F197" s="192" t="str">
        <f t="shared" si="1"/>
        <v/>
      </c>
      <c r="G197" s="192" t="str">
        <f t="shared" si="2"/>
        <v/>
      </c>
    </row>
    <row r="198" spans="1:7" hidden="1" x14ac:dyDescent="0.2">
      <c r="A198" s="157" t="s">
        <v>710</v>
      </c>
      <c r="B198" s="175"/>
      <c r="C198" s="184"/>
      <c r="D198" s="242"/>
      <c r="E198" s="171"/>
      <c r="F198" s="192" t="str">
        <f t="shared" si="1"/>
        <v/>
      </c>
      <c r="G198" s="192" t="str">
        <f t="shared" si="2"/>
        <v/>
      </c>
    </row>
    <row r="199" spans="1:7" hidden="1" x14ac:dyDescent="0.2">
      <c r="A199" s="157" t="s">
        <v>711</v>
      </c>
      <c r="B199" s="175"/>
      <c r="C199" s="184"/>
      <c r="D199" s="242"/>
      <c r="E199" s="175"/>
      <c r="F199" s="192" t="str">
        <f t="shared" si="1"/>
        <v/>
      </c>
      <c r="G199" s="192" t="str">
        <f t="shared" si="2"/>
        <v/>
      </c>
    </row>
    <row r="200" spans="1:7" hidden="1" x14ac:dyDescent="0.2">
      <c r="A200" s="157" t="s">
        <v>712</v>
      </c>
      <c r="B200" s="175"/>
      <c r="C200" s="184"/>
      <c r="D200" s="242"/>
      <c r="E200" s="175"/>
      <c r="F200" s="192" t="str">
        <f t="shared" si="1"/>
        <v/>
      </c>
      <c r="G200" s="192" t="str">
        <f t="shared" si="2"/>
        <v/>
      </c>
    </row>
    <row r="201" spans="1:7" hidden="1" x14ac:dyDescent="0.2">
      <c r="A201" s="157" t="s">
        <v>713</v>
      </c>
      <c r="B201" s="175"/>
      <c r="C201" s="184"/>
      <c r="D201" s="242"/>
      <c r="E201" s="175"/>
      <c r="F201" s="192" t="str">
        <f t="shared" si="1"/>
        <v/>
      </c>
      <c r="G201" s="192" t="str">
        <f t="shared" si="2"/>
        <v/>
      </c>
    </row>
    <row r="202" spans="1:7" hidden="1" x14ac:dyDescent="0.2">
      <c r="A202" s="157" t="s">
        <v>714</v>
      </c>
      <c r="B202" s="175"/>
      <c r="C202" s="184"/>
      <c r="D202" s="242"/>
      <c r="E202" s="175"/>
      <c r="F202" s="192" t="str">
        <f t="shared" si="1"/>
        <v/>
      </c>
      <c r="G202" s="192" t="str">
        <f t="shared" si="2"/>
        <v/>
      </c>
    </row>
    <row r="203" spans="1:7" hidden="1" x14ac:dyDescent="0.2">
      <c r="A203" s="157" t="s">
        <v>715</v>
      </c>
      <c r="B203" s="175"/>
      <c r="C203" s="184"/>
      <c r="D203" s="242"/>
      <c r="E203" s="175"/>
      <c r="F203" s="192" t="str">
        <f t="shared" si="1"/>
        <v/>
      </c>
      <c r="G203" s="192" t="str">
        <f t="shared" si="2"/>
        <v/>
      </c>
    </row>
    <row r="204" spans="1:7" hidden="1" x14ac:dyDescent="0.2">
      <c r="A204" s="157" t="s">
        <v>716</v>
      </c>
      <c r="B204" s="175"/>
      <c r="C204" s="184"/>
      <c r="D204" s="242"/>
      <c r="E204" s="175"/>
      <c r="F204" s="192" t="str">
        <f t="shared" si="1"/>
        <v/>
      </c>
      <c r="G204" s="192" t="str">
        <f t="shared" si="2"/>
        <v/>
      </c>
    </row>
    <row r="205" spans="1:7" hidden="1" x14ac:dyDescent="0.2">
      <c r="A205" s="157" t="s">
        <v>717</v>
      </c>
      <c r="B205" s="175"/>
      <c r="C205" s="184"/>
      <c r="D205" s="242"/>
      <c r="F205" s="192" t="str">
        <f t="shared" si="1"/>
        <v/>
      </c>
      <c r="G205" s="192" t="str">
        <f t="shared" si="2"/>
        <v/>
      </c>
    </row>
    <row r="206" spans="1:7" hidden="1" x14ac:dyDescent="0.2">
      <c r="A206" s="157" t="s">
        <v>718</v>
      </c>
      <c r="B206" s="175"/>
      <c r="C206" s="184"/>
      <c r="D206" s="242"/>
      <c r="E206" s="256"/>
      <c r="F206" s="192" t="str">
        <f t="shared" si="1"/>
        <v/>
      </c>
      <c r="G206" s="192" t="str">
        <f t="shared" si="2"/>
        <v/>
      </c>
    </row>
    <row r="207" spans="1:7" hidden="1" x14ac:dyDescent="0.2">
      <c r="A207" s="157" t="s">
        <v>719</v>
      </c>
      <c r="B207" s="175"/>
      <c r="C207" s="184"/>
      <c r="D207" s="242"/>
      <c r="E207" s="256"/>
      <c r="F207" s="192" t="str">
        <f t="shared" si="1"/>
        <v/>
      </c>
      <c r="G207" s="192" t="str">
        <f t="shared" si="2"/>
        <v/>
      </c>
    </row>
    <row r="208" spans="1:7" hidden="1" x14ac:dyDescent="0.2">
      <c r="A208" s="157" t="s">
        <v>720</v>
      </c>
      <c r="B208" s="175"/>
      <c r="C208" s="184"/>
      <c r="D208" s="242"/>
      <c r="E208" s="256"/>
      <c r="F208" s="192" t="str">
        <f t="shared" si="1"/>
        <v/>
      </c>
      <c r="G208" s="192" t="str">
        <f t="shared" si="2"/>
        <v/>
      </c>
    </row>
    <row r="209" spans="1:7" hidden="1" x14ac:dyDescent="0.2">
      <c r="A209" s="157" t="s">
        <v>721</v>
      </c>
      <c r="B209" s="175"/>
      <c r="C209" s="184"/>
      <c r="D209" s="242"/>
      <c r="E209" s="256"/>
      <c r="F209" s="192" t="str">
        <f t="shared" si="1"/>
        <v/>
      </c>
      <c r="G209" s="192" t="str">
        <f t="shared" si="2"/>
        <v/>
      </c>
    </row>
    <row r="210" spans="1:7" hidden="1" x14ac:dyDescent="0.2">
      <c r="A210" s="157" t="s">
        <v>722</v>
      </c>
      <c r="B210" s="175"/>
      <c r="C210" s="184"/>
      <c r="D210" s="242"/>
      <c r="E210" s="256"/>
      <c r="F210" s="192" t="str">
        <f t="shared" si="1"/>
        <v/>
      </c>
      <c r="G210" s="192" t="str">
        <f t="shared" si="2"/>
        <v/>
      </c>
    </row>
    <row r="211" spans="1:7" hidden="1" x14ac:dyDescent="0.2">
      <c r="A211" s="157" t="s">
        <v>723</v>
      </c>
      <c r="B211" s="175"/>
      <c r="C211" s="184"/>
      <c r="D211" s="242"/>
      <c r="E211" s="256"/>
      <c r="F211" s="192" t="str">
        <f t="shared" si="1"/>
        <v/>
      </c>
      <c r="G211" s="192" t="str">
        <f t="shared" si="2"/>
        <v/>
      </c>
    </row>
    <row r="212" spans="1:7" hidden="1" x14ac:dyDescent="0.2">
      <c r="A212" s="157" t="s">
        <v>724</v>
      </c>
      <c r="B212" s="175"/>
      <c r="C212" s="184"/>
      <c r="D212" s="242"/>
      <c r="E212" s="256"/>
      <c r="F212" s="192" t="str">
        <f t="shared" si="1"/>
        <v/>
      </c>
      <c r="G212" s="192" t="str">
        <f t="shared" si="2"/>
        <v/>
      </c>
    </row>
    <row r="213" spans="1:7" hidden="1" x14ac:dyDescent="0.2">
      <c r="A213" s="157" t="s">
        <v>725</v>
      </c>
      <c r="B213" s="175"/>
      <c r="C213" s="184"/>
      <c r="D213" s="242"/>
      <c r="E213" s="256"/>
      <c r="F213" s="192" t="str">
        <f t="shared" si="1"/>
        <v/>
      </c>
      <c r="G213" s="192" t="str">
        <f t="shared" si="2"/>
        <v/>
      </c>
    </row>
    <row r="214" spans="1:7" x14ac:dyDescent="0.2">
      <c r="A214" s="157" t="s">
        <v>726</v>
      </c>
      <c r="B214" s="194" t="s">
        <v>72</v>
      </c>
      <c r="C214" s="195">
        <f>SUM(C190:C213)</f>
        <v>3579.2750384700003</v>
      </c>
      <c r="D214" s="191">
        <f>SUM(D190:D213)</f>
        <v>50360</v>
      </c>
      <c r="E214" s="256"/>
      <c r="F214" s="257">
        <f>SUM(F190:F213)</f>
        <v>1</v>
      </c>
      <c r="G214" s="257">
        <f>SUM(G190:G213)</f>
        <v>1</v>
      </c>
    </row>
    <row r="215" spans="1:7" ht="15" customHeight="1" x14ac:dyDescent="0.2">
      <c r="A215" s="178"/>
      <c r="B215" s="178" t="s">
        <v>727</v>
      </c>
      <c r="C215" s="178" t="s">
        <v>691</v>
      </c>
      <c r="D215" s="178" t="s">
        <v>692</v>
      </c>
      <c r="E215" s="180"/>
      <c r="F215" s="178" t="s">
        <v>512</v>
      </c>
      <c r="G215" s="178" t="s">
        <v>693</v>
      </c>
    </row>
    <row r="216" spans="1:7" x14ac:dyDescent="0.2">
      <c r="A216" s="157" t="s">
        <v>728</v>
      </c>
      <c r="B216" s="157" t="s">
        <v>729</v>
      </c>
      <c r="C216" s="243">
        <v>0.57763276890911897</v>
      </c>
      <c r="D216" s="253"/>
      <c r="F216" s="244"/>
      <c r="G216" s="244"/>
    </row>
    <row r="217" spans="1:7" x14ac:dyDescent="0.2">
      <c r="F217" s="244"/>
      <c r="G217" s="244"/>
    </row>
    <row r="218" spans="1:7" x14ac:dyDescent="0.2">
      <c r="B218" s="175" t="s">
        <v>730</v>
      </c>
      <c r="F218" s="244"/>
      <c r="G218" s="244"/>
    </row>
    <row r="219" spans="1:7" x14ac:dyDescent="0.2">
      <c r="A219" s="157" t="s">
        <v>731</v>
      </c>
      <c r="B219" s="157" t="s">
        <v>732</v>
      </c>
      <c r="C219" s="253">
        <v>854.35668048999901</v>
      </c>
      <c r="D219" s="255">
        <v>22451</v>
      </c>
      <c r="F219" s="192">
        <f t="shared" ref="F219:F233" si="3">IF($C$227=0,"",IF(C219="[for completion]","",C219/$C$227))</f>
        <v>0.23869545405351228</v>
      </c>
      <c r="G219" s="192">
        <f t="shared" ref="G219:G233" si="4">IF($D$227=0,"",IF(D219="[for completion]","",D219/$D$227))</f>
        <v>0.44581016679904684</v>
      </c>
    </row>
    <row r="220" spans="1:7" x14ac:dyDescent="0.2">
      <c r="A220" s="157" t="s">
        <v>733</v>
      </c>
      <c r="B220" s="157" t="s">
        <v>734</v>
      </c>
      <c r="C220" s="253">
        <v>459.58707108999897</v>
      </c>
      <c r="D220" s="255">
        <v>6141</v>
      </c>
      <c r="F220" s="192">
        <f t="shared" si="3"/>
        <v>0.12840227871576324</v>
      </c>
      <c r="G220" s="192">
        <f t="shared" si="4"/>
        <v>0.12194201747418586</v>
      </c>
    </row>
    <row r="221" spans="1:7" x14ac:dyDescent="0.2">
      <c r="A221" s="157" t="s">
        <v>735</v>
      </c>
      <c r="B221" s="157" t="s">
        <v>736</v>
      </c>
      <c r="C221" s="253">
        <v>492.79668186000202</v>
      </c>
      <c r="D221" s="255">
        <v>5910</v>
      </c>
      <c r="F221" s="192">
        <f t="shared" si="3"/>
        <v>0.13768058519209339</v>
      </c>
      <c r="G221" s="192">
        <f t="shared" si="4"/>
        <v>0.11735504368546465</v>
      </c>
    </row>
    <row r="222" spans="1:7" x14ac:dyDescent="0.2">
      <c r="A222" s="157" t="s">
        <v>737</v>
      </c>
      <c r="B222" s="157" t="s">
        <v>738</v>
      </c>
      <c r="C222" s="253">
        <v>566.15907318999905</v>
      </c>
      <c r="D222" s="255">
        <v>5971</v>
      </c>
      <c r="F222" s="192">
        <f t="shared" si="3"/>
        <v>0.15817702386794227</v>
      </c>
      <c r="G222" s="192">
        <f t="shared" si="4"/>
        <v>0.11856632247815727</v>
      </c>
    </row>
    <row r="223" spans="1:7" x14ac:dyDescent="0.2">
      <c r="A223" s="157" t="s">
        <v>739</v>
      </c>
      <c r="B223" s="157" t="s">
        <v>740</v>
      </c>
      <c r="C223" s="253">
        <v>610.67935901999999</v>
      </c>
      <c r="D223" s="255">
        <v>5497</v>
      </c>
      <c r="F223" s="192">
        <f t="shared" si="3"/>
        <v>0.17061537670517818</v>
      </c>
      <c r="G223" s="192">
        <f t="shared" si="4"/>
        <v>0.10915409054805401</v>
      </c>
    </row>
    <row r="224" spans="1:7" x14ac:dyDescent="0.2">
      <c r="A224" s="157" t="s">
        <v>741</v>
      </c>
      <c r="B224" s="157" t="s">
        <v>742</v>
      </c>
      <c r="C224" s="253">
        <v>438.40709556000002</v>
      </c>
      <c r="D224" s="255">
        <v>3227</v>
      </c>
      <c r="F224" s="192">
        <f t="shared" si="3"/>
        <v>0.12248488614258658</v>
      </c>
      <c r="G224" s="192">
        <f t="shared" si="4"/>
        <v>6.4078633836378074E-2</v>
      </c>
    </row>
    <row r="225" spans="1:7" x14ac:dyDescent="0.2">
      <c r="A225" s="157" t="s">
        <v>743</v>
      </c>
      <c r="B225" s="157" t="s">
        <v>744</v>
      </c>
      <c r="C225" s="253">
        <v>116.30636955999999</v>
      </c>
      <c r="D225" s="255">
        <v>791</v>
      </c>
      <c r="F225" s="192">
        <f t="shared" si="3"/>
        <v>3.2494392945482183E-2</v>
      </c>
      <c r="G225" s="192">
        <f t="shared" si="4"/>
        <v>1.5706910246227165E-2</v>
      </c>
    </row>
    <row r="226" spans="1:7" x14ac:dyDescent="0.2">
      <c r="A226" s="157" t="s">
        <v>745</v>
      </c>
      <c r="B226" s="157" t="s">
        <v>746</v>
      </c>
      <c r="C226" s="253">
        <v>40.982707699999999</v>
      </c>
      <c r="D226" s="255">
        <v>372</v>
      </c>
      <c r="F226" s="192">
        <f t="shared" si="3"/>
        <v>1.1450002377441917E-2</v>
      </c>
      <c r="G226" s="192">
        <f t="shared" si="4"/>
        <v>7.3868149324860998E-3</v>
      </c>
    </row>
    <row r="227" spans="1:7" x14ac:dyDescent="0.2">
      <c r="A227" s="157" t="s">
        <v>747</v>
      </c>
      <c r="B227" s="194" t="s">
        <v>72</v>
      </c>
      <c r="C227" s="184">
        <f>SUM(C219:C226)</f>
        <v>3579.2750384699989</v>
      </c>
      <c r="D227" s="242">
        <f>SUM(D219:D226)</f>
        <v>50360</v>
      </c>
      <c r="F227" s="241">
        <f>SUM(F219:F226)</f>
        <v>1</v>
      </c>
      <c r="G227" s="241">
        <f>SUM(G219:G226)</f>
        <v>0.99999999999999989</v>
      </c>
    </row>
    <row r="228" spans="1:7" outlineLevel="1" x14ac:dyDescent="0.2">
      <c r="A228" s="157" t="s">
        <v>748</v>
      </c>
      <c r="B228" s="197" t="s">
        <v>749</v>
      </c>
      <c r="C228" s="253">
        <v>14.088386760000001</v>
      </c>
      <c r="D228" s="255">
        <v>0</v>
      </c>
      <c r="F228" s="192">
        <f t="shared" si="3"/>
        <v>3.9361006373017475E-3</v>
      </c>
      <c r="G228" s="192">
        <f t="shared" si="4"/>
        <v>0</v>
      </c>
    </row>
    <row r="229" spans="1:7" outlineLevel="1" x14ac:dyDescent="0.2">
      <c r="A229" s="157" t="s">
        <v>750</v>
      </c>
      <c r="B229" s="197" t="s">
        <v>751</v>
      </c>
      <c r="C229" s="253">
        <v>4.6532525199999997</v>
      </c>
      <c r="D229" s="255">
        <v>0</v>
      </c>
      <c r="F229" s="192">
        <f t="shared" si="3"/>
        <v>1.300054471921522E-3</v>
      </c>
      <c r="G229" s="192">
        <f t="shared" si="4"/>
        <v>0</v>
      </c>
    </row>
    <row r="230" spans="1:7" outlineLevel="1" x14ac:dyDescent="0.2">
      <c r="A230" s="157" t="s">
        <v>752</v>
      </c>
      <c r="B230" s="197" t="s">
        <v>753</v>
      </c>
      <c r="C230" s="253">
        <v>3.5224954400000001</v>
      </c>
      <c r="D230" s="255">
        <v>0</v>
      </c>
      <c r="F230" s="192">
        <f t="shared" si="3"/>
        <v>9.8413656456692146E-4</v>
      </c>
      <c r="G230" s="192">
        <f t="shared" si="4"/>
        <v>0</v>
      </c>
    </row>
    <row r="231" spans="1:7" outlineLevel="1" x14ac:dyDescent="0.2">
      <c r="A231" s="157" t="s">
        <v>754</v>
      </c>
      <c r="B231" s="197" t="s">
        <v>755</v>
      </c>
      <c r="C231" s="253">
        <v>4.0091882500000002</v>
      </c>
      <c r="D231" s="255">
        <v>0</v>
      </c>
      <c r="F231" s="192">
        <f t="shared" si="3"/>
        <v>1.1201118122830182E-3</v>
      </c>
      <c r="G231" s="192">
        <f t="shared" si="4"/>
        <v>0</v>
      </c>
    </row>
    <row r="232" spans="1:7" outlineLevel="1" x14ac:dyDescent="0.2">
      <c r="A232" s="157" t="s">
        <v>756</v>
      </c>
      <c r="B232" s="197" t="s">
        <v>757</v>
      </c>
      <c r="C232" s="253">
        <v>1.26801948</v>
      </c>
      <c r="D232" s="255">
        <v>0</v>
      </c>
      <c r="F232" s="192">
        <f t="shared" si="3"/>
        <v>3.5426712570879414E-4</v>
      </c>
      <c r="G232" s="192">
        <f t="shared" si="4"/>
        <v>0</v>
      </c>
    </row>
    <row r="233" spans="1:7" outlineLevel="1" x14ac:dyDescent="0.2">
      <c r="A233" s="157" t="s">
        <v>758</v>
      </c>
      <c r="B233" s="197" t="s">
        <v>759</v>
      </c>
      <c r="C233" s="253">
        <v>13.44136525</v>
      </c>
      <c r="D233" s="255">
        <v>0</v>
      </c>
      <c r="F233" s="192">
        <f t="shared" si="3"/>
        <v>3.755331765659915E-3</v>
      </c>
      <c r="G233" s="192">
        <f t="shared" si="4"/>
        <v>0</v>
      </c>
    </row>
    <row r="234" spans="1:7" outlineLevel="1" x14ac:dyDescent="0.2">
      <c r="A234" s="157" t="s">
        <v>760</v>
      </c>
      <c r="B234" s="197"/>
      <c r="F234" s="192"/>
      <c r="G234" s="192"/>
    </row>
    <row r="235" spans="1:7" outlineLevel="1" x14ac:dyDescent="0.2">
      <c r="A235" s="157" t="s">
        <v>761</v>
      </c>
      <c r="B235" s="197"/>
      <c r="F235" s="192"/>
      <c r="G235" s="192"/>
    </row>
    <row r="236" spans="1:7" outlineLevel="1" x14ac:dyDescent="0.2">
      <c r="A236" s="157" t="s">
        <v>762</v>
      </c>
      <c r="B236" s="197"/>
      <c r="F236" s="192"/>
      <c r="G236" s="192"/>
    </row>
    <row r="237" spans="1:7" ht="15" customHeight="1" x14ac:dyDescent="0.2">
      <c r="A237" s="178"/>
      <c r="B237" s="178" t="s">
        <v>763</v>
      </c>
      <c r="C237" s="178" t="s">
        <v>691</v>
      </c>
      <c r="D237" s="178" t="s">
        <v>692</v>
      </c>
      <c r="E237" s="180"/>
      <c r="F237" s="178" t="s">
        <v>512</v>
      </c>
      <c r="G237" s="178" t="s">
        <v>693</v>
      </c>
    </row>
    <row r="238" spans="1:7" x14ac:dyDescent="0.2">
      <c r="A238" s="157" t="s">
        <v>764</v>
      </c>
      <c r="B238" s="157" t="s">
        <v>729</v>
      </c>
      <c r="C238" s="243">
        <v>0.517704518912522</v>
      </c>
      <c r="F238" s="244"/>
      <c r="G238" s="244"/>
    </row>
    <row r="239" spans="1:7" x14ac:dyDescent="0.2">
      <c r="F239" s="244"/>
      <c r="G239" s="244"/>
    </row>
    <row r="240" spans="1:7" x14ac:dyDescent="0.2">
      <c r="B240" s="175" t="s">
        <v>730</v>
      </c>
      <c r="F240" s="244"/>
      <c r="G240" s="244"/>
    </row>
    <row r="241" spans="1:7" x14ac:dyDescent="0.2">
      <c r="A241" s="157" t="s">
        <v>765</v>
      </c>
      <c r="B241" s="157" t="s">
        <v>732</v>
      </c>
      <c r="C241" s="253">
        <v>1165.80926075</v>
      </c>
      <c r="D241" s="255">
        <v>27185</v>
      </c>
      <c r="F241" s="192">
        <f>IF($C$249=0,"",IF(C241="[Mark as ND1 if not relevant]","",C241/$C$249))</f>
        <v>0.32571100242923423</v>
      </c>
      <c r="G241" s="192">
        <f>IF($D$249=0,"",IF(D241="[Mark as ND1 if not relevant]","",D241/$D$249))</f>
        <v>0.53981334392374902</v>
      </c>
    </row>
    <row r="242" spans="1:7" x14ac:dyDescent="0.2">
      <c r="A242" s="157" t="s">
        <v>766</v>
      </c>
      <c r="B242" s="157" t="s">
        <v>734</v>
      </c>
      <c r="C242" s="253">
        <v>516.30641235999997</v>
      </c>
      <c r="D242" s="255">
        <v>6284</v>
      </c>
      <c r="F242" s="192">
        <f t="shared" ref="F242:F248" si="5">IF($C$249=0,"",IF(C242="[Mark as ND1 if not relevant]","",C242/$C$249))</f>
        <v>0.14424887911958301</v>
      </c>
      <c r="G242" s="192">
        <f t="shared" ref="G242:G248" si="6">IF($D$249=0,"",IF(D242="[Mark as ND1 if not relevant]","",D242/$D$249))</f>
        <v>0.12478157267672756</v>
      </c>
    </row>
    <row r="243" spans="1:7" x14ac:dyDescent="0.2">
      <c r="A243" s="157" t="s">
        <v>767</v>
      </c>
      <c r="B243" s="157" t="s">
        <v>736</v>
      </c>
      <c r="C243" s="253">
        <v>534.34714615000098</v>
      </c>
      <c r="D243" s="255">
        <v>5677</v>
      </c>
      <c r="F243" s="192">
        <f t="shared" si="5"/>
        <v>0.14928921091753075</v>
      </c>
      <c r="G243" s="192">
        <f t="shared" si="6"/>
        <v>0.11272835583796664</v>
      </c>
    </row>
    <row r="244" spans="1:7" x14ac:dyDescent="0.2">
      <c r="A244" s="157" t="s">
        <v>768</v>
      </c>
      <c r="B244" s="157" t="s">
        <v>738</v>
      </c>
      <c r="C244" s="253">
        <v>471.06557248000001</v>
      </c>
      <c r="D244" s="255">
        <v>4525</v>
      </c>
      <c r="F244" s="192">
        <f t="shared" si="5"/>
        <v>0.1316092134348418</v>
      </c>
      <c r="G244" s="192">
        <f t="shared" si="6"/>
        <v>8.9853057982525811E-2</v>
      </c>
    </row>
    <row r="245" spans="1:7" x14ac:dyDescent="0.2">
      <c r="A245" s="157" t="s">
        <v>769</v>
      </c>
      <c r="B245" s="157" t="s">
        <v>740</v>
      </c>
      <c r="C245" s="253">
        <v>443.43884238999999</v>
      </c>
      <c r="D245" s="255">
        <v>3660</v>
      </c>
      <c r="F245" s="192">
        <f t="shared" si="5"/>
        <v>0.12389068669602786</v>
      </c>
      <c r="G245" s="192">
        <f t="shared" si="6"/>
        <v>7.2676727561556798E-2</v>
      </c>
    </row>
    <row r="246" spans="1:7" x14ac:dyDescent="0.2">
      <c r="A246" s="157" t="s">
        <v>770</v>
      </c>
      <c r="B246" s="157" t="s">
        <v>742</v>
      </c>
      <c r="C246" s="253">
        <v>323.8934812</v>
      </c>
      <c r="D246" s="255">
        <v>2191</v>
      </c>
      <c r="F246" s="192">
        <f t="shared" si="5"/>
        <v>9.0491364234041E-2</v>
      </c>
      <c r="G246" s="192">
        <f t="shared" si="6"/>
        <v>4.3506751389992056E-2</v>
      </c>
    </row>
    <row r="247" spans="1:7" x14ac:dyDescent="0.2">
      <c r="A247" s="157" t="s">
        <v>771</v>
      </c>
      <c r="B247" s="157" t="s">
        <v>744</v>
      </c>
      <c r="C247" s="253">
        <v>99.354406480000094</v>
      </c>
      <c r="D247" s="255">
        <v>598</v>
      </c>
      <c r="F247" s="192">
        <f t="shared" si="5"/>
        <v>2.7758248643130309E-2</v>
      </c>
      <c r="G247" s="192">
        <f t="shared" si="6"/>
        <v>1.187450357426529E-2</v>
      </c>
    </row>
    <row r="248" spans="1:7" x14ac:dyDescent="0.2">
      <c r="A248" s="157" t="s">
        <v>772</v>
      </c>
      <c r="B248" s="157" t="s">
        <v>746</v>
      </c>
      <c r="C248" s="253">
        <v>25.059916659999999</v>
      </c>
      <c r="D248" s="255">
        <v>240</v>
      </c>
      <c r="F248" s="192">
        <f t="shared" si="5"/>
        <v>7.0013945256110089E-3</v>
      </c>
      <c r="G248" s="192">
        <f t="shared" si="6"/>
        <v>4.7656870532168391E-3</v>
      </c>
    </row>
    <row r="249" spans="1:7" x14ac:dyDescent="0.2">
      <c r="A249" s="157" t="s">
        <v>773</v>
      </c>
      <c r="B249" s="194" t="s">
        <v>72</v>
      </c>
      <c r="C249" s="184">
        <f>SUM(C241:C248)</f>
        <v>3579.2750384700012</v>
      </c>
      <c r="D249" s="242">
        <f>SUM(D241:D248)</f>
        <v>50360</v>
      </c>
      <c r="F249" s="241">
        <f>SUM(F241:F248)</f>
        <v>0.99999999999999989</v>
      </c>
      <c r="G249" s="241">
        <f>SUM(G241:G248)</f>
        <v>1</v>
      </c>
    </row>
    <row r="250" spans="1:7" outlineLevel="1" x14ac:dyDescent="0.2">
      <c r="A250" s="157" t="s">
        <v>774</v>
      </c>
      <c r="B250" s="197" t="s">
        <v>749</v>
      </c>
      <c r="C250" s="253">
        <v>4.2230390399999997</v>
      </c>
      <c r="D250" s="242"/>
      <c r="F250" s="192">
        <f t="shared" ref="F250:F255" si="7">IF($C$249=0,"",IF(C250="[for completion]","",C250/$C$249))</f>
        <v>1.179858768776032E-3</v>
      </c>
      <c r="G250" s="192">
        <f t="shared" ref="G250:G255" si="8">IF($D$249=0,"",IF(D250="[for completion]","",D250/$D$249))</f>
        <v>0</v>
      </c>
    </row>
    <row r="251" spans="1:7" outlineLevel="1" x14ac:dyDescent="0.2">
      <c r="A251" s="157" t="s">
        <v>775</v>
      </c>
      <c r="B251" s="197" t="s">
        <v>751</v>
      </c>
      <c r="C251" s="253">
        <v>5.0403765199999997</v>
      </c>
      <c r="D251" s="242"/>
      <c r="F251" s="192">
        <f t="shared" si="7"/>
        <v>1.4082115696128683E-3</v>
      </c>
      <c r="G251" s="192">
        <f t="shared" si="8"/>
        <v>0</v>
      </c>
    </row>
    <row r="252" spans="1:7" outlineLevel="1" x14ac:dyDescent="0.2">
      <c r="A252" s="157" t="s">
        <v>776</v>
      </c>
      <c r="B252" s="197" t="s">
        <v>753</v>
      </c>
      <c r="C252" s="253">
        <v>3.36313526</v>
      </c>
      <c r="D252" s="242"/>
      <c r="F252" s="192">
        <f t="shared" si="7"/>
        <v>9.3961353174960469E-4</v>
      </c>
      <c r="G252" s="192">
        <f t="shared" si="8"/>
        <v>0</v>
      </c>
    </row>
    <row r="253" spans="1:7" outlineLevel="1" x14ac:dyDescent="0.2">
      <c r="A253" s="157" t="s">
        <v>777</v>
      </c>
      <c r="B253" s="197" t="s">
        <v>755</v>
      </c>
      <c r="C253" s="253">
        <v>1.9623004900000001</v>
      </c>
      <c r="D253" s="242"/>
      <c r="F253" s="192">
        <f t="shared" si="7"/>
        <v>5.4823964878619833E-4</v>
      </c>
      <c r="G253" s="192">
        <f t="shared" si="8"/>
        <v>0</v>
      </c>
    </row>
    <row r="254" spans="1:7" outlineLevel="1" x14ac:dyDescent="0.2">
      <c r="A254" s="157" t="s">
        <v>778</v>
      </c>
      <c r="B254" s="197" t="s">
        <v>757</v>
      </c>
      <c r="C254" s="253">
        <v>0.87645949000000001</v>
      </c>
      <c r="D254" s="242"/>
      <c r="F254" s="192">
        <f t="shared" si="7"/>
        <v>2.4487067369224913E-4</v>
      </c>
      <c r="G254" s="192">
        <f t="shared" si="8"/>
        <v>0</v>
      </c>
    </row>
    <row r="255" spans="1:7" outlineLevel="1" x14ac:dyDescent="0.2">
      <c r="A255" s="157" t="s">
        <v>779</v>
      </c>
      <c r="B255" s="197" t="s">
        <v>759</v>
      </c>
      <c r="C255" s="253">
        <v>9.5946058599999997</v>
      </c>
      <c r="D255" s="242"/>
      <c r="F255" s="192">
        <f t="shared" si="7"/>
        <v>2.6806003329940564E-3</v>
      </c>
      <c r="G255" s="192">
        <f t="shared" si="8"/>
        <v>0</v>
      </c>
    </row>
    <row r="256" spans="1:7" outlineLevel="1" x14ac:dyDescent="0.2">
      <c r="A256" s="157" t="s">
        <v>780</v>
      </c>
      <c r="B256" s="197"/>
      <c r="F256" s="193"/>
      <c r="G256" s="193"/>
    </row>
    <row r="257" spans="1:14" outlineLevel="1" x14ac:dyDescent="0.2">
      <c r="A257" s="157" t="s">
        <v>781</v>
      </c>
      <c r="B257" s="197"/>
      <c r="F257" s="193"/>
      <c r="G257" s="193"/>
    </row>
    <row r="258" spans="1:14" outlineLevel="1" x14ac:dyDescent="0.2">
      <c r="A258" s="157" t="s">
        <v>782</v>
      </c>
      <c r="B258" s="197"/>
      <c r="F258" s="193"/>
      <c r="G258" s="193"/>
    </row>
    <row r="259" spans="1:14" ht="15" customHeight="1" x14ac:dyDescent="0.2">
      <c r="A259" s="178"/>
      <c r="B259" s="200" t="s">
        <v>783</v>
      </c>
      <c r="C259" s="178" t="s">
        <v>512</v>
      </c>
      <c r="D259" s="178"/>
      <c r="E259" s="180"/>
      <c r="F259" s="178"/>
      <c r="G259" s="178"/>
    </row>
    <row r="260" spans="1:14" x14ac:dyDescent="0.2">
      <c r="A260" s="157" t="s">
        <v>784</v>
      </c>
      <c r="B260" s="157" t="s">
        <v>1525</v>
      </c>
      <c r="C260" s="243">
        <v>0.81895376075428905</v>
      </c>
      <c r="E260" s="256"/>
      <c r="F260" s="256"/>
      <c r="G260" s="256"/>
    </row>
    <row r="261" spans="1:14" x14ac:dyDescent="0.2">
      <c r="A261" s="157" t="s">
        <v>786</v>
      </c>
      <c r="B261" s="157" t="s">
        <v>787</v>
      </c>
      <c r="C261" s="243"/>
      <c r="E261" s="256"/>
      <c r="F261" s="256"/>
    </row>
    <row r="262" spans="1:14" x14ac:dyDescent="0.2">
      <c r="A262" s="157" t="s">
        <v>788</v>
      </c>
      <c r="B262" s="157" t="s">
        <v>789</v>
      </c>
      <c r="C262" s="243"/>
      <c r="E262" s="256"/>
      <c r="F262" s="256"/>
    </row>
    <row r="263" spans="1:14" x14ac:dyDescent="0.2">
      <c r="A263" s="157" t="s">
        <v>790</v>
      </c>
      <c r="B263" s="157" t="s">
        <v>791</v>
      </c>
      <c r="C263" s="243"/>
      <c r="E263" s="256"/>
      <c r="F263" s="256"/>
    </row>
    <row r="264" spans="1:14" x14ac:dyDescent="0.2">
      <c r="A264" s="157" t="s">
        <v>792</v>
      </c>
      <c r="B264" s="175" t="s">
        <v>793</v>
      </c>
      <c r="C264" s="243"/>
      <c r="D264" s="171"/>
      <c r="E264" s="171"/>
      <c r="F264" s="203"/>
      <c r="G264" s="203"/>
      <c r="H264" s="153"/>
      <c r="I264" s="157"/>
      <c r="J264" s="157"/>
      <c r="K264" s="157"/>
      <c r="L264" s="153"/>
      <c r="M264" s="153"/>
      <c r="N264" s="153"/>
    </row>
    <row r="265" spans="1:14" x14ac:dyDescent="0.2">
      <c r="A265" s="157" t="s">
        <v>794</v>
      </c>
      <c r="B265" s="157" t="s">
        <v>70</v>
      </c>
      <c r="C265" s="243">
        <v>0.181046239245711</v>
      </c>
      <c r="E265" s="256"/>
      <c r="F265" s="256"/>
    </row>
    <row r="266" spans="1:14" outlineLevel="1" x14ac:dyDescent="0.2">
      <c r="A266" s="157" t="s">
        <v>796</v>
      </c>
      <c r="B266" s="197" t="s">
        <v>798</v>
      </c>
      <c r="C266" s="258"/>
      <c r="E266" s="256"/>
      <c r="F266" s="256"/>
    </row>
    <row r="267" spans="1:14" outlineLevel="1" x14ac:dyDescent="0.2">
      <c r="A267" s="157" t="s">
        <v>797</v>
      </c>
      <c r="B267" s="197" t="s">
        <v>800</v>
      </c>
      <c r="C267" s="241"/>
      <c r="E267" s="256"/>
      <c r="F267" s="256"/>
    </row>
    <row r="268" spans="1:14" outlineLevel="1" x14ac:dyDescent="0.2">
      <c r="A268" s="157" t="s">
        <v>799</v>
      </c>
      <c r="B268" s="197" t="s">
        <v>802</v>
      </c>
      <c r="C268" s="241"/>
      <c r="E268" s="256"/>
      <c r="F268" s="256"/>
    </row>
    <row r="269" spans="1:14" outlineLevel="1" x14ac:dyDescent="0.2">
      <c r="A269" s="157" t="s">
        <v>801</v>
      </c>
      <c r="B269" s="197" t="s">
        <v>804</v>
      </c>
      <c r="C269" s="241"/>
      <c r="E269" s="256"/>
      <c r="F269" s="256"/>
    </row>
    <row r="270" spans="1:14" outlineLevel="1" x14ac:dyDescent="0.2">
      <c r="A270" s="157" t="s">
        <v>803</v>
      </c>
      <c r="B270" s="197" t="s">
        <v>178</v>
      </c>
      <c r="C270" s="241"/>
      <c r="E270" s="256"/>
      <c r="F270" s="256"/>
    </row>
    <row r="271" spans="1:14" outlineLevel="1" x14ac:dyDescent="0.2">
      <c r="A271" s="157" t="s">
        <v>805</v>
      </c>
      <c r="B271" s="197" t="s">
        <v>178</v>
      </c>
      <c r="C271" s="241"/>
      <c r="E271" s="256"/>
      <c r="F271" s="256"/>
    </row>
    <row r="272" spans="1:14" outlineLevel="1" x14ac:dyDescent="0.2">
      <c r="A272" s="157" t="s">
        <v>806</v>
      </c>
      <c r="B272" s="197" t="s">
        <v>178</v>
      </c>
      <c r="C272" s="241"/>
      <c r="E272" s="256"/>
      <c r="F272" s="256"/>
    </row>
    <row r="273" spans="1:7" outlineLevel="1" x14ac:dyDescent="0.2">
      <c r="A273" s="157" t="s">
        <v>807</v>
      </c>
      <c r="B273" s="197" t="s">
        <v>178</v>
      </c>
      <c r="C273" s="241"/>
      <c r="E273" s="256"/>
      <c r="F273" s="256"/>
    </row>
    <row r="274" spans="1:7" outlineLevel="1" x14ac:dyDescent="0.2">
      <c r="A274" s="157" t="s">
        <v>808</v>
      </c>
      <c r="B274" s="197" t="s">
        <v>178</v>
      </c>
      <c r="C274" s="241"/>
      <c r="E274" s="256"/>
      <c r="F274" s="256"/>
    </row>
    <row r="275" spans="1:7" outlineLevel="1" x14ac:dyDescent="0.2">
      <c r="A275" s="157" t="s">
        <v>809</v>
      </c>
      <c r="B275" s="197" t="s">
        <v>178</v>
      </c>
      <c r="C275" s="241"/>
      <c r="E275" s="256"/>
      <c r="F275" s="256"/>
    </row>
    <row r="276" spans="1:7" ht="15" customHeight="1" x14ac:dyDescent="0.2">
      <c r="A276" s="178"/>
      <c r="B276" s="200" t="s">
        <v>810</v>
      </c>
      <c r="C276" s="178" t="s">
        <v>512</v>
      </c>
      <c r="D276" s="178"/>
      <c r="E276" s="180"/>
      <c r="F276" s="178"/>
      <c r="G276" s="181"/>
    </row>
    <row r="277" spans="1:7" x14ac:dyDescent="0.2">
      <c r="A277" s="157" t="s">
        <v>811</v>
      </c>
      <c r="B277" s="157" t="s">
        <v>812</v>
      </c>
      <c r="C277" s="243">
        <v>1</v>
      </c>
      <c r="E277" s="153"/>
      <c r="F277" s="153"/>
    </row>
    <row r="278" spans="1:7" x14ac:dyDescent="0.2">
      <c r="A278" s="157" t="s">
        <v>813</v>
      </c>
      <c r="B278" s="157" t="s">
        <v>814</v>
      </c>
      <c r="C278" s="241"/>
      <c r="E278" s="153"/>
      <c r="F278" s="153"/>
    </row>
    <row r="279" spans="1:7" x14ac:dyDescent="0.2">
      <c r="A279" s="157" t="s">
        <v>815</v>
      </c>
      <c r="B279" s="157" t="s">
        <v>70</v>
      </c>
      <c r="C279" s="241"/>
      <c r="E279" s="153"/>
      <c r="F279" s="153"/>
    </row>
    <row r="280" spans="1:7" outlineLevel="1" x14ac:dyDescent="0.2">
      <c r="A280" s="157" t="s">
        <v>816</v>
      </c>
      <c r="C280" s="241"/>
      <c r="E280" s="153"/>
      <c r="F280" s="153"/>
    </row>
    <row r="281" spans="1:7" outlineLevel="1" x14ac:dyDescent="0.2">
      <c r="A281" s="157" t="s">
        <v>817</v>
      </c>
      <c r="C281" s="241"/>
      <c r="E281" s="153"/>
      <c r="F281" s="153"/>
    </row>
    <row r="282" spans="1:7" outlineLevel="1" x14ac:dyDescent="0.2">
      <c r="A282" s="157" t="s">
        <v>818</v>
      </c>
      <c r="C282" s="241"/>
      <c r="E282" s="153"/>
      <c r="F282" s="153"/>
    </row>
    <row r="283" spans="1:7" outlineLevel="1" x14ac:dyDescent="0.2">
      <c r="A283" s="157" t="s">
        <v>819</v>
      </c>
      <c r="C283" s="241"/>
      <c r="E283" s="153"/>
      <c r="F283" s="153"/>
    </row>
    <row r="284" spans="1:7" outlineLevel="1" x14ac:dyDescent="0.2">
      <c r="A284" s="157" t="s">
        <v>820</v>
      </c>
      <c r="C284" s="241"/>
      <c r="E284" s="153"/>
      <c r="F284" s="153"/>
    </row>
    <row r="285" spans="1:7" outlineLevel="1" x14ac:dyDescent="0.2">
      <c r="A285" s="157" t="s">
        <v>821</v>
      </c>
      <c r="C285" s="241"/>
      <c r="E285" s="153"/>
      <c r="F285" s="153"/>
    </row>
    <row r="286" spans="1:7" ht="15" customHeight="1" x14ac:dyDescent="0.2">
      <c r="A286" s="178"/>
      <c r="B286" s="200" t="s">
        <v>1526</v>
      </c>
      <c r="C286" s="178" t="s">
        <v>59</v>
      </c>
      <c r="D286" s="178" t="s">
        <v>1527</v>
      </c>
      <c r="E286" s="180"/>
      <c r="F286" s="178" t="s">
        <v>512</v>
      </c>
      <c r="G286" s="178" t="s">
        <v>1528</v>
      </c>
    </row>
    <row r="287" spans="1:7" s="119" customFormat="1" x14ac:dyDescent="0.25">
      <c r="A287" s="157" t="s">
        <v>1529</v>
      </c>
      <c r="B287" s="175"/>
      <c r="C287" s="184"/>
      <c r="D287" s="157"/>
      <c r="E287" s="163"/>
      <c r="F287" s="192" t="str">
        <f>IF($C$305=0,"",IF(C287="[For completion]","",C287/$C$305))</f>
        <v/>
      </c>
      <c r="G287" s="192" t="str">
        <f>IF($D$305=0,"",IF(D287="[For completion]","",D287/$D$305))</f>
        <v/>
      </c>
    </row>
    <row r="288" spans="1:7" s="119" customFormat="1" x14ac:dyDescent="0.25">
      <c r="A288" s="157" t="s">
        <v>1530</v>
      </c>
      <c r="B288" s="175"/>
      <c r="C288" s="184"/>
      <c r="D288" s="157"/>
      <c r="E288" s="163"/>
      <c r="F288" s="192" t="str">
        <f t="shared" ref="F288:F303" si="9">IF($C$305=0,"",IF(C288="[For completion]","",C288/$C$305))</f>
        <v/>
      </c>
      <c r="G288" s="192" t="str">
        <f t="shared" ref="G288:G303" si="10">IF($D$305=0,"",IF(D288="[For completion]","",D288/$D$305))</f>
        <v/>
      </c>
    </row>
    <row r="289" spans="1:7" s="119" customFormat="1" x14ac:dyDescent="0.25">
      <c r="A289" s="157" t="s">
        <v>1531</v>
      </c>
      <c r="B289" s="175"/>
      <c r="C289" s="184"/>
      <c r="D289" s="157"/>
      <c r="E289" s="163"/>
      <c r="F289" s="192" t="str">
        <f t="shared" si="9"/>
        <v/>
      </c>
      <c r="G289" s="192" t="str">
        <f t="shared" si="10"/>
        <v/>
      </c>
    </row>
    <row r="290" spans="1:7" s="119" customFormat="1" x14ac:dyDescent="0.25">
      <c r="A290" s="157" t="s">
        <v>1532</v>
      </c>
      <c r="B290" s="175"/>
      <c r="C290" s="184"/>
      <c r="D290" s="157"/>
      <c r="E290" s="163"/>
      <c r="F290" s="192" t="str">
        <f t="shared" si="9"/>
        <v/>
      </c>
      <c r="G290" s="192" t="str">
        <f t="shared" si="10"/>
        <v/>
      </c>
    </row>
    <row r="291" spans="1:7" s="119" customFormat="1" x14ac:dyDescent="0.25">
      <c r="A291" s="157" t="s">
        <v>1533</v>
      </c>
      <c r="B291" s="175"/>
      <c r="C291" s="184"/>
      <c r="D291" s="157"/>
      <c r="E291" s="163"/>
      <c r="F291" s="192" t="str">
        <f t="shared" si="9"/>
        <v/>
      </c>
      <c r="G291" s="192" t="str">
        <f t="shared" si="10"/>
        <v/>
      </c>
    </row>
    <row r="292" spans="1:7" s="119" customFormat="1" x14ac:dyDescent="0.25">
      <c r="A292" s="157" t="s">
        <v>1534</v>
      </c>
      <c r="B292" s="175"/>
      <c r="C292" s="184"/>
      <c r="D292" s="157"/>
      <c r="E292" s="163"/>
      <c r="F292" s="192" t="str">
        <f t="shared" si="9"/>
        <v/>
      </c>
      <c r="G292" s="192" t="str">
        <f t="shared" si="10"/>
        <v/>
      </c>
    </row>
    <row r="293" spans="1:7" s="119" customFormat="1" x14ac:dyDescent="0.25">
      <c r="A293" s="157" t="s">
        <v>1535</v>
      </c>
      <c r="B293" s="175"/>
      <c r="C293" s="184"/>
      <c r="D293" s="157"/>
      <c r="E293" s="163"/>
      <c r="F293" s="192" t="str">
        <f t="shared" si="9"/>
        <v/>
      </c>
      <c r="G293" s="192" t="str">
        <f t="shared" si="10"/>
        <v/>
      </c>
    </row>
    <row r="294" spans="1:7" s="119" customFormat="1" x14ac:dyDescent="0.25">
      <c r="A294" s="157" t="s">
        <v>1536</v>
      </c>
      <c r="B294" s="175"/>
      <c r="C294" s="184"/>
      <c r="D294" s="157"/>
      <c r="E294" s="163"/>
      <c r="F294" s="192" t="str">
        <f t="shared" si="9"/>
        <v/>
      </c>
      <c r="G294" s="192" t="str">
        <f t="shared" si="10"/>
        <v/>
      </c>
    </row>
    <row r="295" spans="1:7" s="119" customFormat="1" x14ac:dyDescent="0.25">
      <c r="A295" s="157" t="s">
        <v>1537</v>
      </c>
      <c r="B295" s="175"/>
      <c r="C295" s="184"/>
      <c r="D295" s="157"/>
      <c r="E295" s="163"/>
      <c r="F295" s="192" t="str">
        <f t="shared" si="9"/>
        <v/>
      </c>
      <c r="G295" s="192" t="str">
        <f t="shared" si="10"/>
        <v/>
      </c>
    </row>
    <row r="296" spans="1:7" s="119" customFormat="1" x14ac:dyDescent="0.25">
      <c r="A296" s="157" t="s">
        <v>1538</v>
      </c>
      <c r="B296" s="175"/>
      <c r="C296" s="184"/>
      <c r="D296" s="157"/>
      <c r="E296" s="163"/>
      <c r="F296" s="192" t="str">
        <f t="shared" si="9"/>
        <v/>
      </c>
      <c r="G296" s="192" t="str">
        <f t="shared" si="10"/>
        <v/>
      </c>
    </row>
    <row r="297" spans="1:7" s="119" customFormat="1" x14ac:dyDescent="0.25">
      <c r="A297" s="157" t="s">
        <v>1539</v>
      </c>
      <c r="B297" s="175"/>
      <c r="C297" s="184"/>
      <c r="D297" s="157"/>
      <c r="E297" s="163"/>
      <c r="F297" s="192" t="str">
        <f t="shared" si="9"/>
        <v/>
      </c>
      <c r="G297" s="192" t="str">
        <f t="shared" si="10"/>
        <v/>
      </c>
    </row>
    <row r="298" spans="1:7" s="119" customFormat="1" x14ac:dyDescent="0.25">
      <c r="A298" s="157" t="s">
        <v>1540</v>
      </c>
      <c r="B298" s="175"/>
      <c r="C298" s="184"/>
      <c r="D298" s="157"/>
      <c r="E298" s="163"/>
      <c r="F298" s="192" t="str">
        <f t="shared" si="9"/>
        <v/>
      </c>
      <c r="G298" s="192" t="str">
        <f t="shared" si="10"/>
        <v/>
      </c>
    </row>
    <row r="299" spans="1:7" s="119" customFormat="1" x14ac:dyDescent="0.25">
      <c r="A299" s="157" t="s">
        <v>1541</v>
      </c>
      <c r="B299" s="175"/>
      <c r="C299" s="184"/>
      <c r="D299" s="157"/>
      <c r="E299" s="163"/>
      <c r="F299" s="192" t="str">
        <f t="shared" si="9"/>
        <v/>
      </c>
      <c r="G299" s="192" t="str">
        <f t="shared" si="10"/>
        <v/>
      </c>
    </row>
    <row r="300" spans="1:7" s="119" customFormat="1" x14ac:dyDescent="0.25">
      <c r="A300" s="157" t="s">
        <v>1542</v>
      </c>
      <c r="B300" s="175"/>
      <c r="C300" s="184"/>
      <c r="D300" s="157"/>
      <c r="E300" s="163"/>
      <c r="F300" s="192" t="str">
        <f t="shared" si="9"/>
        <v/>
      </c>
      <c r="G300" s="192" t="str">
        <f t="shared" si="10"/>
        <v/>
      </c>
    </row>
    <row r="301" spans="1:7" s="119" customFormat="1" x14ac:dyDescent="0.25">
      <c r="A301" s="157" t="s">
        <v>1543</v>
      </c>
      <c r="B301" s="175"/>
      <c r="C301" s="184"/>
      <c r="D301" s="157"/>
      <c r="E301" s="163"/>
      <c r="F301" s="192" t="str">
        <f t="shared" si="9"/>
        <v/>
      </c>
      <c r="G301" s="192" t="str">
        <f t="shared" si="10"/>
        <v/>
      </c>
    </row>
    <row r="302" spans="1:7" s="119" customFormat="1" x14ac:dyDescent="0.25">
      <c r="A302" s="157" t="s">
        <v>1544</v>
      </c>
      <c r="B302" s="175"/>
      <c r="C302" s="184"/>
      <c r="D302" s="157"/>
      <c r="E302" s="163"/>
      <c r="F302" s="192" t="str">
        <f t="shared" si="9"/>
        <v/>
      </c>
      <c r="G302" s="192" t="str">
        <f t="shared" si="10"/>
        <v/>
      </c>
    </row>
    <row r="303" spans="1:7" s="119" customFormat="1" x14ac:dyDescent="0.25">
      <c r="A303" s="157" t="s">
        <v>1545</v>
      </c>
      <c r="B303" s="175"/>
      <c r="C303" s="184"/>
      <c r="D303" s="157"/>
      <c r="E303" s="163"/>
      <c r="F303" s="192" t="str">
        <f t="shared" si="9"/>
        <v/>
      </c>
      <c r="G303" s="192" t="str">
        <f t="shared" si="10"/>
        <v/>
      </c>
    </row>
    <row r="304" spans="1:7" s="119" customFormat="1" x14ac:dyDescent="0.25">
      <c r="A304" s="157" t="s">
        <v>1546</v>
      </c>
      <c r="B304" s="175" t="s">
        <v>1547</v>
      </c>
      <c r="C304" s="184"/>
      <c r="D304" s="157"/>
      <c r="E304" s="163"/>
      <c r="F304" s="192"/>
      <c r="G304" s="192"/>
    </row>
    <row r="305" spans="1:7" s="119" customFormat="1" x14ac:dyDescent="0.25">
      <c r="A305" s="157" t="s">
        <v>1548</v>
      </c>
      <c r="B305" s="175" t="s">
        <v>72</v>
      </c>
      <c r="C305" s="184">
        <f>SUM(C287:C304)</f>
        <v>0</v>
      </c>
      <c r="D305" s="157">
        <f>SUM(D287:D304)</f>
        <v>0</v>
      </c>
      <c r="E305" s="163"/>
      <c r="F305" s="244">
        <f>SUM(F287:F304)</f>
        <v>0</v>
      </c>
      <c r="G305" s="244">
        <f>SUM(G287:G304)</f>
        <v>0</v>
      </c>
    </row>
    <row r="306" spans="1:7" s="119" customFormat="1" x14ac:dyDescent="0.25">
      <c r="A306" s="157" t="s">
        <v>1549</v>
      </c>
      <c r="B306" s="175"/>
      <c r="C306" s="157"/>
      <c r="D306" s="157"/>
      <c r="E306" s="163"/>
      <c r="F306" s="163"/>
      <c r="G306" s="163"/>
    </row>
    <row r="307" spans="1:7" s="119" customFormat="1" x14ac:dyDescent="0.25">
      <c r="A307" s="157" t="s">
        <v>1550</v>
      </c>
      <c r="B307" s="175"/>
      <c r="C307" s="157"/>
      <c r="D307" s="157"/>
      <c r="E307" s="163"/>
      <c r="F307" s="163"/>
      <c r="G307" s="163"/>
    </row>
    <row r="308" spans="1:7" s="119" customFormat="1" x14ac:dyDescent="0.25">
      <c r="A308" s="157" t="s">
        <v>1551</v>
      </c>
      <c r="B308" s="175"/>
      <c r="C308" s="157"/>
      <c r="D308" s="157"/>
      <c r="E308" s="163"/>
      <c r="F308" s="163"/>
      <c r="G308" s="163"/>
    </row>
    <row r="309" spans="1:7" ht="15" customHeight="1" x14ac:dyDescent="0.2">
      <c r="A309" s="178"/>
      <c r="B309" s="200" t="s">
        <v>1552</v>
      </c>
      <c r="C309" s="178" t="s">
        <v>59</v>
      </c>
      <c r="D309" s="178" t="s">
        <v>1527</v>
      </c>
      <c r="E309" s="180"/>
      <c r="F309" s="178" t="s">
        <v>512</v>
      </c>
      <c r="G309" s="178" t="s">
        <v>1528</v>
      </c>
    </row>
    <row r="310" spans="1:7" s="119" customFormat="1" x14ac:dyDescent="0.25">
      <c r="A310" s="157" t="s">
        <v>1553</v>
      </c>
      <c r="B310" s="175"/>
      <c r="C310" s="184"/>
      <c r="D310" s="157"/>
      <c r="E310" s="163"/>
      <c r="F310" s="192" t="str">
        <f>IF($C$328=0,"",IF(C310="[For completion]","",C310/$C$328))</f>
        <v/>
      </c>
      <c r="G310" s="192" t="str">
        <f>IF($D$328=0,"",IF(D310="[For completion]","",D310/$D$328))</f>
        <v/>
      </c>
    </row>
    <row r="311" spans="1:7" s="119" customFormat="1" x14ac:dyDescent="0.25">
      <c r="A311" s="157" t="s">
        <v>1554</v>
      </c>
      <c r="B311" s="175"/>
      <c r="C311" s="184"/>
      <c r="D311" s="157"/>
      <c r="E311" s="163"/>
      <c r="F311" s="192" t="str">
        <f t="shared" ref="F311:F326" si="11">IF($C$328=0,"",IF(C311="[For completion]","",C311/$C$328))</f>
        <v/>
      </c>
      <c r="G311" s="192" t="str">
        <f t="shared" ref="G311:G327" si="12">IF($D$328=0,"",IF(D311="[For completion]","",D311/$D$328))</f>
        <v/>
      </c>
    </row>
    <row r="312" spans="1:7" s="119" customFormat="1" x14ac:dyDescent="0.25">
      <c r="A312" s="157" t="s">
        <v>1555</v>
      </c>
      <c r="B312" s="175"/>
      <c r="C312" s="184"/>
      <c r="D312" s="157"/>
      <c r="E312" s="163"/>
      <c r="F312" s="192" t="str">
        <f t="shared" si="11"/>
        <v/>
      </c>
      <c r="G312" s="192" t="str">
        <f t="shared" si="12"/>
        <v/>
      </c>
    </row>
    <row r="313" spans="1:7" s="119" customFormat="1" x14ac:dyDescent="0.25">
      <c r="A313" s="157" t="s">
        <v>1556</v>
      </c>
      <c r="B313" s="175"/>
      <c r="C313" s="184"/>
      <c r="D313" s="157"/>
      <c r="E313" s="163"/>
      <c r="F313" s="192" t="str">
        <f t="shared" si="11"/>
        <v/>
      </c>
      <c r="G313" s="192" t="str">
        <f t="shared" si="12"/>
        <v/>
      </c>
    </row>
    <row r="314" spans="1:7" s="119" customFormat="1" x14ac:dyDescent="0.25">
      <c r="A314" s="157" t="s">
        <v>1557</v>
      </c>
      <c r="B314" s="175"/>
      <c r="C314" s="184"/>
      <c r="D314" s="157"/>
      <c r="E314" s="163"/>
      <c r="F314" s="192" t="str">
        <f t="shared" si="11"/>
        <v/>
      </c>
      <c r="G314" s="192" t="str">
        <f t="shared" si="12"/>
        <v/>
      </c>
    </row>
    <row r="315" spans="1:7" s="119" customFormat="1" x14ac:dyDescent="0.25">
      <c r="A315" s="157" t="s">
        <v>1558</v>
      </c>
      <c r="B315" s="175"/>
      <c r="C315" s="184"/>
      <c r="D315" s="157"/>
      <c r="E315" s="163"/>
      <c r="F315" s="192" t="str">
        <f t="shared" si="11"/>
        <v/>
      </c>
      <c r="G315" s="192" t="str">
        <f t="shared" si="12"/>
        <v/>
      </c>
    </row>
    <row r="316" spans="1:7" s="119" customFormat="1" x14ac:dyDescent="0.25">
      <c r="A316" s="157" t="s">
        <v>1559</v>
      </c>
      <c r="B316" s="175"/>
      <c r="C316" s="184"/>
      <c r="D316" s="157"/>
      <c r="E316" s="163"/>
      <c r="F316" s="192" t="str">
        <f t="shared" si="11"/>
        <v/>
      </c>
      <c r="G316" s="192" t="str">
        <f t="shared" si="12"/>
        <v/>
      </c>
    </row>
    <row r="317" spans="1:7" s="119" customFormat="1" x14ac:dyDescent="0.25">
      <c r="A317" s="157" t="s">
        <v>1560</v>
      </c>
      <c r="B317" s="175"/>
      <c r="C317" s="184"/>
      <c r="D317" s="157"/>
      <c r="E317" s="163"/>
      <c r="F317" s="192" t="str">
        <f t="shared" si="11"/>
        <v/>
      </c>
      <c r="G317" s="192" t="str">
        <f t="shared" si="12"/>
        <v/>
      </c>
    </row>
    <row r="318" spans="1:7" s="119" customFormat="1" x14ac:dyDescent="0.25">
      <c r="A318" s="157" t="s">
        <v>1561</v>
      </c>
      <c r="B318" s="175"/>
      <c r="C318" s="184"/>
      <c r="D318" s="157"/>
      <c r="E318" s="163"/>
      <c r="F318" s="192" t="str">
        <f t="shared" si="11"/>
        <v/>
      </c>
      <c r="G318" s="192" t="str">
        <f t="shared" si="12"/>
        <v/>
      </c>
    </row>
    <row r="319" spans="1:7" s="119" customFormat="1" x14ac:dyDescent="0.25">
      <c r="A319" s="157" t="s">
        <v>1562</v>
      </c>
      <c r="B319" s="175"/>
      <c r="C319" s="184"/>
      <c r="D319" s="157"/>
      <c r="E319" s="163"/>
      <c r="F319" s="192" t="str">
        <f t="shared" si="11"/>
        <v/>
      </c>
      <c r="G319" s="192" t="str">
        <f t="shared" si="12"/>
        <v/>
      </c>
    </row>
    <row r="320" spans="1:7" s="119" customFormat="1" x14ac:dyDescent="0.25">
      <c r="A320" s="157" t="s">
        <v>1563</v>
      </c>
      <c r="B320" s="175"/>
      <c r="C320" s="184"/>
      <c r="D320" s="157"/>
      <c r="E320" s="163"/>
      <c r="F320" s="192" t="str">
        <f t="shared" si="11"/>
        <v/>
      </c>
      <c r="G320" s="192" t="str">
        <f t="shared" si="12"/>
        <v/>
      </c>
    </row>
    <row r="321" spans="1:7" s="119" customFormat="1" x14ac:dyDescent="0.25">
      <c r="A321" s="157" t="s">
        <v>1564</v>
      </c>
      <c r="B321" s="175"/>
      <c r="C321" s="184"/>
      <c r="D321" s="157"/>
      <c r="E321" s="163"/>
      <c r="F321" s="192" t="str">
        <f>IF($C$328=0,"",IF(C321="[For completion]","",C321/$C$328))</f>
        <v/>
      </c>
      <c r="G321" s="192" t="str">
        <f t="shared" si="12"/>
        <v/>
      </c>
    </row>
    <row r="322" spans="1:7" s="119" customFormat="1" x14ac:dyDescent="0.25">
      <c r="A322" s="157" t="s">
        <v>1565</v>
      </c>
      <c r="B322" s="175"/>
      <c r="C322" s="184"/>
      <c r="D322" s="157"/>
      <c r="E322" s="163"/>
      <c r="F322" s="192" t="str">
        <f t="shared" si="11"/>
        <v/>
      </c>
      <c r="G322" s="192" t="str">
        <f t="shared" si="12"/>
        <v/>
      </c>
    </row>
    <row r="323" spans="1:7" s="119" customFormat="1" x14ac:dyDescent="0.25">
      <c r="A323" s="157" t="s">
        <v>1566</v>
      </c>
      <c r="B323" s="175"/>
      <c r="C323" s="184"/>
      <c r="D323" s="157"/>
      <c r="E323" s="163"/>
      <c r="F323" s="192" t="str">
        <f t="shared" si="11"/>
        <v/>
      </c>
      <c r="G323" s="192" t="str">
        <f t="shared" si="12"/>
        <v/>
      </c>
    </row>
    <row r="324" spans="1:7" s="119" customFormat="1" x14ac:dyDescent="0.25">
      <c r="A324" s="157" t="s">
        <v>1567</v>
      </c>
      <c r="B324" s="175"/>
      <c r="C324" s="184"/>
      <c r="D324" s="157"/>
      <c r="E324" s="163"/>
      <c r="F324" s="192" t="str">
        <f t="shared" si="11"/>
        <v/>
      </c>
      <c r="G324" s="192" t="str">
        <f t="shared" si="12"/>
        <v/>
      </c>
    </row>
    <row r="325" spans="1:7" s="119" customFormat="1" x14ac:dyDescent="0.25">
      <c r="A325" s="157" t="s">
        <v>1568</v>
      </c>
      <c r="B325" s="175"/>
      <c r="C325" s="184"/>
      <c r="D325" s="157"/>
      <c r="E325" s="163"/>
      <c r="F325" s="192" t="str">
        <f t="shared" si="11"/>
        <v/>
      </c>
      <c r="G325" s="192" t="str">
        <f t="shared" si="12"/>
        <v/>
      </c>
    </row>
    <row r="326" spans="1:7" s="119" customFormat="1" x14ac:dyDescent="0.25">
      <c r="A326" s="157" t="s">
        <v>1569</v>
      </c>
      <c r="B326" s="175"/>
      <c r="C326" s="184"/>
      <c r="D326" s="157"/>
      <c r="E326" s="163"/>
      <c r="F326" s="192" t="str">
        <f t="shared" si="11"/>
        <v/>
      </c>
      <c r="G326" s="192" t="str">
        <f t="shared" si="12"/>
        <v/>
      </c>
    </row>
    <row r="327" spans="1:7" s="119" customFormat="1" x14ac:dyDescent="0.25">
      <c r="A327" s="157" t="s">
        <v>1570</v>
      </c>
      <c r="B327" s="175" t="s">
        <v>1547</v>
      </c>
      <c r="C327" s="184"/>
      <c r="D327" s="157"/>
      <c r="E327" s="163"/>
      <c r="F327" s="192"/>
      <c r="G327" s="192" t="str">
        <f t="shared" si="12"/>
        <v/>
      </c>
    </row>
    <row r="328" spans="1:7" s="119" customFormat="1" x14ac:dyDescent="0.25">
      <c r="A328" s="157" t="s">
        <v>1571</v>
      </c>
      <c r="B328" s="175" t="s">
        <v>72</v>
      </c>
      <c r="C328" s="184">
        <f>SUM(C310:C327)</f>
        <v>0</v>
      </c>
      <c r="D328" s="157">
        <f>SUM(D310:D327)</f>
        <v>0</v>
      </c>
      <c r="E328" s="163"/>
      <c r="F328" s="244">
        <f>SUM(F310:F327)</f>
        <v>0</v>
      </c>
      <c r="G328" s="244">
        <f>SUM(G310:G327)</f>
        <v>0</v>
      </c>
    </row>
    <row r="329" spans="1:7" s="119" customFormat="1" x14ac:dyDescent="0.25">
      <c r="A329" s="157" t="s">
        <v>1572</v>
      </c>
      <c r="B329" s="175"/>
      <c r="C329" s="157"/>
      <c r="D329" s="157"/>
      <c r="E329" s="163"/>
      <c r="F329" s="163"/>
      <c r="G329" s="163"/>
    </row>
    <row r="330" spans="1:7" s="119" customFormat="1" x14ac:dyDescent="0.25">
      <c r="A330" s="157" t="s">
        <v>1573</v>
      </c>
      <c r="B330" s="175"/>
      <c r="C330" s="157"/>
      <c r="D330" s="157"/>
      <c r="E330" s="163"/>
      <c r="F330" s="163"/>
      <c r="G330" s="163"/>
    </row>
    <row r="331" spans="1:7" s="119" customFormat="1" x14ac:dyDescent="0.25">
      <c r="A331" s="157" t="s">
        <v>1574</v>
      </c>
      <c r="B331" s="175"/>
      <c r="C331" s="157"/>
      <c r="D331" s="157"/>
      <c r="E331" s="163"/>
      <c r="F331" s="163"/>
      <c r="G331" s="163"/>
    </row>
    <row r="332" spans="1:7" ht="15" customHeight="1" x14ac:dyDescent="0.2">
      <c r="A332" s="178"/>
      <c r="B332" s="200" t="s">
        <v>1575</v>
      </c>
      <c r="C332" s="178" t="s">
        <v>59</v>
      </c>
      <c r="D332" s="178" t="s">
        <v>1527</v>
      </c>
      <c r="E332" s="180"/>
      <c r="F332" s="178" t="s">
        <v>512</v>
      </c>
      <c r="G332" s="178" t="s">
        <v>1528</v>
      </c>
    </row>
    <row r="333" spans="1:7" s="119" customFormat="1" x14ac:dyDescent="0.25">
      <c r="A333" s="157" t="s">
        <v>1576</v>
      </c>
      <c r="B333" s="175" t="s">
        <v>1577</v>
      </c>
      <c r="C333" s="184"/>
      <c r="D333" s="157"/>
      <c r="E333" s="163"/>
      <c r="F333" s="192" t="str">
        <f>IF($C$346=0,"",IF(C333="[For completion]","",C333/$C$346))</f>
        <v/>
      </c>
      <c r="G333" s="192" t="str">
        <f>IF($D$346=0,"",IF(D333="[For completion]","",D333/$D$346))</f>
        <v/>
      </c>
    </row>
    <row r="334" spans="1:7" s="119" customFormat="1" x14ac:dyDescent="0.25">
      <c r="A334" s="157" t="s">
        <v>1578</v>
      </c>
      <c r="B334" s="175" t="s">
        <v>1579</v>
      </c>
      <c r="C334" s="184"/>
      <c r="D334" s="157"/>
      <c r="E334" s="163"/>
      <c r="F334" s="192" t="str">
        <f t="shared" ref="F334:F345" si="13">IF($C$346=0,"",IF(C334="[For completion]","",C334/$C$346))</f>
        <v/>
      </c>
      <c r="G334" s="192" t="str">
        <f t="shared" ref="G334:G345" si="14">IF($D$346=0,"",IF(D334="[For completion]","",D334/$D$346))</f>
        <v/>
      </c>
    </row>
    <row r="335" spans="1:7" s="119" customFormat="1" x14ac:dyDescent="0.25">
      <c r="A335" s="157" t="s">
        <v>1580</v>
      </c>
      <c r="B335" s="175" t="s">
        <v>1581</v>
      </c>
      <c r="C335" s="184"/>
      <c r="D335" s="157"/>
      <c r="E335" s="163"/>
      <c r="F335" s="192" t="str">
        <f t="shared" si="13"/>
        <v/>
      </c>
      <c r="G335" s="192" t="str">
        <f t="shared" si="14"/>
        <v/>
      </c>
    </row>
    <row r="336" spans="1:7" s="119" customFormat="1" x14ac:dyDescent="0.25">
      <c r="A336" s="157" t="s">
        <v>1582</v>
      </c>
      <c r="B336" s="175" t="s">
        <v>1583</v>
      </c>
      <c r="C336" s="184"/>
      <c r="D336" s="157"/>
      <c r="E336" s="163"/>
      <c r="F336" s="192" t="str">
        <f t="shared" si="13"/>
        <v/>
      </c>
      <c r="G336" s="192" t="str">
        <f t="shared" si="14"/>
        <v/>
      </c>
    </row>
    <row r="337" spans="1:7" s="119" customFormat="1" x14ac:dyDescent="0.25">
      <c r="A337" s="157" t="s">
        <v>1584</v>
      </c>
      <c r="B337" s="175" t="s">
        <v>1585</v>
      </c>
      <c r="C337" s="184"/>
      <c r="D337" s="157"/>
      <c r="E337" s="163"/>
      <c r="F337" s="192" t="str">
        <f t="shared" si="13"/>
        <v/>
      </c>
      <c r="G337" s="192" t="str">
        <f t="shared" si="14"/>
        <v/>
      </c>
    </row>
    <row r="338" spans="1:7" s="119" customFormat="1" x14ac:dyDescent="0.25">
      <c r="A338" s="157" t="s">
        <v>1586</v>
      </c>
      <c r="B338" s="175" t="s">
        <v>1587</v>
      </c>
      <c r="C338" s="184"/>
      <c r="D338" s="157"/>
      <c r="E338" s="163"/>
      <c r="F338" s="192" t="str">
        <f t="shared" si="13"/>
        <v/>
      </c>
      <c r="G338" s="192" t="str">
        <f t="shared" si="14"/>
        <v/>
      </c>
    </row>
    <row r="339" spans="1:7" s="119" customFormat="1" x14ac:dyDescent="0.25">
      <c r="A339" s="157" t="s">
        <v>1588</v>
      </c>
      <c r="B339" s="175" t="s">
        <v>1589</v>
      </c>
      <c r="C339" s="184"/>
      <c r="D339" s="157"/>
      <c r="E339" s="163"/>
      <c r="F339" s="192" t="str">
        <f t="shared" si="13"/>
        <v/>
      </c>
      <c r="G339" s="192" t="str">
        <f t="shared" si="14"/>
        <v/>
      </c>
    </row>
    <row r="340" spans="1:7" s="119" customFormat="1" x14ac:dyDescent="0.25">
      <c r="A340" s="157" t="s">
        <v>1590</v>
      </c>
      <c r="B340" s="175" t="s">
        <v>1591</v>
      </c>
      <c r="C340" s="184"/>
      <c r="D340" s="157"/>
      <c r="E340" s="163"/>
      <c r="F340" s="192" t="str">
        <f t="shared" si="13"/>
        <v/>
      </c>
      <c r="G340" s="192" t="str">
        <f t="shared" si="14"/>
        <v/>
      </c>
    </row>
    <row r="341" spans="1:7" s="119" customFormat="1" x14ac:dyDescent="0.25">
      <c r="A341" s="157" t="s">
        <v>1592</v>
      </c>
      <c r="B341" s="175" t="s">
        <v>1593</v>
      </c>
      <c r="C341" s="184"/>
      <c r="D341" s="157"/>
      <c r="E341" s="163"/>
      <c r="F341" s="192" t="str">
        <f t="shared" si="13"/>
        <v/>
      </c>
      <c r="G341" s="192" t="str">
        <f t="shared" si="14"/>
        <v/>
      </c>
    </row>
    <row r="342" spans="1:7" s="119" customFormat="1" x14ac:dyDescent="0.25">
      <c r="A342" s="157" t="s">
        <v>1594</v>
      </c>
      <c r="B342" s="157" t="s">
        <v>1595</v>
      </c>
      <c r="C342" s="184"/>
      <c r="D342" s="157"/>
      <c r="F342" s="192" t="str">
        <f t="shared" si="13"/>
        <v/>
      </c>
      <c r="G342" s="192" t="str">
        <f t="shared" si="14"/>
        <v/>
      </c>
    </row>
    <row r="343" spans="1:7" s="119" customFormat="1" x14ac:dyDescent="0.25">
      <c r="A343" s="157" t="s">
        <v>1596</v>
      </c>
      <c r="B343" s="157" t="s">
        <v>1597</v>
      </c>
      <c r="C343" s="184"/>
      <c r="D343" s="157"/>
      <c r="F343" s="192" t="str">
        <f t="shared" si="13"/>
        <v/>
      </c>
      <c r="G343" s="192" t="str">
        <f t="shared" si="14"/>
        <v/>
      </c>
    </row>
    <row r="344" spans="1:7" s="119" customFormat="1" x14ac:dyDescent="0.25">
      <c r="A344" s="157" t="s">
        <v>1598</v>
      </c>
      <c r="B344" s="175" t="s">
        <v>1599</v>
      </c>
      <c r="C344" s="184"/>
      <c r="D344" s="157"/>
      <c r="E344" s="163"/>
      <c r="F344" s="192" t="str">
        <f t="shared" si="13"/>
        <v/>
      </c>
      <c r="G344" s="192" t="str">
        <f t="shared" si="14"/>
        <v/>
      </c>
    </row>
    <row r="345" spans="1:7" s="119" customFormat="1" x14ac:dyDescent="0.25">
      <c r="A345" s="157" t="s">
        <v>1600</v>
      </c>
      <c r="B345" s="157" t="s">
        <v>1547</v>
      </c>
      <c r="C345" s="184"/>
      <c r="D345" s="157"/>
      <c r="F345" s="192" t="str">
        <f t="shared" si="13"/>
        <v/>
      </c>
      <c r="G345" s="192" t="str">
        <f t="shared" si="14"/>
        <v/>
      </c>
    </row>
    <row r="346" spans="1:7" s="119" customFormat="1" x14ac:dyDescent="0.25">
      <c r="A346" s="157" t="s">
        <v>1601</v>
      </c>
      <c r="B346" s="175" t="s">
        <v>72</v>
      </c>
      <c r="C346" s="184">
        <f>SUM(C333:C345)</f>
        <v>0</v>
      </c>
      <c r="D346" s="157">
        <f>SUM(D333:D345)</f>
        <v>0</v>
      </c>
      <c r="E346" s="163"/>
      <c r="F346" s="244">
        <f>SUM(F333:F345)</f>
        <v>0</v>
      </c>
      <c r="G346" s="244">
        <f>SUM(G333:G345)</f>
        <v>0</v>
      </c>
    </row>
    <row r="347" spans="1:7" s="119" customFormat="1" hidden="1" x14ac:dyDescent="0.25">
      <c r="A347" s="157" t="s">
        <v>1602</v>
      </c>
      <c r="B347" s="175"/>
      <c r="C347" s="184"/>
      <c r="D347" s="157"/>
      <c r="E347" s="163"/>
      <c r="F347" s="244"/>
      <c r="G347" s="244"/>
    </row>
    <row r="348" spans="1:7" s="119" customFormat="1" hidden="1" x14ac:dyDescent="0.25">
      <c r="A348" s="157" t="s">
        <v>1603</v>
      </c>
      <c r="B348" s="175"/>
      <c r="C348" s="184"/>
      <c r="D348" s="157"/>
      <c r="E348" s="163"/>
      <c r="F348" s="244"/>
      <c r="G348" s="244"/>
    </row>
    <row r="349" spans="1:7" s="119" customFormat="1" hidden="1" x14ac:dyDescent="0.25">
      <c r="A349" s="157" t="s">
        <v>1604</v>
      </c>
    </row>
    <row r="350" spans="1:7" s="119" customFormat="1" hidden="1" x14ac:dyDescent="0.25">
      <c r="A350" s="157" t="s">
        <v>1605</v>
      </c>
    </row>
    <row r="351" spans="1:7" s="119" customFormat="1" hidden="1" x14ac:dyDescent="0.25">
      <c r="A351" s="157" t="s">
        <v>1606</v>
      </c>
      <c r="B351" s="175"/>
      <c r="C351" s="184"/>
      <c r="D351" s="157"/>
      <c r="E351" s="163"/>
      <c r="F351" s="244"/>
      <c r="G351" s="244"/>
    </row>
    <row r="352" spans="1:7" s="119" customFormat="1" hidden="1" x14ac:dyDescent="0.25">
      <c r="A352" s="157" t="s">
        <v>1607</v>
      </c>
      <c r="B352" s="175"/>
      <c r="C352" s="184"/>
      <c r="D352" s="157"/>
      <c r="E352" s="163"/>
      <c r="F352" s="244"/>
      <c r="G352" s="244"/>
    </row>
    <row r="353" spans="1:7" s="119" customFormat="1" hidden="1" x14ac:dyDescent="0.25">
      <c r="A353" s="157" t="s">
        <v>1608</v>
      </c>
      <c r="B353" s="175"/>
      <c r="C353" s="184"/>
      <c r="D353" s="157"/>
      <c r="E353" s="163"/>
      <c r="F353" s="244"/>
      <c r="G353" s="244"/>
    </row>
    <row r="354" spans="1:7" s="119" customFormat="1" hidden="1" x14ac:dyDescent="0.25">
      <c r="A354" s="157" t="s">
        <v>1609</v>
      </c>
      <c r="B354" s="175"/>
      <c r="C354" s="184"/>
      <c r="D354" s="157"/>
      <c r="E354" s="163"/>
      <c r="F354" s="244"/>
      <c r="G354" s="244"/>
    </row>
    <row r="355" spans="1:7" s="119" customFormat="1" hidden="1" x14ac:dyDescent="0.25">
      <c r="A355" s="157" t="s">
        <v>1610</v>
      </c>
      <c r="B355" s="175"/>
      <c r="C355" s="157"/>
      <c r="D355" s="157"/>
      <c r="E355" s="163"/>
      <c r="F355" s="163"/>
      <c r="G355" s="163"/>
    </row>
    <row r="356" spans="1:7" s="119" customFormat="1" hidden="1" x14ac:dyDescent="0.25">
      <c r="A356" s="157" t="s">
        <v>1611</v>
      </c>
      <c r="B356" s="175"/>
      <c r="C356" s="157"/>
      <c r="D356" s="157"/>
      <c r="E356" s="163"/>
      <c r="F356" s="163"/>
      <c r="G356" s="163"/>
    </row>
    <row r="357" spans="1:7" ht="15" customHeight="1" x14ac:dyDescent="0.2">
      <c r="A357" s="178"/>
      <c r="B357" s="200" t="s">
        <v>1612</v>
      </c>
      <c r="C357" s="178" t="s">
        <v>59</v>
      </c>
      <c r="D357" s="178" t="s">
        <v>1527</v>
      </c>
      <c r="E357" s="180"/>
      <c r="F357" s="178" t="s">
        <v>512</v>
      </c>
      <c r="G357" s="178" t="s">
        <v>1528</v>
      </c>
    </row>
    <row r="358" spans="1:7" s="119" customFormat="1" x14ac:dyDescent="0.25">
      <c r="A358" s="157" t="s">
        <v>1613</v>
      </c>
      <c r="B358" s="175" t="s">
        <v>1614</v>
      </c>
      <c r="C358" s="184"/>
      <c r="D358" s="157"/>
      <c r="E358" s="163"/>
      <c r="F358" s="192" t="str">
        <f>IF($C$365=0,"",IF(C358="[For completion]","",C358/$C$365))</f>
        <v/>
      </c>
      <c r="G358" s="192" t="str">
        <f>IF($D$365=0,"",IF(D358="[For completion]","",D358/$D$365))</f>
        <v/>
      </c>
    </row>
    <row r="359" spans="1:7" s="119" customFormat="1" x14ac:dyDescent="0.25">
      <c r="A359" s="157" t="s">
        <v>1615</v>
      </c>
      <c r="B359" s="259" t="s">
        <v>1616</v>
      </c>
      <c r="C359" s="184"/>
      <c r="D359" s="157"/>
      <c r="E359" s="163"/>
      <c r="F359" s="192" t="str">
        <f t="shared" ref="F359:F364" si="15">IF($C$365=0,"",IF(C359="[For completion]","",C359/$C$365))</f>
        <v/>
      </c>
      <c r="G359" s="192" t="str">
        <f t="shared" ref="G359:G364" si="16">IF($D$365=0,"",IF(D359="[For completion]","",D359/$D$365))</f>
        <v/>
      </c>
    </row>
    <row r="360" spans="1:7" s="119" customFormat="1" x14ac:dyDescent="0.25">
      <c r="A360" s="157" t="s">
        <v>1617</v>
      </c>
      <c r="B360" s="175" t="s">
        <v>1618</v>
      </c>
      <c r="C360" s="184"/>
      <c r="D360" s="157"/>
      <c r="E360" s="163"/>
      <c r="F360" s="192" t="str">
        <f t="shared" si="15"/>
        <v/>
      </c>
      <c r="G360" s="192" t="str">
        <f t="shared" si="16"/>
        <v/>
      </c>
    </row>
    <row r="361" spans="1:7" s="119" customFormat="1" x14ac:dyDescent="0.25">
      <c r="A361" s="157" t="s">
        <v>1619</v>
      </c>
      <c r="B361" s="175" t="s">
        <v>1620</v>
      </c>
      <c r="C361" s="184"/>
      <c r="D361" s="157"/>
      <c r="E361" s="163"/>
      <c r="F361" s="192" t="str">
        <f t="shared" si="15"/>
        <v/>
      </c>
      <c r="G361" s="192" t="str">
        <f t="shared" si="16"/>
        <v/>
      </c>
    </row>
    <row r="362" spans="1:7" s="119" customFormat="1" x14ac:dyDescent="0.25">
      <c r="A362" s="157" t="s">
        <v>1621</v>
      </c>
      <c r="B362" s="175" t="s">
        <v>1622</v>
      </c>
      <c r="C362" s="184"/>
      <c r="D362" s="157"/>
      <c r="E362" s="163"/>
      <c r="F362" s="192" t="str">
        <f t="shared" si="15"/>
        <v/>
      </c>
      <c r="G362" s="192" t="str">
        <f t="shared" si="16"/>
        <v/>
      </c>
    </row>
    <row r="363" spans="1:7" s="119" customFormat="1" x14ac:dyDescent="0.25">
      <c r="A363" s="157" t="s">
        <v>1623</v>
      </c>
      <c r="B363" s="175" t="s">
        <v>1624</v>
      </c>
      <c r="C363" s="184"/>
      <c r="D363" s="157"/>
      <c r="E363" s="163"/>
      <c r="F363" s="192" t="str">
        <f t="shared" si="15"/>
        <v/>
      </c>
      <c r="G363" s="192" t="str">
        <f t="shared" si="16"/>
        <v/>
      </c>
    </row>
    <row r="364" spans="1:7" s="119" customFormat="1" x14ac:dyDescent="0.25">
      <c r="A364" s="157" t="s">
        <v>1625</v>
      </c>
      <c r="B364" s="175" t="s">
        <v>1626</v>
      </c>
      <c r="C364" s="184"/>
      <c r="D364" s="157"/>
      <c r="E364" s="163"/>
      <c r="F364" s="192" t="str">
        <f t="shared" si="15"/>
        <v/>
      </c>
      <c r="G364" s="192" t="str">
        <f t="shared" si="16"/>
        <v/>
      </c>
    </row>
    <row r="365" spans="1:7" s="119" customFormat="1" x14ac:dyDescent="0.25">
      <c r="A365" s="157" t="s">
        <v>1627</v>
      </c>
      <c r="B365" s="175" t="s">
        <v>72</v>
      </c>
      <c r="C365" s="184">
        <f>SUM(C358:C364)</f>
        <v>0</v>
      </c>
      <c r="D365" s="157">
        <f>SUM(D358:D364)</f>
        <v>0</v>
      </c>
      <c r="E365" s="163"/>
      <c r="F365" s="244">
        <f>SUM(F358:F364)</f>
        <v>0</v>
      </c>
      <c r="G365" s="244">
        <f>SUM(G358:G364)</f>
        <v>0</v>
      </c>
    </row>
    <row r="366" spans="1:7" s="119" customFormat="1" x14ac:dyDescent="0.25">
      <c r="A366" s="157" t="s">
        <v>1628</v>
      </c>
      <c r="B366" s="175"/>
      <c r="C366" s="157"/>
      <c r="D366" s="157"/>
      <c r="E366" s="163"/>
      <c r="F366" s="163"/>
      <c r="G366" s="163"/>
    </row>
    <row r="367" spans="1:7" ht="15" customHeight="1" x14ac:dyDescent="0.2">
      <c r="A367" s="178"/>
      <c r="B367" s="200" t="s">
        <v>1629</v>
      </c>
      <c r="C367" s="178" t="s">
        <v>59</v>
      </c>
      <c r="D367" s="178" t="s">
        <v>1527</v>
      </c>
      <c r="E367" s="180"/>
      <c r="F367" s="178" t="s">
        <v>512</v>
      </c>
      <c r="G367" s="178" t="s">
        <v>1528</v>
      </c>
    </row>
    <row r="368" spans="1:7" s="119" customFormat="1" x14ac:dyDescent="0.25">
      <c r="A368" s="157" t="s">
        <v>1630</v>
      </c>
      <c r="B368" s="175" t="s">
        <v>1631</v>
      </c>
      <c r="C368" s="184"/>
      <c r="D368" s="157"/>
      <c r="E368" s="163"/>
      <c r="F368" s="192" t="str">
        <f>IF($C$372=0,"",IF(C368="[For completion]","",C368/$C$372))</f>
        <v/>
      </c>
      <c r="G368" s="192" t="str">
        <f>IF($D$372=0,"",IF(D368="[For completion]","",D368/$D$372))</f>
        <v/>
      </c>
    </row>
    <row r="369" spans="1:7" s="119" customFormat="1" x14ac:dyDescent="0.25">
      <c r="A369" s="157" t="s">
        <v>1632</v>
      </c>
      <c r="B369" s="259" t="s">
        <v>1633</v>
      </c>
      <c r="C369" s="184"/>
      <c r="D369" s="157"/>
      <c r="E369" s="163"/>
      <c r="F369" s="192" t="str">
        <f>IF($C$372=0,"",IF(C369="[For completion]","",C369/$C$372))</f>
        <v/>
      </c>
      <c r="G369" s="192" t="str">
        <f>IF($D$372=0,"",IF(D369="[For completion]","",D369/$D$372))</f>
        <v/>
      </c>
    </row>
    <row r="370" spans="1:7" s="119" customFormat="1" x14ac:dyDescent="0.25">
      <c r="A370" s="157" t="s">
        <v>1634</v>
      </c>
      <c r="B370" s="175" t="s">
        <v>1626</v>
      </c>
      <c r="C370" s="184"/>
      <c r="D370" s="157"/>
      <c r="E370" s="163"/>
      <c r="F370" s="192" t="str">
        <f>IF($C$372=0,"",IF(C370="[For completion]","",C370/$C$372))</f>
        <v/>
      </c>
      <c r="G370" s="192" t="str">
        <f>IF($D$372=0,"",IF(D370="[For completion]","",D370/$D$372))</f>
        <v/>
      </c>
    </row>
    <row r="371" spans="1:7" s="119" customFormat="1" x14ac:dyDescent="0.25">
      <c r="A371" s="157" t="s">
        <v>1635</v>
      </c>
      <c r="B371" s="157" t="s">
        <v>1547</v>
      </c>
      <c r="C371" s="184"/>
      <c r="D371" s="157"/>
      <c r="E371" s="163"/>
      <c r="F371" s="192" t="str">
        <f>IF($C$372=0,"",IF(C371="[For completion]","",C371/$C$372))</f>
        <v/>
      </c>
      <c r="G371" s="192" t="str">
        <f>IF($D$372=0,"",IF(D371="[For completion]","",D371/$D$372))</f>
        <v/>
      </c>
    </row>
    <row r="372" spans="1:7" s="119" customFormat="1" x14ac:dyDescent="0.25">
      <c r="A372" s="157" t="s">
        <v>1636</v>
      </c>
      <c r="B372" s="175" t="s">
        <v>72</v>
      </c>
      <c r="C372" s="184">
        <f>SUM(C368:C371)</f>
        <v>0</v>
      </c>
      <c r="D372" s="157">
        <f>SUM(D368:D371)</f>
        <v>0</v>
      </c>
      <c r="E372" s="163"/>
      <c r="F372" s="244">
        <f>SUM(F368:F371)</f>
        <v>0</v>
      </c>
      <c r="G372" s="244">
        <f>SUM(G368:G371)</f>
        <v>0</v>
      </c>
    </row>
    <row r="373" spans="1:7" s="119" customFormat="1" x14ac:dyDescent="0.25">
      <c r="A373" s="157" t="s">
        <v>1637</v>
      </c>
      <c r="B373" s="175"/>
      <c r="C373" s="157"/>
      <c r="D373" s="157"/>
      <c r="E373" s="163"/>
      <c r="F373" s="163"/>
      <c r="G373" s="163"/>
    </row>
    <row r="374" spans="1:7" ht="15" customHeight="1" x14ac:dyDescent="0.2">
      <c r="A374" s="178"/>
      <c r="B374" s="200" t="s">
        <v>1638</v>
      </c>
      <c r="C374" s="178" t="s">
        <v>1639</v>
      </c>
      <c r="D374" s="178" t="s">
        <v>1640</v>
      </c>
      <c r="E374" s="180"/>
      <c r="F374" s="178" t="s">
        <v>1641</v>
      </c>
      <c r="G374" s="178"/>
    </row>
    <row r="375" spans="1:7" s="119" customFormat="1" x14ac:dyDescent="0.25">
      <c r="A375" s="157" t="s">
        <v>1642</v>
      </c>
      <c r="B375" s="175" t="s">
        <v>1614</v>
      </c>
      <c r="C375" s="184"/>
      <c r="D375" s="184"/>
      <c r="E375" s="153"/>
      <c r="F375" s="184"/>
      <c r="G375" s="192" t="str">
        <f>IF($D$393=0,"",IF(D375="[For completion]","",D375/$D$393))</f>
        <v/>
      </c>
    </row>
    <row r="376" spans="1:7" s="119" customFormat="1" x14ac:dyDescent="0.25">
      <c r="A376" s="157" t="s">
        <v>1643</v>
      </c>
      <c r="B376" s="175" t="s">
        <v>1616</v>
      </c>
      <c r="C376" s="184"/>
      <c r="D376" s="184"/>
      <c r="E376" s="153"/>
      <c r="F376" s="184"/>
      <c r="G376" s="192" t="str">
        <f t="shared" ref="G376:G393" si="17">IF($D$393=0,"",IF(D376="[For completion]","",D376/$D$393))</f>
        <v/>
      </c>
    </row>
    <row r="377" spans="1:7" s="119" customFormat="1" x14ac:dyDescent="0.25">
      <c r="A377" s="157" t="s">
        <v>1644</v>
      </c>
      <c r="B377" s="175" t="s">
        <v>1618</v>
      </c>
      <c r="C377" s="184"/>
      <c r="D377" s="184"/>
      <c r="E377" s="153"/>
      <c r="F377" s="184"/>
      <c r="G377" s="192" t="str">
        <f t="shared" si="17"/>
        <v/>
      </c>
    </row>
    <row r="378" spans="1:7" s="119" customFormat="1" x14ac:dyDescent="0.25">
      <c r="A378" s="157" t="s">
        <v>1645</v>
      </c>
      <c r="B378" s="175" t="s">
        <v>1620</v>
      </c>
      <c r="C378" s="184"/>
      <c r="D378" s="184"/>
      <c r="E378" s="153"/>
      <c r="F378" s="184"/>
      <c r="G378" s="192" t="str">
        <f t="shared" si="17"/>
        <v/>
      </c>
    </row>
    <row r="379" spans="1:7" s="119" customFormat="1" x14ac:dyDescent="0.25">
      <c r="A379" s="157" t="s">
        <v>1646</v>
      </c>
      <c r="B379" s="175" t="s">
        <v>1622</v>
      </c>
      <c r="C379" s="184"/>
      <c r="D379" s="184"/>
      <c r="E379" s="153"/>
      <c r="F379" s="184"/>
      <c r="G379" s="192" t="str">
        <f t="shared" si="17"/>
        <v/>
      </c>
    </row>
    <row r="380" spans="1:7" s="119" customFormat="1" x14ac:dyDescent="0.25">
      <c r="A380" s="157" t="s">
        <v>1647</v>
      </c>
      <c r="B380" s="175" t="s">
        <v>1624</v>
      </c>
      <c r="C380" s="184"/>
      <c r="D380" s="184"/>
      <c r="E380" s="153"/>
      <c r="F380" s="184"/>
      <c r="G380" s="192" t="str">
        <f t="shared" si="17"/>
        <v/>
      </c>
    </row>
    <row r="381" spans="1:7" s="119" customFormat="1" x14ac:dyDescent="0.25">
      <c r="A381" s="157" t="s">
        <v>1648</v>
      </c>
      <c r="B381" s="175" t="s">
        <v>1626</v>
      </c>
      <c r="C381" s="184"/>
      <c r="D381" s="184"/>
      <c r="E381" s="153"/>
      <c r="F381" s="184"/>
      <c r="G381" s="192" t="str">
        <f t="shared" si="17"/>
        <v/>
      </c>
    </row>
    <row r="382" spans="1:7" s="119" customFormat="1" x14ac:dyDescent="0.25">
      <c r="A382" s="157" t="s">
        <v>1649</v>
      </c>
      <c r="B382" s="175" t="s">
        <v>1547</v>
      </c>
      <c r="C382" s="184"/>
      <c r="D382" s="184"/>
      <c r="E382" s="153"/>
      <c r="F382" s="184"/>
      <c r="G382" s="192" t="str">
        <f t="shared" si="17"/>
        <v/>
      </c>
    </row>
    <row r="383" spans="1:7" s="119" customFormat="1" x14ac:dyDescent="0.25">
      <c r="A383" s="157" t="s">
        <v>1650</v>
      </c>
      <c r="B383" s="175" t="s">
        <v>72</v>
      </c>
      <c r="C383" s="184">
        <f>SUM(C375:C382)</f>
        <v>0</v>
      </c>
      <c r="D383" s="184">
        <f>SUM(D375:D382)</f>
        <v>0</v>
      </c>
      <c r="E383" s="153"/>
      <c r="F383" s="157"/>
      <c r="G383" s="192" t="str">
        <f t="shared" si="17"/>
        <v/>
      </c>
    </row>
    <row r="384" spans="1:7" s="119" customFormat="1" ht="14.25" customHeight="1" x14ac:dyDescent="0.25">
      <c r="A384" s="157" t="s">
        <v>1651</v>
      </c>
      <c r="B384" s="175" t="s">
        <v>1652</v>
      </c>
      <c r="C384" s="157"/>
      <c r="D384" s="157"/>
      <c r="E384" s="157"/>
      <c r="F384" s="184"/>
      <c r="G384" s="192" t="str">
        <f t="shared" si="17"/>
        <v/>
      </c>
    </row>
    <row r="385" spans="1:7" s="119" customFormat="1" ht="14.25" hidden="1" customHeight="1" x14ac:dyDescent="0.25">
      <c r="A385" s="157" t="s">
        <v>1653</v>
      </c>
      <c r="B385" s="175"/>
      <c r="C385" s="184"/>
      <c r="D385" s="157"/>
      <c r="E385" s="153"/>
      <c r="F385" s="192"/>
      <c r="G385" s="192" t="str">
        <f t="shared" si="17"/>
        <v/>
      </c>
    </row>
    <row r="386" spans="1:7" s="119" customFormat="1" ht="14.25" hidden="1" customHeight="1" x14ac:dyDescent="0.25">
      <c r="A386" s="157" t="s">
        <v>1654</v>
      </c>
      <c r="B386" s="175"/>
      <c r="C386" s="184"/>
      <c r="D386" s="157"/>
      <c r="E386" s="153"/>
      <c r="F386" s="192"/>
      <c r="G386" s="192" t="str">
        <f t="shared" si="17"/>
        <v/>
      </c>
    </row>
    <row r="387" spans="1:7" s="119" customFormat="1" ht="14.25" hidden="1" customHeight="1" x14ac:dyDescent="0.25">
      <c r="A387" s="157" t="s">
        <v>1655</v>
      </c>
      <c r="B387" s="175"/>
      <c r="C387" s="184"/>
      <c r="D387" s="157"/>
      <c r="E387" s="153"/>
      <c r="F387" s="192"/>
      <c r="G387" s="192" t="str">
        <f t="shared" si="17"/>
        <v/>
      </c>
    </row>
    <row r="388" spans="1:7" s="119" customFormat="1" ht="14.25" hidden="1" customHeight="1" x14ac:dyDescent="0.25">
      <c r="A388" s="157" t="s">
        <v>1656</v>
      </c>
      <c r="B388" s="175"/>
      <c r="C388" s="184"/>
      <c r="D388" s="157"/>
      <c r="E388" s="153"/>
      <c r="F388" s="192"/>
      <c r="G388" s="192" t="str">
        <f t="shared" si="17"/>
        <v/>
      </c>
    </row>
    <row r="389" spans="1:7" s="119" customFormat="1" ht="14.25" hidden="1" customHeight="1" x14ac:dyDescent="0.25">
      <c r="A389" s="157" t="s">
        <v>1657</v>
      </c>
      <c r="B389" s="175"/>
      <c r="C389" s="184"/>
      <c r="D389" s="157"/>
      <c r="E389" s="153"/>
      <c r="F389" s="192"/>
      <c r="G389" s="192" t="str">
        <f t="shared" si="17"/>
        <v/>
      </c>
    </row>
    <row r="390" spans="1:7" s="119" customFormat="1" ht="14.25" hidden="1" customHeight="1" x14ac:dyDescent="0.25">
      <c r="A390" s="157" t="s">
        <v>1658</v>
      </c>
      <c r="B390" s="175"/>
      <c r="C390" s="184"/>
      <c r="D390" s="157"/>
      <c r="E390" s="153"/>
      <c r="F390" s="192"/>
      <c r="G390" s="192" t="str">
        <f t="shared" si="17"/>
        <v/>
      </c>
    </row>
    <row r="391" spans="1:7" s="119" customFormat="1" ht="14.25" hidden="1" customHeight="1" x14ac:dyDescent="0.25">
      <c r="A391" s="157" t="s">
        <v>1659</v>
      </c>
      <c r="B391" s="175"/>
      <c r="C391" s="184"/>
      <c r="D391" s="157"/>
      <c r="E391" s="153"/>
      <c r="F391" s="192"/>
      <c r="G391" s="192" t="str">
        <f t="shared" si="17"/>
        <v/>
      </c>
    </row>
    <row r="392" spans="1:7" s="119" customFormat="1" ht="14.25" hidden="1" customHeight="1" x14ac:dyDescent="0.25">
      <c r="A392" s="157" t="s">
        <v>1660</v>
      </c>
      <c r="B392" s="175"/>
      <c r="C392" s="184"/>
      <c r="D392" s="157"/>
      <c r="E392" s="153"/>
      <c r="F392" s="192"/>
      <c r="G392" s="192" t="str">
        <f t="shared" si="17"/>
        <v/>
      </c>
    </row>
    <row r="393" spans="1:7" s="119" customFormat="1" ht="14.25" hidden="1" customHeight="1" x14ac:dyDescent="0.25">
      <c r="A393" s="157" t="s">
        <v>1661</v>
      </c>
      <c r="B393" s="175"/>
      <c r="C393" s="184"/>
      <c r="D393" s="157"/>
      <c r="E393" s="153"/>
      <c r="F393" s="192"/>
      <c r="G393" s="192" t="str">
        <f t="shared" si="17"/>
        <v/>
      </c>
    </row>
    <row r="394" spans="1:7" s="119" customFormat="1" ht="14.25" hidden="1" customHeight="1" x14ac:dyDescent="0.25">
      <c r="A394" s="157" t="s">
        <v>1662</v>
      </c>
      <c r="B394" s="157"/>
      <c r="C394" s="260"/>
      <c r="D394" s="157"/>
      <c r="E394" s="153"/>
      <c r="F394" s="153"/>
      <c r="G394" s="153"/>
    </row>
    <row r="395" spans="1:7" s="119" customFormat="1" ht="14.25" hidden="1" customHeight="1" x14ac:dyDescent="0.25">
      <c r="A395" s="157" t="s">
        <v>1663</v>
      </c>
      <c r="B395" s="157"/>
      <c r="C395" s="260"/>
      <c r="D395" s="157"/>
      <c r="E395" s="153"/>
      <c r="F395" s="153"/>
      <c r="G395" s="153"/>
    </row>
    <row r="396" spans="1:7" s="119" customFormat="1" ht="14.25" hidden="1" customHeight="1" x14ac:dyDescent="0.25">
      <c r="A396" s="157" t="s">
        <v>1664</v>
      </c>
      <c r="B396" s="157"/>
      <c r="C396" s="260"/>
      <c r="D396" s="157"/>
      <c r="E396" s="153"/>
      <c r="F396" s="153"/>
      <c r="G396" s="153"/>
    </row>
    <row r="397" spans="1:7" s="119" customFormat="1" ht="14.25" hidden="1" customHeight="1" x14ac:dyDescent="0.25">
      <c r="A397" s="157" t="s">
        <v>1665</v>
      </c>
      <c r="B397" s="157"/>
      <c r="C397" s="260"/>
      <c r="D397" s="157"/>
      <c r="E397" s="153"/>
      <c r="F397" s="153"/>
      <c r="G397" s="153"/>
    </row>
    <row r="398" spans="1:7" s="119" customFormat="1" ht="14.25" hidden="1" customHeight="1" x14ac:dyDescent="0.25">
      <c r="A398" s="157" t="s">
        <v>1666</v>
      </c>
      <c r="B398" s="157"/>
      <c r="C398" s="260"/>
      <c r="D398" s="157"/>
      <c r="E398" s="153"/>
      <c r="F398" s="153"/>
      <c r="G398" s="153"/>
    </row>
    <row r="399" spans="1:7" s="119" customFormat="1" ht="14.25" hidden="1" customHeight="1" x14ac:dyDescent="0.25">
      <c r="A399" s="157" t="s">
        <v>1667</v>
      </c>
      <c r="B399" s="157"/>
      <c r="C399" s="260"/>
      <c r="D399" s="157"/>
      <c r="E399" s="153"/>
      <c r="F399" s="153"/>
      <c r="G399" s="153"/>
    </row>
    <row r="400" spans="1:7" s="119" customFormat="1" ht="14.25" hidden="1" customHeight="1" x14ac:dyDescent="0.25">
      <c r="A400" s="157" t="s">
        <v>1668</v>
      </c>
      <c r="B400" s="157"/>
      <c r="C400" s="260"/>
      <c r="D400" s="157"/>
      <c r="E400" s="153"/>
      <c r="F400" s="153"/>
      <c r="G400" s="153"/>
    </row>
    <row r="401" spans="1:7" s="119" customFormat="1" ht="14.25" hidden="1" customHeight="1" x14ac:dyDescent="0.25">
      <c r="A401" s="157" t="s">
        <v>1669</v>
      </c>
      <c r="B401" s="157"/>
      <c r="C401" s="260"/>
      <c r="D401" s="157"/>
      <c r="E401" s="153"/>
      <c r="F401" s="153"/>
      <c r="G401" s="153"/>
    </row>
    <row r="402" spans="1:7" s="119" customFormat="1" ht="14.25" hidden="1" customHeight="1" x14ac:dyDescent="0.25">
      <c r="A402" s="157" t="s">
        <v>1670</v>
      </c>
      <c r="B402" s="157"/>
      <c r="C402" s="260"/>
      <c r="D402" s="157"/>
      <c r="E402" s="153"/>
      <c r="F402" s="153"/>
      <c r="G402" s="153"/>
    </row>
    <row r="403" spans="1:7" s="119" customFormat="1" ht="14.25" hidden="1" customHeight="1" x14ac:dyDescent="0.25">
      <c r="A403" s="157" t="s">
        <v>1671</v>
      </c>
      <c r="B403" s="157"/>
      <c r="C403" s="260"/>
      <c r="D403" s="157"/>
      <c r="E403" s="153"/>
      <c r="F403" s="153"/>
      <c r="G403" s="153"/>
    </row>
    <row r="404" spans="1:7" s="119" customFormat="1" ht="14.25" hidden="1" customHeight="1" x14ac:dyDescent="0.25">
      <c r="A404" s="157" t="s">
        <v>1672</v>
      </c>
      <c r="B404" s="157"/>
      <c r="C404" s="260"/>
      <c r="D404" s="157"/>
      <c r="E404" s="153"/>
      <c r="F404" s="153"/>
      <c r="G404" s="153"/>
    </row>
    <row r="405" spans="1:7" s="119" customFormat="1" ht="14.25" hidden="1" customHeight="1" x14ac:dyDescent="0.25">
      <c r="A405" s="157" t="s">
        <v>1673</v>
      </c>
      <c r="B405" s="157"/>
      <c r="C405" s="260"/>
      <c r="D405" s="157"/>
      <c r="E405" s="153"/>
      <c r="F405" s="153"/>
      <c r="G405" s="153"/>
    </row>
    <row r="406" spans="1:7" s="119" customFormat="1" ht="14.25" hidden="1" customHeight="1" x14ac:dyDescent="0.25">
      <c r="A406" s="157" t="s">
        <v>1674</v>
      </c>
      <c r="B406" s="157"/>
      <c r="C406" s="260"/>
      <c r="D406" s="157"/>
      <c r="E406" s="153"/>
      <c r="F406" s="153"/>
      <c r="G406" s="153"/>
    </row>
    <row r="407" spans="1:7" s="119" customFormat="1" ht="14.25" hidden="1" customHeight="1" x14ac:dyDescent="0.25">
      <c r="A407" s="157" t="s">
        <v>1675</v>
      </c>
      <c r="B407" s="157"/>
      <c r="C407" s="260"/>
      <c r="D407" s="157"/>
      <c r="E407" s="153"/>
      <c r="F407" s="153"/>
      <c r="G407" s="153"/>
    </row>
    <row r="408" spans="1:7" s="119" customFormat="1" ht="14.25" hidden="1" customHeight="1" x14ac:dyDescent="0.25">
      <c r="A408" s="157" t="s">
        <v>1676</v>
      </c>
      <c r="B408" s="157"/>
      <c r="C408" s="260"/>
      <c r="D408" s="157"/>
      <c r="E408" s="153"/>
      <c r="F408" s="153"/>
      <c r="G408" s="153"/>
    </row>
    <row r="409" spans="1:7" s="119" customFormat="1" ht="14.25" hidden="1" customHeight="1" x14ac:dyDescent="0.25">
      <c r="A409" s="157" t="s">
        <v>1677</v>
      </c>
      <c r="B409" s="157"/>
      <c r="C409" s="260"/>
      <c r="D409" s="157"/>
      <c r="E409" s="153"/>
      <c r="F409" s="153"/>
      <c r="G409" s="153"/>
    </row>
    <row r="410" spans="1:7" s="119" customFormat="1" ht="14.25" hidden="1" customHeight="1" x14ac:dyDescent="0.25">
      <c r="A410" s="157" t="s">
        <v>1678</v>
      </c>
      <c r="B410" s="157"/>
      <c r="C410" s="260"/>
      <c r="D410" s="157"/>
      <c r="E410" s="153"/>
      <c r="F410" s="153"/>
      <c r="G410" s="153"/>
    </row>
    <row r="411" spans="1:7" s="119" customFormat="1" ht="14.25" hidden="1" customHeight="1" x14ac:dyDescent="0.25">
      <c r="A411" s="157" t="s">
        <v>1679</v>
      </c>
      <c r="B411" s="157"/>
      <c r="C411" s="260"/>
      <c r="D411" s="157"/>
      <c r="E411" s="153"/>
      <c r="F411" s="153"/>
      <c r="G411" s="153"/>
    </row>
    <row r="412" spans="1:7" s="119" customFormat="1" ht="14.25" hidden="1" customHeight="1" x14ac:dyDescent="0.25">
      <c r="A412" s="157" t="s">
        <v>1680</v>
      </c>
      <c r="B412" s="157"/>
      <c r="C412" s="260"/>
      <c r="D412" s="157"/>
      <c r="E412" s="153"/>
      <c r="F412" s="153"/>
      <c r="G412" s="153"/>
    </row>
    <row r="413" spans="1:7" s="119" customFormat="1" ht="14.25" hidden="1" customHeight="1" x14ac:dyDescent="0.25">
      <c r="A413" s="157" t="s">
        <v>1681</v>
      </c>
      <c r="B413" s="157"/>
      <c r="C413" s="260"/>
      <c r="D413" s="157"/>
      <c r="E413" s="153"/>
      <c r="F413" s="153"/>
      <c r="G413" s="153"/>
    </row>
    <row r="414" spans="1:7" s="119" customFormat="1" ht="14.25" hidden="1" customHeight="1" x14ac:dyDescent="0.25">
      <c r="A414" s="157" t="s">
        <v>1682</v>
      </c>
      <c r="B414" s="157"/>
      <c r="C414" s="260"/>
      <c r="D414" s="157"/>
      <c r="E414" s="153"/>
      <c r="F414" s="153"/>
      <c r="G414" s="153"/>
    </row>
    <row r="415" spans="1:7" s="119" customFormat="1" ht="14.25" hidden="1" customHeight="1" x14ac:dyDescent="0.25">
      <c r="A415" s="157" t="s">
        <v>1683</v>
      </c>
      <c r="B415" s="157"/>
      <c r="C415" s="260"/>
      <c r="D415" s="157"/>
      <c r="E415" s="153"/>
      <c r="F415" s="153"/>
      <c r="G415" s="153"/>
    </row>
    <row r="416" spans="1:7" s="119" customFormat="1" ht="14.25" hidden="1" customHeight="1" x14ac:dyDescent="0.25">
      <c r="A416" s="157" t="s">
        <v>1684</v>
      </c>
      <c r="B416" s="157"/>
      <c r="C416" s="260"/>
      <c r="D416" s="157"/>
      <c r="E416" s="153"/>
      <c r="F416" s="153"/>
      <c r="G416" s="153"/>
    </row>
    <row r="417" spans="1:7" s="119" customFormat="1" ht="14.25" hidden="1" customHeight="1" x14ac:dyDescent="0.25">
      <c r="A417" s="157" t="s">
        <v>1685</v>
      </c>
      <c r="B417" s="157"/>
      <c r="C417" s="260"/>
      <c r="D417" s="157"/>
      <c r="E417" s="153"/>
      <c r="F417" s="153"/>
      <c r="G417" s="153"/>
    </row>
    <row r="418" spans="1:7" s="119" customFormat="1" ht="14.25" hidden="1" customHeight="1" x14ac:dyDescent="0.25">
      <c r="A418" s="157" t="s">
        <v>1686</v>
      </c>
      <c r="B418" s="157"/>
      <c r="C418" s="260"/>
      <c r="D418" s="157"/>
      <c r="E418" s="153"/>
      <c r="F418" s="153"/>
      <c r="G418" s="153"/>
    </row>
    <row r="419" spans="1:7" s="119" customFormat="1" ht="14.25" hidden="1" customHeight="1" x14ac:dyDescent="0.25">
      <c r="A419" s="157" t="s">
        <v>1687</v>
      </c>
      <c r="B419" s="157"/>
      <c r="C419" s="260"/>
      <c r="D419" s="157"/>
      <c r="E419" s="153"/>
      <c r="F419" s="153"/>
      <c r="G419" s="153"/>
    </row>
    <row r="420" spans="1:7" s="119" customFormat="1" ht="14.25" hidden="1" customHeight="1" x14ac:dyDescent="0.25">
      <c r="A420" s="157" t="s">
        <v>1688</v>
      </c>
      <c r="B420" s="157"/>
      <c r="C420" s="260"/>
      <c r="D420" s="157"/>
      <c r="E420" s="153"/>
      <c r="F420" s="153"/>
      <c r="G420" s="153"/>
    </row>
    <row r="421" spans="1:7" s="119" customFormat="1" ht="14.25" hidden="1" customHeight="1" x14ac:dyDescent="0.25">
      <c r="A421" s="157" t="s">
        <v>1689</v>
      </c>
      <c r="B421" s="157"/>
      <c r="C421" s="260"/>
      <c r="D421" s="157"/>
      <c r="E421" s="153"/>
      <c r="F421" s="153"/>
      <c r="G421" s="153"/>
    </row>
    <row r="422" spans="1:7" s="119" customFormat="1" ht="14.25" hidden="1" customHeight="1" x14ac:dyDescent="0.25">
      <c r="A422" s="157" t="s">
        <v>1690</v>
      </c>
      <c r="B422" s="157"/>
      <c r="C422" s="260"/>
      <c r="D422" s="157"/>
      <c r="E422" s="153"/>
      <c r="F422" s="153"/>
      <c r="G422" s="153"/>
    </row>
    <row r="423" spans="1:7" ht="14.25" customHeight="1" x14ac:dyDescent="0.2"/>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066FDC11-AB5E-4B0B-AE06-5FCA83144379}"/>
    <hyperlink ref="B7" location="'B1. HTT Mortgage Assets'!B166" display="7.A Residential Cover Pool" xr:uid="{2D000137-6668-4E79-A858-D470C65A643C}"/>
    <hyperlink ref="B8" location="'B1. HTT Mortgage Assets'!B267" display="7.B Commercial Cover Pool" xr:uid="{8E321347-90F3-4F8C-B58C-6BD226392FFB}"/>
    <hyperlink ref="B149" location="'2. Harmonised Glossary'!A9" display="Breakdown by Interest Rate" xr:uid="{02FD4313-0071-4F2D-92D0-66CA72CFE829}"/>
    <hyperlink ref="B11" location="'2. Harmonised Glossary'!A12" display="Property Type Information" xr:uid="{CC347328-B7DE-4D0A-A0C4-F39929B4E39A}"/>
    <hyperlink ref="B215" location="'C. HTT Harmonised Glossary'!B13" display="11. Loan to Value (LTV) Information - UNINDEXED" xr:uid="{59ED94B1-8AA7-434D-8F95-B4DB1B4F4EC7}"/>
    <hyperlink ref="B237" location="'C. HTT Harmonised Glossary'!B16" display="12. Loan to Value (LTV) Information - INDEXED " xr:uid="{17F33341-8055-41FE-9681-C0134F51B192}"/>
    <hyperlink ref="B179" location="'C. HTT Harmonised Glossary'!B19" display="9. Non-Performing Loans (NPLs)" xr:uid="{15F2F93D-0990-4DED-9182-EAD23CED2508}"/>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F90B-6183-48C5-981F-E6379651B47F}">
  <sheetPr>
    <tabColor theme="9" tint="-0.249977111117893"/>
  </sheetPr>
  <dimension ref="A1:C403"/>
  <sheetViews>
    <sheetView view="pageBreakPreview" zoomScale="60" zoomScaleNormal="100" workbookViewId="0"/>
  </sheetViews>
  <sheetFormatPr defaultColWidth="11.42578125" defaultRowHeight="15" outlineLevelRow="1" x14ac:dyDescent="0.25"/>
  <cols>
    <col min="1" max="1" width="16.28515625" style="119" customWidth="1"/>
    <col min="2" max="2" width="89.85546875" style="157" bestFit="1" customWidth="1"/>
    <col min="3" max="3" width="134.7109375" style="119" customWidth="1"/>
    <col min="4" max="16384" width="11.42578125" style="119"/>
  </cols>
  <sheetData>
    <row r="1" spans="1:3" ht="31.5" x14ac:dyDescent="0.25">
      <c r="A1" s="118" t="s">
        <v>1691</v>
      </c>
      <c r="B1" s="118"/>
      <c r="C1" s="154" t="s">
        <v>1445</v>
      </c>
    </row>
    <row r="2" spans="1:3" x14ac:dyDescent="0.25">
      <c r="B2" s="153"/>
      <c r="C2" s="153"/>
    </row>
    <row r="3" spans="1:3" x14ac:dyDescent="0.25">
      <c r="A3" s="261" t="s">
        <v>1692</v>
      </c>
      <c r="B3" s="262"/>
      <c r="C3" s="153"/>
    </row>
    <row r="4" spans="1:3" x14ac:dyDescent="0.25">
      <c r="C4" s="153"/>
    </row>
    <row r="5" spans="1:3" ht="37.5" x14ac:dyDescent="0.25">
      <c r="A5" s="168" t="s">
        <v>5</v>
      </c>
      <c r="B5" s="168" t="s">
        <v>1693</v>
      </c>
      <c r="C5" s="263" t="s">
        <v>1694</v>
      </c>
    </row>
    <row r="6" spans="1:3" ht="30" customHeight="1" x14ac:dyDescent="0.25">
      <c r="A6" s="219" t="s">
        <v>1695</v>
      </c>
      <c r="B6" s="171" t="s">
        <v>1696</v>
      </c>
      <c r="C6" s="264" t="s">
        <v>1697</v>
      </c>
    </row>
    <row r="7" spans="1:3" ht="28.5" customHeight="1" x14ac:dyDescent="0.25">
      <c r="A7" s="219" t="s">
        <v>1698</v>
      </c>
      <c r="B7" s="171" t="s">
        <v>1699</v>
      </c>
      <c r="C7" s="264" t="s">
        <v>1700</v>
      </c>
    </row>
    <row r="8" spans="1:3" ht="30" x14ac:dyDescent="0.25">
      <c r="A8" s="219" t="s">
        <v>1701</v>
      </c>
      <c r="B8" s="171" t="s">
        <v>1702</v>
      </c>
      <c r="C8" s="264" t="s">
        <v>1703</v>
      </c>
    </row>
    <row r="9" spans="1:3" ht="14.25" customHeight="1" x14ac:dyDescent="0.25">
      <c r="A9" s="219" t="s">
        <v>1704</v>
      </c>
      <c r="B9" s="171" t="s">
        <v>1705</v>
      </c>
      <c r="C9" s="265" t="s">
        <v>1706</v>
      </c>
    </row>
    <row r="10" spans="1:3" ht="46.5" customHeight="1" x14ac:dyDescent="0.25">
      <c r="A10" s="219" t="s">
        <v>1707</v>
      </c>
      <c r="B10" s="171" t="s">
        <v>1708</v>
      </c>
      <c r="C10" s="264" t="s">
        <v>1709</v>
      </c>
    </row>
    <row r="11" spans="1:3" ht="14.25" customHeight="1" x14ac:dyDescent="0.25">
      <c r="A11" s="219" t="s">
        <v>1710</v>
      </c>
      <c r="B11" s="171" t="s">
        <v>1711</v>
      </c>
      <c r="C11" s="265" t="s">
        <v>1712</v>
      </c>
    </row>
    <row r="12" spans="1:3" ht="14.25" customHeight="1" x14ac:dyDescent="0.25">
      <c r="A12" s="219" t="s">
        <v>1713</v>
      </c>
      <c r="B12" s="171" t="s">
        <v>1714</v>
      </c>
      <c r="C12" s="266" t="s">
        <v>1715</v>
      </c>
    </row>
    <row r="13" spans="1:3" ht="30" x14ac:dyDescent="0.25">
      <c r="A13" s="219" t="s">
        <v>1716</v>
      </c>
      <c r="B13" s="171" t="s">
        <v>1717</v>
      </c>
      <c r="C13" s="266" t="s">
        <v>1718</v>
      </c>
    </row>
    <row r="14" spans="1:3" ht="14.25" customHeight="1" x14ac:dyDescent="0.25">
      <c r="A14" s="219" t="s">
        <v>1719</v>
      </c>
      <c r="B14" s="171" t="s">
        <v>1720</v>
      </c>
      <c r="C14" s="266" t="s">
        <v>1721</v>
      </c>
    </row>
    <row r="15" spans="1:3" ht="14.25" customHeight="1" x14ac:dyDescent="0.25">
      <c r="A15" s="219" t="s">
        <v>1722</v>
      </c>
      <c r="B15" s="171" t="s">
        <v>1723</v>
      </c>
      <c r="C15" s="266" t="s">
        <v>1724</v>
      </c>
    </row>
    <row r="16" spans="1:3" ht="14.25" customHeight="1" x14ac:dyDescent="0.25">
      <c r="A16" s="219" t="s">
        <v>1725</v>
      </c>
      <c r="B16" s="171" t="s">
        <v>1726</v>
      </c>
      <c r="C16" s="266" t="s">
        <v>1727</v>
      </c>
    </row>
    <row r="17" spans="1:3" ht="30" x14ac:dyDescent="0.25">
      <c r="A17" s="219" t="s">
        <v>1728</v>
      </c>
      <c r="B17" s="177" t="s">
        <v>1729</v>
      </c>
      <c r="C17" s="266" t="s">
        <v>1730</v>
      </c>
    </row>
    <row r="18" spans="1:3" ht="45" x14ac:dyDescent="0.25">
      <c r="A18" s="219" t="s">
        <v>1731</v>
      </c>
      <c r="B18" s="177" t="s">
        <v>1732</v>
      </c>
      <c r="C18" s="266" t="s">
        <v>1733</v>
      </c>
    </row>
    <row r="19" spans="1:3" ht="14.25" customHeight="1" x14ac:dyDescent="0.25">
      <c r="A19" s="219" t="s">
        <v>1734</v>
      </c>
      <c r="B19" s="177" t="s">
        <v>1735</v>
      </c>
      <c r="C19" s="266" t="s">
        <v>1736</v>
      </c>
    </row>
    <row r="20" spans="1:3" ht="30" x14ac:dyDescent="0.25">
      <c r="A20" s="219" t="s">
        <v>1737</v>
      </c>
      <c r="B20" s="171" t="s">
        <v>1738</v>
      </c>
      <c r="C20" s="266" t="s">
        <v>1739</v>
      </c>
    </row>
    <row r="21" spans="1:3" ht="14.25" customHeight="1" x14ac:dyDescent="0.25">
      <c r="A21" s="219" t="s">
        <v>1740</v>
      </c>
      <c r="B21" s="173" t="s">
        <v>1741</v>
      </c>
      <c r="C21" s="266" t="s">
        <v>1742</v>
      </c>
    </row>
    <row r="22" spans="1:3" ht="14.25" customHeight="1" x14ac:dyDescent="0.25">
      <c r="A22" s="219" t="s">
        <v>1743</v>
      </c>
      <c r="B22" s="119"/>
      <c r="C22" s="267"/>
    </row>
    <row r="23" spans="1:3" ht="14.25" customHeight="1" outlineLevel="1" x14ac:dyDescent="0.25">
      <c r="A23" s="219" t="s">
        <v>1744</v>
      </c>
      <c r="C23" s="266"/>
    </row>
    <row r="24" spans="1:3" ht="14.25" customHeight="1" outlineLevel="1" x14ac:dyDescent="0.25">
      <c r="A24" s="219" t="s">
        <v>1745</v>
      </c>
      <c r="B24" s="254"/>
      <c r="C24" s="266"/>
    </row>
    <row r="25" spans="1:3" ht="14.25" customHeight="1" outlineLevel="1" x14ac:dyDescent="0.25">
      <c r="A25" s="219" t="s">
        <v>1746</v>
      </c>
      <c r="B25" s="254"/>
      <c r="C25" s="266"/>
    </row>
    <row r="26" spans="1:3" ht="14.25" customHeight="1" outlineLevel="1" x14ac:dyDescent="0.25">
      <c r="A26" s="219" t="s">
        <v>1747</v>
      </c>
      <c r="B26" s="254"/>
      <c r="C26" s="266"/>
    </row>
    <row r="27" spans="1:3" ht="14.25" customHeight="1" outlineLevel="1" x14ac:dyDescent="0.25">
      <c r="A27" s="219" t="s">
        <v>1748</v>
      </c>
      <c r="B27" s="254"/>
      <c r="C27" s="266"/>
    </row>
    <row r="28" spans="1:3" ht="14.25" customHeight="1" outlineLevel="1" x14ac:dyDescent="0.25">
      <c r="A28" s="168"/>
      <c r="B28" s="168" t="s">
        <v>1749</v>
      </c>
      <c r="C28" s="263" t="s">
        <v>1694</v>
      </c>
    </row>
    <row r="29" spans="1:3" ht="14.25" customHeight="1" outlineLevel="1" x14ac:dyDescent="0.25">
      <c r="A29" s="219" t="s">
        <v>1750</v>
      </c>
      <c r="B29" s="171" t="s">
        <v>1751</v>
      </c>
      <c r="C29" s="266"/>
    </row>
    <row r="30" spans="1:3" ht="14.25" customHeight="1" outlineLevel="1" x14ac:dyDescent="0.25">
      <c r="A30" s="219" t="s">
        <v>1752</v>
      </c>
      <c r="B30" s="171" t="s">
        <v>1753</v>
      </c>
      <c r="C30" s="266"/>
    </row>
    <row r="31" spans="1:3" ht="14.25" customHeight="1" outlineLevel="1" x14ac:dyDescent="0.25">
      <c r="A31" s="219" t="s">
        <v>1754</v>
      </c>
      <c r="B31" s="171" t="s">
        <v>1755</v>
      </c>
      <c r="C31" s="266"/>
    </row>
    <row r="32" spans="1:3" ht="14.25" customHeight="1" outlineLevel="1" x14ac:dyDescent="0.25">
      <c r="A32" s="219" t="s">
        <v>1756</v>
      </c>
      <c r="B32" s="268" t="s">
        <v>1757</v>
      </c>
      <c r="C32" s="266"/>
    </row>
    <row r="33" spans="1:3" ht="14.25" customHeight="1" outlineLevel="1" x14ac:dyDescent="0.25">
      <c r="A33" s="219" t="s">
        <v>1758</v>
      </c>
      <c r="B33" s="269"/>
      <c r="C33" s="266"/>
    </row>
    <row r="34" spans="1:3" ht="14.25" customHeight="1" outlineLevel="1" x14ac:dyDescent="0.25">
      <c r="A34" s="219" t="s">
        <v>1759</v>
      </c>
      <c r="B34" s="269"/>
      <c r="C34" s="266"/>
    </row>
    <row r="35" spans="1:3" ht="14.25" customHeight="1" outlineLevel="1" x14ac:dyDescent="0.25">
      <c r="A35" s="219" t="s">
        <v>1760</v>
      </c>
      <c r="B35" s="269"/>
      <c r="C35" s="266"/>
    </row>
    <row r="36" spans="1:3" ht="14.25" customHeight="1" outlineLevel="1" x14ac:dyDescent="0.25">
      <c r="A36" s="219" t="s">
        <v>1761</v>
      </c>
      <c r="B36" s="269"/>
      <c r="C36" s="266"/>
    </row>
    <row r="37" spans="1:3" ht="14.25" customHeight="1" outlineLevel="1" x14ac:dyDescent="0.25">
      <c r="A37" s="219" t="s">
        <v>1762</v>
      </c>
      <c r="B37" s="269"/>
      <c r="C37" s="266"/>
    </row>
    <row r="38" spans="1:3" ht="14.25" customHeight="1" outlineLevel="1" x14ac:dyDescent="0.25">
      <c r="A38" s="219" t="s">
        <v>1763</v>
      </c>
      <c r="B38" s="269"/>
      <c r="C38" s="266"/>
    </row>
    <row r="39" spans="1:3" ht="14.25" customHeight="1" outlineLevel="1" x14ac:dyDescent="0.25">
      <c r="A39" s="219" t="s">
        <v>1764</v>
      </c>
      <c r="B39" s="269"/>
      <c r="C39" s="266"/>
    </row>
    <row r="40" spans="1:3" ht="14.25" customHeight="1" outlineLevel="1" x14ac:dyDescent="0.25">
      <c r="A40" s="219" t="s">
        <v>1765</v>
      </c>
      <c r="B40" s="119"/>
      <c r="C40" s="266"/>
    </row>
    <row r="41" spans="1:3" ht="14.25" customHeight="1" outlineLevel="1" x14ac:dyDescent="0.25">
      <c r="A41" s="219" t="s">
        <v>1766</v>
      </c>
      <c r="B41" s="269"/>
      <c r="C41" s="266"/>
    </row>
    <row r="42" spans="1:3" ht="14.25" customHeight="1" outlineLevel="1" x14ac:dyDescent="0.25">
      <c r="A42" s="219" t="s">
        <v>1767</v>
      </c>
      <c r="B42" s="269"/>
      <c r="C42" s="266"/>
    </row>
    <row r="43" spans="1:3" ht="14.25" customHeight="1" outlineLevel="1" x14ac:dyDescent="0.25">
      <c r="A43" s="219" t="s">
        <v>1768</v>
      </c>
      <c r="B43" s="269"/>
      <c r="C43" s="266"/>
    </row>
    <row r="44" spans="1:3" ht="14.25" customHeight="1" x14ac:dyDescent="0.25">
      <c r="A44" s="168"/>
      <c r="B44" s="168" t="s">
        <v>1769</v>
      </c>
      <c r="C44" s="263" t="s">
        <v>1770</v>
      </c>
    </row>
    <row r="45" spans="1:3" ht="14.25" customHeight="1" x14ac:dyDescent="0.25">
      <c r="A45" s="219" t="s">
        <v>1771</v>
      </c>
      <c r="B45" s="177" t="s">
        <v>1772</v>
      </c>
      <c r="C45" s="157" t="s">
        <v>50</v>
      </c>
    </row>
    <row r="46" spans="1:3" ht="14.25" customHeight="1" x14ac:dyDescent="0.25">
      <c r="A46" s="219" t="s">
        <v>1773</v>
      </c>
      <c r="B46" s="177" t="s">
        <v>1774</v>
      </c>
      <c r="C46" s="157" t="s">
        <v>1775</v>
      </c>
    </row>
    <row r="47" spans="1:3" ht="14.25" customHeight="1" x14ac:dyDescent="0.25">
      <c r="A47" s="219" t="s">
        <v>1776</v>
      </c>
      <c r="B47" s="177" t="s">
        <v>1777</v>
      </c>
      <c r="C47" s="157" t="s">
        <v>1778</v>
      </c>
    </row>
    <row r="48" spans="1:3" ht="14.25" customHeight="1" outlineLevel="1" x14ac:dyDescent="0.25">
      <c r="A48" s="219" t="s">
        <v>1779</v>
      </c>
      <c r="B48" s="268" t="s">
        <v>1780</v>
      </c>
      <c r="C48" s="266" t="s">
        <v>1781</v>
      </c>
    </row>
    <row r="49" spans="1:3" ht="14.25" customHeight="1" outlineLevel="1" x14ac:dyDescent="0.25">
      <c r="A49" s="219" t="s">
        <v>1782</v>
      </c>
      <c r="B49" s="270"/>
      <c r="C49" s="266"/>
    </row>
    <row r="50" spans="1:3" ht="14.25" customHeight="1" outlineLevel="1" x14ac:dyDescent="0.25">
      <c r="A50" s="219" t="s">
        <v>1783</v>
      </c>
      <c r="B50" s="268"/>
      <c r="C50" s="266"/>
    </row>
    <row r="51" spans="1:3" ht="14.25" customHeight="1" x14ac:dyDescent="0.25">
      <c r="A51" s="168"/>
      <c r="B51" s="168" t="s">
        <v>1784</v>
      </c>
      <c r="C51" s="263" t="s">
        <v>1694</v>
      </c>
    </row>
    <row r="52" spans="1:3" ht="14.25" customHeight="1" x14ac:dyDescent="0.25">
      <c r="A52" s="219" t="s">
        <v>1785</v>
      </c>
      <c r="B52" s="171" t="s">
        <v>1786</v>
      </c>
      <c r="C52" s="157"/>
    </row>
    <row r="53" spans="1:3" ht="14.25" customHeight="1" x14ac:dyDescent="0.25">
      <c r="A53" s="219" t="s">
        <v>1787</v>
      </c>
      <c r="B53" s="270"/>
      <c r="C53" s="267"/>
    </row>
    <row r="54" spans="1:3" ht="14.25" customHeight="1" x14ac:dyDescent="0.25">
      <c r="A54" s="219" t="s">
        <v>1788</v>
      </c>
      <c r="B54" s="270"/>
      <c r="C54" s="267"/>
    </row>
    <row r="55" spans="1:3" ht="14.25" customHeight="1" x14ac:dyDescent="0.25">
      <c r="A55" s="219" t="s">
        <v>1789</v>
      </c>
      <c r="B55" s="270"/>
      <c r="C55" s="267"/>
    </row>
    <row r="56" spans="1:3" ht="14.25" customHeight="1" x14ac:dyDescent="0.25">
      <c r="A56" s="219" t="s">
        <v>1790</v>
      </c>
      <c r="B56" s="270"/>
      <c r="C56" s="267"/>
    </row>
    <row r="57" spans="1:3" ht="14.25" customHeight="1" x14ac:dyDescent="0.25">
      <c r="A57" s="219" t="s">
        <v>1791</v>
      </c>
      <c r="B57" s="270"/>
      <c r="C57" s="267"/>
    </row>
    <row r="58" spans="1:3" x14ac:dyDescent="0.25">
      <c r="B58" s="175"/>
    </row>
    <row r="59" spans="1:3" x14ac:dyDescent="0.25">
      <c r="B59" s="175"/>
    </row>
    <row r="60" spans="1:3" x14ac:dyDescent="0.25">
      <c r="B60" s="175"/>
    </row>
    <row r="61" spans="1:3" x14ac:dyDescent="0.25">
      <c r="B61" s="175"/>
    </row>
    <row r="62" spans="1:3" x14ac:dyDescent="0.25">
      <c r="B62" s="175"/>
    </row>
    <row r="63" spans="1:3" x14ac:dyDescent="0.25">
      <c r="B63" s="175"/>
    </row>
    <row r="64" spans="1:3" x14ac:dyDescent="0.25">
      <c r="B64" s="175"/>
    </row>
    <row r="65" spans="2:2" x14ac:dyDescent="0.25">
      <c r="B65" s="175"/>
    </row>
    <row r="66" spans="2:2" x14ac:dyDescent="0.25">
      <c r="B66" s="175"/>
    </row>
    <row r="67" spans="2:2" x14ac:dyDescent="0.25">
      <c r="B67" s="175"/>
    </row>
    <row r="68" spans="2:2" x14ac:dyDescent="0.25">
      <c r="B68" s="175"/>
    </row>
    <row r="69" spans="2:2" x14ac:dyDescent="0.25">
      <c r="B69" s="175"/>
    </row>
    <row r="70" spans="2:2" x14ac:dyDescent="0.25">
      <c r="B70" s="175"/>
    </row>
    <row r="71" spans="2:2" x14ac:dyDescent="0.25">
      <c r="B71" s="175"/>
    </row>
    <row r="72" spans="2:2" x14ac:dyDescent="0.25">
      <c r="B72" s="175"/>
    </row>
    <row r="73" spans="2:2" x14ac:dyDescent="0.25">
      <c r="B73" s="175"/>
    </row>
    <row r="74" spans="2:2" x14ac:dyDescent="0.25">
      <c r="B74" s="175"/>
    </row>
    <row r="75" spans="2:2" x14ac:dyDescent="0.25">
      <c r="B75" s="175"/>
    </row>
    <row r="76" spans="2:2" x14ac:dyDescent="0.25">
      <c r="B76" s="175"/>
    </row>
    <row r="77" spans="2:2" x14ac:dyDescent="0.25">
      <c r="B77" s="175"/>
    </row>
    <row r="78" spans="2:2" x14ac:dyDescent="0.25">
      <c r="B78" s="175"/>
    </row>
    <row r="79" spans="2:2" x14ac:dyDescent="0.25">
      <c r="B79" s="175"/>
    </row>
    <row r="80" spans="2:2" x14ac:dyDescent="0.25">
      <c r="B80" s="175"/>
    </row>
    <row r="81" spans="2:2" x14ac:dyDescent="0.25">
      <c r="B81" s="175"/>
    </row>
    <row r="82" spans="2:2" x14ac:dyDescent="0.25">
      <c r="B82" s="175"/>
    </row>
    <row r="83" spans="2:2" x14ac:dyDescent="0.25">
      <c r="B83" s="175"/>
    </row>
    <row r="84" spans="2:2" x14ac:dyDescent="0.25">
      <c r="B84" s="175"/>
    </row>
    <row r="85" spans="2:2" x14ac:dyDescent="0.25">
      <c r="B85" s="175"/>
    </row>
    <row r="86" spans="2:2" x14ac:dyDescent="0.25">
      <c r="B86" s="175"/>
    </row>
    <row r="87" spans="2:2" x14ac:dyDescent="0.25">
      <c r="B87" s="175"/>
    </row>
    <row r="88" spans="2:2" x14ac:dyDescent="0.25">
      <c r="B88" s="175"/>
    </row>
    <row r="89" spans="2:2" x14ac:dyDescent="0.25">
      <c r="B89" s="175"/>
    </row>
    <row r="90" spans="2:2" x14ac:dyDescent="0.25">
      <c r="B90" s="175"/>
    </row>
    <row r="91" spans="2:2" x14ac:dyDescent="0.25">
      <c r="B91" s="175"/>
    </row>
    <row r="92" spans="2:2" x14ac:dyDescent="0.25">
      <c r="B92" s="175"/>
    </row>
    <row r="93" spans="2:2" x14ac:dyDescent="0.25">
      <c r="B93" s="175"/>
    </row>
    <row r="94" spans="2:2" x14ac:dyDescent="0.25">
      <c r="B94" s="175"/>
    </row>
    <row r="95" spans="2:2" x14ac:dyDescent="0.25">
      <c r="B95" s="175"/>
    </row>
    <row r="96" spans="2:2" x14ac:dyDescent="0.25">
      <c r="B96" s="175"/>
    </row>
    <row r="97" spans="2:2" x14ac:dyDescent="0.25">
      <c r="B97" s="175"/>
    </row>
    <row r="98" spans="2:2" x14ac:dyDescent="0.25">
      <c r="B98" s="175"/>
    </row>
    <row r="99" spans="2:2" x14ac:dyDescent="0.25">
      <c r="B99" s="175"/>
    </row>
    <row r="100" spans="2:2" x14ac:dyDescent="0.25">
      <c r="B100" s="175"/>
    </row>
    <row r="101" spans="2:2" x14ac:dyDescent="0.25">
      <c r="B101" s="175"/>
    </row>
    <row r="102" spans="2:2" x14ac:dyDescent="0.25">
      <c r="B102" s="175"/>
    </row>
    <row r="103" spans="2:2" x14ac:dyDescent="0.25">
      <c r="B103" s="153"/>
    </row>
    <row r="104" spans="2:2" x14ac:dyDescent="0.25">
      <c r="B104" s="153"/>
    </row>
    <row r="105" spans="2:2" x14ac:dyDescent="0.25">
      <c r="B105" s="153"/>
    </row>
    <row r="106" spans="2:2" x14ac:dyDescent="0.25">
      <c r="B106" s="153"/>
    </row>
    <row r="107" spans="2:2" x14ac:dyDescent="0.25">
      <c r="B107" s="153"/>
    </row>
    <row r="108" spans="2:2" x14ac:dyDescent="0.25">
      <c r="B108" s="153"/>
    </row>
    <row r="109" spans="2:2" x14ac:dyDescent="0.25">
      <c r="B109" s="153"/>
    </row>
    <row r="110" spans="2:2" x14ac:dyDescent="0.25">
      <c r="B110" s="153"/>
    </row>
    <row r="111" spans="2:2" x14ac:dyDescent="0.25">
      <c r="B111" s="153"/>
    </row>
    <row r="112" spans="2:2" x14ac:dyDescent="0.25">
      <c r="B112" s="153"/>
    </row>
    <row r="113" spans="2:2" x14ac:dyDescent="0.25">
      <c r="B113" s="175"/>
    </row>
    <row r="114" spans="2:2" x14ac:dyDescent="0.25">
      <c r="B114" s="175"/>
    </row>
    <row r="115" spans="2:2" x14ac:dyDescent="0.25">
      <c r="B115" s="175"/>
    </row>
    <row r="116" spans="2:2" x14ac:dyDescent="0.25">
      <c r="B116" s="175"/>
    </row>
    <row r="117" spans="2:2" x14ac:dyDescent="0.25">
      <c r="B117" s="175"/>
    </row>
    <row r="118" spans="2:2" x14ac:dyDescent="0.25">
      <c r="B118" s="175"/>
    </row>
    <row r="119" spans="2:2" x14ac:dyDescent="0.25">
      <c r="B119" s="175"/>
    </row>
    <row r="120" spans="2:2" x14ac:dyDescent="0.25">
      <c r="B120" s="175"/>
    </row>
    <row r="121" spans="2:2" x14ac:dyDescent="0.25">
      <c r="B121" s="204"/>
    </row>
    <row r="122" spans="2:2" x14ac:dyDescent="0.25">
      <c r="B122" s="175"/>
    </row>
    <row r="123" spans="2:2" x14ac:dyDescent="0.25">
      <c r="B123" s="175"/>
    </row>
    <row r="124" spans="2:2" x14ac:dyDescent="0.25">
      <c r="B124" s="175"/>
    </row>
    <row r="125" spans="2:2" x14ac:dyDescent="0.25">
      <c r="B125" s="175"/>
    </row>
    <row r="126" spans="2:2" x14ac:dyDescent="0.25">
      <c r="B126" s="175"/>
    </row>
    <row r="127" spans="2:2" x14ac:dyDescent="0.25">
      <c r="B127" s="175"/>
    </row>
    <row r="128" spans="2:2" x14ac:dyDescent="0.25">
      <c r="B128" s="175"/>
    </row>
    <row r="129" spans="2:2" x14ac:dyDescent="0.25">
      <c r="B129" s="175"/>
    </row>
    <row r="130" spans="2:2" x14ac:dyDescent="0.25">
      <c r="B130" s="175"/>
    </row>
    <row r="131" spans="2:2" x14ac:dyDescent="0.25">
      <c r="B131" s="175"/>
    </row>
    <row r="132" spans="2:2" x14ac:dyDescent="0.25">
      <c r="B132" s="175"/>
    </row>
    <row r="133" spans="2:2" x14ac:dyDescent="0.25">
      <c r="B133" s="175"/>
    </row>
    <row r="134" spans="2:2" x14ac:dyDescent="0.25">
      <c r="B134" s="175"/>
    </row>
    <row r="135" spans="2:2" x14ac:dyDescent="0.25">
      <c r="B135" s="175"/>
    </row>
    <row r="136" spans="2:2" x14ac:dyDescent="0.25">
      <c r="B136" s="175"/>
    </row>
    <row r="137" spans="2:2" x14ac:dyDescent="0.25">
      <c r="B137" s="175"/>
    </row>
    <row r="138" spans="2:2" x14ac:dyDescent="0.25">
      <c r="B138" s="175"/>
    </row>
    <row r="140" spans="2:2" x14ac:dyDescent="0.25">
      <c r="B140" s="175"/>
    </row>
    <row r="141" spans="2:2" x14ac:dyDescent="0.25">
      <c r="B141" s="175"/>
    </row>
    <row r="142" spans="2:2" x14ac:dyDescent="0.25">
      <c r="B142" s="175"/>
    </row>
    <row r="147" spans="2:2" x14ac:dyDescent="0.25">
      <c r="B147" s="163"/>
    </row>
    <row r="148" spans="2:2" x14ac:dyDescent="0.25">
      <c r="B148" s="271"/>
    </row>
    <row r="154" spans="2:2" x14ac:dyDescent="0.25">
      <c r="B154" s="177"/>
    </row>
    <row r="155" spans="2:2" x14ac:dyDescent="0.25">
      <c r="B155" s="175"/>
    </row>
    <row r="157" spans="2:2" x14ac:dyDescent="0.25">
      <c r="B157" s="175"/>
    </row>
    <row r="158" spans="2:2" x14ac:dyDescent="0.25">
      <c r="B158" s="175"/>
    </row>
    <row r="159" spans="2:2" x14ac:dyDescent="0.25">
      <c r="B159" s="175"/>
    </row>
    <row r="160" spans="2:2" x14ac:dyDescent="0.25">
      <c r="B160" s="175"/>
    </row>
    <row r="161" spans="2:2" x14ac:dyDescent="0.25">
      <c r="B161" s="175"/>
    </row>
    <row r="162" spans="2:2" x14ac:dyDescent="0.25">
      <c r="B162" s="175"/>
    </row>
    <row r="163" spans="2:2" x14ac:dyDescent="0.25">
      <c r="B163" s="175"/>
    </row>
    <row r="164" spans="2:2" x14ac:dyDescent="0.25">
      <c r="B164" s="175"/>
    </row>
    <row r="165" spans="2:2" x14ac:dyDescent="0.25">
      <c r="B165" s="175"/>
    </row>
    <row r="166" spans="2:2" x14ac:dyDescent="0.25">
      <c r="B166" s="175"/>
    </row>
    <row r="167" spans="2:2" x14ac:dyDescent="0.25">
      <c r="B167" s="175"/>
    </row>
    <row r="168" spans="2:2" x14ac:dyDescent="0.25">
      <c r="B168" s="175"/>
    </row>
    <row r="265" spans="2:2" x14ac:dyDescent="0.25">
      <c r="B265" s="171"/>
    </row>
    <row r="266" spans="2:2" x14ac:dyDescent="0.25">
      <c r="B266" s="175"/>
    </row>
    <row r="267" spans="2:2" x14ac:dyDescent="0.25">
      <c r="B267" s="175"/>
    </row>
    <row r="270" spans="2:2" x14ac:dyDescent="0.25">
      <c r="B270" s="175"/>
    </row>
    <row r="286" spans="2:2" x14ac:dyDescent="0.25">
      <c r="B286" s="171"/>
    </row>
    <row r="316" spans="2:2" x14ac:dyDescent="0.25">
      <c r="B316" s="163"/>
    </row>
    <row r="317" spans="2:2" x14ac:dyDescent="0.25">
      <c r="B317" s="175"/>
    </row>
    <row r="319" spans="2:2" x14ac:dyDescent="0.25">
      <c r="B319" s="175"/>
    </row>
    <row r="320" spans="2:2" x14ac:dyDescent="0.25">
      <c r="B320" s="175"/>
    </row>
    <row r="321" spans="2:2" x14ac:dyDescent="0.25">
      <c r="B321" s="175"/>
    </row>
    <row r="322" spans="2:2" x14ac:dyDescent="0.25">
      <c r="B322" s="175"/>
    </row>
    <row r="323" spans="2:2" x14ac:dyDescent="0.25">
      <c r="B323" s="175"/>
    </row>
    <row r="324" spans="2:2" x14ac:dyDescent="0.25">
      <c r="B324" s="175"/>
    </row>
    <row r="325" spans="2:2" x14ac:dyDescent="0.25">
      <c r="B325" s="175"/>
    </row>
    <row r="326" spans="2:2" x14ac:dyDescent="0.25">
      <c r="B326" s="175"/>
    </row>
    <row r="327" spans="2:2" x14ac:dyDescent="0.25">
      <c r="B327" s="175"/>
    </row>
    <row r="328" spans="2:2" x14ac:dyDescent="0.25">
      <c r="B328" s="175"/>
    </row>
    <row r="329" spans="2:2" x14ac:dyDescent="0.25">
      <c r="B329" s="175"/>
    </row>
    <row r="330" spans="2:2" x14ac:dyDescent="0.25">
      <c r="B330" s="175"/>
    </row>
    <row r="342" spans="2:2" x14ac:dyDescent="0.25">
      <c r="B342" s="175"/>
    </row>
    <row r="343" spans="2:2" x14ac:dyDescent="0.25">
      <c r="B343" s="175"/>
    </row>
    <row r="344" spans="2:2" x14ac:dyDescent="0.25">
      <c r="B344" s="175"/>
    </row>
    <row r="345" spans="2:2" x14ac:dyDescent="0.25">
      <c r="B345" s="175"/>
    </row>
    <row r="346" spans="2:2" x14ac:dyDescent="0.25">
      <c r="B346" s="175"/>
    </row>
    <row r="347" spans="2:2" x14ac:dyDescent="0.25">
      <c r="B347" s="175"/>
    </row>
    <row r="348" spans="2:2" x14ac:dyDescent="0.25">
      <c r="B348" s="175"/>
    </row>
    <row r="349" spans="2:2" x14ac:dyDescent="0.25">
      <c r="B349" s="175"/>
    </row>
    <row r="350" spans="2:2" x14ac:dyDescent="0.25">
      <c r="B350" s="175"/>
    </row>
    <row r="352" spans="2:2" x14ac:dyDescent="0.25">
      <c r="B352" s="175"/>
    </row>
    <row r="353" spans="2:2" x14ac:dyDescent="0.25">
      <c r="B353" s="175"/>
    </row>
    <row r="354" spans="2:2" x14ac:dyDescent="0.25">
      <c r="B354" s="175"/>
    </row>
    <row r="355" spans="2:2" x14ac:dyDescent="0.25">
      <c r="B355" s="175"/>
    </row>
    <row r="356" spans="2:2" x14ac:dyDescent="0.25">
      <c r="B356" s="175"/>
    </row>
    <row r="358" spans="2:2" x14ac:dyDescent="0.25">
      <c r="B358" s="175"/>
    </row>
    <row r="361" spans="2:2" x14ac:dyDescent="0.25">
      <c r="B361" s="175"/>
    </row>
    <row r="364" spans="2:2" x14ac:dyDescent="0.25">
      <c r="B364" s="175"/>
    </row>
    <row r="365" spans="2:2" x14ac:dyDescent="0.25">
      <c r="B365" s="175"/>
    </row>
    <row r="366" spans="2:2" x14ac:dyDescent="0.25">
      <c r="B366" s="175"/>
    </row>
    <row r="367" spans="2:2" x14ac:dyDescent="0.25">
      <c r="B367" s="175"/>
    </row>
    <row r="368" spans="2:2" x14ac:dyDescent="0.25">
      <c r="B368" s="175"/>
    </row>
    <row r="369" spans="2:2" x14ac:dyDescent="0.25">
      <c r="B369" s="175"/>
    </row>
    <row r="370" spans="2:2" x14ac:dyDescent="0.25">
      <c r="B370" s="175"/>
    </row>
    <row r="371" spans="2:2" x14ac:dyDescent="0.25">
      <c r="B371" s="175"/>
    </row>
    <row r="372" spans="2:2" x14ac:dyDescent="0.25">
      <c r="B372" s="175"/>
    </row>
    <row r="373" spans="2:2" x14ac:dyDescent="0.25">
      <c r="B373" s="175"/>
    </row>
    <row r="374" spans="2:2" x14ac:dyDescent="0.25">
      <c r="B374" s="175"/>
    </row>
    <row r="375" spans="2:2" x14ac:dyDescent="0.25">
      <c r="B375" s="175"/>
    </row>
    <row r="376" spans="2:2" x14ac:dyDescent="0.25">
      <c r="B376" s="175"/>
    </row>
    <row r="377" spans="2:2" x14ac:dyDescent="0.25">
      <c r="B377" s="175"/>
    </row>
    <row r="378" spans="2:2" x14ac:dyDescent="0.25">
      <c r="B378" s="175"/>
    </row>
    <row r="379" spans="2:2" x14ac:dyDescent="0.25">
      <c r="B379" s="175"/>
    </row>
    <row r="380" spans="2:2" x14ac:dyDescent="0.25">
      <c r="B380" s="175"/>
    </row>
    <row r="381" spans="2:2" x14ac:dyDescent="0.25">
      <c r="B381" s="175"/>
    </row>
    <row r="382" spans="2:2" x14ac:dyDescent="0.25">
      <c r="B382" s="175"/>
    </row>
    <row r="386" spans="2:2" x14ac:dyDescent="0.25">
      <c r="B386" s="163"/>
    </row>
    <row r="403" spans="2:2" x14ac:dyDescent="0.25">
      <c r="B403" s="272"/>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8"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P20" sqref="P20"/>
    </sheetView>
  </sheetViews>
  <sheetFormatPr defaultRowHeight="15" x14ac:dyDescent="0.2"/>
  <cols>
    <col min="1" max="1" width="0.7109375" customWidth="1"/>
    <col min="2" max="2" width="21.140625" customWidth="1"/>
    <col min="3" max="3" width="10.5703125" customWidth="1"/>
    <col min="4" max="4" width="3.28515625" customWidth="1"/>
    <col min="5" max="5" width="11.42578125" customWidth="1"/>
    <col min="6" max="7" width="0.28515625" customWidth="1"/>
    <col min="8" max="8" width="5.42578125" customWidth="1"/>
    <col min="9" max="9" width="14.5703125" customWidth="1"/>
    <col min="10" max="10" width="0.5703125" customWidth="1"/>
    <col min="11" max="11" width="15.42578125" customWidth="1"/>
    <col min="12" max="12" width="0.42578125" customWidth="1"/>
    <col min="13" max="13" width="4.7109375" customWidth="1"/>
  </cols>
  <sheetData>
    <row r="1" spans="2:12" s="1" customFormat="1" ht="5.25" customHeight="1" x14ac:dyDescent="0.15"/>
    <row r="2" spans="2:12" s="1" customFormat="1" ht="3.75" customHeight="1" x14ac:dyDescent="0.15">
      <c r="B2" s="74"/>
    </row>
    <row r="3" spans="2:12" s="1" customFormat="1" ht="22.9" customHeight="1" x14ac:dyDescent="0.15">
      <c r="B3" s="74"/>
      <c r="D3" s="80" t="s">
        <v>14</v>
      </c>
      <c r="E3" s="80"/>
      <c r="F3" s="80"/>
      <c r="G3" s="80"/>
      <c r="H3" s="80"/>
      <c r="I3" s="80"/>
      <c r="J3" s="80"/>
      <c r="K3" s="80"/>
      <c r="L3" s="80"/>
    </row>
    <row r="4" spans="2:12" s="1" customFormat="1" ht="11.1" customHeight="1" x14ac:dyDescent="0.15">
      <c r="B4" s="74"/>
    </row>
    <row r="5" spans="2:12" s="1" customFormat="1" ht="3.75" customHeight="1" x14ac:dyDescent="0.15"/>
    <row r="6" spans="2:12" s="1" customFormat="1" ht="33" customHeight="1" x14ac:dyDescent="0.15">
      <c r="B6" s="76" t="s">
        <v>948</v>
      </c>
      <c r="C6" s="76"/>
      <c r="D6" s="76"/>
      <c r="E6" s="76"/>
      <c r="F6" s="76"/>
      <c r="G6" s="76"/>
      <c r="H6" s="76"/>
      <c r="I6" s="76"/>
      <c r="J6" s="76"/>
      <c r="K6" s="76"/>
    </row>
    <row r="7" spans="2:12" s="1" customFormat="1" ht="10.7" customHeight="1" x14ac:dyDescent="0.15"/>
    <row r="8" spans="2:12" s="1" customFormat="1" ht="19.149999999999999" customHeight="1" x14ac:dyDescent="0.15">
      <c r="B8" s="70" t="s">
        <v>949</v>
      </c>
      <c r="C8" s="70"/>
      <c r="D8" s="70"/>
      <c r="E8" s="70"/>
      <c r="F8" s="70"/>
      <c r="G8" s="70"/>
      <c r="H8" s="70"/>
      <c r="I8" s="70"/>
      <c r="J8" s="70"/>
      <c r="K8" s="70"/>
    </row>
    <row r="9" spans="2:12" s="1" customFormat="1" ht="2.65" customHeight="1" x14ac:dyDescent="0.15"/>
    <row r="10" spans="2:12" s="1" customFormat="1" ht="3.75" customHeight="1" x14ac:dyDescent="0.15">
      <c r="B10" s="69" t="s">
        <v>949</v>
      </c>
    </row>
    <row r="11" spans="2:12" s="1" customFormat="1" ht="21.4" customHeight="1" x14ac:dyDescent="0.15">
      <c r="B11" s="69"/>
      <c r="C11" s="77">
        <v>45473</v>
      </c>
      <c r="D11" s="77"/>
    </row>
    <row r="12" spans="2:12" s="1" customFormat="1" ht="4.3499999999999996" customHeight="1" x14ac:dyDescent="0.15">
      <c r="B12" s="69"/>
    </row>
    <row r="13" spans="2:12" s="1" customFormat="1" ht="6.95" customHeight="1" x14ac:dyDescent="0.15"/>
    <row r="14" spans="2:12" s="1" customFormat="1" ht="19.149999999999999" customHeight="1" x14ac:dyDescent="0.15">
      <c r="B14" s="70" t="s">
        <v>950</v>
      </c>
      <c r="C14" s="70"/>
      <c r="D14" s="70"/>
      <c r="E14" s="70"/>
      <c r="F14" s="70"/>
      <c r="G14" s="70"/>
      <c r="H14" s="70"/>
      <c r="I14" s="70"/>
      <c r="J14" s="70"/>
      <c r="K14" s="70"/>
    </row>
    <row r="15" spans="2:12" s="1" customFormat="1" ht="12.75" customHeight="1" x14ac:dyDescent="0.15"/>
    <row r="16" spans="2:12" s="1" customFormat="1" ht="17.649999999999999" customHeight="1" x14ac:dyDescent="0.15">
      <c r="B16" s="71" t="s">
        <v>930</v>
      </c>
      <c r="C16" s="71"/>
      <c r="D16" s="78"/>
      <c r="E16" s="78"/>
      <c r="F16" s="78"/>
      <c r="G16" s="78"/>
      <c r="H16" s="78"/>
      <c r="I16" s="78"/>
      <c r="J16" s="78"/>
      <c r="K16" s="78"/>
    </row>
    <row r="17" spans="2:11" s="1" customFormat="1" ht="14.85" customHeight="1" x14ac:dyDescent="0.15">
      <c r="B17" s="72" t="s">
        <v>931</v>
      </c>
      <c r="C17" s="72"/>
      <c r="D17" s="72" t="s">
        <v>932</v>
      </c>
      <c r="E17" s="72"/>
      <c r="F17" s="72" t="s">
        <v>933</v>
      </c>
      <c r="G17" s="72"/>
      <c r="H17" s="72"/>
      <c r="I17" s="72"/>
      <c r="J17" s="72"/>
      <c r="K17" s="72"/>
    </row>
    <row r="18" spans="2:11" s="1" customFormat="1" ht="14.45" customHeight="1" x14ac:dyDescent="0.15"/>
    <row r="19" spans="2:11" s="1" customFormat="1" ht="16.5" customHeight="1" x14ac:dyDescent="0.15">
      <c r="B19" s="73" t="s">
        <v>934</v>
      </c>
      <c r="C19" s="73"/>
      <c r="D19" s="73"/>
      <c r="E19" s="73"/>
      <c r="F19" s="78"/>
      <c r="G19" s="78"/>
      <c r="H19" s="78"/>
      <c r="I19" s="78"/>
      <c r="J19" s="79"/>
      <c r="K19" s="79"/>
    </row>
    <row r="20" spans="2:11" s="1" customFormat="1" ht="14.85" customHeight="1" x14ac:dyDescent="0.15">
      <c r="B20" s="75" t="s">
        <v>935</v>
      </c>
      <c r="C20" s="75"/>
      <c r="D20" s="75" t="s">
        <v>936</v>
      </c>
      <c r="E20" s="75"/>
      <c r="F20" s="75"/>
      <c r="G20" s="75" t="s">
        <v>937</v>
      </c>
      <c r="H20" s="75"/>
      <c r="I20" s="75"/>
      <c r="J20" s="75"/>
      <c r="K20" s="75"/>
    </row>
    <row r="21" spans="2:11" s="1" customFormat="1" ht="14.45" customHeight="1" x14ac:dyDescent="0.15"/>
    <row r="22" spans="2:11" s="1" customFormat="1" ht="16.5" customHeight="1" x14ac:dyDescent="0.15">
      <c r="B22" s="73" t="s">
        <v>938</v>
      </c>
      <c r="C22" s="73"/>
      <c r="D22" s="73"/>
      <c r="E22" s="73"/>
      <c r="F22" s="73"/>
      <c r="G22" s="73"/>
      <c r="H22" s="78"/>
      <c r="I22" s="78"/>
      <c r="J22" s="78"/>
      <c r="K22" s="6"/>
    </row>
    <row r="23" spans="2:11" s="1" customFormat="1" ht="14.85" customHeight="1" x14ac:dyDescent="0.15">
      <c r="B23" s="75" t="s">
        <v>939</v>
      </c>
      <c r="C23" s="75"/>
      <c r="D23" s="75" t="s">
        <v>940</v>
      </c>
      <c r="E23" s="75"/>
      <c r="F23" s="75"/>
      <c r="G23" s="75" t="s">
        <v>941</v>
      </c>
      <c r="H23" s="75"/>
      <c r="I23" s="75"/>
      <c r="J23" s="75"/>
      <c r="K23" s="75"/>
    </row>
    <row r="24" spans="2:11" s="1" customFormat="1" ht="13.35" customHeight="1" x14ac:dyDescent="0.15"/>
    <row r="25" spans="2:11" s="1" customFormat="1" ht="14.85" customHeight="1" x14ac:dyDescent="0.15">
      <c r="B25" s="73" t="s">
        <v>942</v>
      </c>
      <c r="C25" s="73"/>
      <c r="D25" s="79"/>
      <c r="E25" s="79"/>
      <c r="F25" s="79"/>
      <c r="G25" s="79"/>
      <c r="H25" s="79"/>
      <c r="I25" s="79"/>
      <c r="J25" s="79"/>
      <c r="K25" s="79"/>
    </row>
    <row r="26" spans="2:11" s="1" customFormat="1" ht="14.85" customHeight="1" x14ac:dyDescent="0.15">
      <c r="B26" s="75" t="s">
        <v>943</v>
      </c>
      <c r="C26" s="75"/>
      <c r="D26" s="68"/>
      <c r="E26" s="68"/>
      <c r="F26" s="68"/>
      <c r="G26" s="68"/>
      <c r="H26" s="68"/>
      <c r="I26" s="68"/>
      <c r="J26" s="68"/>
      <c r="K26" s="68"/>
    </row>
    <row r="27" spans="2:11" s="1" customFormat="1" ht="11.1" customHeight="1" x14ac:dyDescent="0.15"/>
    <row r="28" spans="2:11" s="1" customFormat="1" ht="14.85" customHeight="1" x14ac:dyDescent="0.15">
      <c r="B28" s="73" t="s">
        <v>944</v>
      </c>
      <c r="C28" s="73"/>
      <c r="D28" s="73"/>
      <c r="E28" s="73"/>
      <c r="F28" s="73"/>
      <c r="G28" s="73"/>
      <c r="H28" s="73"/>
      <c r="I28" s="73"/>
      <c r="J28" s="73"/>
      <c r="K28" s="73"/>
    </row>
    <row r="29" spans="2:11" s="1" customFormat="1" ht="14.85" customHeight="1" x14ac:dyDescent="0.15">
      <c r="B29" s="75" t="s">
        <v>945</v>
      </c>
      <c r="C29" s="75"/>
      <c r="D29" s="75"/>
      <c r="E29" s="75"/>
      <c r="F29" s="75"/>
      <c r="G29" s="75"/>
      <c r="H29" s="75"/>
      <c r="I29" s="75"/>
      <c r="J29" s="75"/>
      <c r="K29" s="75"/>
    </row>
    <row r="30" spans="2:11" s="1" customFormat="1" ht="14.85" customHeight="1" x14ac:dyDescent="0.15">
      <c r="B30" s="75" t="s">
        <v>946</v>
      </c>
      <c r="C30" s="75"/>
      <c r="D30" s="75"/>
      <c r="E30" s="75"/>
      <c r="F30" s="75"/>
      <c r="G30" s="75"/>
      <c r="H30" s="75"/>
      <c r="I30" s="75"/>
      <c r="J30" s="75"/>
      <c r="K30" s="75"/>
    </row>
    <row r="31" spans="2:11" s="1" customFormat="1" ht="14.85" customHeight="1" x14ac:dyDescent="0.15">
      <c r="B31" s="75" t="s">
        <v>947</v>
      </c>
      <c r="C31" s="75"/>
      <c r="D31" s="75"/>
      <c r="E31" s="75"/>
      <c r="F31" s="75"/>
      <c r="G31" s="75"/>
      <c r="H31" s="75"/>
      <c r="I31" s="75"/>
      <c r="J31" s="75"/>
      <c r="K31" s="75"/>
    </row>
    <row r="32" spans="2:11" s="1" customFormat="1" ht="28.7" customHeight="1"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workbookViewId="0">
      <selection activeCell="P16" sqref="P16"/>
    </sheetView>
  </sheetViews>
  <sheetFormatPr defaultRowHeight="15" x14ac:dyDescent="0.2"/>
  <cols>
    <col min="1" max="1" width="0.42578125" customWidth="1"/>
    <col min="2" max="2" width="9.42578125" customWidth="1"/>
    <col min="3" max="3" width="11" customWidth="1"/>
    <col min="4" max="4" width="15.42578125" customWidth="1"/>
    <col min="5" max="5" width="3.5703125" customWidth="1"/>
    <col min="6" max="6" width="5" customWidth="1"/>
    <col min="7" max="7" width="9.7109375" customWidth="1"/>
    <col min="8" max="8" width="8.28515625" customWidth="1"/>
    <col min="9" max="9" width="7.5703125" customWidth="1"/>
    <col min="10" max="10" width="8.5703125" customWidth="1"/>
    <col min="11" max="11" width="9.7109375" customWidth="1"/>
    <col min="12" max="12" width="13" customWidth="1"/>
    <col min="13" max="13" width="12.42578125" customWidth="1"/>
    <col min="14" max="14" width="12.85546875" customWidth="1"/>
    <col min="15" max="15" width="4.7109375" customWidth="1"/>
  </cols>
  <sheetData>
    <row r="1" spans="2:14" s="1" customFormat="1" ht="9" customHeight="1" x14ac:dyDescent="0.15"/>
    <row r="2" spans="2:14" s="1" customFormat="1" ht="22.9" customHeight="1" x14ac:dyDescent="0.15">
      <c r="B2" s="74"/>
      <c r="C2" s="74"/>
      <c r="D2" s="80" t="s">
        <v>14</v>
      </c>
      <c r="E2" s="80"/>
      <c r="F2" s="80"/>
      <c r="G2" s="80"/>
      <c r="H2" s="80"/>
      <c r="I2" s="80"/>
    </row>
    <row r="3" spans="2:14" s="1" customFormat="1" ht="14.85" customHeight="1" x14ac:dyDescent="0.15">
      <c r="B3" s="74"/>
      <c r="C3" s="74"/>
    </row>
    <row r="4" spans="2:14" s="1" customFormat="1" ht="2.65" customHeight="1" x14ac:dyDescent="0.15"/>
    <row r="5" spans="2:14" s="1" customFormat="1" ht="33" customHeight="1" x14ac:dyDescent="0.15">
      <c r="B5" s="76" t="s">
        <v>981</v>
      </c>
      <c r="C5" s="76"/>
      <c r="D5" s="76"/>
      <c r="E5" s="76"/>
      <c r="F5" s="76"/>
      <c r="G5" s="76"/>
      <c r="H5" s="76"/>
      <c r="I5" s="76"/>
      <c r="J5" s="76"/>
    </row>
    <row r="6" spans="2:14" s="1" customFormat="1" ht="5.25" customHeight="1" x14ac:dyDescent="0.15"/>
    <row r="7" spans="2:14" s="1" customFormat="1" ht="19.149999999999999" customHeight="1" x14ac:dyDescent="0.15">
      <c r="B7" s="70" t="s">
        <v>982</v>
      </c>
      <c r="C7" s="70"/>
      <c r="D7" s="70"/>
      <c r="E7" s="70"/>
      <c r="F7" s="70"/>
      <c r="G7" s="70"/>
      <c r="H7" s="70"/>
      <c r="I7" s="70"/>
      <c r="J7" s="70"/>
      <c r="K7" s="70"/>
      <c r="L7" s="70"/>
      <c r="M7" s="70"/>
      <c r="N7" s="70"/>
    </row>
    <row r="8" spans="2:14" s="1" customFormat="1" ht="4.3499999999999996" customHeight="1" x14ac:dyDescent="0.15"/>
    <row r="9" spans="2:14" s="1" customFormat="1" ht="33.6" customHeight="1" x14ac:dyDescent="0.15">
      <c r="B9" s="10" t="s">
        <v>951</v>
      </c>
      <c r="C9" s="10" t="s">
        <v>952</v>
      </c>
      <c r="D9" s="10" t="s">
        <v>953</v>
      </c>
      <c r="E9" s="83" t="s">
        <v>954</v>
      </c>
      <c r="F9" s="83"/>
      <c r="G9" s="11" t="s">
        <v>955</v>
      </c>
      <c r="H9" s="10" t="s">
        <v>956</v>
      </c>
      <c r="I9" s="11" t="s">
        <v>957</v>
      </c>
      <c r="J9" s="10" t="s">
        <v>958</v>
      </c>
      <c r="K9" s="11" t="s">
        <v>959</v>
      </c>
      <c r="L9" s="11" t="s">
        <v>960</v>
      </c>
      <c r="M9" s="11" t="s">
        <v>961</v>
      </c>
      <c r="N9" s="11" t="s">
        <v>976</v>
      </c>
    </row>
    <row r="10" spans="2:14" s="1" customFormat="1" ht="18.75" customHeight="1" x14ac:dyDescent="0.15">
      <c r="B10" s="12" t="s">
        <v>962</v>
      </c>
      <c r="C10" s="12" t="s">
        <v>963</v>
      </c>
      <c r="D10" s="13">
        <v>500000000</v>
      </c>
      <c r="E10" s="81">
        <v>42817</v>
      </c>
      <c r="F10" s="81"/>
      <c r="G10" s="14">
        <v>45558</v>
      </c>
      <c r="H10" s="12" t="s">
        <v>1</v>
      </c>
      <c r="I10" s="12" t="s">
        <v>964</v>
      </c>
      <c r="J10" s="15">
        <v>5.0000000000000001E-3</v>
      </c>
      <c r="K10" s="12" t="s">
        <v>965</v>
      </c>
      <c r="L10" s="12" t="s">
        <v>966</v>
      </c>
      <c r="M10" s="16">
        <v>0.232876712328767</v>
      </c>
      <c r="N10" s="12" t="s">
        <v>977</v>
      </c>
    </row>
    <row r="11" spans="2:14" s="1" customFormat="1" ht="18.75" customHeight="1" x14ac:dyDescent="0.15">
      <c r="B11" s="12" t="s">
        <v>967</v>
      </c>
      <c r="C11" s="12" t="s">
        <v>968</v>
      </c>
      <c r="D11" s="13">
        <v>750000000</v>
      </c>
      <c r="E11" s="81">
        <v>43181</v>
      </c>
      <c r="F11" s="81"/>
      <c r="G11" s="14">
        <v>46834</v>
      </c>
      <c r="H11" s="12" t="s">
        <v>1</v>
      </c>
      <c r="I11" s="12" t="s">
        <v>964</v>
      </c>
      <c r="J11" s="15">
        <v>8.7500000000000008E-3</v>
      </c>
      <c r="K11" s="12" t="s">
        <v>965</v>
      </c>
      <c r="L11" s="12" t="s">
        <v>969</v>
      </c>
      <c r="M11" s="16">
        <v>3.7287671232876698</v>
      </c>
      <c r="N11" s="12" t="s">
        <v>978</v>
      </c>
    </row>
    <row r="12" spans="2:14" s="1" customFormat="1" ht="18.75" customHeight="1" x14ac:dyDescent="0.15">
      <c r="B12" s="12" t="s">
        <v>970</v>
      </c>
      <c r="C12" s="12" t="s">
        <v>971</v>
      </c>
      <c r="D12" s="13">
        <v>500000000</v>
      </c>
      <c r="E12" s="81">
        <v>43377</v>
      </c>
      <c r="F12" s="81"/>
      <c r="G12" s="14">
        <v>45934</v>
      </c>
      <c r="H12" s="12" t="s">
        <v>1</v>
      </c>
      <c r="I12" s="12" t="s">
        <v>964</v>
      </c>
      <c r="J12" s="15">
        <v>6.2500000000000003E-3</v>
      </c>
      <c r="K12" s="12" t="s">
        <v>965</v>
      </c>
      <c r="L12" s="12" t="s">
        <v>972</v>
      </c>
      <c r="M12" s="16">
        <v>1.2630136986301399</v>
      </c>
      <c r="N12" s="12" t="s">
        <v>979</v>
      </c>
    </row>
    <row r="13" spans="2:14" s="1" customFormat="1" ht="18.75" customHeight="1" x14ac:dyDescent="0.15">
      <c r="B13" s="12" t="s">
        <v>973</v>
      </c>
      <c r="C13" s="12" t="s">
        <v>974</v>
      </c>
      <c r="D13" s="13">
        <v>1000000000</v>
      </c>
      <c r="E13" s="81">
        <v>45229</v>
      </c>
      <c r="F13" s="81"/>
      <c r="G13" s="14">
        <v>47056</v>
      </c>
      <c r="H13" s="12" t="s">
        <v>1</v>
      </c>
      <c r="I13" s="12" t="s">
        <v>964</v>
      </c>
      <c r="J13" s="15">
        <v>3.7499999999999999E-2</v>
      </c>
      <c r="K13" s="12" t="s">
        <v>965</v>
      </c>
      <c r="L13" s="12" t="s">
        <v>975</v>
      </c>
      <c r="M13" s="16">
        <v>4.3369863013698602</v>
      </c>
      <c r="N13" s="12" t="s">
        <v>980</v>
      </c>
    </row>
    <row r="14" spans="2:14" s="1" customFormat="1" ht="18.75" customHeight="1" x14ac:dyDescent="0.15">
      <c r="B14" s="17"/>
      <c r="C14" s="18"/>
      <c r="D14" s="19">
        <v>2750000000</v>
      </c>
      <c r="E14" s="82"/>
      <c r="F14" s="82"/>
      <c r="G14" s="17"/>
      <c r="H14" s="17"/>
      <c r="I14" s="17"/>
      <c r="J14" s="17"/>
      <c r="K14" s="17"/>
      <c r="L14" s="17"/>
      <c r="M14" s="17"/>
      <c r="N14" s="17"/>
    </row>
    <row r="15" spans="2:14" s="1" customFormat="1" ht="5.85" customHeight="1" x14ac:dyDescent="0.15"/>
    <row r="16" spans="2:14" s="1" customFormat="1" ht="19.7" customHeight="1" x14ac:dyDescent="0.15">
      <c r="B16" s="70" t="s">
        <v>983</v>
      </c>
      <c r="C16" s="70"/>
      <c r="D16" s="70"/>
      <c r="E16" s="70"/>
      <c r="F16" s="70"/>
      <c r="G16" s="70"/>
      <c r="H16" s="70"/>
      <c r="I16" s="70"/>
      <c r="J16" s="70"/>
      <c r="K16" s="70"/>
      <c r="L16" s="70"/>
      <c r="M16" s="70"/>
      <c r="N16" s="70"/>
    </row>
    <row r="17" spans="2:7" s="1" customFormat="1" ht="2.65" customHeight="1" x14ac:dyDescent="0.15"/>
    <row r="18" spans="2:7" s="1" customFormat="1" ht="15.95" customHeight="1" x14ac:dyDescent="0.15">
      <c r="B18" s="7" t="s">
        <v>984</v>
      </c>
      <c r="F18" s="84">
        <v>2750000000</v>
      </c>
      <c r="G18" s="84"/>
    </row>
    <row r="19" spans="2:7" s="1" customFormat="1" ht="15.95" customHeight="1" x14ac:dyDescent="0.2">
      <c r="B19" s="75" t="s">
        <v>985</v>
      </c>
      <c r="C19" s="75"/>
      <c r="D19" s="282"/>
      <c r="E19" s="282"/>
      <c r="F19" s="282"/>
      <c r="G19" s="20">
        <v>1.8068181818181799E-2</v>
      </c>
    </row>
    <row r="20" spans="2:7" s="1" customFormat="1" ht="13.9" customHeight="1" x14ac:dyDescent="0.15">
      <c r="B20" s="75" t="s">
        <v>986</v>
      </c>
      <c r="C20" s="75"/>
      <c r="D20" s="282"/>
      <c r="E20" s="282"/>
      <c r="F20" s="282"/>
      <c r="G20" s="21">
        <v>2.8660024906600299</v>
      </c>
    </row>
    <row r="21" spans="2:7" s="1" customFormat="1" ht="2.1" customHeight="1" x14ac:dyDescent="0.15">
      <c r="B21" s="75"/>
      <c r="C21" s="75"/>
      <c r="D21" s="282"/>
      <c r="E21" s="282"/>
      <c r="F21" s="282"/>
    </row>
    <row r="22" spans="2:7" s="1" customFormat="1" ht="15.95" customHeight="1" x14ac:dyDescent="0.15">
      <c r="B22" s="22" t="s">
        <v>987</v>
      </c>
    </row>
    <row r="23" spans="2:7" s="1" customFormat="1" ht="23.45" customHeight="1" x14ac:dyDescent="0.15"/>
    <row r="24" spans="2:7" ht="12.75" x14ac:dyDescent="0.2"/>
  </sheetData>
  <mergeCells count="14">
    <mergeCell ref="B16:N16"/>
    <mergeCell ref="B2:C3"/>
    <mergeCell ref="B5:J5"/>
    <mergeCell ref="B7:N7"/>
    <mergeCell ref="D2:I2"/>
    <mergeCell ref="E10:F10"/>
    <mergeCell ref="E11:F11"/>
    <mergeCell ref="E12:F12"/>
    <mergeCell ref="E13:F13"/>
    <mergeCell ref="E14:F14"/>
    <mergeCell ref="E9:F9"/>
    <mergeCell ref="F18:G18"/>
    <mergeCell ref="B19:F19"/>
    <mergeCell ref="B20:F21"/>
  </mergeCells>
  <pageMargins left="0.7" right="0.7" top="0.75" bottom="0.75" header="0.3" footer="0.3"/>
  <pageSetup paperSize="9" orientation="landscape"/>
  <headerFooter alignWithMargins="0">
    <oddFooter>&amp;R_x000D_&amp;1#&amp;"Calibri"&amp;10&amp;K0078D7 Classification :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5" x14ac:dyDescent="0.2"/>
  <cols>
    <col min="1" max="1" width="0.7109375" customWidth="1"/>
    <col min="2" max="2" width="23" customWidth="1"/>
    <col min="3" max="3" width="23.42578125" customWidth="1"/>
    <col min="4" max="4" width="14.5703125" customWidth="1"/>
    <col min="5" max="5" width="19.42578125" customWidth="1"/>
    <col min="6" max="6" width="5.140625" customWidth="1"/>
    <col min="7" max="7" width="0.28515625" customWidth="1"/>
    <col min="8" max="8" width="4.7109375" customWidth="1"/>
  </cols>
  <sheetData>
    <row r="1" spans="2:6" s="1" customFormat="1" ht="9" customHeight="1" x14ac:dyDescent="0.15">
      <c r="B1" s="74"/>
    </row>
    <row r="2" spans="2:6" s="1" customFormat="1" ht="22.9" customHeight="1" x14ac:dyDescent="0.15">
      <c r="B2" s="74"/>
      <c r="C2" s="80" t="s">
        <v>14</v>
      </c>
      <c r="D2" s="80"/>
      <c r="E2" s="80"/>
      <c r="F2" s="80"/>
    </row>
    <row r="3" spans="2:6" s="1" customFormat="1" ht="7.5" customHeight="1" x14ac:dyDescent="0.15">
      <c r="B3" s="74"/>
    </row>
    <row r="4" spans="2:6" s="1" customFormat="1" ht="4.3499999999999996" customHeight="1" x14ac:dyDescent="0.15"/>
    <row r="5" spans="2:6" s="1" customFormat="1" ht="33" customHeight="1" x14ac:dyDescent="0.15">
      <c r="B5" s="76" t="s">
        <v>1005</v>
      </c>
      <c r="C5" s="76"/>
      <c r="D5" s="76"/>
      <c r="E5" s="76"/>
      <c r="F5" s="76"/>
    </row>
    <row r="6" spans="2:6" s="1" customFormat="1" ht="9.6" customHeight="1" x14ac:dyDescent="0.15"/>
    <row r="7" spans="2:6" s="1" customFormat="1" ht="19.149999999999999" customHeight="1" x14ac:dyDescent="0.15">
      <c r="B7" s="85" t="s">
        <v>1006</v>
      </c>
      <c r="C7" s="85"/>
      <c r="D7" s="85"/>
      <c r="E7" s="85"/>
      <c r="F7" s="85"/>
    </row>
    <row r="8" spans="2:6" s="1" customFormat="1" ht="12.75" customHeight="1" x14ac:dyDescent="0.15"/>
    <row r="9" spans="2:6" s="1" customFormat="1" ht="15.95" customHeight="1" x14ac:dyDescent="0.15">
      <c r="B9" s="5" t="s">
        <v>988</v>
      </c>
      <c r="C9" s="23" t="s">
        <v>989</v>
      </c>
      <c r="D9" s="23" t="s">
        <v>990</v>
      </c>
      <c r="E9" s="23" t="s">
        <v>991</v>
      </c>
    </row>
    <row r="10" spans="2:6" s="1" customFormat="1" ht="14.85" customHeight="1" x14ac:dyDescent="0.15">
      <c r="B10" s="7" t="s">
        <v>992</v>
      </c>
      <c r="C10" s="24" t="s">
        <v>993</v>
      </c>
      <c r="D10" s="24" t="s">
        <v>994</v>
      </c>
      <c r="E10" s="24" t="s">
        <v>995</v>
      </c>
    </row>
    <row r="11" spans="2:6" s="1" customFormat="1" ht="14.85" customHeight="1" x14ac:dyDescent="0.15">
      <c r="B11" s="7" t="s">
        <v>996</v>
      </c>
      <c r="C11" s="24" t="s">
        <v>997</v>
      </c>
      <c r="D11" s="24" t="s">
        <v>994</v>
      </c>
      <c r="E11" s="24" t="s">
        <v>998</v>
      </c>
    </row>
    <row r="12" spans="2:6" s="1" customFormat="1" ht="14.85" customHeight="1" x14ac:dyDescent="0.15">
      <c r="B12" s="7" t="s">
        <v>999</v>
      </c>
      <c r="C12" s="24" t="s">
        <v>1000</v>
      </c>
      <c r="D12" s="24" t="s">
        <v>994</v>
      </c>
      <c r="E12" s="24" t="s">
        <v>1001</v>
      </c>
    </row>
    <row r="13" spans="2:6" s="1" customFormat="1" ht="28.7" customHeight="1" x14ac:dyDescent="0.15"/>
    <row r="14" spans="2:6" s="1" customFormat="1" ht="19.149999999999999" customHeight="1" x14ac:dyDescent="0.15">
      <c r="B14" s="85" t="s">
        <v>1007</v>
      </c>
      <c r="C14" s="85"/>
      <c r="D14" s="85"/>
      <c r="E14" s="85"/>
      <c r="F14" s="85"/>
    </row>
    <row r="15" spans="2:6" s="1" customFormat="1" ht="15.95" customHeight="1" x14ac:dyDescent="0.15"/>
    <row r="16" spans="2:6" s="1" customFormat="1" ht="15.95" customHeight="1" x14ac:dyDescent="0.15">
      <c r="B16" s="5" t="s">
        <v>988</v>
      </c>
      <c r="C16" s="23" t="s">
        <v>989</v>
      </c>
      <c r="D16" s="23" t="s">
        <v>990</v>
      </c>
    </row>
    <row r="17" spans="2:4" s="1" customFormat="1" ht="14.85" customHeight="1" x14ac:dyDescent="0.15">
      <c r="B17" s="7" t="s">
        <v>992</v>
      </c>
      <c r="C17" s="24" t="s">
        <v>1002</v>
      </c>
      <c r="D17" s="24"/>
    </row>
    <row r="18" spans="2:4" s="1" customFormat="1" ht="14.85" customHeight="1" x14ac:dyDescent="0.15">
      <c r="B18" s="7" t="s">
        <v>996</v>
      </c>
      <c r="C18" s="24" t="s">
        <v>1003</v>
      </c>
      <c r="D18" s="24" t="s">
        <v>994</v>
      </c>
    </row>
    <row r="19" spans="2:4" s="1" customFormat="1" ht="14.85" customHeight="1" x14ac:dyDescent="0.15">
      <c r="B19" s="7" t="s">
        <v>999</v>
      </c>
      <c r="C19" s="24" t="s">
        <v>1004</v>
      </c>
      <c r="D19" s="24" t="s">
        <v>994</v>
      </c>
    </row>
    <row r="20" spans="2:4" s="1" customFormat="1" ht="28.7"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5" x14ac:dyDescent="0.2"/>
  <cols>
    <col min="1" max="1" width="0.7109375" customWidth="1"/>
    <col min="2" max="2" width="69.28515625" customWidth="1"/>
    <col min="3" max="3" width="18.28515625" customWidth="1"/>
    <col min="4" max="4" width="5.7109375" customWidth="1"/>
    <col min="5" max="5" width="4.7109375" customWidth="1"/>
  </cols>
  <sheetData>
    <row r="1" spans="2:4" s="1" customFormat="1" ht="9" customHeight="1" x14ac:dyDescent="0.15">
      <c r="B1" s="74"/>
    </row>
    <row r="2" spans="2:4" s="1" customFormat="1" ht="22.9" customHeight="1" x14ac:dyDescent="0.15">
      <c r="B2" s="74"/>
      <c r="C2" s="8" t="s">
        <v>14</v>
      </c>
    </row>
    <row r="3" spans="2:4" s="1" customFormat="1" ht="5.85" customHeight="1" x14ac:dyDescent="0.15">
      <c r="B3" s="74"/>
      <c r="C3" s="86"/>
    </row>
    <row r="4" spans="2:4" s="1" customFormat="1" ht="11.1" customHeight="1" x14ac:dyDescent="0.15">
      <c r="C4" s="86"/>
    </row>
    <row r="5" spans="2:4" s="1" customFormat="1" ht="33" customHeight="1" x14ac:dyDescent="0.15">
      <c r="B5" s="76" t="s">
        <v>1063</v>
      </c>
      <c r="C5" s="76"/>
    </row>
    <row r="6" spans="2:4" s="1" customFormat="1" ht="14.45" customHeight="1" x14ac:dyDescent="0.15">
      <c r="B6" s="7" t="s">
        <v>1064</v>
      </c>
    </row>
    <row r="7" spans="2:4" s="1" customFormat="1" ht="2.1" customHeight="1" x14ac:dyDescent="0.15"/>
    <row r="8" spans="2:4" s="1" customFormat="1" ht="19.149999999999999" customHeight="1" x14ac:dyDescent="0.15">
      <c r="B8" s="70" t="s">
        <v>1065</v>
      </c>
      <c r="C8" s="70"/>
    </row>
    <row r="9" spans="2:4" s="1" customFormat="1" ht="5.25" customHeight="1" x14ac:dyDescent="0.15"/>
    <row r="10" spans="2:4" s="1" customFormat="1" ht="21.4" customHeight="1" x14ac:dyDescent="0.2">
      <c r="B10" s="25" t="s">
        <v>1008</v>
      </c>
      <c r="C10" s="26">
        <v>2750000000</v>
      </c>
      <c r="D10" s="27" t="s">
        <v>1009</v>
      </c>
    </row>
    <row r="11" spans="2:4" s="1" customFormat="1" ht="21.4" customHeight="1" x14ac:dyDescent="0.2">
      <c r="B11" s="25" t="s">
        <v>1010</v>
      </c>
      <c r="C11" s="26">
        <v>3579275038.4699998</v>
      </c>
      <c r="D11" s="27" t="s">
        <v>1011</v>
      </c>
    </row>
    <row r="12" spans="2:4" s="1" customFormat="1" ht="21.4" customHeight="1" x14ac:dyDescent="0.2">
      <c r="B12" s="25" t="s">
        <v>1012</v>
      </c>
      <c r="C12" s="26">
        <v>20000000</v>
      </c>
      <c r="D12" s="27" t="s">
        <v>1013</v>
      </c>
    </row>
    <row r="13" spans="2:4" s="1" customFormat="1" ht="21.4" customHeight="1" x14ac:dyDescent="0.2">
      <c r="B13" s="25" t="s">
        <v>1014</v>
      </c>
      <c r="C13" s="26">
        <v>158421318.97999999</v>
      </c>
      <c r="D13" s="27" t="s">
        <v>1015</v>
      </c>
    </row>
    <row r="14" spans="2:4" s="1" customFormat="1" ht="21.4" customHeight="1" x14ac:dyDescent="0.2">
      <c r="B14" s="25" t="s">
        <v>1016</v>
      </c>
      <c r="C14" s="28">
        <v>0.36643503907272901</v>
      </c>
      <c r="D14" s="29"/>
    </row>
    <row r="15" spans="2:4" s="1" customFormat="1" ht="5.25" customHeight="1" x14ac:dyDescent="0.15"/>
    <row r="16" spans="2:4" s="1" customFormat="1" ht="19.149999999999999" customHeight="1" x14ac:dyDescent="0.15">
      <c r="B16" s="70" t="s">
        <v>1066</v>
      </c>
      <c r="C16" s="70"/>
    </row>
    <row r="17" spans="2:4" s="1" customFormat="1" ht="5.25" customHeight="1" x14ac:dyDescent="0.15"/>
    <row r="18" spans="2:4" s="1" customFormat="1" ht="21.4" customHeight="1" x14ac:dyDescent="0.2">
      <c r="B18" s="25" t="s">
        <v>1017</v>
      </c>
      <c r="C18" s="26">
        <v>2908740626.7603598</v>
      </c>
      <c r="D18" s="27" t="s">
        <v>1018</v>
      </c>
    </row>
    <row r="19" spans="2:4" s="1" customFormat="1" ht="21.4" customHeight="1" x14ac:dyDescent="0.2">
      <c r="B19" s="25" t="s">
        <v>1019</v>
      </c>
      <c r="C19" s="28">
        <v>1.0577238642764899</v>
      </c>
      <c r="D19" s="30" t="s">
        <v>1020</v>
      </c>
    </row>
    <row r="20" spans="2:4" s="1" customFormat="1" ht="21.4" customHeight="1" x14ac:dyDescent="0.2">
      <c r="B20" s="2" t="s">
        <v>1021</v>
      </c>
      <c r="C20" s="31" t="s">
        <v>1022</v>
      </c>
      <c r="D20" s="32" t="s">
        <v>1023</v>
      </c>
    </row>
    <row r="21" spans="2:4" s="1" customFormat="1" ht="5.25" customHeight="1" x14ac:dyDescent="0.15"/>
    <row r="22" spans="2:4" s="1" customFormat="1" ht="19.149999999999999" customHeight="1" x14ac:dyDescent="0.15">
      <c r="B22" s="70" t="s">
        <v>1067</v>
      </c>
      <c r="C22" s="70"/>
    </row>
    <row r="23" spans="2:4" s="1" customFormat="1" ht="5.25" customHeight="1" x14ac:dyDescent="0.15"/>
    <row r="24" spans="2:4" s="1" customFormat="1" ht="21.4" customHeight="1" x14ac:dyDescent="0.2">
      <c r="B24" s="25" t="s">
        <v>1024</v>
      </c>
      <c r="C24" s="26">
        <v>18776750.449999999</v>
      </c>
      <c r="D24" s="27" t="s">
        <v>1025</v>
      </c>
    </row>
    <row r="25" spans="2:4" s="1" customFormat="1" ht="21.4" customHeight="1" x14ac:dyDescent="0.2">
      <c r="B25" s="25" t="s">
        <v>1026</v>
      </c>
      <c r="C25" s="26">
        <v>158421318.97999999</v>
      </c>
      <c r="D25" s="27" t="s">
        <v>1027</v>
      </c>
    </row>
    <row r="26" spans="2:4" s="1" customFormat="1" ht="21.4" customHeight="1" x14ac:dyDescent="0.2">
      <c r="B26" s="25" t="s">
        <v>1028</v>
      </c>
      <c r="C26" s="33">
        <v>0</v>
      </c>
      <c r="D26" s="27" t="s">
        <v>1029</v>
      </c>
    </row>
    <row r="27" spans="2:4" s="1" customFormat="1" ht="21.4" customHeight="1" x14ac:dyDescent="0.2">
      <c r="B27" s="25" t="s">
        <v>1017</v>
      </c>
      <c r="C27" s="26">
        <v>2908740626.7603598</v>
      </c>
      <c r="D27" s="27"/>
    </row>
    <row r="28" spans="2:4" s="1" customFormat="1" ht="21.4" customHeight="1" x14ac:dyDescent="0.2">
      <c r="B28" s="25" t="s">
        <v>1030</v>
      </c>
      <c r="C28" s="28">
        <v>1.1221595258874</v>
      </c>
      <c r="D28" s="30" t="s">
        <v>1020</v>
      </c>
    </row>
    <row r="29" spans="2:4" s="1" customFormat="1" ht="21.4" customHeight="1" x14ac:dyDescent="0.2">
      <c r="B29" s="2" t="s">
        <v>1031</v>
      </c>
      <c r="C29" s="31" t="s">
        <v>1022</v>
      </c>
      <c r="D29" s="32" t="s">
        <v>1032</v>
      </c>
    </row>
    <row r="30" spans="2:4" s="1" customFormat="1" ht="5.25" customHeight="1" x14ac:dyDescent="0.15"/>
    <row r="31" spans="2:4" s="1" customFormat="1" ht="19.149999999999999" customHeight="1" x14ac:dyDescent="0.15">
      <c r="B31" s="70" t="s">
        <v>1068</v>
      </c>
      <c r="C31" s="70"/>
    </row>
    <row r="32" spans="2:4" s="1" customFormat="1" ht="5.25" customHeight="1" x14ac:dyDescent="0.15"/>
    <row r="33" spans="2:4" s="1" customFormat="1" ht="21.4" customHeight="1" x14ac:dyDescent="0.2">
      <c r="B33" s="25" t="s">
        <v>1033</v>
      </c>
      <c r="C33" s="26">
        <v>540884837.07999504</v>
      </c>
      <c r="D33" s="27" t="s">
        <v>1034</v>
      </c>
    </row>
    <row r="34" spans="2:4" s="1" customFormat="1" ht="21.4" customHeight="1" x14ac:dyDescent="0.2">
      <c r="B34" s="25" t="s">
        <v>1035</v>
      </c>
      <c r="C34" s="26">
        <v>540884837.07999504</v>
      </c>
      <c r="D34" s="27"/>
    </row>
    <row r="35" spans="2:4" s="1" customFormat="1" ht="21.4" customHeight="1" x14ac:dyDescent="0.2">
      <c r="B35" s="25" t="s">
        <v>1036</v>
      </c>
      <c r="C35" s="34" t="s">
        <v>94</v>
      </c>
      <c r="D35" s="27"/>
    </row>
    <row r="36" spans="2:4" s="1" customFormat="1" ht="21.4" customHeight="1" x14ac:dyDescent="0.2">
      <c r="B36" s="25" t="s">
        <v>1037</v>
      </c>
      <c r="C36" s="34" t="s">
        <v>94</v>
      </c>
      <c r="D36" s="27"/>
    </row>
    <row r="37" spans="2:4" s="1" customFormat="1" ht="21.4" customHeight="1" x14ac:dyDescent="0.2">
      <c r="B37" s="25" t="s">
        <v>1038</v>
      </c>
      <c r="C37" s="34" t="s">
        <v>94</v>
      </c>
      <c r="D37" s="29"/>
    </row>
    <row r="38" spans="2:4" s="1" customFormat="1" ht="21.4" customHeight="1" x14ac:dyDescent="0.2">
      <c r="B38" s="25" t="s">
        <v>1039</v>
      </c>
      <c r="C38" s="26">
        <v>3085938696.1903601</v>
      </c>
      <c r="D38" s="27" t="s">
        <v>1040</v>
      </c>
    </row>
    <row r="39" spans="2:4" s="1" customFormat="1" ht="21.4" customHeight="1" x14ac:dyDescent="0.2">
      <c r="B39" s="25" t="s">
        <v>1017</v>
      </c>
      <c r="C39" s="26">
        <v>2908740626.7603598</v>
      </c>
      <c r="D39" s="29"/>
    </row>
    <row r="40" spans="2:4" s="1" customFormat="1" ht="21.4" customHeight="1" x14ac:dyDescent="0.2">
      <c r="B40" s="25" t="s">
        <v>1041</v>
      </c>
      <c r="C40" s="26">
        <v>18776750.449999999</v>
      </c>
      <c r="D40" s="29"/>
    </row>
    <row r="41" spans="2:4" s="1" customFormat="1" ht="21.4" customHeight="1" x14ac:dyDescent="0.2">
      <c r="B41" s="25" t="s">
        <v>1042</v>
      </c>
      <c r="C41" s="26">
        <v>158421318.97999999</v>
      </c>
      <c r="D41" s="29"/>
    </row>
    <row r="42" spans="2:4" s="1" customFormat="1" ht="21.4" customHeight="1" x14ac:dyDescent="0.2">
      <c r="B42" s="25" t="s">
        <v>1038</v>
      </c>
      <c r="C42" s="34" t="s">
        <v>94</v>
      </c>
      <c r="D42" s="29"/>
    </row>
    <row r="43" spans="2:4" s="1" customFormat="1" ht="21.4" customHeight="1" x14ac:dyDescent="0.2">
      <c r="B43" s="25" t="s">
        <v>1043</v>
      </c>
      <c r="C43" s="26">
        <v>222500000</v>
      </c>
      <c r="D43" s="27" t="s">
        <v>1044</v>
      </c>
    </row>
    <row r="44" spans="2:4" s="1" customFormat="1" ht="21.4" customHeight="1" x14ac:dyDescent="0.2">
      <c r="B44" s="25" t="s">
        <v>1045</v>
      </c>
      <c r="C44" s="26">
        <v>21496032.181460701</v>
      </c>
      <c r="D44" s="27" t="s">
        <v>1046</v>
      </c>
    </row>
    <row r="45" spans="2:4" s="1" customFormat="1" ht="21.4" customHeight="1" x14ac:dyDescent="0.2">
      <c r="B45" s="25" t="s">
        <v>1047</v>
      </c>
      <c r="C45" s="26">
        <v>2750000000</v>
      </c>
      <c r="D45" s="27" t="s">
        <v>1048</v>
      </c>
    </row>
    <row r="46" spans="2:4" s="1" customFormat="1" ht="21.4" customHeight="1" x14ac:dyDescent="0.2">
      <c r="B46" s="25" t="s">
        <v>1049</v>
      </c>
      <c r="C46" s="26">
        <v>632827501.08888996</v>
      </c>
      <c r="D46" s="29"/>
    </row>
    <row r="47" spans="2:4" s="1" customFormat="1" ht="21.4" customHeight="1" x14ac:dyDescent="0.2">
      <c r="B47" s="2" t="s">
        <v>1050</v>
      </c>
      <c r="C47" s="31" t="s">
        <v>1022</v>
      </c>
      <c r="D47" s="29"/>
    </row>
    <row r="48" spans="2:4" s="1" customFormat="1" ht="5.25" customHeight="1" x14ac:dyDescent="0.15"/>
    <row r="49" spans="2:4" s="1" customFormat="1" ht="19.7" customHeight="1" x14ac:dyDescent="0.15">
      <c r="B49" s="70" t="s">
        <v>1069</v>
      </c>
      <c r="C49" s="70"/>
    </row>
    <row r="50" spans="2:4" s="1" customFormat="1" ht="5.25" customHeight="1" x14ac:dyDescent="0.15"/>
    <row r="51" spans="2:4" s="1" customFormat="1" ht="21.4" customHeight="1" x14ac:dyDescent="0.2">
      <c r="B51" s="25" t="s">
        <v>1051</v>
      </c>
      <c r="C51" s="26">
        <v>295987640.93000001</v>
      </c>
      <c r="D51" s="27" t="s">
        <v>1052</v>
      </c>
    </row>
    <row r="52" spans="2:4" s="1" customFormat="1" ht="21.4" customHeight="1" x14ac:dyDescent="0.2">
      <c r="B52" s="25" t="s">
        <v>1053</v>
      </c>
      <c r="C52" s="26">
        <v>-46877746.263464503</v>
      </c>
      <c r="D52" s="27" t="s">
        <v>1054</v>
      </c>
    </row>
    <row r="53" spans="2:4" s="1" customFormat="1" ht="21.4" customHeight="1" x14ac:dyDescent="0.2">
      <c r="B53" s="25" t="s">
        <v>1055</v>
      </c>
      <c r="C53" s="26">
        <v>249109894.66653499</v>
      </c>
      <c r="D53" s="27"/>
    </row>
    <row r="54" spans="2:4" s="1" customFormat="1" ht="21.4" customHeight="1" x14ac:dyDescent="0.2">
      <c r="B54" s="2" t="s">
        <v>1056</v>
      </c>
      <c r="C54" s="31" t="s">
        <v>1022</v>
      </c>
      <c r="D54" s="27"/>
    </row>
    <row r="55" spans="2:4" s="1" customFormat="1" ht="21.4" customHeight="1" x14ac:dyDescent="0.2">
      <c r="B55" s="25" t="s">
        <v>1057</v>
      </c>
      <c r="C55" s="26">
        <v>17472400</v>
      </c>
      <c r="D55" s="27" t="s">
        <v>1058</v>
      </c>
    </row>
    <row r="56" spans="2:4" s="1" customFormat="1" ht="21.4" customHeight="1" x14ac:dyDescent="0.2">
      <c r="B56" s="25" t="s">
        <v>1059</v>
      </c>
      <c r="C56" s="26">
        <v>2500000</v>
      </c>
      <c r="D56" s="27" t="s">
        <v>1060</v>
      </c>
    </row>
    <row r="57" spans="2:4" s="1" customFormat="1" ht="21.4" customHeight="1" x14ac:dyDescent="0.2">
      <c r="B57" s="25" t="s">
        <v>1061</v>
      </c>
      <c r="C57" s="26">
        <v>14972400</v>
      </c>
      <c r="D57" s="27" t="s">
        <v>1062</v>
      </c>
    </row>
    <row r="58" spans="2:4" s="1" customFormat="1" ht="28.7"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0"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2024-07-08T13:06:32Z</dcterms:created>
  <dcterms:modified xsi:type="dcterms:W3CDTF">2024-07-08T13:52:32Z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2024-07-08T13:42:33Z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ba165bfd-6779-44fa-8e57-ccade5de0dbb</vt:lpwstr>
  </property>
  <property fmtid="{D5CDD505-2E9C-101B-9397-08002B2CF9AE}" pid="8" name="MSIP_Label_8ffbc0b8-e97b-47d1-beac-cb0955d66f3b_ContentBits">
    <vt:lpwstr>2</vt:lpwstr>
  </property>
</Properties>
</file>