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7\"/>
    </mc:Choice>
  </mc:AlternateContent>
  <xr:revisionPtr revIDLastSave="0" documentId="13_ncr:1_{D9689C2A-8B7A-41A8-B332-8759AE4CB743}" xr6:coauthVersionLast="47" xr6:coauthVersionMax="47" xr10:uidLastSave="{00000000-0000-0000-0000-000000000000}"/>
  <bookViews>
    <workbookView xWindow="-108" yWindow="-108" windowWidth="23256" windowHeight="12576" xr2:uid="{00000000-000D-0000-FFFF-FFFF00000000}"/>
  </bookViews>
  <sheets>
    <sheet name="Introduction" sheetId="15" r:id="rId1"/>
    <sheet name="Disclaimer" sheetId="14"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1">Disclaimer!#REF!</definedName>
    <definedName name="general_tc" localSheetId="1">Disclaimer!$A$61</definedName>
    <definedName name="_xlnm.Print_Area" localSheetId="4">'C. HTT Harmonised Glossary'!$A$1:$C$57</definedName>
    <definedName name="_xlnm.Print_Area" localSheetId="1">Disclaimer!$A$1:$A$170</definedName>
    <definedName name="_xlnm.Print_Area" localSheetId="15">'E. Optional ECB-ECAIs data'!$A$2:$J$90</definedName>
    <definedName name="_xlnm.Print_Area" localSheetId="0">Introduction!$B$2:$J$43</definedName>
    <definedName name="_xlnm.Print_Titles" localSheetId="1">Disclaimer!$2:$2</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3" i="17" l="1"/>
  <c r="G392" i="17"/>
  <c r="G391" i="17"/>
  <c r="G390" i="17"/>
  <c r="G389" i="17"/>
  <c r="G388" i="17"/>
  <c r="G387" i="17"/>
  <c r="G386" i="17"/>
  <c r="G385" i="17"/>
  <c r="G384" i="17"/>
  <c r="G383" i="17"/>
  <c r="D383" i="17"/>
  <c r="C383" i="17"/>
  <c r="G382" i="17"/>
  <c r="G381" i="17"/>
  <c r="G380" i="17"/>
  <c r="G379" i="17"/>
  <c r="G378" i="17"/>
  <c r="G377" i="17"/>
  <c r="G376" i="17"/>
  <c r="G375" i="17"/>
  <c r="D372" i="17"/>
  <c r="C372" i="17"/>
  <c r="G371" i="17"/>
  <c r="F371" i="17"/>
  <c r="G370" i="17"/>
  <c r="F370" i="17"/>
  <c r="G369" i="17"/>
  <c r="G372" i="17" s="1"/>
  <c r="F369" i="17"/>
  <c r="F372" i="17" s="1"/>
  <c r="G368" i="17"/>
  <c r="F368" i="17"/>
  <c r="D365" i="17"/>
  <c r="G363" i="17" s="1"/>
  <c r="C365" i="17"/>
  <c r="F363" i="17" s="1"/>
  <c r="G364" i="17"/>
  <c r="F364" i="17"/>
  <c r="G362" i="17"/>
  <c r="F362" i="17"/>
  <c r="G361" i="17"/>
  <c r="F361" i="17"/>
  <c r="G360" i="17"/>
  <c r="F360" i="17"/>
  <c r="G359" i="17"/>
  <c r="F359" i="17"/>
  <c r="G358" i="17"/>
  <c r="F358" i="17"/>
  <c r="F365" i="17" s="1"/>
  <c r="D346" i="17"/>
  <c r="G343" i="17" s="1"/>
  <c r="C346" i="17"/>
  <c r="F345" i="17" s="1"/>
  <c r="G345" i="17"/>
  <c r="G344" i="17"/>
  <c r="F344" i="17"/>
  <c r="G342" i="17"/>
  <c r="F342" i="17"/>
  <c r="G341" i="17"/>
  <c r="G340" i="17"/>
  <c r="F340" i="17"/>
  <c r="G338" i="17"/>
  <c r="F338" i="17"/>
  <c r="G337" i="17"/>
  <c r="G336" i="17"/>
  <c r="F336" i="17"/>
  <c r="G334" i="17"/>
  <c r="F334" i="17"/>
  <c r="G333" i="17"/>
  <c r="F328" i="17"/>
  <c r="D328" i="17"/>
  <c r="G325" i="17" s="1"/>
  <c r="C328" i="17"/>
  <c r="G327" i="17"/>
  <c r="G326" i="17"/>
  <c r="F326" i="17"/>
  <c r="F325" i="17"/>
  <c r="G324" i="17"/>
  <c r="F324" i="17"/>
  <c r="G323" i="17"/>
  <c r="F323" i="17"/>
  <c r="G322" i="17"/>
  <c r="F322" i="17"/>
  <c r="F321" i="17"/>
  <c r="G320" i="17"/>
  <c r="F320" i="17"/>
  <c r="G319" i="17"/>
  <c r="F319" i="17"/>
  <c r="G318" i="17"/>
  <c r="F318" i="17"/>
  <c r="G317" i="17"/>
  <c r="F317" i="17"/>
  <c r="G316" i="17"/>
  <c r="F316" i="17"/>
  <c r="G315" i="17"/>
  <c r="F315" i="17"/>
  <c r="G314" i="17"/>
  <c r="F314" i="17"/>
  <c r="G313" i="17"/>
  <c r="F313" i="17"/>
  <c r="G312" i="17"/>
  <c r="F312" i="17"/>
  <c r="G311" i="17"/>
  <c r="F311" i="17"/>
  <c r="G310" i="17"/>
  <c r="F310" i="17"/>
  <c r="D305" i="17"/>
  <c r="G301" i="17" s="1"/>
  <c r="C305" i="17"/>
  <c r="F303" i="17"/>
  <c r="F302" i="17"/>
  <c r="F301" i="17"/>
  <c r="G300" i="17"/>
  <c r="F300" i="17"/>
  <c r="F299" i="17"/>
  <c r="F298" i="17"/>
  <c r="F297" i="17"/>
  <c r="G296" i="17"/>
  <c r="F296" i="17"/>
  <c r="F295" i="17"/>
  <c r="F294" i="17"/>
  <c r="F293" i="17"/>
  <c r="G292" i="17"/>
  <c r="F292" i="17"/>
  <c r="F291" i="17"/>
  <c r="F290" i="17"/>
  <c r="F289" i="17"/>
  <c r="F305" i="17" s="1"/>
  <c r="G288" i="17"/>
  <c r="F288" i="17"/>
  <c r="F287" i="17"/>
  <c r="G255" i="17"/>
  <c r="F255" i="17"/>
  <c r="F254" i="17"/>
  <c r="G253" i="17"/>
  <c r="G251" i="17"/>
  <c r="F251" i="17"/>
  <c r="F250" i="17"/>
  <c r="D249" i="17"/>
  <c r="G254" i="17" s="1"/>
  <c r="C249" i="17"/>
  <c r="F253" i="17" s="1"/>
  <c r="G248" i="17"/>
  <c r="F248" i="17"/>
  <c r="F247" i="17"/>
  <c r="G246" i="17"/>
  <c r="G245" i="17"/>
  <c r="F245" i="17"/>
  <c r="G244" i="17"/>
  <c r="F244" i="17"/>
  <c r="G243" i="17"/>
  <c r="F243" i="17"/>
  <c r="G242" i="17"/>
  <c r="F242" i="17"/>
  <c r="G241" i="17"/>
  <c r="F241" i="17"/>
  <c r="G233" i="17"/>
  <c r="F233" i="17"/>
  <c r="F232" i="17"/>
  <c r="G231" i="17"/>
  <c r="G229" i="17"/>
  <c r="F229" i="17"/>
  <c r="F228" i="17"/>
  <c r="D227" i="17"/>
  <c r="G232" i="17" s="1"/>
  <c r="C227" i="17"/>
  <c r="F231" i="17" s="1"/>
  <c r="G226" i="17"/>
  <c r="F226" i="17"/>
  <c r="F225" i="17"/>
  <c r="G224" i="17"/>
  <c r="G223" i="17"/>
  <c r="F223" i="17"/>
  <c r="G222" i="17"/>
  <c r="F222" i="17"/>
  <c r="F221" i="17"/>
  <c r="G220" i="17"/>
  <c r="G219" i="17"/>
  <c r="F219" i="17"/>
  <c r="D214" i="17"/>
  <c r="C214" i="17"/>
  <c r="F213" i="17" s="1"/>
  <c r="G213" i="17"/>
  <c r="G212" i="17"/>
  <c r="G211" i="17"/>
  <c r="G210" i="17"/>
  <c r="G209" i="17"/>
  <c r="G208" i="17"/>
  <c r="G207" i="17"/>
  <c r="G206" i="17"/>
  <c r="G205" i="17"/>
  <c r="G204" i="17"/>
  <c r="G203" i="17"/>
  <c r="G202" i="17"/>
  <c r="F202" i="17"/>
  <c r="G201" i="17"/>
  <c r="G200" i="17"/>
  <c r="G199" i="17"/>
  <c r="G198" i="17"/>
  <c r="F198" i="17"/>
  <c r="G197" i="17"/>
  <c r="G196" i="17"/>
  <c r="G195" i="17"/>
  <c r="G194" i="17"/>
  <c r="F194" i="17"/>
  <c r="G193" i="17"/>
  <c r="G192" i="17"/>
  <c r="G191" i="17"/>
  <c r="G214" i="17" s="1"/>
  <c r="G190" i="17"/>
  <c r="F190" i="17"/>
  <c r="F76" i="17"/>
  <c r="D76" i="17"/>
  <c r="C76" i="17"/>
  <c r="F72" i="17"/>
  <c r="D72" i="17"/>
  <c r="C72" i="17"/>
  <c r="F44" i="17"/>
  <c r="D44" i="17"/>
  <c r="C44" i="17"/>
  <c r="F29" i="17"/>
  <c r="F28" i="17"/>
  <c r="F25" i="17"/>
  <c r="F21" i="17"/>
  <c r="F20" i="17"/>
  <c r="F19" i="17"/>
  <c r="F17" i="17"/>
  <c r="C15" i="17"/>
  <c r="F23" i="17" s="1"/>
  <c r="F14" i="17"/>
  <c r="F13" i="17"/>
  <c r="F12" i="17"/>
  <c r="F15" i="17" s="1"/>
  <c r="C304" i="16"/>
  <c r="C303" i="16"/>
  <c r="C302"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G217" i="16"/>
  <c r="G220" i="16" s="1"/>
  <c r="F217" i="16"/>
  <c r="F220" i="16" s="1"/>
  <c r="F213" i="16"/>
  <c r="F212" i="16"/>
  <c r="F211" i="16"/>
  <c r="C208" i="16"/>
  <c r="F210" i="16" s="1"/>
  <c r="F205" i="16"/>
  <c r="F204" i="16"/>
  <c r="F203" i="16"/>
  <c r="F199" i="16"/>
  <c r="F197" i="16"/>
  <c r="F196" i="16"/>
  <c r="F195" i="16"/>
  <c r="F184" i="16"/>
  <c r="F183" i="16"/>
  <c r="F182" i="16"/>
  <c r="C179" i="16"/>
  <c r="F181" i="16" s="1"/>
  <c r="F177" i="16"/>
  <c r="F176" i="16"/>
  <c r="F175" i="16"/>
  <c r="C167" i="16"/>
  <c r="F164" i="16" s="1"/>
  <c r="F167" i="16" s="1"/>
  <c r="G166" i="16"/>
  <c r="F166" i="16"/>
  <c r="G165" i="16"/>
  <c r="G167" i="16" s="1"/>
  <c r="F165" i="16"/>
  <c r="G164" i="16"/>
  <c r="G162" i="16"/>
  <c r="F162" i="16"/>
  <c r="F161" i="16"/>
  <c r="G160" i="16"/>
  <c r="F160" i="16"/>
  <c r="G158" i="16"/>
  <c r="F158" i="16"/>
  <c r="F157" i="16"/>
  <c r="D156" i="16"/>
  <c r="G159" i="16" s="1"/>
  <c r="C156" i="16"/>
  <c r="F159" i="16" s="1"/>
  <c r="G155" i="16"/>
  <c r="G154" i="16"/>
  <c r="G152" i="16"/>
  <c r="G151" i="16"/>
  <c r="G150" i="16"/>
  <c r="G149" i="16"/>
  <c r="G148" i="16"/>
  <c r="G147" i="16"/>
  <c r="G146" i="16"/>
  <c r="G144" i="16"/>
  <c r="G143" i="16"/>
  <c r="G142" i="16"/>
  <c r="G141" i="16"/>
  <c r="G140" i="16"/>
  <c r="G139" i="16"/>
  <c r="G138" i="16"/>
  <c r="G135" i="16"/>
  <c r="G134" i="16"/>
  <c r="D130" i="16"/>
  <c r="G133" i="16" s="1"/>
  <c r="C130" i="16"/>
  <c r="F112" i="16" s="1"/>
  <c r="F130" i="16" s="1"/>
  <c r="G129" i="16"/>
  <c r="G122" i="16"/>
  <c r="G121" i="16"/>
  <c r="G114" i="16"/>
  <c r="G113" i="16"/>
  <c r="G105" i="16"/>
  <c r="G104" i="16"/>
  <c r="G103" i="16"/>
  <c r="F103" i="16"/>
  <c r="G102" i="16"/>
  <c r="G101" i="16"/>
  <c r="C100" i="16"/>
  <c r="F99" i="16" s="1"/>
  <c r="G99" i="16"/>
  <c r="G98" i="16"/>
  <c r="G97" i="16"/>
  <c r="G96" i="16"/>
  <c r="G95" i="16"/>
  <c r="G94" i="16"/>
  <c r="G93" i="16"/>
  <c r="G100" i="16" s="1"/>
  <c r="F82" i="16"/>
  <c r="F81" i="16"/>
  <c r="F80" i="16"/>
  <c r="G77" i="16"/>
  <c r="C77" i="16"/>
  <c r="F79" i="16" s="1"/>
  <c r="F76" i="16"/>
  <c r="F75" i="16"/>
  <c r="F74" i="16"/>
  <c r="F71" i="16"/>
  <c r="F70" i="16"/>
  <c r="C58" i="16"/>
  <c r="F53" i="16"/>
  <c r="F58" i="16" s="1"/>
  <c r="C47" i="16"/>
  <c r="D45" i="16"/>
  <c r="F10" i="15"/>
  <c r="F9" i="15"/>
  <c r="C291" i="16"/>
  <c r="C295" i="16"/>
  <c r="C293" i="16"/>
  <c r="C307" i="16"/>
  <c r="G365" i="17" l="1"/>
  <c r="G328" i="17"/>
  <c r="F206" i="17"/>
  <c r="F210" i="17"/>
  <c r="F16" i="17"/>
  <c r="F24" i="17"/>
  <c r="F191" i="17"/>
  <c r="F195" i="17"/>
  <c r="F199" i="17"/>
  <c r="F203" i="17"/>
  <c r="F207" i="17"/>
  <c r="F211" i="17"/>
  <c r="G290" i="17"/>
  <c r="G294" i="17"/>
  <c r="G298" i="17"/>
  <c r="G302" i="17"/>
  <c r="F18" i="17"/>
  <c r="F26" i="17"/>
  <c r="F192" i="17"/>
  <c r="F196" i="17"/>
  <c r="F200" i="17"/>
  <c r="F204" i="17"/>
  <c r="F208" i="17"/>
  <c r="F212" i="17"/>
  <c r="F230" i="17"/>
  <c r="F252" i="17"/>
  <c r="G230" i="17"/>
  <c r="G252" i="17"/>
  <c r="G287" i="17"/>
  <c r="G291" i="17"/>
  <c r="G295" i="17"/>
  <c r="G299" i="17"/>
  <c r="G303" i="17"/>
  <c r="F335" i="17"/>
  <c r="F339" i="17"/>
  <c r="F343" i="17"/>
  <c r="F193" i="17"/>
  <c r="F214" i="17" s="1"/>
  <c r="F197" i="17"/>
  <c r="F201" i="17"/>
  <c r="F205" i="17"/>
  <c r="F209" i="17"/>
  <c r="F220" i="17"/>
  <c r="F227" i="17" s="1"/>
  <c r="F224" i="17"/>
  <c r="F246" i="17"/>
  <c r="F249" i="17" s="1"/>
  <c r="G335" i="17"/>
  <c r="G346" i="17" s="1"/>
  <c r="G339" i="17"/>
  <c r="F22" i="17"/>
  <c r="G221" i="17"/>
  <c r="G225" i="17"/>
  <c r="G227" i="17" s="1"/>
  <c r="G228" i="17"/>
  <c r="G247" i="17"/>
  <c r="G249" i="17" s="1"/>
  <c r="G250" i="17"/>
  <c r="G289" i="17"/>
  <c r="G293" i="17"/>
  <c r="G297" i="17"/>
  <c r="G321" i="17"/>
  <c r="F333" i="17"/>
  <c r="F346" i="17" s="1"/>
  <c r="F337" i="17"/>
  <c r="F341" i="17"/>
  <c r="F93" i="16"/>
  <c r="F97" i="16"/>
  <c r="G116" i="16"/>
  <c r="G124" i="16"/>
  <c r="F138" i="16"/>
  <c r="F156" i="16" s="1"/>
  <c r="G145" i="16"/>
  <c r="G156" i="16" s="1"/>
  <c r="G153" i="16"/>
  <c r="G157" i="16"/>
  <c r="G161" i="16"/>
  <c r="F178" i="16"/>
  <c r="F185" i="16"/>
  <c r="F198" i="16"/>
  <c r="F206" i="16"/>
  <c r="F214" i="16"/>
  <c r="F104" i="16"/>
  <c r="G123" i="16"/>
  <c r="F105" i="16"/>
  <c r="G117" i="16"/>
  <c r="G125" i="16"/>
  <c r="F186" i="16"/>
  <c r="F215" i="16"/>
  <c r="F96" i="16"/>
  <c r="G136" i="16"/>
  <c r="F101" i="16"/>
  <c r="F94" i="16"/>
  <c r="F98" i="16"/>
  <c r="G118" i="16"/>
  <c r="G126" i="16"/>
  <c r="G131" i="16"/>
  <c r="F187" i="16"/>
  <c r="F200" i="16"/>
  <c r="G115" i="16"/>
  <c r="F72" i="16"/>
  <c r="F77" i="16" s="1"/>
  <c r="F78" i="16"/>
  <c r="F102" i="16"/>
  <c r="G119" i="16"/>
  <c r="G127" i="16"/>
  <c r="G132" i="16"/>
  <c r="F180" i="16"/>
  <c r="F193" i="16"/>
  <c r="F201" i="16"/>
  <c r="F209" i="16"/>
  <c r="F73" i="16"/>
  <c r="F95" i="16"/>
  <c r="G112" i="16"/>
  <c r="G120" i="16"/>
  <c r="G128" i="16"/>
  <c r="F174" i="16"/>
  <c r="F194" i="16"/>
  <c r="F202" i="16"/>
  <c r="G305" i="17" l="1"/>
  <c r="F100" i="16"/>
  <c r="F179" i="16"/>
  <c r="F208" i="16"/>
  <c r="G13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44293AD4-050C-4B11-B808-5D099E279F9A}">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893E440-D72D-42F0-90F2-E8BCC68A3357}">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3ECF245D-4F31-4434-9D4D-72870794F579}">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<sst xmlns="http://schemas.openxmlformats.org/spreadsheetml/2006/main" count="2375" uniqueCount="1805">
  <si>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</si>
  <si>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</si>
  <si>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</si>
  <si>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</si>
  <si>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</si>
  <si>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</si>
  <si>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</si>
  <si>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</si>
  <si>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</si>
  <si>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</si>
  <si>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</si>
  <si>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</si>
  <si>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</si>
  <si>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</si>
  <si>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</si>
  <si>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</si>
  <si>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</si>
  <si>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</si>
  <si>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</si>
  <si>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</si>
  <si>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</si>
  <si>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</si>
  <si>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</si>
  <si>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</si>
  <si>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</si>
  <si>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</si>
  <si>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</si>
  <si>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</si>
  <si>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</si>
  <si>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</si>
  <si>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</si>
  <si>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</si>
  <si>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</si>
  <si>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</si>
  <si>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</si>
  <si>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</si>
  <si>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</si>
  <si>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</si>
  <si>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</si>
  <si>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</si>
  <si>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</si>
  <si>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</si>
  <si>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</si>
  <si>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</si>
  <si>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</si>
  <si>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</si>
  <si>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</si>
  <si>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</si>
  <si>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</si>
  <si>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</si>
  <si>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</si>
  <si>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</si>
  <si>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</si>
  <si>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</si>
  <si>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</si>
  <si>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</si>
  <si>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</si>
  <si>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</si>
  <si>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</si>
  <si>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</si>
  <si>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</si>
  <si>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</si>
  <si>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</si>
  <si>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</si>
  <si>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</si>
  <si>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</si>
  <si>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</si>
  <si>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</si>
  <si>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</si>
  <si>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</si>
  <si>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</si>
  <si>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</si>
  <si>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</si>
  <si>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</si>
  <si>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</si>
  <si>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</si>
  <si>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</si>
  <si>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</si>
  <si>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</si>
  <si>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</si>
  <si>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</si>
  <si>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</si>
  <si>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</si>
  <si>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</si>
  <si>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</si>
  <si>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</si>
  <si>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</si>
  <si>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</si>
  <si>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</si>
  <si>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</si>
  <si>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</si>
  <si>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</si>
  <si>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</si>
  <si>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</si>
  <si>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</si>
  <si>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</si>
  <si>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</si>
  <si>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</si>
  <si>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</si>
  <si>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</si>
  <si>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</si>
  <si>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</si>
  <si>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</si>
  <si>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</si>
  <si>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</si>
  <si>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</si>
  <si>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</si>
  <si>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</si>
  <si>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</si>
  <si>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</si>
  <si>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</si>
  <si>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</si>
  <si>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</si>
  <si>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</si>
  <si>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</si>
  <si>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</si>
  <si>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</si>
  <si>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</si>
  <si>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</si>
  <si>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</si>
  <si>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</si>
  <si>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</si>
  <si>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</si>
  <si>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</si>
  <si>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</si>
  <si>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</si>
  <si>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</si>
  <si>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</si>
  <si>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</si>
  <si>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</si>
  <si>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</si>
  <si>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</si>
  <si>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</si>
  <si>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</si>
  <si>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</si>
  <si>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</si>
  <si>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</si>
  <si>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</si>
  <si>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</si>
  <si>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</si>
  <si>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</si>
  <si>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</si>
  <si>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</si>
  <si>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</si>
  <si>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</si>
  <si>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</si>
  <si>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</si>
  <si>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</si>
  <si>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</si>
  <si>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</si>
  <si>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</si>
  <si>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</si>
  <si>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</si>
  <si>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</si>
  <si>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</si>
  <si>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</si>
  <si>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</si>
  <si>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</si>
  <si>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</si>
  <si>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</si>
  <si>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</si>
  <si>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</si>
  <si>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</si>
  <si>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</si>
  <si>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</si>
  <si>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</si>
  <si>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</si>
  <si>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</si>
  <si>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</si>
  <si>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</si>
  <si>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</si>
  <si>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</si>
  <si>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</si>
  <si>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</si>
  <si>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</si>
  <si>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</si>
  <si>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</si>
  <si>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</si>
  <si>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</si>
  <si>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</si>
  <si>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</si>
  <si>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</si>
  <si>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</si>
  <si>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</si>
  <si>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</si>
  <si>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</si>
  <si>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</si>
  <si>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</si>
  <si>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</si>
  <si>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</si>
  <si>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</si>
  <si>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</si>
  <si>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</si>
  <si>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</si>
  <si>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</si>
  <si>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</si>
  <si>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</si>
  <si>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</si>
  <si>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</si>
  <si>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</si>
  <si>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</si>
  <si>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</si>
  <si>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</si>
  <si>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</si>
  <si>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</si>
  <si>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</si>
  <si>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</si>
  <si>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</si>
  <si>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</si>
  <si>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</si>
  <si>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</si>
  <si>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</si>
  <si>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</si>
  <si>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</si>
  <si>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</si>
  <si>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</si>
  <si>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</si>
  <si>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</si>
  <si>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</si>
  <si>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</si>
  <si>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</si>
  <si>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</si>
  <si>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</si>
  <si>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</si>
  <si>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</si>
  <si>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</si>
  <si>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</si>
  <si>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</si>
  <si>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</si>
  <si>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</si>
  <si>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</si>
  <si>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</si>
  <si>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</si>
  <si>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</si>
  <si>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</si>
  <si>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</si>
  <si>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</si>
  <si>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</si>
  <si>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</si>
  <si>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</si>
  <si>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</si>
  <si>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</si>
  <si>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</si>
  <si>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</si>
  <si>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</si>
  <si>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</si>
  <si>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</si>
  <si>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</si>
  <si>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</si>
  <si>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</si>
  <si>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</si>
  <si>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</si>
  <si>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</si>
  <si>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</si>
  <si>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</si>
  <si>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</si>
  <si>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</si>
  <si>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</si>
  <si>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</si>
  <si>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</si>
  <si>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</si>
  <si>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</si>
  <si>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</si>
  <si>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</si>
  <si>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</si>
  <si>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</si>
  <si>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</si>
  <si>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</si>
  <si>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</si>
  <si>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</si>
  <si>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</si>
  <si>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</si>
  <si>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</si>
  <si>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</si>
  <si>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</si>
  <si>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</si>
  <si>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</si>
  <si>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</si>
  <si>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</si>
  <si>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</si>
  <si>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</si>
  <si>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</si>
  <si>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</si>
  <si>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</si>
  <si>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</si>
  <si>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</si>
  <si>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</si>
  <si>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</si>
  <si>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</si>
  <si>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</si>
  <si>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</si>
  <si>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</si>
  <si>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</si>
  <si>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</si>
  <si>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</si>
  <si>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</si>
  <si>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</si>
  <si>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</si>
  <si>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</si>
  <si>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</si>
  <si>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</si>
  <si>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</si>
  <si>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</si>
  <si>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</si>
  <si>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</si>
  <si>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</si>
  <si>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</si>
  <si>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</si>
  <si>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</si>
  <si>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</si>
  <si>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</si>
  <si>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</si>
  <si>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</si>
  <si>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</si>
  <si>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</si>
  <si>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</si>
  <si>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</si>
  <si>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</si>
  <si>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</si>
  <si>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</si>
  <si>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</si>
  <si>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</si>
  <si>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</si>
  <si>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</si>
  <si>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</si>
  <si>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</si>
  <si>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</si>
  <si>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</si>
  <si>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</si>
  <si>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</si>
  <si>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</si>
  <si>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</si>
  <si>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</si>
  <si>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</si>
  <si>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</si>
  <si>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</si>
  <si>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</si>
  <si>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</si>
  <si>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</si>
  <si>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</si>
  <si>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</si>
  <si>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</si>
  <si>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</si>
  <si>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</si>
  <si>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</si>
  <si>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</si>
  <si>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</si>
  <si>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</si>
  <si>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</si>
  <si>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</si>
  <si>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</si>
  <si>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</si>
  <si>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</si>
  <si>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</si>
  <si>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</si>
  <si>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</si>
  <si>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</si>
  <si>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</si>
  <si>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</si>
  <si>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</si>
  <si>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</si>
  <si>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</si>
  <si>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</si>
  <si>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</si>
  <si>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</si>
  <si>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</si>
  <si>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</si>
  <si>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</si>
  <si>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</si>
  <si>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</si>
  <si>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</si>
  <si>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</si>
  <si>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</si>
  <si>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</si>
  <si>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</si>
  <si>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</si>
  <si>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</si>
  <si>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</si>
  <si>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</si>
  <si>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</si>
  <si>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</si>
  <si>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</si>
  <si>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</si>
  <si>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</si>
  <si>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</si>
  <si>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</si>
  <si>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</si>
  <si>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</si>
  <si>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</si>
  <si>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</si>
  <si>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</si>
  <si>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</si>
  <si>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</si>
  <si>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</si>
  <si>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</si>
  <si>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</si>
  <si>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</si>
  <si>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</si>
  <si>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</si>
  <si>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</si>
  <si>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</si>
  <si>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</si>
  <si>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</si>
  <si>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</si>
  <si>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</si>
  <si>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</si>
  <si>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</si>
  <si>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</si>
  <si>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</si>
  <si>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</si>
  <si>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</si>
  <si>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</si>
  <si>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</si>
  <si>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</si>
  <si>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</si>
  <si>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</si>
  <si>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</si>
  <si>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</si>
  <si>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</si>
  <si>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</si>
  <si>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</si>
  <si>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</si>
  <si>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</si>
  <si>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</si>
  <si>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</si>
  <si>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</si>
  <si>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</si>
  <si>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</si>
  <si>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</si>
  <si>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</si>
  <si>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</si>
  <si>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</si>
  <si>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</si>
  <si>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</si>
  <si>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</si>
  <si>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</si>
  <si>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</si>
  <si>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</si>
  <si>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</si>
  <si>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</si>
  <si>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</si>
  <si>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</si>
  <si>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</si>
  <si>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</si>
  <si>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</si>
  <si>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</si>
  <si>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</si>
  <si>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</si>
  <si>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</si>
  <si>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</si>
  <si>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</si>
  <si>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</si>
  <si>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</si>
  <si>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</si>
  <si>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</si>
  <si>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</si>
  <si>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</si>
  <si>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</si>
  <si>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</si>
  <si>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</si>
  <si>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</si>
  <si>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</si>
  <si>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</si>
  <si>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</si>
  <si>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</si>
  <si>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</si>
  <si>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</si>
  <si>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</si>
  <si>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</si>
  <si>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</si>
  <si>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</si>
  <si>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</si>
  <si>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</si>
  <si>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</si>
  <si>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</si>
  <si>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</si>
  <si>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</si>
  <si>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</si>
  <si>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</si>
  <si>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</si>
  <si>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</si>
  <si>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</si>
  <si>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</si>
  <si>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</si>
  <si>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</si>
  <si>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</si>
  <si>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</si>
  <si>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</si>
  <si>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</si>
  <si>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</si>
  <si>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</si>
  <si>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</si>
  <si>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</si>
  <si>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</si>
  <si>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</si>
  <si>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</si>
  <si>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</si>
  <si>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</si>
  <si>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</si>
  <si>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</si>
  <si>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</si>
  <si>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</si>
  <si>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</si>
  <si>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</si>
  <si>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</si>
  <si>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</si>
  <si>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</si>
  <si>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</si>
  <si>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</si>
  <si>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</si>
  <si>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</si>
  <si>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</si>
  <si>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</si>
  <si>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</si>
  <si>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</si>
  <si>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</si>
  <si>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</si>
  <si>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</si>
  <si>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</si>
  <si>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</si>
  <si>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</si>
  <si>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</si>
  <si>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</si>
  <si>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</si>
  <si>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</si>
  <si>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</si>
  <si>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</si>
  <si>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</si>
  <si>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</si>
  <si>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</si>
  <si>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</si>
  <si>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</si>
  <si>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</si>
  <si>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</si>
  <si>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</si>
  <si>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</si>
  <si>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</si>
  <si>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</si>
  <si>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</si>
  <si>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</si>
  <si>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</si>
  <si>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</si>
  <si>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</si>
  <si>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</si>
  <si>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</si>
  <si>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</si>
  <si>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</si>
  <si>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</si>
  <si>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</si>
  <si>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</si>
  <si>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</si>
  <si>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</si>
  <si>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</si>
  <si>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</si>
  <si>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</si>
  <si>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</si>
  <si>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</si>
  <si>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</si>
  <si>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</si>
  <si>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</si>
  <si>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</si>
  <si>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</si>
  <si>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</si>
  <si>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</si>
  <si>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</si>
  <si>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</si>
  <si>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</si>
  <si>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</si>
  <si>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</si>
  <si>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</si>
  <si>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</si>
  <si>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</si>
  <si>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</si>
  <si>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</si>
  <si>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</si>
  <si>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</si>
  <si>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</si>
  <si>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</si>
  <si>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</si>
  <si>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</si>
  <si>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</si>
  <si>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</si>
  <si>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</si>
  <si>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</si>
  <si>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</si>
  <si>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</si>
  <si>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</si>
  <si>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</si>
  <si>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</si>
  <si>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</si>
  <si>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</si>
  <si>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</si>
  <si>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</si>
  <si>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</si>
  <si>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</si>
  <si>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</si>
  <si>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</si>
  <si>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</si>
  <si>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</si>
  <si>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</si>
  <si>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</si>
  <si>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</si>
  <si>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</si>
  <si>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</si>
  <si>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</si>
  <si>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</si>
  <si>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</si>
  <si>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</si>
  <si>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</si>
  <si>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</si>
  <si>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</si>
  <si>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</si>
  <si>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</si>
  <si>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</si>
  <si>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</si>
  <si>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</si>
  <si>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</si>
  <si>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</si>
  <si>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</si>
  <si>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</si>
  <si>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</si>
  <si>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</si>
  <si>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</si>
  <si>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</si>
  <si>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</si>
  <si>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</si>
  <si>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</si>
  <si>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</si>
  <si>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</si>
  <si>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</si>
  <si>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</si>
  <si>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</si>
  <si>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</si>
  <si>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</si>
  <si>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</si>
  <si>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</si>
  <si>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</si>
  <si>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</si>
  <si>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</si>
  <si>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</si>
  <si>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</si>
  <si>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</si>
  <si>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</si>
  <si>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</si>
  <si>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</si>
  <si>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</si>
  <si>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</si>
  <si>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</si>
  <si>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</si>
  <si>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</si>
  <si>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</si>
  <si>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</si>
  <si>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</si>
  <si>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</si>
  <si>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</si>
  <si>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</si>
  <si>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</si>
  <si>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</si>
  <si>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</si>
  <si>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</si>
  <si>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</si>
  <si>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</si>
  <si>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</si>
  <si>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</si>
  <si>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</si>
  <si>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</si>
  <si>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</si>
  <si>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</si>
  <si>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</si>
  <si>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</si>
  <si>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</si>
  <si>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</si>
  <si>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</si>
  <si>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</si>
  <si>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</si>
  <si>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</si>
  <si>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</si>
  <si>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</si>
  <si>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</si>
  <si>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</si>
  <si>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</si>
  <si>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</si>
  <si>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</si>
  <si>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</si>
  <si>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</si>
  <si>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</si>
  <si>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</si>
  <si>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</si>
  <si>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</si>
  <si>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</si>
  <si>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</si>
  <si>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</si>
  <si>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</si>
  <si>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</si>
  <si>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</si>
  <si>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</si>
  <si>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</si>
  <si>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</si>
  <si>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</si>
  <si>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</si>
  <si>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</si>
  <si>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</si>
  <si>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</si>
  <si>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</si>
  <si>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</si>
  <si>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</si>
  <si>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</si>
  <si>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</si>
  <si>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</si>
  <si>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</si>
  <si>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</si>
  <si>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</si>
  <si>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</si>
  <si>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</si>
  <si>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</si>
  <si>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</si>
  <si>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</si>
  <si>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</si>
  <si>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</si>
  <si>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</si>
  <si>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</si>
  <si>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</si>
  <si>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</si>
  <si>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</si>
  <si>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</si>
  <si>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</si>
  <si>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</si>
  <si>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</si>
  <si>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</si>
  <si>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</si>
  <si>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</si>
  <si>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</si>
  <si>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</si>
  <si>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</si>
  <si>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</si>
  <si>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</si>
  <si>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</si>
  <si>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</si>
  <si>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</si>
  <si>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</si>
  <si>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</si>
  <si>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</si>
  <si>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</si>
  <si>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</si>
  <si>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</si>
  <si>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</si>
  <si>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</si>
  <si>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</si>
  <si>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</si>
  <si>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</si>
  <si>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</si>
  <si>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</si>
  <si>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</si>
  <si>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</si>
  <si>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</si>
  <si>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</si>
  <si>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</si>
  <si>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</si>
  <si>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</si>
  <si>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</si>
  <si>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</si>
  <si>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</si>
  <si>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</si>
  <si>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</si>
  <si>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</si>
  <si>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</si>
  <si>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</si>
  <si>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</si>
  <si>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</si>
  <si>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</si>
  <si>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</si>
  <si>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</si>
  <si>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</si>
  <si>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</si>
  <si>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</si>
  <si>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</si>
  <si>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</si>
  <si>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</si>
  <si>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</si>
  <si>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</si>
  <si>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</si>
  <si>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</si>
  <si>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</si>
  <si>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</si>
  <si>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</si>
  <si>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</si>
  <si>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</si>
  <si>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</si>
  <si>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</si>
  <si>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</si>
  <si>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</si>
  <si>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</si>
  <si>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</si>
  <si>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</si>
  <si>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</si>
  <si>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</si>
  <si>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</si>
  <si>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</si>
  <si>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</si>
  <si>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</si>
  <si>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</si>
  <si>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</si>
  <si>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</si>
  <si>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</si>
  <si>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</si>
  <si>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</si>
  <si>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</si>
  <si>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</si>
  <si>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</si>
  <si>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</si>
  <si>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</si>
  <si>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</si>
  <si>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</si>
  <si>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</si>
  <si>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</si>
  <si>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</si>
  <si>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</si>
  <si>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</si>
  <si>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</si>
  <si>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</si>
  <si>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</si>
  <si>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</si>
  <si>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</si>
  <si>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</si>
  <si>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</si>
  <si>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</si>
  <si>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</si>
  <si>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</si>
  <si>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</si>
  <si>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</si>
  <si>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</si>
  <si>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</si>
  <si>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</si>
  <si>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</si>
  <si>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</si>
  <si>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</si>
  <si>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</si>
  <si>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</si>
  <si>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</si>
  <si>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</si>
  <si>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</si>
  <si>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</si>
  <si>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</si>
  <si>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</si>
  <si>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</si>
  <si>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</si>
  <si>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</si>
  <si>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</si>
  <si>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</si>
  <si>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</si>
  <si>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</si>
  <si>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</si>
  <si>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</si>
  <si>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</si>
  <si>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</si>
  <si>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</si>
  <si>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</si>
  <si>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</si>
  <si>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</si>
  <si>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</si>
  <si>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</si>
  <si>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</si>
  <si>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</si>
  <si>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</si>
  <si>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</si>
  <si>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</si>
  <si>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</si>
  <si>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</si>
  <si>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</si>
  <si>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</si>
  <si>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</si>
  <si>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</si>
  <si>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</si>
  <si>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</si>
  <si>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</si>
  <si>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</si>
  <si>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</si>
  <si>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</si>
  <si>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</si>
  <si>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</si>
  <si>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</si>
  <si>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</si>
  <si>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</si>
  <si>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</si>
  <si>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</si>
  <si>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</si>
  <si>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</si>
  <si>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</si>
  <si>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</si>
  <si>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</si>
  <si>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</si>
  <si>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</si>
  <si>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</si>
  <si>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</si>
  <si>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</si>
  <si>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</si>
  <si>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</si>
  <si>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</si>
  <si>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</si>
  <si>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</si>
  <si>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</si>
  <si>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</si>
  <si>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</si>
  <si>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</si>
  <si>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</si>
  <si>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</si>
  <si>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</si>
  <si>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</si>
  <si>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</si>
  <si>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</si>
  <si>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</si>
  <si>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</si>
  <si>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</si>
  <si>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</si>
  <si>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</si>
  <si>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</si>
  <si>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</si>
  <si>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</si>
  <si>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</si>
  <si>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</si>
  <si>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</si>
  <si>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</si>
  <si>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</si>
  <si>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</si>
  <si>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</si>
  <si>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</si>
  <si>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</si>
  <si>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</si>
  <si>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</si>
  <si>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</si>
  <si>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</si>
  <si>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</si>
  <si>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</si>
  <si>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</si>
  <si>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</si>
  <si>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</si>
  <si>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</si>
  <si>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</si>
  <si>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</si>
  <si>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</si>
  <si>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</si>
  <si>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</si>
  <si>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</si>
  <si>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</si>
  <si>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</si>
  <si>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</si>
  <si>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</si>
  <si>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</si>
  <si>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</si>
  <si>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</si>
  <si>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</si>
  <si>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</si>
  <si>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</si>
  <si>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</si>
  <si>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</si>
  <si>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</si>
  <si>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</si>
  <si>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</si>
  <si>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</si>
  <si>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</si>
  <si>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</si>
  <si>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</si>
  <si>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</si>
  <si>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</si>
  <si>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</si>
  <si>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</si>
  <si>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</si>
  <si>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</si>
  <si>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</si>
  <si>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22/03/2025</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</si>
  <si>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</si>
  <si>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</si>
  <si>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</si>
  <si>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</si>
  <si>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</si>
  <si>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</si>
  <si>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</si>
  <si>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</si>
  <si>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</si>
  <si>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</si>
  <si>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</si>
  <si>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</si>
  <si>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</si>
  <si>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</si>
  <si>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</si>
  <si>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</si>
  <si>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</si>
  <si>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</si>
  <si>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</si>
  <si>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</si>
  <si>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</si>
  <si>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</si>
  <si>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</si>
  <si>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</si>
  <si>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</si>
  <si>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</si>
  <si>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</si>
  <si>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</si>
  <si>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</si>
  <si>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</si>
  <si>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</si>
  <si>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</si>
  <si>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</si>
  <si>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</si>
  <si>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</si>
  <si>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</si>
  <si>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</si>
  <si>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</si>
  <si>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</si>
  <si>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</si>
  <si>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</si>
  <si>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</si>
  <si>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</si>
  <si>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</si>
  <si>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</si>
  <si>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</si>
  <si>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</si>
  <si>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</si>
  <si>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</si>
  <si>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</si>
  <si>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</si>
  <si>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</si>
  <si>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</si>
  <si>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</si>
  <si>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</si>
  <si>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</si>
  <si>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</si>
  <si>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</si>
  <si>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</si>
  <si>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</si>
  <si>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</si>
  <si>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</si>
  <si>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</si>
  <si>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</si>
  <si>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</si>
  <si>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</si>
  <si>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</si>
  <si>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</si>
  <si>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</si>
  <si>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</si>
  <si>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</si>
  <si>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</si>
  <si>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</si>
  <si>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</si>
  <si>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</si>
  <si>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</si>
  <si>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</si>
  <si>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</si>
  <si>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</si>
  <si>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</si>
  <si>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</si>
  <si>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</si>
  <si>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</si>
  <si>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</si>
  <si>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</si>
  <si>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</si>
  <si>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</si>
  <si>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</si>
  <si>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</si>
  <si>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</si>
  <si>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</si>
  <si>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</si>
  <si>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</si>
  <si>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</si>
  <si>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</si>
  <si>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</si>
  <si>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</si>
  <si>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</si>
  <si>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</si>
  <si>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</si>
  <si>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</si>
  <si>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</si>
  <si>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</si>
  <si>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</si>
  <si>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</si>
  <si>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</si>
  <si>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</si>
  <si>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</si>
  <si>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</si>
  <si>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</si>
  <si>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</si>
  <si>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</si>
  <si>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</si>
  <si>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</si>
  <si>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</si>
  <si>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</si>
  <si>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</si>
  <si>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</si>
  <si>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</si>
  <si>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</si>
  <si>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</si>
  <si>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</si>
  <si>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</si>
  <si>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</si>
  <si>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</si>
  <si>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</si>
  <si>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</si>
  <si>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</si>
  <si>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</si>
  <si>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</si>
  <si>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</si>
  <si>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</si>
  <si>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</si>
  <si>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</si>
  <si>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</si>
  <si>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</si>
  <si>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</si>
  <si>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</si>
  <si>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</si>
  <si>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</si>
  <si>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</si>
  <si>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</si>
  <si>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</si>
  <si>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</si>
  <si>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</si>
  <si>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</si>
  <si>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</si>
  <si>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</si>
  <si>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</si>
  <si>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</si>
  <si>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</si>
  <si>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</si>
  <si>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</si>
  <si>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</si>
  <si>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</si>
  <si>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</si>
  <si>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</si>
  <si>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</si>
  <si>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</si>
  <si>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</si>
  <si>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</si>
  <si>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</si>
  <si>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</si>
  <si>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</si>
  <si>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</si>
  <si>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</si>
  <si>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</si>
  <si>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</si>
  <si>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</si>
  <si>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</si>
  <si>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</si>
  <si>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</si>
  <si>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</si>
  <si>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</si>
  <si>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</si>
  <si>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&lt;0</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</si>
  <si>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</si>
  <si>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</si>
  <si>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</si>
  <si>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</si>
  <si>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</si>
  <si>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</si>
  <si>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</si>
  <si>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</si>
  <si>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</si>
  <si>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</si>
  <si>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</si>
  <si>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</si>
  <si>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</si>
  <si>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</si>
  <si>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</si>
  <si>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</si>
  <si>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</si>
  <si>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</si>
  <si>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</si>
  <si>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</si>
  <si>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</si>
  <si>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</si>
  <si>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</si>
  <si>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</si>
  <si>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</si>
  <si>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</si>
  <si>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</si>
  <si>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</si>
  <si>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</si>
  <si>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</si>
  <si>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</si>
  <si>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7.5 - 8%</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</si>
  <si>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</si>
  <si>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</si>
  <si>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</si>
  <si>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</si>
  <si>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</si>
  <si>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</si>
  <si>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</si>
  <si>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</si>
  <si>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</si>
  <si>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</si>
  <si>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</si>
  <si>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</si>
  <si>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</si>
  <si>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</si>
  <si>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</si>
  <si>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</si>
  <si>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</si>
  <si>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</si>
  <si>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</si>
  <si>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</si>
  <si>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</si>
  <si>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</si>
  <si>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</si>
  <si>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</si>
  <si>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</si>
  <si>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</si>
  <si>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</si>
  <si>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</si>
  <si>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</si>
  <si>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</si>
  <si>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</si>
  <si>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</si>
  <si>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</si>
  <si>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</si>
  <si>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</si>
  <si>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</si>
  <si>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</si>
  <si>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</si>
  <si>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</si>
  <si>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</si>
  <si>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</si>
  <si>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</si>
  <si>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</si>
  <si>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</si>
  <si>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</si>
  <si>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</si>
  <si>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</si>
  <si>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</si>
  <si>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</si>
  <si>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</si>
  <si>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</si>
  <si>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</si>
  <si>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</si>
  <si>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</si>
  <si>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</si>
  <si>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</si>
  <si>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</si>
  <si>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</si>
  <si>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</si>
  <si>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</si>
  <si>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</si>
  <si>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</si>
  <si>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</si>
  <si>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</si>
  <si>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</si>
  <si>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</si>
  <si>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</si>
  <si>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</si>
  <si>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</si>
  <si>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</si>
  <si>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</si>
  <si>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</si>
  <si>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</si>
  <si>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</si>
  <si>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</si>
  <si>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</si>
  <si>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</si>
  <si>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</si>
  <si>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</si>
  <si>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</si>
  <si>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</si>
  <si>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</si>
  <si>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</si>
  <si>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</si>
  <si>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</si>
  <si>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</si>
  <si>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</si>
  <si>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</si>
  <si>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</si>
  <si>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</si>
  <si>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</si>
  <si>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</si>
  <si>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</si>
  <si>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</si>
  <si>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</si>
  <si>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</si>
  <si>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</si>
  <si>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</si>
  <si>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</si>
  <si>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</si>
  <si>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</si>
  <si>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</si>
  <si>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</si>
  <si>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</si>
  <si>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</si>
  <si>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</si>
  <si>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</si>
  <si>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</si>
  <si>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</si>
  <si>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</si>
  <si>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</si>
  <si>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</si>
  <si>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</si>
  <si>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</si>
  <si>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</si>
  <si>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</si>
  <si>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</si>
  <si>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</si>
  <si>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</si>
  <si>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</si>
  <si>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</si>
  <si>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</si>
  <si>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</si>
  <si>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</si>
  <si>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</si>
  <si>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</si>
  <si>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</si>
  <si>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</si>
  <si>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</si>
  <si>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</si>
  <si>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</si>
  <si>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</si>
  <si>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</si>
  <si>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</si>
  <si>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</si>
  <si>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</si>
  <si>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</si>
  <si>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</si>
  <si>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</si>
  <si>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</si>
  <si>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</si>
  <si>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</si>
  <si>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</si>
  <si>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</si>
  <si>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</si>
  <si>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</si>
  <si>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</si>
  <si>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</si>
  <si>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</si>
  <si>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</si>
  <si>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</si>
  <si>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</si>
  <si>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</si>
  <si>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</si>
  <si>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</si>
  <si>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</si>
  <si>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</si>
  <si>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</si>
  <si>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</si>
  <si>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</si>
  <si>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</si>
  <si>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</si>
  <si>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</si>
  <si>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</si>
  <si>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</si>
  <si>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</si>
  <si>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</si>
  <si>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</si>
  <si>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</si>
  <si>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</si>
  <si>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</si>
  <si>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</si>
  <si>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</si>
  <si>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</si>
  <si>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</si>
  <si>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</si>
  <si>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</si>
  <si>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</si>
  <si>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</si>
  <si>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</si>
  <si>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</si>
  <si>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</si>
  <si>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</si>
  <si>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</si>
  <si>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</si>
  <si>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</si>
  <si>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</si>
  <si>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</si>
  <si>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</si>
  <si>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</si>
  <si>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</si>
  <si>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</si>
  <si>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</si>
  <si>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</si>
  <si>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</si>
  <si>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</si>
  <si>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</si>
  <si>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</si>
  <si>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</si>
  <si>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</si>
  <si>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</si>
  <si>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</si>
  <si>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</si>
  <si>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</si>
  <si>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</si>
  <si>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</si>
  <si>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</si>
  <si>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</si>
  <si>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</si>
  <si>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</si>
  <si>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</si>
  <si>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</si>
  <si>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</si>
  <si>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</si>
  <si>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</si>
  <si>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</si>
  <si>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</si>
  <si>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</si>
  <si>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</si>
  <si>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</si>
  <si>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</si>
  <si>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</si>
  <si>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</si>
  <si>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</si>
  <si>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</si>
  <si>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</si>
  <si>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</si>
  <si>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</si>
  <si>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</si>
  <si>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</si>
  <si>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</si>
  <si>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</si>
  <si>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</si>
  <si>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</si>
  <si>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</si>
  <si>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</si>
  <si>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</si>
  <si>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</si>
  <si>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</si>
  <si>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</si>
  <si>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</si>
  <si>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</si>
  <si>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</si>
  <si>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</si>
  <si>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</si>
  <si>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</si>
  <si>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</si>
  <si>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</si>
  <si>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</si>
  <si>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</si>
  <si>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</si>
  <si>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</si>
  <si>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</si>
  <si>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</si>
  <si>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</si>
  <si>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</si>
  <si>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</si>
  <si>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</si>
  <si>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</si>
  <si>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</si>
  <si>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</si>
  <si>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</si>
  <si>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</si>
  <si>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</si>
  <si>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</si>
  <si>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</si>
  <si>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</si>
  <si>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</si>
  <si>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</si>
  <si>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</si>
  <si>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2. Regulatory Summary</t>
  </si>
  <si>
    <t>`</t>
  </si>
  <si>
    <t>4. Compliance Art 14 CBD Check Table</t>
  </si>
  <si>
    <t>Optional information e.g. Contact names</t>
  </si>
  <si>
    <t>OG.1.1.3</t>
  </si>
  <si>
    <t>Optional information e.g. Parent name</t>
  </si>
  <si>
    <t>OG.1.1.6</t>
  </si>
  <si>
    <t>OG.1.1.7</t>
  </si>
  <si>
    <t>OG.1.1.8</t>
  </si>
  <si>
    <t>Basel Compliance, subject to national jursdiction (Y/N)</t>
  </si>
  <si>
    <t>CBD Compliance</t>
  </si>
  <si>
    <t>OG.2.1.6</t>
  </si>
  <si>
    <t>Total Cover Assets</t>
  </si>
  <si>
    <t>OG.3.1.4</t>
  </si>
  <si>
    <t xml:space="preserve">2. Over-collateralisation (OC) </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</si>
  <si>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</si>
  <si>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</si>
  <si>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</si>
  <si>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</si>
  <si>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</si>
  <si>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</si>
  <si>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</si>
  <si>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</si>
  <si>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</si>
  <si>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</si>
  <si>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</si>
  <si>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</si>
  <si>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</si>
  <si>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</si>
  <si>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r>
      <t>Is sustainability based on s</t>
    </r>
    <r>
      <rPr>
        <b/>
        <sz val="11"/>
        <rFont val="Calibri"/>
        <family val="2"/>
        <scheme val="minor"/>
      </rPr>
      <t>ustainable assets not present in the cover pool</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</si>
  <si>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</si>
  <si>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 xml:space="preserve">Is sustainability based on </t>
    </r>
    <r>
      <rPr>
        <b/>
        <sz val="11"/>
        <rFont val="Calibri"/>
        <family val="2"/>
        <scheme val="minor"/>
      </rPr>
      <t>other criteria</t>
    </r>
    <r>
      <rPr>
        <sz val="11"/>
        <rFont val="Calibri"/>
        <family val="2"/>
        <scheme val="minor"/>
      </rPr>
      <t>?</t>
    </r>
  </si>
  <si>
    <t>If yes, please provide frurther details</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</si>
  <si>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</si>
  <si>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</si>
  <si>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</si>
  <si>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</si>
  <si>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</si>
  <si>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(c) Geographical distribution: </t>
  </si>
  <si>
    <t>(c) Type of cover assets:</t>
  </si>
  <si>
    <t xml:space="preserve">(c) Valuation Method: </t>
  </si>
  <si>
    <t>(d) Interest rate risk - covered bond:</t>
  </si>
  <si>
    <t>(d) Liquidity Risk - primary assets cover pool:</t>
  </si>
  <si>
    <t>(d) Credit Risk:</t>
  </si>
  <si>
    <t>(d) Market Risk:</t>
  </si>
  <si>
    <t>(e) Maturity Structure - cover assets:</t>
  </si>
  <si>
    <t>(f)  Levels of OC:</t>
  </si>
  <si>
    <t>(g) Percentage of loans in default:</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</si>
  <si>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</si>
  <si>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</si>
  <si>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</si>
  <si>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</si>
  <si>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</si>
  <si>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</si>
  <si>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</si>
  <si>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</si>
  <si>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</si>
  <si>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</si>
  <si>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</si>
  <si>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</si>
  <si>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</si>
  <si>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</si>
  <si>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</si>
  <si>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</si>
  <si>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</si>
  <si>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</si>
  <si>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</si>
  <si>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</si>
  <si>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</si>
  <si>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</si>
  <si>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</si>
  <si>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</si>
  <si>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</si>
  <si>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</si>
  <si>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&gt;  12 - ≤ 24 months</t>
  </si>
  <si>
    <t>&gt; 24 - ≤ 36 months</t>
  </si>
  <si>
    <t>&gt; 36 - ≤ 60 months</t>
  </si>
  <si>
    <t>&gt;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</si>
  <si>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</si>
  <si>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</si>
  <si>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</si>
  <si>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</si>
  <si>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</si>
  <si>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</si>
  <si>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</si>
  <si>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</si>
  <si>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</si>
  <si>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</si>
  <si>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</si>
  <si>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</si>
  <si>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</si>
  <si>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</si>
  <si>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</si>
  <si>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</si>
  <si>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</si>
  <si>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</si>
  <si>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</si>
  <si>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</si>
  <si>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</si>
  <si>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</si>
  <si>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</si>
  <si>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</si>
  <si>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</si>
  <si>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</si>
  <si>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</si>
  <si>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</si>
  <si>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</si>
  <si>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</si>
  <si>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</si>
  <si>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</si>
  <si>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</si>
  <si>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</si>
  <si>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</si>
  <si>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</si>
  <si>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</si>
  <si>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</si>
  <si>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</si>
  <si>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</si>
  <si>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</si>
  <si>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</si>
  <si>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</si>
  <si>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</si>
  <si>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</si>
  <si>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</si>
  <si>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</si>
  <si>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</si>
  <si>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</si>
  <si>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</si>
  <si>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</si>
  <si>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</si>
  <si>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</si>
  <si>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</si>
  <si>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</si>
  <si>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</si>
  <si>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</si>
  <si>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</si>
  <si>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</si>
  <si>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</si>
  <si>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</si>
  <si>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</si>
  <si>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</si>
  <si>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</si>
  <si>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</si>
  <si>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</si>
  <si>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</si>
  <si>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</si>
  <si>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</si>
  <si>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</si>
  <si>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</si>
  <si>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</si>
  <si>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</si>
  <si>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</si>
  <si>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</si>
  <si>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</si>
  <si>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</si>
  <si>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</si>
  <si>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</si>
  <si>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</si>
  <si>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</si>
  <si>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</si>
  <si>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</si>
  <si>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</si>
  <si>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</si>
  <si>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</si>
  <si>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</si>
  <si>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</si>
  <si>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</si>
  <si>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</si>
  <si>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</si>
  <si>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</si>
  <si>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</si>
  <si>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</si>
  <si>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</si>
  <si>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</si>
  <si>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</si>
  <si>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</si>
  <si>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</si>
  <si>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</si>
  <si>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</si>
  <si>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</si>
  <si>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</si>
  <si>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</si>
  <si>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</si>
  <si>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</si>
  <si>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</si>
  <si>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</si>
  <si>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</si>
  <si>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</si>
  <si>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</si>
  <si>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</si>
  <si>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</si>
  <si>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</si>
  <si>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</si>
  <si>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</si>
  <si>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</si>
  <si>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</si>
  <si>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</si>
  <si>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</si>
  <si>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</si>
  <si>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</si>
  <si>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</si>
  <si>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</si>
  <si>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</si>
  <si>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</si>
  <si>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</si>
  <si>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</si>
  <si>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</si>
  <si>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</si>
  <si>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</si>
  <si>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</si>
  <si>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</si>
  <si>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</si>
  <si>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</si>
  <si>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</si>
  <si>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</si>
  <si>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</si>
  <si>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</si>
  <si>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</si>
  <si>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</si>
  <si>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</si>
  <si>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</si>
  <si>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</si>
  <si>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</si>
  <si>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</si>
  <si>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</si>
  <si>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</si>
  <si>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</si>
  <si>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</si>
  <si>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</si>
  <si>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</si>
  <si>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</si>
  <si>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</si>
  <si>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</si>
  <si>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</si>
  <si>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</si>
  <si>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</si>
  <si>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</si>
  <si>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</si>
  <si>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</si>
  <si>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</si>
  <si>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</si>
  <si>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</si>
  <si>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</si>
  <si>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</si>
  <si>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</si>
  <si>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</si>
  <si>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</si>
  <si>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</si>
  <si>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</si>
  <si>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</si>
  <si>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</si>
  <si>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</si>
  <si>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</si>
  <si>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</si>
  <si>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</si>
  <si>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</si>
  <si>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</si>
  <si>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</si>
  <si>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</si>
  <si>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</si>
  <si>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</si>
  <si>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</si>
  <si>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</si>
  <si>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</si>
  <si>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</si>
  <si>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</si>
  <si>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</si>
  <si>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</si>
  <si>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</si>
  <si>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</si>
  <si>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</si>
  <si>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</si>
  <si>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</si>
  <si>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</si>
  <si>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</si>
  <si>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</si>
  <si>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</si>
  <si>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</si>
  <si>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</si>
  <si>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</si>
  <si>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</si>
  <si>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</si>
  <si>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</si>
  <si>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</si>
  <si>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</si>
  <si>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</si>
  <si>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</si>
  <si>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</si>
  <si>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</si>
  <si>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</si>
  <si>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</si>
  <si>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</si>
  <si>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</si>
  <si>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</si>
  <si>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</si>
  <si>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</si>
  <si>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</si>
  <si>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</si>
  <si>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</si>
  <si>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</si>
  <si>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</si>
  <si>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</si>
  <si>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</si>
  <si>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</si>
  <si>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</si>
  <si>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</si>
  <si>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</si>
  <si>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</si>
  <si>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</si>
  <si>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</si>
  <si>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</si>
  <si>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</si>
  <si>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</si>
  <si>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</si>
  <si>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</si>
  <si>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</si>
  <si>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</si>
  <si>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</si>
  <si>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</si>
  <si>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</si>
  <si>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</si>
  <si>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</si>
  <si>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</si>
  <si>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</si>
  <si>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</si>
  <si>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</si>
  <si>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</si>
  <si>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</si>
  <si>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</si>
  <si>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</si>
  <si>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</si>
  <si>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</si>
  <si>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</si>
  <si>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</si>
  <si>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</si>
  <si>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</si>
  <si>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</si>
  <si>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</si>
  <si>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</si>
  <si>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</si>
  <si>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</si>
  <si>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</si>
  <si>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</si>
  <si>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</si>
  <si>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</si>
  <si>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</si>
  <si>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</si>
  <si>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</si>
  <si>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</si>
  <si>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</si>
  <si>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</si>
  <si>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</si>
  <si>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 Legal Entity Identifier (LEI) finder: http://www.lei-lookup.com/#!search</t>
  </si>
  <si>
    <t>** Weighted Average Maturity = Remaining Term to Maturity</t>
  </si>
  <si>
    <t>where applicable - paying agent</t>
  </si>
  <si>
    <t>Weighted Average Maturity (years)**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</si>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</sst>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numFmt numFmtId="170" formatCode="#,##0.0"/>
    <numFmt numFmtId="171" formatCode="0.0%"/>
    <numFmt numFmtId="172" formatCode="0.0"/>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u/>
      <sz val="11"/>
      <color theme="1"/>
      <name val="Calibri"/>
      <family val="2"/>
      <scheme val="minor"/>
    </font>
    <font>
      <sz val="11"/>
      <color theme="5" tint="-0.249977111117893"/>
      <name val="Calibri"/>
      <family val="2"/>
      <scheme val="minor"/>
    </font>
    <font>
      <sz val="11"/>
      <color theme="6" tint="-0.249977111117893"/>
      <name val="Calibri"/>
      <family val="2"/>
      <scheme val="minor"/>
    </font>
    <font>
      <u/>
      <sz val="11"/>
      <color theme="5"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7">
    <xf numFmtId="0" fontId="0" fillId="0" borderId="0"/>
    <xf numFmtId="0" fontId="1" fillId="0" borderId="0"/>
    <xf numFmtId="0" fontId="1" fillId="0" borderId="0"/>
    <xf numFmtId="0" fontId="47" fillId="0" borderId="0" applyNumberForma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0" fontId="55" fillId="0" borderId="0"/>
  </cellStyleXfs>
  <cellXfs count="284">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28" fillId="0" borderId="0" xfId="3" applyFont="1" applyAlignment="1"/>
    <xf numFmtId="0" fontId="40" fillId="0" borderId="13" xfId="2" applyFont="1" applyBorder="1"/>
    <xf numFmtId="0" fontId="40" fillId="0" borderId="14" xfId="2" applyFont="1" applyBorder="1"/>
    <xf numFmtId="0" fontId="40" fillId="0" borderId="15" xfId="2" applyFont="1" applyBorder="1"/>
    <xf numFmtId="0" fontId="1" fillId="0" borderId="0" xfId="1" applyAlignment="1">
      <alignment horizontal="center" vertical="center" wrapText="1"/>
    </xf>
    <xf numFmtId="0" fontId="42" fillId="0" borderId="0" xfId="1" applyFont="1" applyAlignment="1">
      <alignment horizontal="center" vertical="center"/>
    </xf>
    <xf numFmtId="0" fontId="29" fillId="0" borderId="0" xfId="1" applyFont="1" applyAlignment="1">
      <alignment horizontal="center" vertical="center" wrapText="1"/>
    </xf>
    <xf numFmtId="0" fontId="1" fillId="0" borderId="16" xfId="1" applyBorder="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vertical="center" wrapText="1"/>
    </xf>
    <xf numFmtId="0" fontId="49" fillId="9" borderId="0" xfId="1" applyFont="1" applyFill="1" applyAlignment="1">
      <alignment horizontal="center" vertical="center" wrapText="1"/>
    </xf>
    <xf numFmtId="0" fontId="48" fillId="0" borderId="17" xfId="1" applyFont="1" applyBorder="1" applyAlignment="1">
      <alignment horizontal="center" vertical="center" wrapText="1"/>
    </xf>
    <xf numFmtId="0" fontId="49" fillId="0" borderId="0" xfId="1" applyFont="1" applyAlignment="1">
      <alignment horizontal="center" vertical="center" wrapText="1"/>
    </xf>
    <xf numFmtId="0" fontId="49" fillId="8" borderId="18" xfId="1" applyFont="1" applyFill="1" applyBorder="1" applyAlignment="1">
      <alignment horizontal="center" vertical="center" wrapText="1"/>
    </xf>
    <xf numFmtId="0" fontId="50" fillId="0" borderId="0" xfId="1"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1" applyFont="1" applyFill="1" applyAlignment="1">
      <alignment horizontal="center" vertical="center" wrapText="1"/>
    </xf>
    <xf numFmtId="0" fontId="50" fillId="8" borderId="0" xfId="1" applyFont="1" applyFill="1" applyAlignment="1">
      <alignment horizontal="center" vertical="center" wrapText="1"/>
    </xf>
    <xf numFmtId="0" fontId="1" fillId="8" borderId="0" xfId="1" applyFill="1" applyAlignment="1">
      <alignment horizontal="center" vertical="center" wrapText="1"/>
    </xf>
    <xf numFmtId="0" fontId="51" fillId="0" borderId="0" xfId="1" applyFont="1" applyAlignment="1">
      <alignment horizontal="center" vertical="center" wrapText="1"/>
    </xf>
    <xf numFmtId="169" fontId="48" fillId="0" borderId="0" xfId="1" applyNumberFormat="1" applyFont="1" applyAlignment="1">
      <alignment horizontal="center" vertical="center" wrapText="1"/>
    </xf>
    <xf numFmtId="0" fontId="52" fillId="0" borderId="0" xfId="1" applyFont="1" applyAlignment="1">
      <alignment horizontal="center" vertical="center" wrapText="1"/>
    </xf>
    <xf numFmtId="0" fontId="53" fillId="0" borderId="0" xfId="3" quotePrefix="1" applyFont="1" applyFill="1" applyBorder="1" applyAlignment="1">
      <alignment horizontal="center" vertical="center" wrapText="1"/>
    </xf>
    <xf numFmtId="0" fontId="48" fillId="0" borderId="0" xfId="1" quotePrefix="1" applyFont="1" applyAlignment="1">
      <alignment horizontal="center" vertical="center" wrapText="1"/>
    </xf>
    <xf numFmtId="0" fontId="53" fillId="0" borderId="0" xfId="3" applyFont="1" applyFill="1" applyBorder="1" applyAlignment="1">
      <alignment horizontal="center" vertical="center" wrapText="1"/>
    </xf>
    <xf numFmtId="0" fontId="51" fillId="0" borderId="0" xfId="1" quotePrefix="1" applyFont="1" applyAlignment="1">
      <alignment horizontal="center" vertical="center" wrapText="1"/>
    </xf>
    <xf numFmtId="0" fontId="51" fillId="10" borderId="0" xfId="1" applyFont="1" applyFill="1" applyAlignment="1">
      <alignment horizontal="center" vertical="center" wrapText="1"/>
    </xf>
    <xf numFmtId="0" fontId="54" fillId="10" borderId="0" xfId="1" quotePrefix="1" applyFont="1" applyFill="1" applyAlignment="1">
      <alignment horizontal="center" vertical="center" wrapText="1"/>
    </xf>
    <xf numFmtId="0" fontId="50" fillId="10" borderId="0" xfId="1" applyFont="1" applyFill="1" applyAlignment="1">
      <alignment horizontal="center" vertical="center" wrapText="1"/>
    </xf>
    <xf numFmtId="0" fontId="27" fillId="10" borderId="0" xfId="1" applyFont="1" applyFill="1" applyAlignment="1">
      <alignment horizontal="center" vertical="center" wrapText="1"/>
    </xf>
    <xf numFmtId="4" fontId="48" fillId="0" borderId="0" xfId="1" applyNumberFormat="1" applyFont="1" applyAlignment="1">
      <alignment horizontal="center" vertical="center" wrapText="1"/>
    </xf>
    <xf numFmtId="0" fontId="52" fillId="0" borderId="0" xfId="1" quotePrefix="1" applyFont="1" applyAlignment="1">
      <alignment horizontal="center" vertical="center" wrapText="1"/>
    </xf>
    <xf numFmtId="170" fontId="48" fillId="0" borderId="0" xfId="1" applyNumberFormat="1" applyFont="1" applyAlignment="1">
      <alignment horizontal="center" vertical="center" wrapText="1"/>
    </xf>
    <xf numFmtId="10" fontId="48" fillId="0" borderId="0" xfId="4" applyNumberFormat="1" applyFont="1" applyFill="1" applyAlignment="1">
      <alignment horizontal="center" vertical="center" wrapText="1"/>
    </xf>
    <xf numFmtId="10" fontId="48" fillId="0" borderId="0" xfId="5" applyNumberFormat="1" applyFont="1" applyFill="1" applyBorder="1" applyAlignment="1">
      <alignment horizontal="center" vertical="center" wrapText="1"/>
    </xf>
    <xf numFmtId="171" fontId="48" fillId="0" borderId="0" xfId="5" applyNumberFormat="1" applyFont="1" applyFill="1" applyBorder="1" applyAlignment="1">
      <alignment horizontal="center" vertical="center" wrapText="1"/>
    </xf>
    <xf numFmtId="9" fontId="48" fillId="0" borderId="0" xfId="5" applyFont="1" applyFill="1" applyBorder="1" applyAlignment="1">
      <alignment horizontal="center" vertical="center" wrapText="1"/>
    </xf>
    <xf numFmtId="0" fontId="56" fillId="0" borderId="0" xfId="1" applyFont="1" applyAlignment="1">
      <alignment horizontal="center" vertical="center" wrapText="1"/>
    </xf>
    <xf numFmtId="170" fontId="56" fillId="0" borderId="0" xfId="1" applyNumberFormat="1" applyFont="1" applyAlignment="1">
      <alignment horizontal="center" vertical="center" wrapText="1"/>
    </xf>
    <xf numFmtId="3" fontId="48" fillId="0" borderId="0" xfId="1" quotePrefix="1" applyNumberFormat="1" applyFont="1" applyAlignment="1">
      <alignment horizontal="center" vertical="center" wrapText="1"/>
    </xf>
    <xf numFmtId="171" fontId="48" fillId="0" borderId="0" xfId="1" quotePrefix="1" applyNumberFormat="1" applyFont="1" applyAlignment="1">
      <alignment horizontal="center" vertical="center" wrapText="1"/>
    </xf>
    <xf numFmtId="10" fontId="48" fillId="0" borderId="0" xfId="1" quotePrefix="1" applyNumberFormat="1" applyFont="1" applyAlignment="1">
      <alignment horizontal="center" vertical="center" wrapText="1"/>
    </xf>
    <xf numFmtId="0" fontId="48" fillId="0" borderId="0" xfId="1" quotePrefix="1" applyFont="1" applyAlignment="1">
      <alignment horizontal="right" vertical="center" wrapText="1"/>
    </xf>
    <xf numFmtId="170" fontId="48" fillId="0" borderId="0" xfId="1" quotePrefix="1" applyNumberFormat="1" applyFont="1" applyAlignment="1">
      <alignment horizontal="center" vertical="center" wrapText="1"/>
    </xf>
    <xf numFmtId="171" fontId="48" fillId="0" borderId="0" xfId="5" quotePrefix="1" applyNumberFormat="1" applyFont="1" applyFill="1" applyBorder="1" applyAlignment="1">
      <alignment horizontal="center" vertical="center" wrapText="1"/>
    </xf>
    <xf numFmtId="0" fontId="52" fillId="0" borderId="0" xfId="1" applyFont="1" applyAlignment="1">
      <alignment horizontal="right" vertical="center" wrapText="1"/>
    </xf>
    <xf numFmtId="170" fontId="29" fillId="0" borderId="0" xfId="1" applyNumberFormat="1" applyFont="1" applyAlignment="1">
      <alignment horizontal="center" vertical="center" wrapText="1"/>
    </xf>
    <xf numFmtId="9" fontId="48" fillId="0" borderId="0" xfId="5" quotePrefix="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57" fillId="10" borderId="0" xfId="1" applyFont="1" applyFill="1" applyAlignment="1">
      <alignment horizontal="center" vertical="center" wrapText="1"/>
    </xf>
    <xf numFmtId="0" fontId="27" fillId="0" borderId="0" xfId="1" quotePrefix="1" applyFont="1" applyAlignment="1">
      <alignment horizontal="center" vertical="center" wrapText="1"/>
    </xf>
    <xf numFmtId="0" fontId="27"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58" fillId="0" borderId="0" xfId="1" quotePrefix="1" applyFont="1" applyAlignment="1">
      <alignment horizontal="right" vertical="center" wrapText="1"/>
    </xf>
    <xf numFmtId="171" fontId="27" fillId="0" borderId="0" xfId="1" quotePrefix="1" applyNumberFormat="1" applyFont="1" applyAlignment="1">
      <alignment horizontal="center" vertical="center" wrapText="1"/>
    </xf>
    <xf numFmtId="171" fontId="27" fillId="0" borderId="0" xfId="1" applyNumberFormat="1" applyFont="1" applyAlignment="1">
      <alignment horizontal="center" vertical="center" wrapText="1"/>
    </xf>
    <xf numFmtId="172" fontId="48" fillId="0" borderId="0" xfId="1" applyNumberFormat="1" applyFont="1" applyAlignment="1">
      <alignment horizontal="center" vertical="center" wrapText="1"/>
    </xf>
    <xf numFmtId="172" fontId="51" fillId="0" borderId="0" xfId="1" applyNumberFormat="1" applyFont="1" applyAlignment="1">
      <alignment horizontal="center" vertical="center" wrapText="1"/>
    </xf>
    <xf numFmtId="0" fontId="54" fillId="10" borderId="0" xfId="1" applyFont="1" applyFill="1" applyAlignment="1">
      <alignment horizontal="center" vertical="center" wrapText="1"/>
    </xf>
    <xf numFmtId="0" fontId="59" fillId="0" borderId="0" xfId="1"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1" applyAlignment="1">
      <alignment horizontal="right" vertical="center" wrapText="1"/>
    </xf>
    <xf numFmtId="170" fontId="1" fillId="0" borderId="0" xfId="1"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0" fontId="52" fillId="0" borderId="0" xfId="1" quotePrefix="1" applyFont="1" applyAlignment="1">
      <alignment horizontal="right" vertical="center" wrapText="1"/>
    </xf>
    <xf numFmtId="170" fontId="52" fillId="0" borderId="0" xfId="1" quotePrefix="1" applyNumberFormat="1" applyFont="1" applyAlignment="1">
      <alignment horizontal="right" vertical="center" wrapText="1"/>
    </xf>
    <xf numFmtId="0" fontId="1" fillId="0" borderId="0" xfId="1" applyAlignment="1">
      <alignment horizontal="center"/>
    </xf>
    <xf numFmtId="0" fontId="60" fillId="0" borderId="0" xfId="1" applyFont="1" applyAlignment="1">
      <alignment horizontal="left" vertical="center"/>
    </xf>
    <xf numFmtId="0" fontId="60" fillId="0" borderId="0" xfId="1" applyFont="1" applyAlignment="1">
      <alignment horizontal="center" vertical="center" wrapText="1"/>
    </xf>
    <xf numFmtId="0" fontId="61" fillId="0" borderId="0" xfId="1" applyFont="1" applyAlignment="1">
      <alignment horizontal="center" vertical="center" wrapText="1"/>
    </xf>
    <xf numFmtId="0" fontId="58" fillId="0" borderId="0" xfId="1" applyFont="1" applyAlignment="1">
      <alignment horizontal="left" vertical="center" wrapText="1"/>
    </xf>
    <xf numFmtId="0" fontId="62" fillId="0" borderId="0" xfId="3" applyFont="1" applyFill="1" applyBorder="1" applyAlignment="1">
      <alignment horizontal="center" vertical="center" wrapText="1"/>
    </xf>
    <xf numFmtId="0" fontId="47" fillId="0" borderId="0" xfId="3" applyFill="1" applyBorder="1" applyAlignment="1">
      <alignment horizontal="center" vertical="center" wrapText="1"/>
    </xf>
    <xf numFmtId="0" fontId="63" fillId="0" borderId="0" xfId="1" applyFont="1" applyAlignment="1">
      <alignment horizontal="center" vertical="center" wrapText="1"/>
    </xf>
    <xf numFmtId="9" fontId="63" fillId="0" borderId="0" xfId="5" applyFont="1" applyFill="1" applyBorder="1" applyAlignment="1">
      <alignment horizontal="center" vertical="center" wrapText="1"/>
    </xf>
    <xf numFmtId="0" fontId="55" fillId="0" borderId="0" xfId="6"/>
    <xf numFmtId="0" fontId="64" fillId="0" borderId="0" xfId="1" applyFont="1" applyAlignment="1">
      <alignment horizontal="center" vertical="center" wrapText="1"/>
    </xf>
    <xf numFmtId="0" fontId="65" fillId="0" borderId="0" xfId="3" applyFont="1" applyFill="1" applyBorder="1" applyAlignment="1">
      <alignment horizontal="center" vertical="center" wrapText="1"/>
    </xf>
    <xf numFmtId="0" fontId="62" fillId="0" borderId="0" xfId="3" applyFont="1" applyFill="1" applyAlignment="1">
      <alignment horizontal="center"/>
    </xf>
    <xf numFmtId="0" fontId="1" fillId="0" borderId="0" xfId="1" applyAlignment="1" applyProtection="1">
      <alignment horizontal="center" vertical="center" wrapText="1"/>
      <protection locked="0"/>
    </xf>
    <xf numFmtId="0" fontId="65" fillId="0" borderId="0" xfId="3" applyFont="1" applyFill="1" applyAlignment="1">
      <alignment horizontal="center" vertical="center" wrapText="1"/>
    </xf>
    <xf numFmtId="0" fontId="58" fillId="0" borderId="0" xfId="1" applyFont="1" applyAlignment="1">
      <alignment horizontal="center" vertical="center" wrapText="1"/>
    </xf>
    <xf numFmtId="0" fontId="48" fillId="0" borderId="17" xfId="1"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center" vertical="center" wrapText="1"/>
    </xf>
    <xf numFmtId="0" fontId="47" fillId="0" borderId="20" xfId="3" quotePrefix="1" applyFill="1" applyBorder="1" applyAlignment="1" applyProtection="1">
      <alignment horizontal="center" vertical="center" wrapText="1"/>
    </xf>
    <xf numFmtId="0" fontId="47" fillId="0" borderId="0" xfId="3" quotePrefix="1" applyFill="1" applyBorder="1" applyAlignment="1" applyProtection="1">
      <alignment horizontal="center" vertical="center" wrapText="1"/>
    </xf>
    <xf numFmtId="0" fontId="48" fillId="0" borderId="0" xfId="1" applyFont="1" applyAlignment="1">
      <alignment horizontal="right" vertical="center" wrapText="1"/>
    </xf>
    <xf numFmtId="171" fontId="48" fillId="0" borderId="0" xfId="5"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10" fontId="48" fillId="0" borderId="0" xfId="4" applyNumberFormat="1" applyFont="1" applyAlignment="1">
      <alignment horizontal="center" vertical="center" wrapText="1"/>
    </xf>
    <xf numFmtId="171" fontId="48" fillId="0" borderId="0" xfId="1" applyNumberFormat="1" applyFont="1" applyAlignment="1">
      <alignment horizontal="center" vertical="center" wrapText="1"/>
    </xf>
    <xf numFmtId="0" fontId="68" fillId="0" borderId="0" xfId="1" applyFont="1" applyAlignment="1">
      <alignment horizontal="center" vertical="center" wrapText="1"/>
    </xf>
    <xf numFmtId="171" fontId="68" fillId="0" borderId="0" xfId="5" applyNumberFormat="1" applyFont="1" applyFill="1" applyBorder="1" applyAlignment="1" applyProtection="1">
      <alignment horizontal="center" vertical="center" wrapText="1"/>
    </xf>
    <xf numFmtId="171" fontId="48" fillId="0" borderId="0" xfId="4" applyNumberFormat="1" applyFont="1" applyAlignment="1">
      <alignment horizontal="center" vertical="center" wrapText="1"/>
    </xf>
    <xf numFmtId="171" fontId="0" fillId="0" borderId="0" xfId="5" applyNumberFormat="1" applyFont="1" applyFill="1" applyBorder="1" applyAlignment="1" applyProtection="1">
      <alignment horizontal="center" vertical="center" wrapText="1"/>
    </xf>
    <xf numFmtId="9" fontId="52" fillId="0" borderId="0" xfId="5" applyFont="1" applyFill="1" applyBorder="1" applyAlignment="1" applyProtection="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0" fontId="27" fillId="11" borderId="0" xfId="1" applyFont="1" applyFill="1" applyAlignment="1">
      <alignment horizontal="center" vertical="center" wrapText="1"/>
    </xf>
    <xf numFmtId="4" fontId="48" fillId="0" borderId="0" xfId="4" applyNumberFormat="1" applyFont="1" applyAlignment="1">
      <alignment horizontal="center" vertical="center" wrapText="1"/>
    </xf>
    <xf numFmtId="0" fontId="54" fillId="0" borderId="0" xfId="1" quotePrefix="1" applyFont="1" applyAlignment="1">
      <alignment horizontal="center" vertical="center" wrapText="1"/>
    </xf>
    <xf numFmtId="3" fontId="48" fillId="0" borderId="0" xfId="4" applyNumberFormat="1" applyFont="1" applyAlignment="1">
      <alignment horizontal="center" vertical="center" wrapText="1"/>
    </xf>
    <xf numFmtId="9" fontId="48" fillId="0" borderId="0" xfId="5" applyFont="1" applyFill="1" applyBorder="1" applyAlignment="1" applyProtection="1">
      <alignment horizontal="center" vertical="center" wrapText="1"/>
    </xf>
    <xf numFmtId="171" fontId="48" fillId="0" borderId="0" xfId="5" quotePrefix="1" applyNumberFormat="1" applyFont="1" applyFill="1" applyBorder="1" applyAlignment="1" applyProtection="1">
      <alignment horizontal="center" vertical="center" wrapText="1"/>
    </xf>
    <xf numFmtId="171" fontId="29" fillId="0" borderId="0" xfId="5" applyNumberFormat="1" applyFont="1" applyFill="1" applyBorder="1" applyAlignment="1" applyProtection="1">
      <alignment horizontal="center" vertical="center" wrapText="1"/>
    </xf>
    <xf numFmtId="0" fontId="1" fillId="0" borderId="0" xfId="1" quotePrefix="1" applyAlignment="1">
      <alignment horizontal="center"/>
    </xf>
    <xf numFmtId="171" fontId="48" fillId="0" borderId="0" xfId="5" applyNumberFormat="1" applyFont="1" applyFill="1" applyAlignment="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26" fillId="8" borderId="0" xfId="1" applyFont="1" applyFill="1" applyAlignment="1">
      <alignment horizontal="center" vertical="center" wrapText="1"/>
    </xf>
    <xf numFmtId="0" fontId="48" fillId="0" borderId="0" xfId="1" applyFont="1" applyAlignment="1">
      <alignment horizontal="left" vertical="center" wrapText="1"/>
    </xf>
    <xf numFmtId="0" fontId="48" fillId="0" borderId="0" xfId="6" applyFont="1" applyAlignment="1">
      <alignment horizontal="center" vertical="center" wrapText="1"/>
    </xf>
    <xf numFmtId="0" fontId="48" fillId="0" borderId="0" xfId="1" applyFont="1" applyAlignment="1" applyProtection="1">
      <alignment horizontal="center" vertical="center" wrapText="1"/>
      <protection locked="0"/>
    </xf>
    <xf numFmtId="0" fontId="1" fillId="0" borderId="0" xfId="1" applyProtection="1">
      <protection locked="0"/>
    </xf>
    <xf numFmtId="0" fontId="51" fillId="0" borderId="0" xfId="1" quotePrefix="1" applyFont="1" applyAlignment="1" applyProtection="1">
      <alignment horizontal="center" vertical="center" wrapText="1"/>
      <protection locked="0"/>
    </xf>
    <xf numFmtId="0" fontId="54" fillId="0" borderId="0" xfId="1" quotePrefix="1" applyFont="1" applyAlignment="1" applyProtection="1">
      <alignment horizontal="center" vertical="center" wrapText="1"/>
      <protection locked="0"/>
    </xf>
    <xf numFmtId="0" fontId="48" fillId="0" borderId="0" xfId="1" quotePrefix="1" applyFont="1" applyAlignment="1" applyProtection="1">
      <alignment horizontal="center" vertical="center" wrapText="1"/>
      <protection locked="0"/>
    </xf>
    <xf numFmtId="0" fontId="50" fillId="0" borderId="0" xfId="1" quotePrefix="1" applyFont="1" applyAlignment="1">
      <alignment horizontal="center" vertical="center" wrapText="1"/>
    </xf>
    <xf numFmtId="0" fontId="48" fillId="12" borderId="0" xfId="1" quotePrefix="1" applyFont="1" applyFill="1" applyAlignment="1">
      <alignment horizontal="center" vertical="center" wrapText="1"/>
    </xf>
    <xf numFmtId="0" fontId="51" fillId="0" borderId="0" xfId="1" quotePrefix="1" applyFont="1" applyAlignment="1">
      <alignment horizontal="left" vertical="center" wrapText="1"/>
    </xf>
    <xf numFmtId="0" fontId="51" fillId="0" borderId="0" xfId="1" applyFont="1" applyAlignment="1">
      <alignment horizontal="left" vertical="center" wrapText="1"/>
    </xf>
    <xf numFmtId="0" fontId="72" fillId="0" borderId="0" xfId="1" applyFont="1" applyAlignment="1">
      <alignment horizontal="center" vertical="center" wrapText="1"/>
    </xf>
    <xf numFmtId="2" fontId="48" fillId="0" borderId="0" xfId="6" applyNumberFormat="1" applyFont="1" applyAlignment="1">
      <alignment horizontal="center" vertical="center" wrapText="1"/>
    </xf>
    <xf numFmtId="0" fontId="52" fillId="0" borderId="0" xfId="1" applyFont="1" applyAlignment="1" applyProtection="1">
      <alignment horizontal="center" vertical="center" wrapText="1"/>
      <protection locked="0"/>
    </xf>
    <xf numFmtId="14" fontId="72" fillId="0" borderId="0" xfId="1" applyNumberFormat="1" applyFont="1" applyAlignment="1">
      <alignment horizontal="center" vertical="center" wrapText="1"/>
    </xf>
    <xf numFmtId="2" fontId="1" fillId="0" borderId="0" xfId="6" applyNumberFormat="1" applyFont="1" applyAlignment="1">
      <alignment horizontal="center" vertical="center" wrapText="1"/>
    </xf>
    <xf numFmtId="10" fontId="48" fillId="0" borderId="0" xfId="4" applyNumberFormat="1" applyFont="1" applyFill="1" applyAlignment="1" applyProtection="1">
      <alignment horizontal="center" vertical="center" wrapText="1"/>
    </xf>
    <xf numFmtId="0" fontId="28" fillId="8" borderId="0" xfId="3" applyFont="1" applyFill="1" applyBorder="1" applyAlignment="1">
      <alignment horizontal="center"/>
    </xf>
    <xf numFmtId="0" fontId="28" fillId="0" borderId="0" xfId="3" applyFont="1" applyAlignment="1"/>
    <xf numFmtId="0" fontId="28" fillId="9" borderId="0" xfId="2" applyFont="1" applyFill="1" applyAlignment="1">
      <alignment horizontal="center"/>
    </xf>
    <xf numFmtId="0" fontId="1" fillId="0" borderId="0" xfId="2"/>
    <xf numFmtId="0" fontId="42" fillId="0" borderId="0" xfId="2" applyFont="1" applyAlignment="1">
      <alignment horizontal="center"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3" fillId="2" borderId="0" xfId="0" applyFont="1" applyFill="1" applyAlignment="1">
      <alignment horizontal="left"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6" xfId="0" applyFont="1" applyFill="1" applyBorder="1" applyAlignment="1">
      <alignment horizontal="right" vertical="center" wrapText="1"/>
    </xf>
    <xf numFmtId="49" fontId="6" fillId="3" borderId="6"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71" fillId="0" borderId="0" xfId="1" applyFont="1" applyAlignment="1">
      <alignment horizontal="left" vertical="center" wrapText="1"/>
    </xf>
  </cellXfs>
  <cellStyles count="7">
    <cellStyle name="Hyperlink 2" xfId="3" xr:uid="{5665A68B-CC2A-4E1B-BFEE-8D63CCE01495}"/>
    <cellStyle name="Normal" xfId="0" builtinId="0"/>
    <cellStyle name="Normal 2" xfId="1" xr:uid="{1F1F0DF8-8F84-48A9-8101-93F139A37044}"/>
    <cellStyle name="Normal 3" xfId="6" xr:uid="{741E8A28-DDB9-4BF5-BFE8-DE3378D1523F}"/>
    <cellStyle name="Normal 4" xfId="2" xr:uid="{6EDF0FFA-CF74-42DC-B96B-EED9FE5A87B0}"/>
    <cellStyle name="Percent 2" xfId="4" xr:uid="{AEFAB79A-C5E3-425F-8EC6-64FB24CFDC01}"/>
    <cellStyle name="Percent 2 2" xfId="5" xr:uid="{2CAED4BF-0974-43A4-BAF9-CB01FF8522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DC2888B4-1F5B-4425-8E4E-9EC1F3988FEC}"/>
            </a:ext>
          </a:extLst>
        </xdr:cNvPr>
        <xdr:cNvPicPr>
          <a:picLocks noChangeAspect="1"/>
        </xdr:cNvPicPr>
      </xdr:nvPicPr>
      <xdr:blipFill>
        <a:blip xmlns:r="http://schemas.openxmlformats.org/officeDocument/2006/relationships" r:embed="rId1"/>
        <a:stretch>
          <a:fillRect/>
        </a:stretch>
      </xdr:blipFill>
      <xdr:spPr>
        <a:xfrm>
          <a:off x="2031365" y="3307716"/>
          <a:ext cx="43055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47498</xdr:colOff>
      <xdr:row>13</xdr:row>
      <xdr:rowOff>63627</xdr:rowOff>
    </xdr:from>
    <xdr:to>
      <xdr:col>6</xdr:col>
      <xdr:colOff>15875</xdr:colOff>
      <xdr:row>14</xdr:row>
      <xdr:rowOff>6350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47498" y="3381502"/>
          <a:ext cx="6048502" cy="30700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76200" y="19050"/>
          <a:ext cx="10923905" cy="4076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AEA4-2ED2-492B-8055-18CF412B960B}">
  <sheetPr>
    <tabColor rgb="FF847A75"/>
  </sheetPr>
  <dimension ref="B1:J43"/>
  <sheetViews>
    <sheetView tabSelected="1" topLeftCell="A3" zoomScale="80" zoomScaleNormal="80" workbookViewId="0">
      <selection activeCell="J32" sqref="J32"/>
    </sheetView>
  </sheetViews>
  <sheetFormatPr defaultColWidth="8.21875" defaultRowHeight="14.4" x14ac:dyDescent="0.3"/>
  <cols>
    <col min="1" max="1" width="8.21875" style="83"/>
    <col min="2" max="10" width="11.21875" style="83" customWidth="1"/>
    <col min="11" max="16384" width="8.21875" style="83"/>
  </cols>
  <sheetData>
    <row r="1" spans="2:10" ht="15" thickBot="1" x14ac:dyDescent="0.35"/>
    <row r="2" spans="2:10" x14ac:dyDescent="0.3">
      <c r="B2" s="84"/>
      <c r="C2" s="85"/>
      <c r="D2" s="85"/>
      <c r="E2" s="85"/>
      <c r="F2" s="85"/>
      <c r="G2" s="85"/>
      <c r="H2" s="85"/>
      <c r="I2" s="85"/>
      <c r="J2" s="86"/>
    </row>
    <row r="3" spans="2:10" x14ac:dyDescent="0.3">
      <c r="B3" s="87"/>
      <c r="C3" s="88"/>
      <c r="D3" s="88"/>
      <c r="E3" s="88"/>
      <c r="F3" s="88"/>
      <c r="G3" s="88"/>
      <c r="H3" s="88"/>
      <c r="I3" s="88"/>
      <c r="J3" s="89"/>
    </row>
    <row r="4" spans="2:10" x14ac:dyDescent="0.3">
      <c r="B4" s="87"/>
      <c r="C4" s="88"/>
      <c r="D4" s="88"/>
      <c r="E4" s="88"/>
      <c r="F4" s="88"/>
      <c r="G4" s="88"/>
      <c r="H4" s="88"/>
      <c r="I4" s="88"/>
      <c r="J4" s="89"/>
    </row>
    <row r="5" spans="2:10" ht="31.2" x14ac:dyDescent="0.35">
      <c r="B5" s="87"/>
      <c r="C5" s="88"/>
      <c r="D5" s="88"/>
      <c r="E5" s="90"/>
      <c r="F5" s="91" t="s">
        <v>1432</v>
      </c>
      <c r="G5" s="88"/>
      <c r="H5" s="88"/>
      <c r="I5" s="88"/>
      <c r="J5" s="89"/>
    </row>
    <row r="6" spans="2:10" ht="41.25" customHeight="1" x14ac:dyDescent="0.3">
      <c r="B6" s="87"/>
      <c r="C6" s="88"/>
      <c r="D6" s="232" t="s">
        <v>1433</v>
      </c>
      <c r="E6" s="232"/>
      <c r="F6" s="232"/>
      <c r="G6" s="232"/>
      <c r="H6" s="232"/>
      <c r="I6" s="88"/>
      <c r="J6" s="89"/>
    </row>
    <row r="7" spans="2:10" ht="25.8" x14ac:dyDescent="0.3">
      <c r="B7" s="87"/>
      <c r="C7" s="88"/>
      <c r="D7" s="88"/>
      <c r="E7" s="88"/>
      <c r="F7" s="92" t="s">
        <v>8</v>
      </c>
      <c r="G7" s="88"/>
      <c r="H7" s="88"/>
      <c r="I7" s="88"/>
      <c r="J7" s="89"/>
    </row>
    <row r="8" spans="2:10" ht="25.8" x14ac:dyDescent="0.3">
      <c r="B8" s="87"/>
      <c r="C8" s="88"/>
      <c r="D8" s="88"/>
      <c r="E8" s="88"/>
      <c r="F8" s="92" t="s">
        <v>833</v>
      </c>
      <c r="G8" s="88"/>
      <c r="H8" s="88"/>
      <c r="I8" s="88"/>
      <c r="J8" s="89"/>
    </row>
    <row r="9" spans="2:10" ht="21" x14ac:dyDescent="0.3">
      <c r="B9" s="87"/>
      <c r="C9" s="88"/>
      <c r="D9" s="88"/>
      <c r="E9" s="88"/>
      <c r="F9" s="93" t="str">
        <f>"Reporting Date: "&amp;DAY('A. HTT General'!C18)&amp;"/"&amp;MONTH('A. HTT General'!C18)&amp;"/"&amp;YEAR('A. HTT General'!C18)</f>
        <v>Reporting Date: 31/7/2024</v>
      </c>
      <c r="G9" s="88"/>
      <c r="H9" s="88"/>
      <c r="I9" s="88"/>
      <c r="J9" s="89"/>
    </row>
    <row r="10" spans="2:10" ht="21" x14ac:dyDescent="0.3">
      <c r="B10" s="87"/>
      <c r="C10" s="88"/>
      <c r="D10" s="88"/>
      <c r="E10" s="88"/>
      <c r="F10" s="93" t="str">
        <f>"Cut-off Date: "&amp;DAY('A. HTT General'!C18)&amp;"/"&amp;MONTH('A. HTT General'!C18)&amp;"/"&amp;YEAR('A. HTT General'!C18)</f>
        <v>Cut-off Date: 31/7/2024</v>
      </c>
      <c r="G10" s="88"/>
      <c r="H10" s="88"/>
      <c r="I10" s="88"/>
      <c r="J10" s="89"/>
    </row>
    <row r="11" spans="2:10" ht="21" x14ac:dyDescent="0.3">
      <c r="B11" s="87"/>
      <c r="C11" s="88"/>
      <c r="D11" s="88"/>
      <c r="E11" s="88"/>
      <c r="F11" s="93"/>
      <c r="G11" s="88"/>
      <c r="H11" s="88"/>
      <c r="I11" s="88"/>
      <c r="J11" s="89"/>
    </row>
    <row r="12" spans="2:10" x14ac:dyDescent="0.3">
      <c r="B12" s="87"/>
      <c r="C12" s="88"/>
      <c r="D12" s="88"/>
      <c r="E12" s="88"/>
      <c r="F12" s="88"/>
      <c r="G12" s="88"/>
      <c r="H12" s="88"/>
      <c r="I12" s="88"/>
      <c r="J12" s="89"/>
    </row>
    <row r="13" spans="2:10" x14ac:dyDescent="0.3">
      <c r="B13" s="87"/>
      <c r="C13" s="88"/>
      <c r="D13" s="88"/>
      <c r="E13" s="88"/>
      <c r="F13" s="88"/>
      <c r="G13" s="88"/>
      <c r="H13" s="88"/>
      <c r="I13" s="88"/>
      <c r="J13" s="89"/>
    </row>
    <row r="14" spans="2:10" x14ac:dyDescent="0.3">
      <c r="B14" s="87"/>
      <c r="C14" s="88"/>
      <c r="D14" s="88"/>
      <c r="E14" s="88"/>
      <c r="F14" s="88"/>
      <c r="G14" s="88"/>
      <c r="H14" s="88"/>
      <c r="I14" s="88"/>
      <c r="J14" s="89"/>
    </row>
    <row r="15" spans="2:10" x14ac:dyDescent="0.3">
      <c r="B15" s="87"/>
      <c r="C15" s="88"/>
      <c r="D15" s="88"/>
      <c r="E15" s="88"/>
      <c r="F15" s="88"/>
      <c r="G15" s="88"/>
      <c r="H15" s="88"/>
      <c r="I15" s="88"/>
      <c r="J15" s="89"/>
    </row>
    <row r="16" spans="2:10" x14ac:dyDescent="0.3">
      <c r="B16" s="87"/>
      <c r="C16" s="88"/>
      <c r="D16" s="88"/>
      <c r="E16" s="88"/>
      <c r="F16" s="88"/>
      <c r="G16" s="88"/>
      <c r="H16" s="88"/>
      <c r="I16" s="88"/>
      <c r="J16" s="89"/>
    </row>
    <row r="17" spans="2:10" x14ac:dyDescent="0.3">
      <c r="B17" s="87"/>
      <c r="C17" s="88"/>
      <c r="D17" s="88"/>
      <c r="E17" s="88"/>
      <c r="F17" s="88"/>
      <c r="G17" s="88"/>
      <c r="H17" s="88"/>
      <c r="I17" s="88"/>
      <c r="J17" s="89"/>
    </row>
    <row r="18" spans="2:10" x14ac:dyDescent="0.3">
      <c r="B18" s="87"/>
      <c r="C18" s="88"/>
      <c r="D18" s="88"/>
      <c r="E18" s="88"/>
      <c r="F18" s="88"/>
      <c r="G18" s="88"/>
      <c r="H18" s="88"/>
      <c r="I18" s="88"/>
      <c r="J18" s="89"/>
    </row>
    <row r="19" spans="2:10" x14ac:dyDescent="0.3">
      <c r="B19" s="87"/>
      <c r="C19" s="88"/>
      <c r="D19" s="88"/>
      <c r="E19" s="88"/>
      <c r="F19" s="88"/>
      <c r="G19" s="88"/>
      <c r="H19" s="88"/>
      <c r="I19" s="88"/>
      <c r="J19" s="89"/>
    </row>
    <row r="20" spans="2:10" x14ac:dyDescent="0.3">
      <c r="B20" s="87"/>
      <c r="C20" s="88"/>
      <c r="D20" s="88"/>
      <c r="E20" s="88"/>
      <c r="F20" s="88"/>
      <c r="G20" s="88"/>
      <c r="H20" s="88"/>
      <c r="I20" s="88"/>
      <c r="J20" s="89"/>
    </row>
    <row r="21" spans="2:10" x14ac:dyDescent="0.3">
      <c r="B21" s="87"/>
      <c r="C21" s="88"/>
      <c r="D21" s="88"/>
      <c r="E21" s="88"/>
      <c r="F21" s="88"/>
      <c r="G21" s="88"/>
      <c r="H21" s="88"/>
      <c r="I21" s="88"/>
      <c r="J21" s="89"/>
    </row>
    <row r="22" spans="2:10" x14ac:dyDescent="0.3">
      <c r="B22" s="87"/>
      <c r="C22" s="88"/>
      <c r="D22" s="88"/>
      <c r="E22" s="88"/>
      <c r="F22" s="94" t="s">
        <v>1434</v>
      </c>
      <c r="G22" s="88"/>
      <c r="H22" s="88"/>
      <c r="I22" s="88"/>
      <c r="J22" s="89"/>
    </row>
    <row r="23" spans="2:10" x14ac:dyDescent="0.3">
      <c r="B23" s="87"/>
      <c r="C23" s="88"/>
      <c r="D23" s="88"/>
      <c r="E23" s="88"/>
      <c r="F23" s="95"/>
      <c r="G23" s="88"/>
      <c r="H23" s="88"/>
      <c r="I23" s="88"/>
      <c r="J23" s="89"/>
    </row>
    <row r="24" spans="2:10" x14ac:dyDescent="0.3">
      <c r="B24" s="87"/>
      <c r="C24" s="88"/>
      <c r="D24" s="228" t="s">
        <v>1435</v>
      </c>
      <c r="E24" s="229" t="s">
        <v>1436</v>
      </c>
      <c r="F24" s="229"/>
      <c r="G24" s="229"/>
      <c r="H24" s="229"/>
      <c r="I24" s="88"/>
      <c r="J24" s="89"/>
    </row>
    <row r="25" spans="2:10" x14ac:dyDescent="0.3">
      <c r="B25" s="87"/>
      <c r="C25" s="88"/>
      <c r="D25" s="88"/>
      <c r="H25" s="88"/>
      <c r="I25" s="88"/>
      <c r="J25" s="89"/>
    </row>
    <row r="26" spans="2:10" x14ac:dyDescent="0.3">
      <c r="B26" s="87"/>
      <c r="C26" s="88"/>
      <c r="D26" s="228" t="s">
        <v>1437</v>
      </c>
      <c r="E26" s="229"/>
      <c r="F26" s="229"/>
      <c r="G26" s="229"/>
      <c r="H26" s="229"/>
      <c r="I26" s="88"/>
      <c r="J26" s="89"/>
    </row>
    <row r="27" spans="2:10" x14ac:dyDescent="0.3">
      <c r="B27" s="87"/>
      <c r="C27" s="88"/>
      <c r="D27" s="96"/>
      <c r="E27" s="96"/>
      <c r="F27" s="96"/>
      <c r="G27" s="96"/>
      <c r="H27" s="96"/>
      <c r="I27" s="88"/>
      <c r="J27" s="89"/>
    </row>
    <row r="28" spans="2:10" x14ac:dyDescent="0.3">
      <c r="B28" s="87"/>
      <c r="C28" s="88"/>
      <c r="D28" s="228" t="s">
        <v>1438</v>
      </c>
      <c r="E28" s="229" t="s">
        <v>1436</v>
      </c>
      <c r="F28" s="229"/>
      <c r="G28" s="229"/>
      <c r="H28" s="229"/>
      <c r="I28" s="88"/>
      <c r="J28" s="89"/>
    </row>
    <row r="29" spans="2:10" x14ac:dyDescent="0.3">
      <c r="B29" s="87"/>
      <c r="C29" s="88"/>
      <c r="D29" s="96"/>
      <c r="E29" s="96"/>
      <c r="F29" s="96"/>
      <c r="G29" s="96"/>
      <c r="H29" s="96"/>
      <c r="I29" s="88"/>
      <c r="J29" s="89"/>
    </row>
    <row r="30" spans="2:10" x14ac:dyDescent="0.3">
      <c r="B30" s="87"/>
      <c r="C30" s="88"/>
      <c r="D30" s="228" t="s">
        <v>1439</v>
      </c>
      <c r="E30" s="229" t="s">
        <v>1436</v>
      </c>
      <c r="F30" s="229"/>
      <c r="G30" s="229"/>
      <c r="H30" s="229"/>
      <c r="I30" s="88"/>
      <c r="J30" s="89"/>
    </row>
    <row r="31" spans="2:10" x14ac:dyDescent="0.3">
      <c r="B31" s="87"/>
      <c r="C31" s="88"/>
      <c r="D31" s="96"/>
      <c r="E31" s="96"/>
      <c r="F31" s="96"/>
      <c r="G31" s="96"/>
      <c r="H31" s="96"/>
      <c r="I31" s="88"/>
      <c r="J31" s="89"/>
    </row>
    <row r="32" spans="2:10" x14ac:dyDescent="0.3">
      <c r="B32" s="87"/>
      <c r="C32" s="88"/>
      <c r="D32" s="228" t="s">
        <v>1440</v>
      </c>
      <c r="E32" s="229" t="s">
        <v>1436</v>
      </c>
      <c r="F32" s="229"/>
      <c r="G32" s="229"/>
      <c r="H32" s="229"/>
      <c r="I32" s="88"/>
      <c r="J32" s="89"/>
    </row>
    <row r="33" spans="2:10" x14ac:dyDescent="0.3">
      <c r="B33" s="87"/>
      <c r="C33" s="88"/>
      <c r="I33" s="88"/>
      <c r="J33" s="89"/>
    </row>
    <row r="34" spans="2:10" x14ac:dyDescent="0.3">
      <c r="B34" s="87"/>
      <c r="C34" s="88"/>
      <c r="D34" s="228" t="s">
        <v>1441</v>
      </c>
      <c r="E34" s="229" t="s">
        <v>1436</v>
      </c>
      <c r="F34" s="229"/>
      <c r="G34" s="229"/>
      <c r="H34" s="229"/>
      <c r="I34" s="88"/>
      <c r="J34" s="89"/>
    </row>
    <row r="35" spans="2:10" x14ac:dyDescent="0.3">
      <c r="B35" s="87"/>
      <c r="C35" s="88"/>
      <c r="D35" s="88"/>
      <c r="E35" s="88"/>
      <c r="F35" s="88"/>
      <c r="G35" s="88"/>
      <c r="H35" s="88"/>
      <c r="I35" s="88"/>
      <c r="J35" s="89"/>
    </row>
    <row r="36" spans="2:10" x14ac:dyDescent="0.3">
      <c r="B36" s="87"/>
      <c r="C36" s="88"/>
      <c r="D36" s="230" t="s">
        <v>1442</v>
      </c>
      <c r="E36" s="231"/>
      <c r="F36" s="231"/>
      <c r="G36" s="231"/>
      <c r="H36" s="231"/>
      <c r="I36" s="88"/>
      <c r="J36" s="89"/>
    </row>
    <row r="37" spans="2:10" x14ac:dyDescent="0.3">
      <c r="B37" s="87"/>
      <c r="C37" s="88"/>
      <c r="D37" s="88"/>
      <c r="E37" s="88"/>
      <c r="F37" s="95"/>
      <c r="G37" s="88"/>
      <c r="H37" s="88"/>
      <c r="I37" s="88"/>
      <c r="J37" s="89"/>
    </row>
    <row r="38" spans="2:10" x14ac:dyDescent="0.3">
      <c r="B38" s="87"/>
      <c r="C38" s="88"/>
      <c r="D38" s="230" t="s">
        <v>1443</v>
      </c>
      <c r="E38" s="231"/>
      <c r="F38" s="231"/>
      <c r="G38" s="231"/>
      <c r="H38" s="231"/>
      <c r="I38" s="88"/>
      <c r="J38" s="89"/>
    </row>
    <row r="39" spans="2:10" x14ac:dyDescent="0.3">
      <c r="B39" s="87"/>
      <c r="C39" s="88"/>
      <c r="I39" s="88"/>
      <c r="J39" s="89"/>
    </row>
    <row r="40" spans="2:10" x14ac:dyDescent="0.3">
      <c r="B40" s="87"/>
      <c r="C40" s="88"/>
      <c r="D40" s="230" t="s">
        <v>1444</v>
      </c>
      <c r="E40" s="231" t="s">
        <v>1436</v>
      </c>
      <c r="F40" s="231"/>
      <c r="G40" s="231"/>
      <c r="H40" s="231"/>
      <c r="I40" s="88"/>
      <c r="J40" s="89"/>
    </row>
    <row r="41" spans="2:10" x14ac:dyDescent="0.3">
      <c r="B41" s="87"/>
      <c r="C41" s="88"/>
      <c r="D41" s="88"/>
      <c r="E41" s="96"/>
      <c r="F41" s="96"/>
      <c r="G41" s="96"/>
      <c r="H41" s="96"/>
      <c r="I41" s="88"/>
      <c r="J41" s="89"/>
    </row>
    <row r="42" spans="2:10" x14ac:dyDescent="0.3">
      <c r="B42" s="87"/>
      <c r="C42" s="88"/>
      <c r="D42" s="230" t="s">
        <v>1445</v>
      </c>
      <c r="E42" s="231"/>
      <c r="F42" s="231"/>
      <c r="G42" s="231"/>
      <c r="H42" s="231"/>
      <c r="I42" s="88"/>
      <c r="J42" s="89"/>
    </row>
    <row r="43" spans="2:10" ht="15" thickBot="1" x14ac:dyDescent="0.35">
      <c r="B43" s="97"/>
      <c r="C43" s="98"/>
      <c r="D43" s="98"/>
      <c r="E43" s="98"/>
      <c r="F43" s="98"/>
      <c r="G43" s="98"/>
      <c r="H43" s="98"/>
      <c r="I43" s="98"/>
      <c r="J43" s="9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6B5E20BD-A1E9-4A08-BDC8-2249C1464183}"/>
    <hyperlink ref="D26:H26" location="'B1. HTT Mortgage Assets'!A1" display="Worksheet B1: HTT Mortgage Assets" xr:uid="{3DA2C292-093C-4669-BB02-567CE8DB9364}"/>
    <hyperlink ref="D28:H28" location="'B2. HTT Public Sector Assets'!A1" display="Worksheet C: HTT Public Sector Assets" xr:uid="{49BC45D6-85DA-4FFB-B235-33EFFBF9D594}"/>
    <hyperlink ref="D32:H32" location="'C. HTT Harmonised Glossary'!A1" display="Worksheet C: HTT Harmonised Glossary" xr:uid="{8D50754E-FAC4-4B7A-AE39-53186BEA6818}"/>
    <hyperlink ref="D30:H30" location="'B3. HTT Shipping Assets'!A1" display="Worksheet B3: HTT Shipping Assets" xr:uid="{39205FBC-461A-451D-8D79-283B4DF3643F}"/>
    <hyperlink ref="D34:H34" location="Disclaimer!A1" display="Disclaimer" xr:uid="{C432C8AA-991D-4AB0-A8E1-F4CEFB68677B}"/>
    <hyperlink ref="D40:H40" location="'F1. Sustainable M data'!A1" display="Worksheet F1: Sustainable M data" xr:uid="{B4D6B0DF-6CE8-4934-BECA-5024BD8339AC}"/>
    <hyperlink ref="D42:H42" location="'G1. Crisis M Payment Holidays'!A1" display="Worksheet G1. Crisis M Payment Holidays" xr:uid="{5187BFA0-15B2-4E04-B22E-F497C9E2F2F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9E70-267F-4200-9EB9-FC8EFBDB6352}">
  <sheetPr>
    <tabColor rgb="FFE36E00"/>
  </sheetPr>
  <dimension ref="A1:A174"/>
  <sheetViews>
    <sheetView view="pageBreakPreview" topLeftCell="A41" zoomScale="60" zoomScaleNormal="60" workbookViewId="0">
      <selection activeCell="A56" sqref="A56:A119"/>
    </sheetView>
  </sheetViews>
  <sheetFormatPr defaultColWidth="8.21875" defaultRowHeight="14.4" x14ac:dyDescent="0.3"/>
  <cols>
    <col min="1" max="1" width="220" style="71" customWidth="1"/>
    <col min="2" max="16384" width="8.21875" style="71"/>
  </cols>
  <sheetData>
    <row r="1" spans="1:1" ht="31.2" x14ac:dyDescent="0.3">
      <c r="A1" s="70" t="s">
        <v>1271</v>
      </c>
    </row>
    <row r="3" spans="1:1" ht="15" x14ac:dyDescent="0.3">
      <c r="A3" s="72"/>
    </row>
    <row r="4" spans="1:1" ht="34.799999999999997" x14ac:dyDescent="0.3">
      <c r="A4" s="73" t="s">
        <v>1272</v>
      </c>
    </row>
    <row r="5" spans="1:1" ht="34.799999999999997" x14ac:dyDescent="0.3">
      <c r="A5" s="73" t="s">
        <v>1273</v>
      </c>
    </row>
    <row r="6" spans="1:1" ht="52.2" x14ac:dyDescent="0.3">
      <c r="A6" s="73" t="s">
        <v>1274</v>
      </c>
    </row>
    <row r="7" spans="1:1" ht="17.399999999999999" x14ac:dyDescent="0.3">
      <c r="A7" s="73"/>
    </row>
    <row r="8" spans="1:1" ht="18" x14ac:dyDescent="0.3">
      <c r="A8" s="74" t="s">
        <v>1275</v>
      </c>
    </row>
    <row r="9" spans="1:1" ht="52.2" x14ac:dyDescent="0.35">
      <c r="A9" s="75" t="s">
        <v>1276</v>
      </c>
    </row>
    <row r="10" spans="1:1" ht="87" x14ac:dyDescent="0.3">
      <c r="A10" s="76" t="s">
        <v>1277</v>
      </c>
    </row>
    <row r="11" spans="1:1" ht="34.799999999999997" x14ac:dyDescent="0.3">
      <c r="A11" s="76" t="s">
        <v>1278</v>
      </c>
    </row>
    <row r="12" spans="1:1" ht="17.399999999999999" x14ac:dyDescent="0.3">
      <c r="A12" s="76" t="s">
        <v>1279</v>
      </c>
    </row>
    <row r="13" spans="1:1" ht="17.399999999999999" x14ac:dyDescent="0.3">
      <c r="A13" s="76" t="s">
        <v>1280</v>
      </c>
    </row>
    <row r="14" spans="1:1" ht="34.799999999999997" x14ac:dyDescent="0.3">
      <c r="A14" s="76" t="s">
        <v>1281</v>
      </c>
    </row>
    <row r="15" spans="1:1" ht="17.399999999999999" x14ac:dyDescent="0.3">
      <c r="A15" s="76"/>
    </row>
    <row r="16" spans="1:1" ht="18" x14ac:dyDescent="0.3">
      <c r="A16" s="74" t="s">
        <v>1282</v>
      </c>
    </row>
    <row r="17" spans="1:1" ht="17.399999999999999" x14ac:dyDescent="0.3">
      <c r="A17" s="77" t="s">
        <v>1283</v>
      </c>
    </row>
    <row r="18" spans="1:1" ht="52.2" x14ac:dyDescent="0.3">
      <c r="A18" s="78" t="s">
        <v>1284</v>
      </c>
    </row>
    <row r="19" spans="1:1" ht="34.799999999999997" x14ac:dyDescent="0.3">
      <c r="A19" s="78" t="s">
        <v>1285</v>
      </c>
    </row>
    <row r="20" spans="1:1" ht="52.2" x14ac:dyDescent="0.3">
      <c r="A20" s="78" t="s">
        <v>1286</v>
      </c>
    </row>
    <row r="21" spans="1:1" ht="87" x14ac:dyDescent="0.3">
      <c r="A21" s="78" t="s">
        <v>1287</v>
      </c>
    </row>
    <row r="22" spans="1:1" ht="52.2" x14ac:dyDescent="0.3">
      <c r="A22" s="78" t="s">
        <v>1288</v>
      </c>
    </row>
    <row r="23" spans="1:1" ht="34.799999999999997" x14ac:dyDescent="0.3">
      <c r="A23" s="78" t="s">
        <v>1289</v>
      </c>
    </row>
    <row r="24" spans="1:1" ht="17.399999999999999" x14ac:dyDescent="0.3">
      <c r="A24" s="78" t="s">
        <v>1290</v>
      </c>
    </row>
    <row r="25" spans="1:1" ht="17.399999999999999" x14ac:dyDescent="0.3">
      <c r="A25" s="77" t="s">
        <v>1291</v>
      </c>
    </row>
    <row r="26" spans="1:1" ht="69.599999999999994" x14ac:dyDescent="0.35">
      <c r="A26" s="79" t="s">
        <v>1292</v>
      </c>
    </row>
    <row r="27" spans="1:1" ht="17.399999999999999" x14ac:dyDescent="0.35">
      <c r="A27" s="79" t="s">
        <v>1293</v>
      </c>
    </row>
    <row r="28" spans="1:1" ht="17.399999999999999" x14ac:dyDescent="0.3">
      <c r="A28" s="77" t="s">
        <v>1294</v>
      </c>
    </row>
    <row r="29" spans="1:1" ht="34.799999999999997" x14ac:dyDescent="0.3">
      <c r="A29" s="78" t="s">
        <v>1295</v>
      </c>
    </row>
    <row r="30" spans="1:1" ht="34.799999999999997" x14ac:dyDescent="0.3">
      <c r="A30" s="78" t="s">
        <v>1296</v>
      </c>
    </row>
    <row r="31" spans="1:1" ht="34.799999999999997" x14ac:dyDescent="0.3">
      <c r="A31" s="78" t="s">
        <v>1297</v>
      </c>
    </row>
    <row r="32" spans="1:1" ht="34.799999999999997" x14ac:dyDescent="0.3">
      <c r="A32" s="78" t="s">
        <v>1298</v>
      </c>
    </row>
    <row r="33" spans="1:1" ht="17.399999999999999" x14ac:dyDescent="0.3">
      <c r="A33" s="78"/>
    </row>
    <row r="34" spans="1:1" ht="18" x14ac:dyDescent="0.3">
      <c r="A34" s="74" t="s">
        <v>1299</v>
      </c>
    </row>
    <row r="35" spans="1:1" ht="17.399999999999999" x14ac:dyDescent="0.3">
      <c r="A35" s="77" t="s">
        <v>1300</v>
      </c>
    </row>
    <row r="36" spans="1:1" ht="34.799999999999997" x14ac:dyDescent="0.3">
      <c r="A36" s="78" t="s">
        <v>1301</v>
      </c>
    </row>
    <row r="37" spans="1:1" ht="34.799999999999997" x14ac:dyDescent="0.3">
      <c r="A37" s="78" t="s">
        <v>1302</v>
      </c>
    </row>
    <row r="38" spans="1:1" ht="34.799999999999997" x14ac:dyDescent="0.3">
      <c r="A38" s="78" t="s">
        <v>1303</v>
      </c>
    </row>
    <row r="39" spans="1:1" ht="17.399999999999999" x14ac:dyDescent="0.3">
      <c r="A39" s="78" t="s">
        <v>1304</v>
      </c>
    </row>
    <row r="40" spans="1:1" ht="34.799999999999997" x14ac:dyDescent="0.3">
      <c r="A40" s="78" t="s">
        <v>1305</v>
      </c>
    </row>
    <row r="41" spans="1:1" ht="17.399999999999999" x14ac:dyDescent="0.3">
      <c r="A41" s="77" t="s">
        <v>1306</v>
      </c>
    </row>
    <row r="42" spans="1:1" ht="17.399999999999999" x14ac:dyDescent="0.3">
      <c r="A42" s="78" t="s">
        <v>1307</v>
      </c>
    </row>
    <row r="43" spans="1:1" ht="17.399999999999999" x14ac:dyDescent="0.35">
      <c r="A43" s="79" t="s">
        <v>1308</v>
      </c>
    </row>
    <row r="44" spans="1:1" ht="17.399999999999999" x14ac:dyDescent="0.3">
      <c r="A44" s="77" t="s">
        <v>1309</v>
      </c>
    </row>
    <row r="45" spans="1:1" ht="34.799999999999997" x14ac:dyDescent="0.35">
      <c r="A45" s="79" t="s">
        <v>1310</v>
      </c>
    </row>
    <row r="46" spans="1:1" ht="34.799999999999997" x14ac:dyDescent="0.3">
      <c r="A46" s="78" t="s">
        <v>1311</v>
      </c>
    </row>
    <row r="47" spans="1:1" ht="52.2" x14ac:dyDescent="0.3">
      <c r="A47" s="78" t="s">
        <v>1312</v>
      </c>
    </row>
    <row r="48" spans="1:1" ht="17.399999999999999" x14ac:dyDescent="0.3">
      <c r="A48" s="78" t="s">
        <v>1313</v>
      </c>
    </row>
    <row r="49" spans="1:1" ht="34.799999999999997" x14ac:dyDescent="0.35">
      <c r="A49" s="79" t="s">
        <v>1314</v>
      </c>
    </row>
    <row r="50" spans="1:1" ht="17.399999999999999" x14ac:dyDescent="0.3">
      <c r="A50" s="77" t="s">
        <v>1315</v>
      </c>
    </row>
    <row r="51" spans="1:1" ht="34.799999999999997" x14ac:dyDescent="0.35">
      <c r="A51" s="79" t="s">
        <v>1316</v>
      </c>
    </row>
    <row r="52" spans="1:1" ht="17.399999999999999" x14ac:dyDescent="0.3">
      <c r="A52" s="78" t="s">
        <v>1317</v>
      </c>
    </row>
    <row r="53" spans="1:1" ht="34.799999999999997" x14ac:dyDescent="0.35">
      <c r="A53" s="79" t="s">
        <v>1318</v>
      </c>
    </row>
    <row r="54" spans="1:1" ht="17.399999999999999" x14ac:dyDescent="0.3">
      <c r="A54" s="77" t="s">
        <v>1319</v>
      </c>
    </row>
    <row r="55" spans="1:1" ht="17.399999999999999" x14ac:dyDescent="0.35">
      <c r="A55" s="79" t="s">
        <v>1320</v>
      </c>
    </row>
    <row r="56" spans="1:1" ht="34.799999999999997" x14ac:dyDescent="0.3">
      <c r="A56" s="78" t="s">
        <v>1321</v>
      </c>
    </row>
    <row r="57" spans="1:1" ht="17.399999999999999" x14ac:dyDescent="0.3">
      <c r="A57" s="78" t="s">
        <v>1322</v>
      </c>
    </row>
    <row r="58" spans="1:1" ht="34.799999999999997" x14ac:dyDescent="0.3">
      <c r="A58" s="78" t="s">
        <v>1323</v>
      </c>
    </row>
    <row r="59" spans="1:1" ht="17.399999999999999" x14ac:dyDescent="0.3">
      <c r="A59" s="77" t="s">
        <v>1324</v>
      </c>
    </row>
    <row r="60" spans="1:1" ht="34.799999999999997" x14ac:dyDescent="0.3">
      <c r="A60" s="78" t="s">
        <v>1325</v>
      </c>
    </row>
    <row r="61" spans="1:1" ht="17.399999999999999" x14ac:dyDescent="0.3">
      <c r="A61" s="80"/>
    </row>
    <row r="62" spans="1:1" ht="18" x14ac:dyDescent="0.3">
      <c r="A62" s="74" t="s">
        <v>1326</v>
      </c>
    </row>
    <row r="63" spans="1:1" ht="17.399999999999999" x14ac:dyDescent="0.3">
      <c r="A63" s="77" t="s">
        <v>1327</v>
      </c>
    </row>
    <row r="64" spans="1:1" ht="34.799999999999997" x14ac:dyDescent="0.3">
      <c r="A64" s="78" t="s">
        <v>1328</v>
      </c>
    </row>
    <row r="65" spans="1:1" ht="17.399999999999999" x14ac:dyDescent="0.3">
      <c r="A65" s="78" t="s">
        <v>1329</v>
      </c>
    </row>
    <row r="66" spans="1:1" ht="52.2" x14ac:dyDescent="0.3">
      <c r="A66" s="76" t="s">
        <v>1330</v>
      </c>
    </row>
    <row r="67" spans="1:1" ht="52.2" x14ac:dyDescent="0.3">
      <c r="A67" s="76" t="s">
        <v>1331</v>
      </c>
    </row>
    <row r="68" spans="1:1" ht="34.799999999999997" x14ac:dyDescent="0.3">
      <c r="A68" s="76" t="s">
        <v>1332</v>
      </c>
    </row>
    <row r="69" spans="1:1" ht="17.399999999999999" x14ac:dyDescent="0.3">
      <c r="A69" s="81" t="s">
        <v>1333</v>
      </c>
    </row>
    <row r="70" spans="1:1" ht="52.2" x14ac:dyDescent="0.3">
      <c r="A70" s="76" t="s">
        <v>1334</v>
      </c>
    </row>
    <row r="71" spans="1:1" ht="17.399999999999999" x14ac:dyDescent="0.3">
      <c r="A71" s="76" t="s">
        <v>1335</v>
      </c>
    </row>
    <row r="72" spans="1:1" ht="17.399999999999999" x14ac:dyDescent="0.3">
      <c r="A72" s="81" t="s">
        <v>1336</v>
      </c>
    </row>
    <row r="73" spans="1:1" ht="17.399999999999999" x14ac:dyDescent="0.3">
      <c r="A73" s="76" t="s">
        <v>1337</v>
      </c>
    </row>
    <row r="74" spans="1:1" ht="17.399999999999999" x14ac:dyDescent="0.3">
      <c r="A74" s="81" t="s">
        <v>1338</v>
      </c>
    </row>
    <row r="75" spans="1:1" ht="34.799999999999997" x14ac:dyDescent="0.3">
      <c r="A75" s="76" t="s">
        <v>1339</v>
      </c>
    </row>
    <row r="76" spans="1:1" ht="17.399999999999999" x14ac:dyDescent="0.3">
      <c r="A76" s="76" t="s">
        <v>1340</v>
      </c>
    </row>
    <row r="77" spans="1:1" ht="52.2" x14ac:dyDescent="0.3">
      <c r="A77" s="76" t="s">
        <v>1341</v>
      </c>
    </row>
    <row r="78" spans="1:1" ht="17.399999999999999" x14ac:dyDescent="0.3">
      <c r="A78" s="81" t="s">
        <v>1342</v>
      </c>
    </row>
    <row r="79" spans="1:1" ht="17.399999999999999" x14ac:dyDescent="0.35">
      <c r="A79" s="75" t="s">
        <v>1343</v>
      </c>
    </row>
    <row r="80" spans="1:1" ht="17.399999999999999" x14ac:dyDescent="0.3">
      <c r="A80" s="81" t="s">
        <v>1344</v>
      </c>
    </row>
    <row r="81" spans="1:1" ht="52.2" x14ac:dyDescent="0.3">
      <c r="A81" s="76" t="s">
        <v>1345</v>
      </c>
    </row>
    <row r="82" spans="1:1" ht="34.799999999999997" x14ac:dyDescent="0.3">
      <c r="A82" s="76" t="s">
        <v>1346</v>
      </c>
    </row>
    <row r="83" spans="1:1" ht="34.799999999999997" x14ac:dyDescent="0.3">
      <c r="A83" s="76" t="s">
        <v>1347</v>
      </c>
    </row>
    <row r="84" spans="1:1" ht="52.2" x14ac:dyDescent="0.3">
      <c r="A84" s="76" t="s">
        <v>1348</v>
      </c>
    </row>
    <row r="85" spans="1:1" ht="34.799999999999997" x14ac:dyDescent="0.3">
      <c r="A85" s="76" t="s">
        <v>1349</v>
      </c>
    </row>
    <row r="86" spans="1:1" ht="17.399999999999999" x14ac:dyDescent="0.3">
      <c r="A86" s="81" t="s">
        <v>1350</v>
      </c>
    </row>
    <row r="87" spans="1:1" ht="17.399999999999999" x14ac:dyDescent="0.3">
      <c r="A87" s="76" t="s">
        <v>1351</v>
      </c>
    </row>
    <row r="88" spans="1:1" ht="34.799999999999997" x14ac:dyDescent="0.3">
      <c r="A88" s="76" t="s">
        <v>1352</v>
      </c>
    </row>
    <row r="89" spans="1:1" ht="17.399999999999999" x14ac:dyDescent="0.3">
      <c r="A89" s="81" t="s">
        <v>1353</v>
      </c>
    </row>
    <row r="90" spans="1:1" ht="34.799999999999997" x14ac:dyDescent="0.3">
      <c r="A90" s="76" t="s">
        <v>1354</v>
      </c>
    </row>
    <row r="91" spans="1:1" ht="17.399999999999999" x14ac:dyDescent="0.3">
      <c r="A91" s="81" t="s">
        <v>1355</v>
      </c>
    </row>
    <row r="92" spans="1:1" ht="17.399999999999999" x14ac:dyDescent="0.35">
      <c r="A92" s="75" t="s">
        <v>1356</v>
      </c>
    </row>
    <row r="93" spans="1:1" ht="17.399999999999999" x14ac:dyDescent="0.3">
      <c r="A93" s="76" t="s">
        <v>1357</v>
      </c>
    </row>
    <row r="94" spans="1:1" ht="17.399999999999999" x14ac:dyDescent="0.3">
      <c r="A94" s="76"/>
    </row>
    <row r="95" spans="1:1" ht="18" x14ac:dyDescent="0.3">
      <c r="A95" s="74" t="s">
        <v>1358</v>
      </c>
    </row>
    <row r="96" spans="1:1" ht="34.799999999999997" x14ac:dyDescent="0.35">
      <c r="A96" s="75" t="s">
        <v>1359</v>
      </c>
    </row>
    <row r="97" spans="1:1" ht="17.399999999999999" x14ac:dyDescent="0.35">
      <c r="A97" s="75" t="s">
        <v>1360</v>
      </c>
    </row>
    <row r="98" spans="1:1" ht="17.399999999999999" x14ac:dyDescent="0.3">
      <c r="A98" s="81" t="s">
        <v>1361</v>
      </c>
    </row>
    <row r="99" spans="1:1" ht="17.399999999999999" x14ac:dyDescent="0.3">
      <c r="A99" s="73" t="s">
        <v>1362</v>
      </c>
    </row>
    <row r="100" spans="1:1" ht="17.399999999999999" x14ac:dyDescent="0.3">
      <c r="A100" s="76" t="s">
        <v>1363</v>
      </c>
    </row>
    <row r="101" spans="1:1" ht="17.399999999999999" x14ac:dyDescent="0.3">
      <c r="A101" s="76" t="s">
        <v>1364</v>
      </c>
    </row>
    <row r="102" spans="1:1" ht="17.399999999999999" x14ac:dyDescent="0.3">
      <c r="A102" s="76" t="s">
        <v>1365</v>
      </c>
    </row>
    <row r="103" spans="1:1" ht="17.399999999999999" x14ac:dyDescent="0.3">
      <c r="A103" s="76" t="s">
        <v>1366</v>
      </c>
    </row>
    <row r="104" spans="1:1" ht="34.799999999999997" x14ac:dyDescent="0.3">
      <c r="A104" s="76" t="s">
        <v>1367</v>
      </c>
    </row>
    <row r="105" spans="1:1" ht="17.399999999999999" x14ac:dyDescent="0.3">
      <c r="A105" s="73" t="s">
        <v>1368</v>
      </c>
    </row>
    <row r="106" spans="1:1" ht="17.399999999999999" x14ac:dyDescent="0.3">
      <c r="A106" s="76" t="s">
        <v>1369</v>
      </c>
    </row>
    <row r="107" spans="1:1" ht="17.399999999999999" x14ac:dyDescent="0.3">
      <c r="A107" s="76" t="s">
        <v>1370</v>
      </c>
    </row>
    <row r="108" spans="1:1" ht="17.399999999999999" x14ac:dyDescent="0.3">
      <c r="A108" s="76" t="s">
        <v>1371</v>
      </c>
    </row>
    <row r="109" spans="1:1" ht="17.399999999999999" x14ac:dyDescent="0.3">
      <c r="A109" s="76" t="s">
        <v>1372</v>
      </c>
    </row>
    <row r="110" spans="1:1" ht="17.399999999999999" x14ac:dyDescent="0.3">
      <c r="A110" s="76" t="s">
        <v>1373</v>
      </c>
    </row>
    <row r="111" spans="1:1" ht="17.399999999999999" x14ac:dyDescent="0.3">
      <c r="A111" s="76" t="s">
        <v>1374</v>
      </c>
    </row>
    <row r="112" spans="1:1" ht="17.399999999999999" x14ac:dyDescent="0.3">
      <c r="A112" s="81" t="s">
        <v>1375</v>
      </c>
    </row>
    <row r="113" spans="1:1" ht="17.399999999999999" x14ac:dyDescent="0.3">
      <c r="A113" s="76" t="s">
        <v>1376</v>
      </c>
    </row>
    <row r="114" spans="1:1" ht="17.399999999999999" x14ac:dyDescent="0.3">
      <c r="A114" s="73" t="s">
        <v>1377</v>
      </c>
    </row>
    <row r="115" spans="1:1" ht="17.399999999999999" x14ac:dyDescent="0.3">
      <c r="A115" s="76" t="s">
        <v>1378</v>
      </c>
    </row>
    <row r="116" spans="1:1" ht="17.399999999999999" x14ac:dyDescent="0.3">
      <c r="A116" s="76" t="s">
        <v>1379</v>
      </c>
    </row>
    <row r="117" spans="1:1" ht="17.399999999999999" x14ac:dyDescent="0.3">
      <c r="A117" s="73" t="s">
        <v>1380</v>
      </c>
    </row>
    <row r="118" spans="1:1" ht="17.399999999999999" x14ac:dyDescent="0.3">
      <c r="A118" s="76" t="s">
        <v>1381</v>
      </c>
    </row>
    <row r="119" spans="1:1" ht="17.399999999999999" x14ac:dyDescent="0.3">
      <c r="A119" s="76" t="s">
        <v>1382</v>
      </c>
    </row>
    <row r="120" spans="1:1" ht="17.399999999999999" x14ac:dyDescent="0.3">
      <c r="A120" s="76" t="s">
        <v>1383</v>
      </c>
    </row>
    <row r="121" spans="1:1" ht="17.399999999999999" x14ac:dyDescent="0.3">
      <c r="A121" s="81" t="s">
        <v>1384</v>
      </c>
    </row>
    <row r="122" spans="1:1" ht="17.399999999999999" x14ac:dyDescent="0.3">
      <c r="A122" s="73" t="s">
        <v>1385</v>
      </c>
    </row>
    <row r="123" spans="1:1" ht="17.399999999999999" x14ac:dyDescent="0.3">
      <c r="A123" s="73" t="s">
        <v>1386</v>
      </c>
    </row>
    <row r="124" spans="1:1" ht="17.399999999999999" x14ac:dyDescent="0.3">
      <c r="A124" s="76" t="s">
        <v>1387</v>
      </c>
    </row>
    <row r="125" spans="1:1" ht="17.399999999999999" x14ac:dyDescent="0.3">
      <c r="A125" s="76" t="s">
        <v>1388</v>
      </c>
    </row>
    <row r="126" spans="1:1" ht="17.399999999999999" x14ac:dyDescent="0.3">
      <c r="A126" s="76" t="s">
        <v>1389</v>
      </c>
    </row>
    <row r="127" spans="1:1" ht="17.399999999999999" x14ac:dyDescent="0.3">
      <c r="A127" s="76" t="s">
        <v>1390</v>
      </c>
    </row>
    <row r="128" spans="1:1" ht="17.399999999999999" x14ac:dyDescent="0.3">
      <c r="A128" s="76" t="s">
        <v>1391</v>
      </c>
    </row>
    <row r="129" spans="1:1" ht="17.399999999999999" x14ac:dyDescent="0.3">
      <c r="A129" s="81" t="s">
        <v>1392</v>
      </c>
    </row>
    <row r="130" spans="1:1" ht="34.799999999999997" x14ac:dyDescent="0.3">
      <c r="A130" s="76" t="s">
        <v>1393</v>
      </c>
    </row>
    <row r="131" spans="1:1" ht="87" x14ac:dyDescent="0.3">
      <c r="A131" s="76" t="s">
        <v>1394</v>
      </c>
    </row>
    <row r="132" spans="1:1" ht="34.799999999999997" x14ac:dyDescent="0.3">
      <c r="A132" s="76" t="s">
        <v>1395</v>
      </c>
    </row>
    <row r="133" spans="1:1" ht="17.399999999999999" x14ac:dyDescent="0.3">
      <c r="A133" s="81" t="s">
        <v>1396</v>
      </c>
    </row>
    <row r="134" spans="1:1" ht="34.799999999999997" x14ac:dyDescent="0.3">
      <c r="A134" s="73" t="s">
        <v>1397</v>
      </c>
    </row>
    <row r="135" spans="1:1" ht="17.399999999999999" x14ac:dyDescent="0.3">
      <c r="A135" s="73"/>
    </row>
    <row r="136" spans="1:1" ht="18" x14ac:dyDescent="0.3">
      <c r="A136" s="74" t="s">
        <v>1398</v>
      </c>
    </row>
    <row r="137" spans="1:1" ht="17.399999999999999" x14ac:dyDescent="0.3">
      <c r="A137" s="76" t="s">
        <v>1399</v>
      </c>
    </row>
    <row r="138" spans="1:1" ht="52.2" x14ac:dyDescent="0.3">
      <c r="A138" s="78" t="s">
        <v>1400</v>
      </c>
    </row>
    <row r="139" spans="1:1" ht="52.2" x14ac:dyDescent="0.3">
      <c r="A139" s="78" t="s">
        <v>1401</v>
      </c>
    </row>
    <row r="140" spans="1:1" ht="17.399999999999999" x14ac:dyDescent="0.3">
      <c r="A140" s="77" t="s">
        <v>1402</v>
      </c>
    </row>
    <row r="141" spans="1:1" ht="17.399999999999999" x14ac:dyDescent="0.3">
      <c r="A141" s="82" t="s">
        <v>1403</v>
      </c>
    </row>
    <row r="142" spans="1:1" ht="34.799999999999997" x14ac:dyDescent="0.35">
      <c r="A142" s="79" t="s">
        <v>1404</v>
      </c>
    </row>
    <row r="143" spans="1:1" ht="17.399999999999999" x14ac:dyDescent="0.3">
      <c r="A143" s="78" t="s">
        <v>1405</v>
      </c>
    </row>
    <row r="144" spans="1:1" ht="17.399999999999999" x14ac:dyDescent="0.3">
      <c r="A144" s="78" t="s">
        <v>1406</v>
      </c>
    </row>
    <row r="145" spans="1:1" ht="34.799999999999997" x14ac:dyDescent="0.3">
      <c r="A145" s="82" t="s">
        <v>1407</v>
      </c>
    </row>
    <row r="146" spans="1:1" ht="17.399999999999999" x14ac:dyDescent="0.3">
      <c r="A146" s="77" t="s">
        <v>1408</v>
      </c>
    </row>
    <row r="147" spans="1:1" ht="17.399999999999999" x14ac:dyDescent="0.3">
      <c r="A147" s="82" t="s">
        <v>1409</v>
      </c>
    </row>
    <row r="148" spans="1:1" ht="17.399999999999999" x14ac:dyDescent="0.3">
      <c r="A148" s="78" t="s">
        <v>1410</v>
      </c>
    </row>
    <row r="149" spans="1:1" ht="17.399999999999999" x14ac:dyDescent="0.3">
      <c r="A149" s="78" t="s">
        <v>1411</v>
      </c>
    </row>
    <row r="150" spans="1:1" ht="17.399999999999999" x14ac:dyDescent="0.3">
      <c r="A150" s="78" t="s">
        <v>1412</v>
      </c>
    </row>
    <row r="151" spans="1:1" ht="34.799999999999997" x14ac:dyDescent="0.3">
      <c r="A151" s="82" t="s">
        <v>1413</v>
      </c>
    </row>
    <row r="152" spans="1:1" ht="17.399999999999999" x14ac:dyDescent="0.3">
      <c r="A152" s="77" t="s">
        <v>1414</v>
      </c>
    </row>
    <row r="153" spans="1:1" ht="17.399999999999999" x14ac:dyDescent="0.3">
      <c r="A153" s="78" t="s">
        <v>1415</v>
      </c>
    </row>
    <row r="154" spans="1:1" ht="17.399999999999999" x14ac:dyDescent="0.3">
      <c r="A154" s="78" t="s">
        <v>1416</v>
      </c>
    </row>
    <row r="155" spans="1:1" ht="17.399999999999999" x14ac:dyDescent="0.3">
      <c r="A155" s="78" t="s">
        <v>1417</v>
      </c>
    </row>
    <row r="156" spans="1:1" ht="17.399999999999999" x14ac:dyDescent="0.3">
      <c r="A156" s="78" t="s">
        <v>1418</v>
      </c>
    </row>
    <row r="157" spans="1:1" ht="34.799999999999997" x14ac:dyDescent="0.3">
      <c r="A157" s="78" t="s">
        <v>1419</v>
      </c>
    </row>
    <row r="158" spans="1:1" ht="34.799999999999997" x14ac:dyDescent="0.3">
      <c r="A158" s="78" t="s">
        <v>1420</v>
      </c>
    </row>
    <row r="159" spans="1:1" ht="17.399999999999999" x14ac:dyDescent="0.3">
      <c r="A159" s="77" t="s">
        <v>1421</v>
      </c>
    </row>
    <row r="160" spans="1:1" ht="34.799999999999997" x14ac:dyDescent="0.3">
      <c r="A160" s="78" t="s">
        <v>1422</v>
      </c>
    </row>
    <row r="161" spans="1:1" ht="34.799999999999997" x14ac:dyDescent="0.3">
      <c r="A161" s="78" t="s">
        <v>1423</v>
      </c>
    </row>
    <row r="162" spans="1:1" ht="17.399999999999999" x14ac:dyDescent="0.3">
      <c r="A162" s="78" t="s">
        <v>1424</v>
      </c>
    </row>
    <row r="163" spans="1:1" ht="17.399999999999999" x14ac:dyDescent="0.3">
      <c r="A163" s="77" t="s">
        <v>1425</v>
      </c>
    </row>
    <row r="164" spans="1:1" ht="34.799999999999997" x14ac:dyDescent="0.35">
      <c r="A164" s="79" t="s">
        <v>1426</v>
      </c>
    </row>
    <row r="165" spans="1:1" ht="34.799999999999997" x14ac:dyDescent="0.3">
      <c r="A165" s="78" t="s">
        <v>1427</v>
      </c>
    </row>
    <row r="166" spans="1:1" ht="17.399999999999999" x14ac:dyDescent="0.3">
      <c r="A166" s="77" t="s">
        <v>1428</v>
      </c>
    </row>
    <row r="167" spans="1:1" ht="17.399999999999999" x14ac:dyDescent="0.3">
      <c r="A167" s="78" t="s">
        <v>1429</v>
      </c>
    </row>
    <row r="168" spans="1:1" ht="17.399999999999999" x14ac:dyDescent="0.3">
      <c r="A168" s="77" t="s">
        <v>1430</v>
      </c>
    </row>
    <row r="169" spans="1:1" ht="17.399999999999999" x14ac:dyDescent="0.35">
      <c r="A169" s="79" t="s">
        <v>1431</v>
      </c>
    </row>
    <row r="170" spans="1:1" ht="17.399999999999999" x14ac:dyDescent="0.35">
      <c r="A170" s="79"/>
    </row>
    <row r="171" spans="1:1" ht="17.399999999999999" x14ac:dyDescent="0.35">
      <c r="A171" s="79"/>
    </row>
    <row r="172" spans="1:1" ht="17.399999999999999" x14ac:dyDescent="0.35">
      <c r="A172" s="79"/>
    </row>
    <row r="173" spans="1:1" ht="17.399999999999999" x14ac:dyDescent="0.35">
      <c r="A173" s="79"/>
    </row>
    <row r="174" spans="1:1" ht="17.399999999999999" x14ac:dyDescent="0.35">
      <c r="A174" s="79"/>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6769-8B5F-4682-B5CA-0C60CF4C7C04}">
  <sheetPr>
    <tabColor theme="9" tint="-0.249977111117893"/>
  </sheetPr>
  <dimension ref="A1:N413"/>
  <sheetViews>
    <sheetView view="pageBreakPreview" topLeftCell="A5" zoomScaleNormal="100" zoomScaleSheetLayoutView="100" workbookViewId="0">
      <selection activeCell="C18" sqref="C18"/>
    </sheetView>
  </sheetViews>
  <sheetFormatPr defaultColWidth="8.109375" defaultRowHeight="14.4" outlineLevelRow="1" x14ac:dyDescent="0.25"/>
  <cols>
    <col min="1" max="1" width="12.109375" style="104" customWidth="1"/>
    <col min="2" max="2" width="55.21875" style="104" customWidth="1"/>
    <col min="3" max="3" width="36.88671875" style="104" customWidth="1"/>
    <col min="4" max="4" width="45.21875" style="104" customWidth="1"/>
    <col min="5" max="5" width="6.109375" style="104" customWidth="1"/>
    <col min="6" max="6" width="37.88671875" style="104" customWidth="1"/>
    <col min="7" max="7" width="37.88671875" style="100" customWidth="1"/>
    <col min="8" max="8" width="6.6640625" style="104" customWidth="1"/>
    <col min="9" max="10" width="34.6640625" style="104" customWidth="1"/>
    <col min="11" max="11" width="43.33203125" style="104" customWidth="1"/>
    <col min="12" max="12" width="6.6640625" style="104" customWidth="1"/>
    <col min="13" max="13" width="23.33203125" style="104" customWidth="1"/>
    <col min="14" max="14" width="23.33203125" style="100" customWidth="1"/>
    <col min="15" max="16384" width="8.109375" style="102"/>
  </cols>
  <sheetData>
    <row r="1" spans="1:13" ht="31.2" x14ac:dyDescent="0.25">
      <c r="A1" s="70" t="s">
        <v>1446</v>
      </c>
      <c r="B1" s="70"/>
      <c r="C1" s="100"/>
      <c r="D1" s="100"/>
      <c r="E1" s="100"/>
      <c r="F1" s="101" t="s">
        <v>1447</v>
      </c>
      <c r="H1" s="100"/>
      <c r="I1" s="70"/>
      <c r="J1" s="100"/>
      <c r="K1" s="100"/>
      <c r="L1" s="100"/>
      <c r="M1" s="100"/>
    </row>
    <row r="2" spans="1:13" ht="15" thickBot="1" x14ac:dyDescent="0.3">
      <c r="A2" s="100"/>
      <c r="B2" s="103"/>
      <c r="C2" s="103"/>
      <c r="D2" s="100"/>
      <c r="E2" s="100"/>
      <c r="F2" s="100"/>
      <c r="H2" s="100"/>
      <c r="L2" s="100"/>
      <c r="M2" s="100"/>
    </row>
    <row r="3" spans="1:13" ht="18.600000000000001" thickBot="1" x14ac:dyDescent="0.3">
      <c r="A3" s="105"/>
      <c r="B3" s="106" t="s">
        <v>0</v>
      </c>
      <c r="C3" s="107" t="s">
        <v>1</v>
      </c>
      <c r="D3" s="105"/>
      <c r="E3" s="105"/>
      <c r="F3" s="100"/>
      <c r="G3" s="105"/>
      <c r="H3" s="100"/>
      <c r="L3" s="100"/>
      <c r="M3" s="100"/>
    </row>
    <row r="4" spans="1:13" ht="15" thickBot="1" x14ac:dyDescent="0.3">
      <c r="H4" s="100"/>
      <c r="L4" s="100"/>
      <c r="M4" s="100"/>
    </row>
    <row r="5" spans="1:13" ht="18" x14ac:dyDescent="0.25">
      <c r="A5" s="108"/>
      <c r="B5" s="109" t="s">
        <v>2</v>
      </c>
      <c r="C5" s="108"/>
      <c r="E5" s="110"/>
      <c r="F5" s="110"/>
      <c r="H5" s="100"/>
      <c r="L5" s="100"/>
      <c r="M5" s="100"/>
    </row>
    <row r="6" spans="1:13" x14ac:dyDescent="0.25">
      <c r="B6" s="111" t="s">
        <v>3</v>
      </c>
      <c r="C6" s="110"/>
      <c r="D6" s="110"/>
      <c r="H6" s="100"/>
      <c r="L6" s="100"/>
      <c r="M6" s="100"/>
    </row>
    <row r="7" spans="1:13" x14ac:dyDescent="0.25">
      <c r="B7" s="112" t="s">
        <v>1448</v>
      </c>
      <c r="C7" s="110"/>
      <c r="D7" s="110"/>
      <c r="H7" s="100"/>
      <c r="L7" s="100"/>
      <c r="M7" s="100"/>
    </row>
    <row r="8" spans="1:13" x14ac:dyDescent="0.25">
      <c r="B8" s="112" t="s">
        <v>4</v>
      </c>
      <c r="C8" s="110"/>
      <c r="D8" s="110"/>
      <c r="F8" s="104" t="s">
        <v>1449</v>
      </c>
      <c r="H8" s="100"/>
      <c r="L8" s="100"/>
      <c r="M8" s="100"/>
    </row>
    <row r="9" spans="1:13" x14ac:dyDescent="0.25">
      <c r="B9" s="111" t="s">
        <v>1450</v>
      </c>
      <c r="H9" s="100"/>
      <c r="L9" s="100"/>
      <c r="M9" s="100"/>
    </row>
    <row r="10" spans="1:13" x14ac:dyDescent="0.25">
      <c r="B10" s="111" t="s">
        <v>409</v>
      </c>
      <c r="H10" s="100"/>
      <c r="L10" s="100"/>
      <c r="M10" s="100"/>
    </row>
    <row r="11" spans="1:13" ht="15" thickBot="1" x14ac:dyDescent="0.3">
      <c r="B11" s="113" t="s">
        <v>420</v>
      </c>
      <c r="H11" s="100"/>
      <c r="L11" s="100"/>
      <c r="M11" s="100"/>
    </row>
    <row r="12" spans="1:13" x14ac:dyDescent="0.25">
      <c r="B12" s="114"/>
      <c r="H12" s="100"/>
      <c r="L12" s="100"/>
      <c r="M12" s="100"/>
    </row>
    <row r="13" spans="1:13" ht="36" x14ac:dyDescent="0.25">
      <c r="A13" s="115" t="s">
        <v>5</v>
      </c>
      <c r="B13" s="115" t="s">
        <v>3</v>
      </c>
      <c r="C13" s="116"/>
      <c r="D13" s="116"/>
      <c r="E13" s="116"/>
      <c r="F13" s="116"/>
      <c r="G13" s="117"/>
      <c r="H13" s="100"/>
      <c r="L13" s="100"/>
      <c r="M13" s="100"/>
    </row>
    <row r="14" spans="1:13" x14ac:dyDescent="0.25">
      <c r="A14" s="104" t="s">
        <v>6</v>
      </c>
      <c r="B14" s="118" t="s">
        <v>7</v>
      </c>
      <c r="C14" s="104" t="s">
        <v>8</v>
      </c>
      <c r="E14" s="110"/>
      <c r="F14" s="110"/>
      <c r="H14" s="100"/>
      <c r="L14" s="100"/>
      <c r="M14" s="100"/>
    </row>
    <row r="15" spans="1:13" x14ac:dyDescent="0.25">
      <c r="A15" s="104" t="s">
        <v>9</v>
      </c>
      <c r="B15" s="118" t="s">
        <v>10</v>
      </c>
      <c r="C15" s="104" t="s">
        <v>11</v>
      </c>
      <c r="E15" s="110"/>
      <c r="F15" s="110"/>
      <c r="H15" s="100"/>
      <c r="L15" s="100"/>
      <c r="M15" s="100"/>
    </row>
    <row r="16" spans="1:13" ht="28.8" x14ac:dyDescent="0.25">
      <c r="A16" s="104" t="s">
        <v>12</v>
      </c>
      <c r="B16" s="118" t="s">
        <v>13</v>
      </c>
      <c r="C16" s="104" t="s">
        <v>14</v>
      </c>
      <c r="E16" s="110"/>
      <c r="F16" s="110"/>
      <c r="H16" s="100"/>
      <c r="L16" s="100"/>
      <c r="M16" s="100"/>
    </row>
    <row r="17" spans="1:13" ht="28.8" x14ac:dyDescent="0.25">
      <c r="A17" s="104" t="s">
        <v>15</v>
      </c>
      <c r="B17" s="118" t="s">
        <v>16</v>
      </c>
      <c r="C17" s="104" t="s">
        <v>17</v>
      </c>
      <c r="E17" s="110"/>
      <c r="F17" s="110"/>
      <c r="H17" s="100"/>
      <c r="L17" s="100"/>
      <c r="M17" s="100"/>
    </row>
    <row r="18" spans="1:13" outlineLevel="1" x14ac:dyDescent="0.25">
      <c r="A18" s="104" t="s">
        <v>18</v>
      </c>
      <c r="B18" s="118" t="s">
        <v>19</v>
      </c>
      <c r="C18" s="119">
        <v>45504</v>
      </c>
      <c r="E18" s="110"/>
      <c r="F18" s="110"/>
      <c r="H18" s="100"/>
      <c r="L18" s="100"/>
      <c r="M18" s="100"/>
    </row>
    <row r="19" spans="1:13" outlineLevel="1" x14ac:dyDescent="0.25">
      <c r="A19" s="104" t="s">
        <v>20</v>
      </c>
      <c r="B19" s="120" t="s">
        <v>1451</v>
      </c>
      <c r="E19" s="110"/>
      <c r="F19" s="110"/>
      <c r="H19" s="100"/>
      <c r="L19" s="100"/>
      <c r="M19" s="100"/>
    </row>
    <row r="20" spans="1:13" outlineLevel="1" x14ac:dyDescent="0.25">
      <c r="A20" s="104" t="s">
        <v>1452</v>
      </c>
      <c r="B20" s="120" t="s">
        <v>1453</v>
      </c>
      <c r="E20" s="110"/>
      <c r="F20" s="110"/>
      <c r="H20" s="100"/>
      <c r="L20" s="100"/>
      <c r="M20" s="100"/>
    </row>
    <row r="21" spans="1:13" outlineLevel="1" x14ac:dyDescent="0.25">
      <c r="A21" s="104" t="s">
        <v>21</v>
      </c>
      <c r="B21" s="120"/>
      <c r="E21" s="110"/>
      <c r="F21" s="110"/>
      <c r="H21" s="100"/>
      <c r="L21" s="100"/>
      <c r="M21" s="100"/>
    </row>
    <row r="22" spans="1:13" outlineLevel="1" x14ac:dyDescent="0.25">
      <c r="A22" s="104" t="s">
        <v>22</v>
      </c>
      <c r="B22" s="120"/>
      <c r="E22" s="110"/>
      <c r="F22" s="110"/>
      <c r="H22" s="100"/>
      <c r="L22" s="100"/>
      <c r="M22" s="100"/>
    </row>
    <row r="23" spans="1:13" outlineLevel="1" x14ac:dyDescent="0.25">
      <c r="A23" s="104" t="s">
        <v>1454</v>
      </c>
      <c r="B23" s="120"/>
      <c r="E23" s="110"/>
      <c r="F23" s="110"/>
      <c r="H23" s="100"/>
      <c r="L23" s="100"/>
      <c r="M23" s="100"/>
    </row>
    <row r="24" spans="1:13" outlineLevel="1" x14ac:dyDescent="0.25">
      <c r="A24" s="104" t="s">
        <v>1455</v>
      </c>
      <c r="B24" s="120"/>
      <c r="E24" s="110"/>
      <c r="F24" s="110"/>
      <c r="H24" s="100"/>
      <c r="L24" s="100"/>
      <c r="M24" s="100"/>
    </row>
    <row r="25" spans="1:13" outlineLevel="1" x14ac:dyDescent="0.25">
      <c r="A25" s="104" t="s">
        <v>1456</v>
      </c>
      <c r="B25" s="120"/>
      <c r="E25" s="110"/>
      <c r="F25" s="110"/>
      <c r="H25" s="100"/>
      <c r="L25" s="100"/>
      <c r="M25" s="100"/>
    </row>
    <row r="26" spans="1:13" ht="18" x14ac:dyDescent="0.25">
      <c r="A26" s="116"/>
      <c r="B26" s="115" t="s">
        <v>1448</v>
      </c>
      <c r="C26" s="116"/>
      <c r="D26" s="116"/>
      <c r="E26" s="116"/>
      <c r="F26" s="116"/>
      <c r="G26" s="117"/>
      <c r="H26" s="100"/>
      <c r="L26" s="100"/>
      <c r="M26" s="100"/>
    </row>
    <row r="27" spans="1:13" x14ac:dyDescent="0.25">
      <c r="A27" s="104" t="s">
        <v>23</v>
      </c>
      <c r="B27" s="121" t="s">
        <v>1457</v>
      </c>
      <c r="C27" s="104" t="s">
        <v>24</v>
      </c>
      <c r="D27" s="122"/>
      <c r="E27" s="122"/>
      <c r="F27" s="122"/>
      <c r="H27" s="100"/>
      <c r="L27" s="100"/>
      <c r="M27" s="100"/>
    </row>
    <row r="28" spans="1:13" x14ac:dyDescent="0.25">
      <c r="A28" s="104" t="s">
        <v>25</v>
      </c>
      <c r="B28" s="123" t="s">
        <v>1458</v>
      </c>
      <c r="C28" s="104" t="s">
        <v>24</v>
      </c>
      <c r="D28" s="122"/>
      <c r="E28" s="122"/>
      <c r="F28" s="122"/>
      <c r="H28" s="100"/>
      <c r="L28" s="100"/>
    </row>
    <row r="29" spans="1:13" x14ac:dyDescent="0.25">
      <c r="A29" s="104" t="s">
        <v>26</v>
      </c>
      <c r="B29" s="121" t="s">
        <v>27</v>
      </c>
      <c r="C29" s="104" t="s">
        <v>24</v>
      </c>
      <c r="E29" s="122"/>
      <c r="F29" s="122"/>
      <c r="H29" s="100"/>
      <c r="L29" s="100"/>
    </row>
    <row r="30" spans="1:13" outlineLevel="1" x14ac:dyDescent="0.25">
      <c r="A30" s="104" t="s">
        <v>28</v>
      </c>
      <c r="B30" s="121" t="s">
        <v>29</v>
      </c>
      <c r="C30" s="104" t="s">
        <v>30</v>
      </c>
      <c r="E30" s="122"/>
      <c r="F30" s="122"/>
      <c r="H30" s="100"/>
      <c r="L30" s="100"/>
    </row>
    <row r="31" spans="1:13" outlineLevel="1" x14ac:dyDescent="0.25">
      <c r="A31" s="104" t="s">
        <v>31</v>
      </c>
      <c r="B31" s="121"/>
      <c r="E31" s="122"/>
      <c r="F31" s="122"/>
      <c r="H31" s="100"/>
      <c r="L31" s="100"/>
      <c r="M31" s="100"/>
    </row>
    <row r="32" spans="1:13" outlineLevel="1" x14ac:dyDescent="0.25">
      <c r="A32" s="104" t="s">
        <v>32</v>
      </c>
      <c r="B32" s="121"/>
      <c r="E32" s="122"/>
      <c r="F32" s="122"/>
      <c r="H32" s="100"/>
      <c r="L32" s="100"/>
      <c r="M32" s="100"/>
    </row>
    <row r="33" spans="1:14" outlineLevel="1" x14ac:dyDescent="0.25">
      <c r="A33" s="104" t="s">
        <v>33</v>
      </c>
      <c r="B33" s="121"/>
      <c r="E33" s="122"/>
      <c r="F33" s="122"/>
      <c r="H33" s="100"/>
      <c r="L33" s="100"/>
      <c r="M33" s="100"/>
    </row>
    <row r="34" spans="1:14" outlineLevel="1" x14ac:dyDescent="0.25">
      <c r="A34" s="104" t="s">
        <v>34</v>
      </c>
      <c r="B34" s="121"/>
      <c r="E34" s="122"/>
      <c r="F34" s="122"/>
      <c r="H34" s="100"/>
      <c r="L34" s="100"/>
      <c r="M34" s="100"/>
    </row>
    <row r="35" spans="1:14" outlineLevel="1" x14ac:dyDescent="0.25">
      <c r="A35" s="104" t="s">
        <v>1459</v>
      </c>
      <c r="B35" s="124"/>
      <c r="E35" s="122"/>
      <c r="F35" s="122"/>
      <c r="H35" s="100"/>
      <c r="L35" s="100"/>
      <c r="M35" s="100"/>
    </row>
    <row r="36" spans="1:14" ht="18" x14ac:dyDescent="0.25">
      <c r="A36" s="115"/>
      <c r="B36" s="115" t="s">
        <v>4</v>
      </c>
      <c r="C36" s="115"/>
      <c r="D36" s="116"/>
      <c r="E36" s="116"/>
      <c r="F36" s="116"/>
      <c r="G36" s="117"/>
      <c r="H36" s="100"/>
      <c r="L36" s="100"/>
      <c r="M36" s="100"/>
    </row>
    <row r="37" spans="1:14" ht="15" customHeight="1" x14ac:dyDescent="0.25">
      <c r="A37" s="125"/>
      <c r="B37" s="126" t="s">
        <v>35</v>
      </c>
      <c r="C37" s="125" t="s">
        <v>59</v>
      </c>
      <c r="D37" s="127"/>
      <c r="E37" s="127"/>
      <c r="F37" s="127"/>
      <c r="G37" s="128"/>
      <c r="H37" s="100"/>
      <c r="L37" s="100"/>
      <c r="M37" s="100"/>
    </row>
    <row r="38" spans="1:14" x14ac:dyDescent="0.25">
      <c r="A38" s="104" t="s">
        <v>36</v>
      </c>
      <c r="B38" s="122" t="s">
        <v>1460</v>
      </c>
      <c r="C38" s="129">
        <v>3578.1437612500199</v>
      </c>
      <c r="F38" s="122"/>
      <c r="H38" s="100"/>
      <c r="L38" s="100"/>
      <c r="M38" s="100"/>
    </row>
    <row r="39" spans="1:14" x14ac:dyDescent="0.25">
      <c r="A39" s="104" t="s">
        <v>37</v>
      </c>
      <c r="B39" s="122" t="s">
        <v>38</v>
      </c>
      <c r="C39" s="129">
        <v>2750</v>
      </c>
      <c r="F39" s="122"/>
      <c r="H39" s="100"/>
      <c r="L39" s="100"/>
      <c r="M39" s="100"/>
      <c r="N39" s="102"/>
    </row>
    <row r="40" spans="1:14" outlineLevel="1" x14ac:dyDescent="0.25">
      <c r="A40" s="104" t="s">
        <v>39</v>
      </c>
      <c r="B40" s="130" t="s">
        <v>40</v>
      </c>
      <c r="C40" s="129">
        <v>3452.1901980789498</v>
      </c>
      <c r="F40" s="122"/>
      <c r="H40" s="100"/>
      <c r="L40" s="100"/>
      <c r="M40" s="100"/>
      <c r="N40" s="102"/>
    </row>
    <row r="41" spans="1:14" outlineLevel="1" x14ac:dyDescent="0.25">
      <c r="A41" s="104" t="s">
        <v>41</v>
      </c>
      <c r="B41" s="130" t="s">
        <v>42</v>
      </c>
      <c r="C41" s="129">
        <v>2778.5862499999998</v>
      </c>
      <c r="F41" s="122"/>
      <c r="H41" s="100"/>
      <c r="L41" s="100"/>
      <c r="M41" s="100"/>
      <c r="N41" s="102"/>
    </row>
    <row r="42" spans="1:14" outlineLevel="1" x14ac:dyDescent="0.25">
      <c r="A42" s="104" t="s">
        <v>43</v>
      </c>
      <c r="B42" s="130"/>
      <c r="C42" s="131"/>
      <c r="F42" s="122"/>
      <c r="H42" s="100"/>
      <c r="L42" s="100"/>
      <c r="M42" s="100"/>
      <c r="N42" s="102"/>
    </row>
    <row r="43" spans="1:14" outlineLevel="1" x14ac:dyDescent="0.25">
      <c r="A43" s="102" t="s">
        <v>1461</v>
      </c>
      <c r="B43" s="122"/>
      <c r="F43" s="122"/>
      <c r="H43" s="100"/>
      <c r="L43" s="100"/>
      <c r="M43" s="100"/>
      <c r="N43" s="102"/>
    </row>
    <row r="44" spans="1:14" ht="15" customHeight="1" x14ac:dyDescent="0.25">
      <c r="A44" s="125"/>
      <c r="B44" s="125" t="s">
        <v>1462</v>
      </c>
      <c r="C44" s="125" t="s">
        <v>44</v>
      </c>
      <c r="D44" s="125" t="s">
        <v>45</v>
      </c>
      <c r="E44" s="125"/>
      <c r="F44" s="125" t="s">
        <v>46</v>
      </c>
      <c r="G44" s="125" t="s">
        <v>47</v>
      </c>
      <c r="I44" s="100"/>
      <c r="J44" s="100"/>
      <c r="K44" s="102"/>
      <c r="L44" s="102"/>
      <c r="M44" s="102"/>
      <c r="N44" s="102"/>
    </row>
    <row r="45" spans="1:14" x14ac:dyDescent="0.25">
      <c r="A45" s="104" t="s">
        <v>48</v>
      </c>
      <c r="B45" s="122" t="s">
        <v>49</v>
      </c>
      <c r="C45" s="132">
        <v>0.05</v>
      </c>
      <c r="D45" s="133">
        <f>IF(OR(C38="[For completion]",C39="[For completion]"),"Please complete G.3.1.1 and G.3.1.2",(C38/C39-1-MAX(C45,F45)))</f>
        <v>0.25114318590909807</v>
      </c>
      <c r="E45" s="134"/>
      <c r="F45" s="134">
        <v>0.05</v>
      </c>
      <c r="G45" s="104" t="s">
        <v>50</v>
      </c>
      <c r="H45" s="100"/>
      <c r="L45" s="100"/>
      <c r="M45" s="100"/>
      <c r="N45" s="102"/>
    </row>
    <row r="46" spans="1:14" outlineLevel="1" x14ac:dyDescent="0.25">
      <c r="C46" s="134"/>
      <c r="D46" s="134"/>
      <c r="E46" s="134"/>
      <c r="F46" s="134"/>
      <c r="G46" s="135"/>
      <c r="H46" s="100"/>
      <c r="L46" s="100"/>
      <c r="M46" s="100"/>
      <c r="N46" s="102"/>
    </row>
    <row r="47" spans="1:14" outlineLevel="1" x14ac:dyDescent="0.25">
      <c r="A47" s="136" t="s">
        <v>51</v>
      </c>
      <c r="B47" s="136" t="s">
        <v>52</v>
      </c>
      <c r="C47" s="137">
        <f>IF(OR(C38="[For completion]",C39="[For completion]"),"", C38-C39)</f>
        <v>828.14376125001991</v>
      </c>
      <c r="D47" s="134"/>
      <c r="E47" s="134"/>
      <c r="F47" s="134"/>
      <c r="G47" s="135"/>
      <c r="H47" s="100"/>
      <c r="L47" s="100"/>
      <c r="M47" s="100"/>
      <c r="N47" s="102"/>
    </row>
    <row r="48" spans="1:14" outlineLevel="1" x14ac:dyDescent="0.25">
      <c r="A48" s="104" t="s">
        <v>53</v>
      </c>
      <c r="C48" s="135"/>
      <c r="D48" s="135"/>
      <c r="E48" s="135"/>
      <c r="F48" s="135"/>
      <c r="G48" s="135"/>
      <c r="H48" s="100"/>
      <c r="L48" s="100"/>
      <c r="M48" s="100"/>
      <c r="N48" s="102"/>
    </row>
    <row r="49" spans="1:14" outlineLevel="1" x14ac:dyDescent="0.25">
      <c r="A49" s="104" t="s">
        <v>54</v>
      </c>
      <c r="B49" s="120" t="s">
        <v>55</v>
      </c>
      <c r="D49" s="132">
        <v>0.214596779744407</v>
      </c>
      <c r="E49" s="135"/>
      <c r="F49" s="135"/>
      <c r="G49" s="135"/>
      <c r="H49" s="100"/>
      <c r="L49" s="100"/>
      <c r="M49" s="100"/>
      <c r="N49" s="102"/>
    </row>
    <row r="50" spans="1:14" outlineLevel="1" x14ac:dyDescent="0.25">
      <c r="A50" s="104" t="s">
        <v>56</v>
      </c>
      <c r="B50" s="120" t="s">
        <v>57</v>
      </c>
      <c r="D50" s="132">
        <v>0.242426862969954</v>
      </c>
      <c r="E50" s="135"/>
      <c r="F50" s="135"/>
      <c r="G50" s="135"/>
      <c r="H50" s="100"/>
      <c r="L50" s="100"/>
      <c r="M50" s="100"/>
      <c r="N50" s="102"/>
    </row>
    <row r="51" spans="1:14" outlineLevel="1" x14ac:dyDescent="0.25">
      <c r="A51" s="104" t="s">
        <v>58</v>
      </c>
      <c r="B51" s="120"/>
      <c r="C51" s="135"/>
      <c r="D51" s="135"/>
      <c r="E51" s="135"/>
      <c r="F51" s="135"/>
      <c r="G51" s="135"/>
      <c r="H51" s="100"/>
      <c r="L51" s="100"/>
      <c r="M51" s="100"/>
      <c r="N51" s="102"/>
    </row>
    <row r="52" spans="1:14" ht="15" customHeight="1" x14ac:dyDescent="0.25">
      <c r="A52" s="125"/>
      <c r="B52" s="126" t="s">
        <v>1463</v>
      </c>
      <c r="C52" s="125" t="s">
        <v>59</v>
      </c>
      <c r="D52" s="125"/>
      <c r="E52" s="127"/>
      <c r="F52" s="128" t="s">
        <v>291</v>
      </c>
      <c r="G52" s="128"/>
      <c r="H52" s="100"/>
      <c r="L52" s="100"/>
      <c r="M52" s="100"/>
      <c r="N52" s="102"/>
    </row>
    <row r="53" spans="1:14" x14ac:dyDescent="0.25">
      <c r="A53" s="104" t="s">
        <v>60</v>
      </c>
      <c r="B53" s="122" t="s">
        <v>61</v>
      </c>
      <c r="C53" s="129">
        <v>3578.1437612499899</v>
      </c>
      <c r="E53" s="138"/>
      <c r="F53" s="139">
        <f>IF($C$58=0,"",IF(C53="[for completion]","",C53/$C$58))</f>
        <v>0.95212375212421452</v>
      </c>
      <c r="G53" s="140"/>
      <c r="H53" s="100"/>
      <c r="L53" s="100"/>
      <c r="M53" s="100"/>
      <c r="N53" s="102"/>
    </row>
    <row r="54" spans="1:14" x14ac:dyDescent="0.25">
      <c r="A54" s="104" t="s">
        <v>62</v>
      </c>
      <c r="B54" s="122" t="s">
        <v>63</v>
      </c>
      <c r="C54" s="129" t="s">
        <v>64</v>
      </c>
      <c r="E54" s="138"/>
      <c r="F54" s="134" t="s">
        <v>64</v>
      </c>
      <c r="G54" s="140"/>
      <c r="H54" s="100"/>
      <c r="L54" s="100"/>
      <c r="M54" s="100"/>
      <c r="N54" s="102"/>
    </row>
    <row r="55" spans="1:14" x14ac:dyDescent="0.25">
      <c r="A55" s="104" t="s">
        <v>65</v>
      </c>
      <c r="B55" s="122" t="s">
        <v>66</v>
      </c>
      <c r="C55" s="129" t="s">
        <v>64</v>
      </c>
      <c r="E55" s="138"/>
      <c r="F55" s="134" t="s">
        <v>64</v>
      </c>
      <c r="G55" s="140"/>
      <c r="H55" s="100"/>
      <c r="L55" s="100"/>
      <c r="M55" s="100"/>
      <c r="N55" s="102"/>
    </row>
    <row r="56" spans="1:14" x14ac:dyDescent="0.25">
      <c r="A56" s="104" t="s">
        <v>67</v>
      </c>
      <c r="B56" s="122" t="s">
        <v>68</v>
      </c>
      <c r="C56" s="129">
        <v>20</v>
      </c>
      <c r="E56" s="138"/>
      <c r="F56" s="134">
        <v>5.3218865180061897E-3</v>
      </c>
      <c r="G56" s="140"/>
      <c r="H56" s="100"/>
      <c r="L56" s="100"/>
      <c r="M56" s="100"/>
      <c r="N56" s="102"/>
    </row>
    <row r="57" spans="1:14" x14ac:dyDescent="0.25">
      <c r="A57" s="104" t="s">
        <v>69</v>
      </c>
      <c r="B57" s="104" t="s">
        <v>70</v>
      </c>
      <c r="C57" s="129">
        <v>159.92209234000001</v>
      </c>
      <c r="E57" s="138"/>
      <c r="F57" s="134">
        <v>4.2554361357779402E-2</v>
      </c>
      <c r="G57" s="140"/>
      <c r="H57" s="100"/>
      <c r="L57" s="100"/>
      <c r="M57" s="100"/>
      <c r="N57" s="102"/>
    </row>
    <row r="58" spans="1:14" x14ac:dyDescent="0.25">
      <c r="A58" s="104" t="s">
        <v>71</v>
      </c>
      <c r="B58" s="141" t="s">
        <v>72</v>
      </c>
      <c r="C58" s="142">
        <f>SUM(C53:C57)</f>
        <v>3758.0658535899897</v>
      </c>
      <c r="D58" s="138"/>
      <c r="E58" s="138"/>
      <c r="F58" s="143">
        <f>SUM(F53:F57)</f>
        <v>1</v>
      </c>
      <c r="G58" s="140"/>
      <c r="H58" s="100"/>
      <c r="L58" s="100"/>
      <c r="M58" s="100"/>
      <c r="N58" s="102"/>
    </row>
    <row r="59" spans="1:14" outlineLevel="1" x14ac:dyDescent="0.25">
      <c r="A59" s="104" t="s">
        <v>73</v>
      </c>
      <c r="B59" s="144"/>
      <c r="C59" s="131"/>
      <c r="E59" s="138"/>
      <c r="F59" s="139"/>
      <c r="G59" s="140"/>
      <c r="H59" s="100"/>
      <c r="L59" s="100"/>
      <c r="M59" s="100"/>
      <c r="N59" s="102"/>
    </row>
    <row r="60" spans="1:14" outlineLevel="1" x14ac:dyDescent="0.25">
      <c r="A60" s="104" t="s">
        <v>74</v>
      </c>
      <c r="B60" s="144"/>
      <c r="C60" s="131"/>
      <c r="E60" s="138"/>
      <c r="F60" s="139"/>
      <c r="G60" s="140"/>
      <c r="H60" s="100"/>
      <c r="L60" s="100"/>
      <c r="M60" s="100"/>
      <c r="N60" s="102"/>
    </row>
    <row r="61" spans="1:14" outlineLevel="1" x14ac:dyDescent="0.25">
      <c r="A61" s="104" t="s">
        <v>75</v>
      </c>
      <c r="B61" s="144"/>
      <c r="C61" s="131"/>
      <c r="E61" s="138"/>
      <c r="F61" s="139"/>
      <c r="G61" s="140"/>
      <c r="H61" s="100"/>
      <c r="L61" s="100"/>
      <c r="M61" s="100"/>
      <c r="N61" s="102"/>
    </row>
    <row r="62" spans="1:14" outlineLevel="1" x14ac:dyDescent="0.25">
      <c r="A62" s="104" t="s">
        <v>76</v>
      </c>
      <c r="B62" s="144"/>
      <c r="C62" s="131"/>
      <c r="E62" s="138"/>
      <c r="F62" s="139"/>
      <c r="G62" s="140"/>
      <c r="H62" s="100"/>
      <c r="L62" s="100"/>
      <c r="M62" s="100"/>
      <c r="N62" s="102"/>
    </row>
    <row r="63" spans="1:14" outlineLevel="1" x14ac:dyDescent="0.25">
      <c r="A63" s="104" t="s">
        <v>77</v>
      </c>
      <c r="B63" s="144"/>
      <c r="C63" s="131"/>
      <c r="E63" s="138"/>
      <c r="F63" s="139"/>
      <c r="G63" s="140"/>
      <c r="H63" s="100"/>
      <c r="L63" s="100"/>
      <c r="M63" s="100"/>
      <c r="N63" s="102"/>
    </row>
    <row r="64" spans="1:14" outlineLevel="1" x14ac:dyDescent="0.25">
      <c r="A64" s="104" t="s">
        <v>78</v>
      </c>
      <c r="B64" s="144"/>
      <c r="C64" s="145"/>
      <c r="D64" s="102"/>
      <c r="E64" s="102"/>
      <c r="F64" s="139"/>
      <c r="G64" s="146"/>
      <c r="H64" s="100"/>
      <c r="L64" s="100"/>
      <c r="M64" s="100"/>
      <c r="N64" s="102"/>
    </row>
    <row r="65" spans="1:14" ht="15" customHeight="1" x14ac:dyDescent="0.25">
      <c r="A65" s="125"/>
      <c r="B65" s="126" t="s">
        <v>79</v>
      </c>
      <c r="C65" s="147" t="s">
        <v>1464</v>
      </c>
      <c r="D65" s="147" t="s">
        <v>1465</v>
      </c>
      <c r="E65" s="127"/>
      <c r="F65" s="128" t="s">
        <v>80</v>
      </c>
      <c r="G65" s="148" t="s">
        <v>81</v>
      </c>
      <c r="H65" s="100"/>
      <c r="L65" s="100"/>
      <c r="M65" s="100"/>
      <c r="N65" s="102"/>
    </row>
    <row r="66" spans="1:14" x14ac:dyDescent="0.25">
      <c r="A66" s="104" t="s">
        <v>82</v>
      </c>
      <c r="B66" s="122" t="s">
        <v>1466</v>
      </c>
      <c r="C66" s="129">
        <v>7.86254535823943</v>
      </c>
      <c r="D66" s="131" t="s">
        <v>50</v>
      </c>
      <c r="E66" s="118"/>
      <c r="F66" s="149"/>
      <c r="G66" s="150"/>
      <c r="H66" s="100"/>
      <c r="L66" s="100"/>
      <c r="M66" s="100"/>
      <c r="N66" s="102"/>
    </row>
    <row r="67" spans="1:14" x14ac:dyDescent="0.25">
      <c r="B67" s="122"/>
      <c r="E67" s="118"/>
      <c r="F67" s="149"/>
      <c r="G67" s="150"/>
      <c r="H67" s="100"/>
      <c r="L67" s="100"/>
      <c r="M67" s="100"/>
      <c r="N67" s="102"/>
    </row>
    <row r="68" spans="1:14" x14ac:dyDescent="0.25">
      <c r="B68" s="122" t="s">
        <v>84</v>
      </c>
      <c r="C68" s="118"/>
      <c r="D68" s="118"/>
      <c r="E68" s="118"/>
      <c r="F68" s="150"/>
      <c r="G68" s="150"/>
      <c r="H68" s="100"/>
      <c r="L68" s="100"/>
      <c r="M68" s="100"/>
      <c r="N68" s="102"/>
    </row>
    <row r="69" spans="1:14" x14ac:dyDescent="0.25">
      <c r="B69" s="122" t="s">
        <v>85</v>
      </c>
      <c r="E69" s="118"/>
      <c r="F69" s="150"/>
      <c r="G69" s="150"/>
      <c r="H69" s="100"/>
      <c r="L69" s="100"/>
      <c r="M69" s="100"/>
      <c r="N69" s="102"/>
    </row>
    <row r="70" spans="1:14" x14ac:dyDescent="0.25">
      <c r="A70" s="104" t="s">
        <v>86</v>
      </c>
      <c r="B70" s="151" t="s">
        <v>114</v>
      </c>
      <c r="C70" s="129">
        <v>78.035564040000196</v>
      </c>
      <c r="D70" s="131" t="s">
        <v>50</v>
      </c>
      <c r="E70" s="151"/>
      <c r="F70" s="139">
        <f t="shared" ref="F70:F76" si="0">IF($C$77=0,"",IF(C70="[for completion]","",C70/$C$77))</f>
        <v>2.1808951581291133E-2</v>
      </c>
      <c r="G70" s="139"/>
      <c r="H70" s="100"/>
      <c r="L70" s="100"/>
      <c r="M70" s="100"/>
      <c r="N70" s="102"/>
    </row>
    <row r="71" spans="1:14" x14ac:dyDescent="0.25">
      <c r="A71" s="104" t="s">
        <v>87</v>
      </c>
      <c r="B71" s="151" t="s">
        <v>116</v>
      </c>
      <c r="C71" s="129">
        <v>111.78135224</v>
      </c>
      <c r="D71" s="131" t="s">
        <v>50</v>
      </c>
      <c r="E71" s="151"/>
      <c r="F71" s="139">
        <f t="shared" si="0"/>
        <v>3.1240039444628113E-2</v>
      </c>
      <c r="G71" s="139"/>
      <c r="H71" s="100"/>
      <c r="L71" s="100"/>
      <c r="M71" s="100"/>
      <c r="N71" s="102"/>
    </row>
    <row r="72" spans="1:14" x14ac:dyDescent="0.25">
      <c r="A72" s="104" t="s">
        <v>88</v>
      </c>
      <c r="B72" s="151" t="s">
        <v>118</v>
      </c>
      <c r="C72" s="129">
        <v>164.88969191999999</v>
      </c>
      <c r="D72" s="131" t="s">
        <v>50</v>
      </c>
      <c r="E72" s="151"/>
      <c r="F72" s="139">
        <f t="shared" si="0"/>
        <v>4.6082467033799916E-2</v>
      </c>
      <c r="G72" s="139"/>
      <c r="H72" s="100"/>
      <c r="L72" s="100"/>
      <c r="M72" s="100"/>
      <c r="N72" s="102"/>
    </row>
    <row r="73" spans="1:14" x14ac:dyDescent="0.25">
      <c r="A73" s="104" t="s">
        <v>89</v>
      </c>
      <c r="B73" s="151" t="s">
        <v>120</v>
      </c>
      <c r="C73" s="129">
        <v>205.70665253999999</v>
      </c>
      <c r="D73" s="131" t="s">
        <v>50</v>
      </c>
      <c r="E73" s="151"/>
      <c r="F73" s="139">
        <f t="shared" si="0"/>
        <v>5.7489767394962844E-2</v>
      </c>
      <c r="G73" s="139"/>
      <c r="H73" s="100"/>
      <c r="L73" s="100"/>
      <c r="M73" s="100"/>
      <c r="N73" s="102"/>
    </row>
    <row r="74" spans="1:14" x14ac:dyDescent="0.25">
      <c r="A74" s="104" t="s">
        <v>90</v>
      </c>
      <c r="B74" s="151" t="s">
        <v>122</v>
      </c>
      <c r="C74" s="129">
        <v>200.55996786</v>
      </c>
      <c r="D74" s="131" t="s">
        <v>50</v>
      </c>
      <c r="E74" s="151"/>
      <c r="F74" s="139">
        <f t="shared" si="0"/>
        <v>5.6051400179051421E-2</v>
      </c>
      <c r="G74" s="139"/>
      <c r="H74" s="100"/>
      <c r="L74" s="100"/>
      <c r="M74" s="100"/>
      <c r="N74" s="102"/>
    </row>
    <row r="75" spans="1:14" x14ac:dyDescent="0.25">
      <c r="A75" s="104" t="s">
        <v>91</v>
      </c>
      <c r="B75" s="151" t="s">
        <v>124</v>
      </c>
      <c r="C75" s="129">
        <v>1732.60839766</v>
      </c>
      <c r="D75" s="131" t="s">
        <v>50</v>
      </c>
      <c r="E75" s="151"/>
      <c r="F75" s="139">
        <f t="shared" si="0"/>
        <v>0.48421989536125432</v>
      </c>
      <c r="G75" s="139"/>
      <c r="H75" s="100"/>
      <c r="L75" s="100"/>
      <c r="M75" s="100"/>
      <c r="N75" s="102"/>
    </row>
    <row r="76" spans="1:14" x14ac:dyDescent="0.25">
      <c r="A76" s="104" t="s">
        <v>92</v>
      </c>
      <c r="B76" s="151" t="s">
        <v>126</v>
      </c>
      <c r="C76" s="129">
        <v>1084.56213499</v>
      </c>
      <c r="D76" s="131" t="s">
        <v>50</v>
      </c>
      <c r="E76" s="151"/>
      <c r="F76" s="139">
        <f t="shared" si="0"/>
        <v>0.30310747900501223</v>
      </c>
      <c r="G76" s="139"/>
      <c r="H76" s="100"/>
      <c r="L76" s="100"/>
      <c r="M76" s="100"/>
      <c r="N76" s="102"/>
    </row>
    <row r="77" spans="1:14" x14ac:dyDescent="0.25">
      <c r="A77" s="104" t="s">
        <v>93</v>
      </c>
      <c r="B77" s="152" t="s">
        <v>72</v>
      </c>
      <c r="C77" s="142">
        <f>SUM(C70:C76)</f>
        <v>3578.1437612500004</v>
      </c>
      <c r="D77" s="131" t="s">
        <v>94</v>
      </c>
      <c r="E77" s="122"/>
      <c r="F77" s="143">
        <f>SUM(F70:F76)</f>
        <v>0.99999999999999989</v>
      </c>
      <c r="G77" s="143">
        <f>SUM(G70:G76)</f>
        <v>0</v>
      </c>
      <c r="H77" s="100"/>
      <c r="L77" s="100"/>
      <c r="M77" s="100"/>
      <c r="N77" s="102"/>
    </row>
    <row r="78" spans="1:14" outlineLevel="1" x14ac:dyDescent="0.25">
      <c r="A78" s="104" t="s">
        <v>95</v>
      </c>
      <c r="B78" s="153" t="s">
        <v>96</v>
      </c>
      <c r="C78" s="129">
        <v>1.76328639</v>
      </c>
      <c r="D78" s="142"/>
      <c r="E78" s="122"/>
      <c r="F78" s="139">
        <f>IF($C$77=0,"",IF(C78="[for completion]","",C78/$C$77))</f>
        <v>4.9279361245787613E-4</v>
      </c>
      <c r="G78" s="139"/>
      <c r="H78" s="100"/>
      <c r="L78" s="100"/>
      <c r="M78" s="100"/>
      <c r="N78" s="102"/>
    </row>
    <row r="79" spans="1:14" outlineLevel="1" x14ac:dyDescent="0.25">
      <c r="A79" s="104" t="s">
        <v>97</v>
      </c>
      <c r="B79" s="153" t="s">
        <v>98</v>
      </c>
      <c r="C79" s="129">
        <v>24.82820869</v>
      </c>
      <c r="D79" s="142"/>
      <c r="E79" s="122"/>
      <c r="F79" s="139">
        <f t="shared" ref="F79:F82" si="1">IF($C$77=0,"",IF(C79="[for completion]","",C79/$C$77))</f>
        <v>6.938851635554865E-3</v>
      </c>
      <c r="G79" s="139"/>
      <c r="H79" s="100"/>
      <c r="L79" s="100"/>
      <c r="M79" s="100"/>
      <c r="N79" s="102"/>
    </row>
    <row r="80" spans="1:14" outlineLevel="1" x14ac:dyDescent="0.25">
      <c r="A80" s="104" t="s">
        <v>99</v>
      </c>
      <c r="B80" s="153" t="s">
        <v>1467</v>
      </c>
      <c r="C80" s="129">
        <v>51.444068960000102</v>
      </c>
      <c r="D80" s="142"/>
      <c r="E80" s="122"/>
      <c r="F80" s="139">
        <f t="shared" si="1"/>
        <v>1.4377306333278366E-2</v>
      </c>
      <c r="G80" s="139"/>
      <c r="H80" s="100"/>
      <c r="L80" s="100"/>
      <c r="M80" s="100"/>
      <c r="N80" s="102"/>
    </row>
    <row r="81" spans="1:14" outlineLevel="1" x14ac:dyDescent="0.25">
      <c r="A81" s="104" t="s">
        <v>100</v>
      </c>
      <c r="B81" s="153" t="s">
        <v>101</v>
      </c>
      <c r="C81" s="129">
        <v>53.669539200000003</v>
      </c>
      <c r="D81" s="142"/>
      <c r="E81" s="122"/>
      <c r="F81" s="139">
        <f t="shared" si="1"/>
        <v>1.4999268554053544E-2</v>
      </c>
      <c r="G81" s="139"/>
      <c r="H81" s="100"/>
      <c r="L81" s="100"/>
      <c r="M81" s="100"/>
      <c r="N81" s="102"/>
    </row>
    <row r="82" spans="1:14" outlineLevel="1" x14ac:dyDescent="0.25">
      <c r="A82" s="104" t="s">
        <v>102</v>
      </c>
      <c r="B82" s="153" t="s">
        <v>1468</v>
      </c>
      <c r="C82" s="129">
        <v>58.111813040000001</v>
      </c>
      <c r="D82" s="142"/>
      <c r="E82" s="122"/>
      <c r="F82" s="139">
        <f t="shared" si="1"/>
        <v>1.6240770890574567E-2</v>
      </c>
      <c r="G82" s="139"/>
      <c r="H82" s="100"/>
      <c r="L82" s="100"/>
      <c r="M82" s="100"/>
      <c r="N82" s="102"/>
    </row>
    <row r="83" spans="1:14" outlineLevel="1" x14ac:dyDescent="0.25">
      <c r="A83" s="104" t="s">
        <v>103</v>
      </c>
      <c r="B83" s="153"/>
      <c r="C83" s="138"/>
      <c r="D83" s="138"/>
      <c r="E83" s="122"/>
      <c r="F83" s="140"/>
      <c r="G83" s="140"/>
      <c r="H83" s="100"/>
      <c r="L83" s="100"/>
      <c r="M83" s="100"/>
      <c r="N83" s="102"/>
    </row>
    <row r="84" spans="1:14" outlineLevel="1" x14ac:dyDescent="0.25">
      <c r="A84" s="104" t="s">
        <v>104</v>
      </c>
      <c r="B84" s="153"/>
      <c r="C84" s="138"/>
      <c r="D84" s="138"/>
      <c r="E84" s="122"/>
      <c r="F84" s="140"/>
      <c r="G84" s="140"/>
      <c r="H84" s="100"/>
      <c r="L84" s="100"/>
      <c r="M84" s="100"/>
      <c r="N84" s="102"/>
    </row>
    <row r="85" spans="1:14" outlineLevel="1" x14ac:dyDescent="0.25">
      <c r="A85" s="104" t="s">
        <v>105</v>
      </c>
      <c r="B85" s="153"/>
      <c r="C85" s="138"/>
      <c r="D85" s="138"/>
      <c r="E85" s="122"/>
      <c r="F85" s="140"/>
      <c r="G85" s="140"/>
      <c r="H85" s="100"/>
      <c r="L85" s="100"/>
      <c r="M85" s="100"/>
      <c r="N85" s="102"/>
    </row>
    <row r="86" spans="1:14" outlineLevel="1" x14ac:dyDescent="0.25">
      <c r="A86" s="104" t="s">
        <v>106</v>
      </c>
      <c r="B86" s="152"/>
      <c r="C86" s="138"/>
      <c r="D86" s="138"/>
      <c r="E86" s="122"/>
      <c r="F86" s="140"/>
      <c r="G86" s="140"/>
      <c r="H86" s="100"/>
      <c r="L86" s="100"/>
      <c r="M86" s="100"/>
      <c r="N86" s="102"/>
    </row>
    <row r="87" spans="1:14" outlineLevel="1" x14ac:dyDescent="0.25">
      <c r="A87" s="104" t="s">
        <v>1469</v>
      </c>
      <c r="B87" s="153"/>
      <c r="C87" s="138"/>
      <c r="D87" s="138"/>
      <c r="E87" s="122"/>
      <c r="F87" s="140"/>
      <c r="G87" s="140"/>
      <c r="H87" s="100"/>
      <c r="L87" s="100"/>
      <c r="M87" s="100"/>
      <c r="N87" s="102"/>
    </row>
    <row r="88" spans="1:14" ht="15" customHeight="1" x14ac:dyDescent="0.25">
      <c r="A88" s="125"/>
      <c r="B88" s="126" t="s">
        <v>107</v>
      </c>
      <c r="C88" s="147" t="s">
        <v>1470</v>
      </c>
      <c r="D88" s="147" t="s">
        <v>108</v>
      </c>
      <c r="E88" s="127"/>
      <c r="F88" s="128" t="s">
        <v>1471</v>
      </c>
      <c r="G88" s="125" t="s">
        <v>109</v>
      </c>
      <c r="H88" s="100"/>
      <c r="L88" s="100"/>
      <c r="M88" s="100"/>
      <c r="N88" s="102"/>
    </row>
    <row r="89" spans="1:14" x14ac:dyDescent="0.25">
      <c r="A89" s="104" t="s">
        <v>110</v>
      </c>
      <c r="B89" s="122" t="s">
        <v>83</v>
      </c>
      <c r="C89" s="129">
        <v>2.7810709838107099</v>
      </c>
      <c r="D89" s="129">
        <v>3.7810709838107099</v>
      </c>
      <c r="E89" s="118"/>
      <c r="F89" s="154"/>
      <c r="G89" s="155"/>
      <c r="H89" s="100"/>
      <c r="L89" s="100"/>
      <c r="M89" s="100"/>
      <c r="N89" s="102"/>
    </row>
    <row r="90" spans="1:14" x14ac:dyDescent="0.25">
      <c r="B90" s="122"/>
      <c r="C90" s="156"/>
      <c r="D90" s="156"/>
      <c r="E90" s="118"/>
      <c r="F90" s="154"/>
      <c r="G90" s="155"/>
      <c r="H90" s="100"/>
      <c r="L90" s="100"/>
      <c r="M90" s="100"/>
      <c r="N90" s="102"/>
    </row>
    <row r="91" spans="1:14" x14ac:dyDescent="0.25">
      <c r="B91" s="122" t="s">
        <v>111</v>
      </c>
      <c r="C91" s="157"/>
      <c r="D91" s="157"/>
      <c r="E91" s="118"/>
      <c r="F91" s="155"/>
      <c r="G91" s="155"/>
      <c r="H91" s="100"/>
      <c r="L91" s="100"/>
      <c r="M91" s="100"/>
      <c r="N91" s="102"/>
    </row>
    <row r="92" spans="1:14" x14ac:dyDescent="0.25">
      <c r="A92" s="104" t="s">
        <v>112</v>
      </c>
      <c r="B92" s="122" t="s">
        <v>85</v>
      </c>
      <c r="C92" s="156"/>
      <c r="D92" s="156"/>
      <c r="E92" s="118"/>
      <c r="F92" s="155"/>
      <c r="G92" s="155"/>
      <c r="H92" s="100"/>
      <c r="L92" s="100"/>
      <c r="M92" s="100"/>
      <c r="N92" s="102"/>
    </row>
    <row r="93" spans="1:14" x14ac:dyDescent="0.25">
      <c r="A93" s="104" t="s">
        <v>113</v>
      </c>
      <c r="B93" s="151" t="s">
        <v>114</v>
      </c>
      <c r="C93" s="129">
        <v>500</v>
      </c>
      <c r="D93" s="131">
        <v>0</v>
      </c>
      <c r="E93" s="151"/>
      <c r="F93" s="139">
        <f>IF($C$100=0,"",IF(C93="[for completion]","",IF(C93="","",C93/$C$100)))</f>
        <v>0.18181818181818182</v>
      </c>
      <c r="G93" s="139">
        <f>IF($D$100=0,"",IF(D93="[Mark as ND1 if not relevant]","",IF(D93="","",D93/$D$100)))</f>
        <v>0</v>
      </c>
      <c r="H93" s="100"/>
      <c r="L93" s="100"/>
      <c r="M93" s="100"/>
      <c r="N93" s="102"/>
    </row>
    <row r="94" spans="1:14" x14ac:dyDescent="0.25">
      <c r="A94" s="104" t="s">
        <v>115</v>
      </c>
      <c r="B94" s="151" t="s">
        <v>116</v>
      </c>
      <c r="C94" s="129">
        <v>500</v>
      </c>
      <c r="D94" s="131">
        <v>500</v>
      </c>
      <c r="E94" s="151"/>
      <c r="F94" s="139">
        <f t="shared" ref="F94:F99" si="2">IF($C$100=0,"",IF(C94="[for completion]","",IF(C94="","",C94/$C$100)))</f>
        <v>0.18181818181818182</v>
      </c>
      <c r="G94" s="139">
        <f t="shared" ref="G94:G99" si="3">IF($D$100=0,"",IF(D94="[Mark as ND1 if not relevant]","",IF(D94="","",D94/$D$100)))</f>
        <v>0.18181818181818182</v>
      </c>
      <c r="H94" s="100"/>
      <c r="L94" s="100"/>
      <c r="M94" s="100"/>
      <c r="N94" s="102"/>
    </row>
    <row r="95" spans="1:14" x14ac:dyDescent="0.25">
      <c r="A95" s="104" t="s">
        <v>117</v>
      </c>
      <c r="B95" s="151" t="s">
        <v>118</v>
      </c>
      <c r="C95" s="129">
        <v>0</v>
      </c>
      <c r="D95" s="131">
        <v>500</v>
      </c>
      <c r="E95" s="151"/>
      <c r="F95" s="139">
        <f t="shared" si="2"/>
        <v>0</v>
      </c>
      <c r="G95" s="139">
        <f t="shared" si="3"/>
        <v>0.18181818181818182</v>
      </c>
      <c r="H95" s="100"/>
      <c r="L95" s="100"/>
      <c r="M95" s="100"/>
      <c r="N95" s="102"/>
    </row>
    <row r="96" spans="1:14" x14ac:dyDescent="0.25">
      <c r="A96" s="104" t="s">
        <v>119</v>
      </c>
      <c r="B96" s="151" t="s">
        <v>120</v>
      </c>
      <c r="C96" s="129">
        <v>750</v>
      </c>
      <c r="D96" s="131">
        <v>0</v>
      </c>
      <c r="E96" s="151"/>
      <c r="F96" s="139">
        <f t="shared" si="2"/>
        <v>0.27272727272727271</v>
      </c>
      <c r="G96" s="139">
        <f t="shared" si="3"/>
        <v>0</v>
      </c>
      <c r="H96" s="100"/>
      <c r="L96" s="100"/>
      <c r="M96" s="100"/>
      <c r="N96" s="102"/>
    </row>
    <row r="97" spans="1:14" x14ac:dyDescent="0.25">
      <c r="A97" s="104" t="s">
        <v>121</v>
      </c>
      <c r="B97" s="151" t="s">
        <v>122</v>
      </c>
      <c r="C97" s="129">
        <v>1000</v>
      </c>
      <c r="D97" s="131">
        <v>750</v>
      </c>
      <c r="E97" s="151"/>
      <c r="F97" s="139">
        <f t="shared" si="2"/>
        <v>0.36363636363636365</v>
      </c>
      <c r="G97" s="139">
        <f t="shared" si="3"/>
        <v>0.27272727272727271</v>
      </c>
      <c r="H97" s="100"/>
      <c r="L97" s="100"/>
      <c r="M97" s="100"/>
    </row>
    <row r="98" spans="1:14" x14ac:dyDescent="0.25">
      <c r="A98" s="104" t="s">
        <v>123</v>
      </c>
      <c r="B98" s="151" t="s">
        <v>124</v>
      </c>
      <c r="C98" s="129">
        <v>0</v>
      </c>
      <c r="D98" s="131">
        <v>1000</v>
      </c>
      <c r="E98" s="151"/>
      <c r="F98" s="139">
        <f t="shared" si="2"/>
        <v>0</v>
      </c>
      <c r="G98" s="139">
        <f t="shared" si="3"/>
        <v>0.36363636363636365</v>
      </c>
      <c r="H98" s="100"/>
      <c r="L98" s="100"/>
      <c r="M98" s="100"/>
    </row>
    <row r="99" spans="1:14" x14ac:dyDescent="0.25">
      <c r="A99" s="104" t="s">
        <v>125</v>
      </c>
      <c r="B99" s="151" t="s">
        <v>126</v>
      </c>
      <c r="C99" s="129">
        <v>0</v>
      </c>
      <c r="D99" s="131">
        <v>0</v>
      </c>
      <c r="E99" s="151"/>
      <c r="F99" s="139">
        <f t="shared" si="2"/>
        <v>0</v>
      </c>
      <c r="G99" s="139">
        <f t="shared" si="3"/>
        <v>0</v>
      </c>
      <c r="H99" s="100"/>
      <c r="L99" s="100"/>
      <c r="M99" s="100"/>
    </row>
    <row r="100" spans="1:14" x14ac:dyDescent="0.25">
      <c r="A100" s="104" t="s">
        <v>127</v>
      </c>
      <c r="B100" s="152" t="s">
        <v>72</v>
      </c>
      <c r="C100" s="142">
        <f>SUM(C93:C99)</f>
        <v>2750</v>
      </c>
      <c r="D100" s="131">
        <v>2750</v>
      </c>
      <c r="E100" s="122"/>
      <c r="F100" s="143">
        <f>SUM(F93:F99)</f>
        <v>1</v>
      </c>
      <c r="G100" s="143">
        <f>SUM(G93:G99)</f>
        <v>1</v>
      </c>
      <c r="H100" s="100"/>
      <c r="L100" s="100"/>
      <c r="M100" s="100"/>
    </row>
    <row r="101" spans="1:14" outlineLevel="1" x14ac:dyDescent="0.25">
      <c r="A101" s="104" t="s">
        <v>128</v>
      </c>
      <c r="B101" s="153" t="s">
        <v>96</v>
      </c>
      <c r="C101" s="129">
        <v>0</v>
      </c>
      <c r="D101" s="142"/>
      <c r="E101" s="122"/>
      <c r="F101" s="139">
        <f>IF($C$100=0,"",IF(C101="[for completion]","",C101/$C$100))</f>
        <v>0</v>
      </c>
      <c r="G101" s="139">
        <f>IF($D$100=0,"",IF(D101="[for completion]","",D101/$D$100))</f>
        <v>0</v>
      </c>
      <c r="H101" s="100"/>
      <c r="L101" s="100"/>
      <c r="M101" s="100"/>
    </row>
    <row r="102" spans="1:14" outlineLevel="1" x14ac:dyDescent="0.25">
      <c r="A102" s="104" t="s">
        <v>129</v>
      </c>
      <c r="B102" s="153" t="s">
        <v>98</v>
      </c>
      <c r="C102" s="129">
        <v>500</v>
      </c>
      <c r="D102" s="142"/>
      <c r="E102" s="122"/>
      <c r="F102" s="139">
        <f>IF($C$100=0,"",IF(C102="[for completion]","",C102/$C$100))</f>
        <v>0.18181818181818182</v>
      </c>
      <c r="G102" s="139">
        <f>IF($D$100=0,"",IF(D102="[for completion]","",D102/$D$100))</f>
        <v>0</v>
      </c>
      <c r="H102" s="100"/>
      <c r="L102" s="100"/>
      <c r="M102" s="100"/>
    </row>
    <row r="103" spans="1:14" outlineLevel="1" x14ac:dyDescent="0.25">
      <c r="A103" s="104" t="s">
        <v>130</v>
      </c>
      <c r="B103" s="153" t="s">
        <v>1467</v>
      </c>
      <c r="C103" s="129">
        <v>0</v>
      </c>
      <c r="D103" s="142"/>
      <c r="E103" s="122"/>
      <c r="F103" s="139">
        <f>IF($C$100=0,"",IF(C103="[for completion]","",C103/$C$100))</f>
        <v>0</v>
      </c>
      <c r="G103" s="139">
        <f>IF($D$100=0,"",IF(D103="[for completion]","",D103/$D$100))</f>
        <v>0</v>
      </c>
      <c r="H103" s="100"/>
      <c r="L103" s="100"/>
      <c r="M103" s="100"/>
    </row>
    <row r="104" spans="1:14" outlineLevel="1" x14ac:dyDescent="0.25">
      <c r="A104" s="104" t="s">
        <v>131</v>
      </c>
      <c r="B104" s="153" t="s">
        <v>101</v>
      </c>
      <c r="C104" s="129">
        <v>500</v>
      </c>
      <c r="D104" s="142"/>
      <c r="E104" s="122"/>
      <c r="F104" s="139">
        <f>IF($C$100=0,"",IF(C104="[for completion]","",C104/$C$100))</f>
        <v>0.18181818181818182</v>
      </c>
      <c r="G104" s="139">
        <f>IF($D$100=0,"",IF(D104="[for completion]","",D104/$D$100))</f>
        <v>0</v>
      </c>
      <c r="H104" s="100"/>
      <c r="L104" s="100"/>
      <c r="M104" s="100"/>
    </row>
    <row r="105" spans="1:14" outlineLevel="1" x14ac:dyDescent="0.25">
      <c r="A105" s="104" t="s">
        <v>132</v>
      </c>
      <c r="B105" s="153" t="s">
        <v>1468</v>
      </c>
      <c r="C105" s="129">
        <v>0</v>
      </c>
      <c r="D105" s="142"/>
      <c r="E105" s="122"/>
      <c r="F105" s="139">
        <f>IF($C$100=0,"",IF(C105="[for completion]","",C105/$C$100))</f>
        <v>0</v>
      </c>
      <c r="G105" s="139">
        <f>IF($D$100=0,"",IF(D105="[for completion]","",D105/$D$100))</f>
        <v>0</v>
      </c>
      <c r="H105" s="100"/>
      <c r="L105" s="100"/>
      <c r="M105" s="100"/>
    </row>
    <row r="106" spans="1:14" outlineLevel="1" x14ac:dyDescent="0.25">
      <c r="A106" s="104" t="s">
        <v>133</v>
      </c>
      <c r="B106" s="153"/>
      <c r="C106" s="138"/>
      <c r="D106" s="138"/>
      <c r="E106" s="122"/>
      <c r="F106" s="140"/>
      <c r="G106" s="140"/>
      <c r="H106" s="100"/>
      <c r="L106" s="100"/>
      <c r="M106" s="100"/>
    </row>
    <row r="107" spans="1:14" outlineLevel="1" x14ac:dyDescent="0.25">
      <c r="A107" s="104" t="s">
        <v>134</v>
      </c>
      <c r="B107" s="153"/>
      <c r="C107" s="138"/>
      <c r="D107" s="138"/>
      <c r="E107" s="122"/>
      <c r="F107" s="140"/>
      <c r="G107" s="140"/>
      <c r="H107" s="100"/>
      <c r="L107" s="100"/>
      <c r="M107" s="100"/>
    </row>
    <row r="108" spans="1:14" outlineLevel="1" x14ac:dyDescent="0.25">
      <c r="A108" s="104" t="s">
        <v>135</v>
      </c>
      <c r="B108" s="152"/>
      <c r="C108" s="138"/>
      <c r="D108" s="138"/>
      <c r="E108" s="122"/>
      <c r="F108" s="140"/>
      <c r="G108" s="140"/>
      <c r="H108" s="100"/>
      <c r="L108" s="100"/>
      <c r="M108" s="100"/>
    </row>
    <row r="109" spans="1:14" outlineLevel="1" x14ac:dyDescent="0.25">
      <c r="A109" s="104" t="s">
        <v>136</v>
      </c>
      <c r="B109" s="153"/>
      <c r="C109" s="138"/>
      <c r="D109" s="138"/>
      <c r="E109" s="122"/>
      <c r="F109" s="140"/>
      <c r="G109" s="140"/>
      <c r="H109" s="100"/>
      <c r="L109" s="100"/>
      <c r="M109" s="100"/>
    </row>
    <row r="110" spans="1:14" outlineLevel="1" x14ac:dyDescent="0.25">
      <c r="A110" s="104" t="s">
        <v>137</v>
      </c>
      <c r="B110" s="153"/>
      <c r="C110" s="138"/>
      <c r="D110" s="138"/>
      <c r="E110" s="122"/>
      <c r="F110" s="140"/>
      <c r="G110" s="140"/>
      <c r="H110" s="100"/>
      <c r="L110" s="100"/>
      <c r="M110" s="100"/>
    </row>
    <row r="111" spans="1:14" ht="15" customHeight="1" x14ac:dyDescent="0.25">
      <c r="A111" s="125"/>
      <c r="B111" s="158" t="s">
        <v>1472</v>
      </c>
      <c r="C111" s="128" t="s">
        <v>138</v>
      </c>
      <c r="D111" s="128" t="s">
        <v>139</v>
      </c>
      <c r="E111" s="127"/>
      <c r="F111" s="128" t="s">
        <v>140</v>
      </c>
      <c r="G111" s="128" t="s">
        <v>141</v>
      </c>
      <c r="H111" s="100"/>
      <c r="L111" s="100"/>
      <c r="M111" s="100"/>
    </row>
    <row r="112" spans="1:14" s="159" customFormat="1" x14ac:dyDescent="0.25">
      <c r="A112" s="104" t="s">
        <v>142</v>
      </c>
      <c r="B112" s="122" t="s">
        <v>1</v>
      </c>
      <c r="C112" s="129">
        <v>3578.1437612500199</v>
      </c>
      <c r="D112" s="131">
        <v>0</v>
      </c>
      <c r="E112" s="140"/>
      <c r="F112" s="139">
        <f t="shared" ref="F112" si="4">IF($C$130=0,"",IF(C112="[for completion]","",IF(C112="","",C112/$C$130)))</f>
        <v>1</v>
      </c>
      <c r="G112" s="139" t="str">
        <f t="shared" ref="G112:G129" si="5">IF($D$130=0,"",IF(D112="[for completion]","",IF(D112="","",D112/$D$130)))</f>
        <v/>
      </c>
      <c r="I112" s="104"/>
      <c r="J112" s="104"/>
      <c r="K112" s="104"/>
      <c r="L112" s="100"/>
      <c r="M112" s="100"/>
      <c r="N112" s="100"/>
    </row>
    <row r="113" spans="1:14" s="159" customFormat="1" x14ac:dyDescent="0.25">
      <c r="A113" s="104" t="s">
        <v>143</v>
      </c>
      <c r="B113" s="122" t="s">
        <v>144</v>
      </c>
      <c r="C113" s="129"/>
      <c r="D113" s="131"/>
      <c r="E113" s="140"/>
      <c r="F113" s="139"/>
      <c r="G113" s="139" t="str">
        <f t="shared" si="5"/>
        <v/>
      </c>
      <c r="I113" s="104"/>
      <c r="J113" s="104"/>
      <c r="K113" s="104"/>
      <c r="L113" s="122"/>
      <c r="M113" s="100"/>
      <c r="N113" s="100"/>
    </row>
    <row r="114" spans="1:14" s="159" customFormat="1" x14ac:dyDescent="0.25">
      <c r="A114" s="104" t="s">
        <v>145</v>
      </c>
      <c r="B114" s="122" t="s">
        <v>146</v>
      </c>
      <c r="C114" s="129"/>
      <c r="D114" s="131"/>
      <c r="E114" s="140"/>
      <c r="F114" s="139"/>
      <c r="G114" s="139" t="str">
        <f t="shared" si="5"/>
        <v/>
      </c>
      <c r="I114" s="104"/>
      <c r="J114" s="104"/>
      <c r="K114" s="104"/>
      <c r="L114" s="122"/>
      <c r="M114" s="100"/>
      <c r="N114" s="100"/>
    </row>
    <row r="115" spans="1:14" s="159" customFormat="1" x14ac:dyDescent="0.25">
      <c r="A115" s="104" t="s">
        <v>147</v>
      </c>
      <c r="B115" s="122" t="s">
        <v>148</v>
      </c>
      <c r="C115" s="129"/>
      <c r="D115" s="131"/>
      <c r="E115" s="140"/>
      <c r="F115" s="139"/>
      <c r="G115" s="139" t="str">
        <f t="shared" si="5"/>
        <v/>
      </c>
      <c r="I115" s="104"/>
      <c r="J115" s="104"/>
      <c r="K115" s="104"/>
      <c r="L115" s="122"/>
      <c r="M115" s="100"/>
      <c r="N115" s="100"/>
    </row>
    <row r="116" spans="1:14" s="159" customFormat="1" x14ac:dyDescent="0.25">
      <c r="A116" s="104" t="s">
        <v>149</v>
      </c>
      <c r="B116" s="122" t="s">
        <v>150</v>
      </c>
      <c r="C116" s="129"/>
      <c r="D116" s="131"/>
      <c r="E116" s="140"/>
      <c r="F116" s="139"/>
      <c r="G116" s="139" t="str">
        <f t="shared" si="5"/>
        <v/>
      </c>
      <c r="I116" s="104"/>
      <c r="J116" s="104"/>
      <c r="K116" s="104"/>
      <c r="L116" s="122"/>
      <c r="M116" s="100"/>
      <c r="N116" s="100"/>
    </row>
    <row r="117" spans="1:14" s="159" customFormat="1" x14ac:dyDescent="0.25">
      <c r="A117" s="104" t="s">
        <v>151</v>
      </c>
      <c r="B117" s="122" t="s">
        <v>152</v>
      </c>
      <c r="C117" s="129"/>
      <c r="D117" s="131"/>
      <c r="E117" s="122"/>
      <c r="F117" s="139"/>
      <c r="G117" s="139" t="str">
        <f t="shared" si="5"/>
        <v/>
      </c>
      <c r="I117" s="104"/>
      <c r="J117" s="104"/>
      <c r="K117" s="104"/>
      <c r="L117" s="122"/>
      <c r="M117" s="100"/>
      <c r="N117" s="100"/>
    </row>
    <row r="118" spans="1:14" x14ac:dyDescent="0.25">
      <c r="A118" s="104" t="s">
        <v>153</v>
      </c>
      <c r="B118" s="122" t="s">
        <v>154</v>
      </c>
      <c r="C118" s="129"/>
      <c r="D118" s="131"/>
      <c r="E118" s="122"/>
      <c r="F118" s="139"/>
      <c r="G118" s="139" t="str">
        <f t="shared" si="5"/>
        <v/>
      </c>
      <c r="L118" s="122"/>
      <c r="M118" s="100"/>
    </row>
    <row r="119" spans="1:14" x14ac:dyDescent="0.25">
      <c r="A119" s="104" t="s">
        <v>155</v>
      </c>
      <c r="B119" s="122" t="s">
        <v>156</v>
      </c>
      <c r="C119" s="129"/>
      <c r="D119" s="131"/>
      <c r="E119" s="122"/>
      <c r="F119" s="139"/>
      <c r="G119" s="139" t="str">
        <f t="shared" si="5"/>
        <v/>
      </c>
      <c r="L119" s="122"/>
      <c r="M119" s="100"/>
    </row>
    <row r="120" spans="1:14" x14ac:dyDescent="0.25">
      <c r="A120" s="104" t="s">
        <v>157</v>
      </c>
      <c r="B120" s="122" t="s">
        <v>158</v>
      </c>
      <c r="C120" s="129"/>
      <c r="D120" s="131"/>
      <c r="E120" s="122"/>
      <c r="F120" s="139"/>
      <c r="G120" s="139" t="str">
        <f t="shared" si="5"/>
        <v/>
      </c>
      <c r="L120" s="122"/>
      <c r="M120" s="100"/>
    </row>
    <row r="121" spans="1:14" x14ac:dyDescent="0.25">
      <c r="A121" s="104" t="s">
        <v>159</v>
      </c>
      <c r="B121" s="104" t="s">
        <v>160</v>
      </c>
      <c r="C121" s="129"/>
      <c r="D121" s="131"/>
      <c r="F121" s="139"/>
      <c r="G121" s="139" t="str">
        <f t="shared" si="5"/>
        <v/>
      </c>
      <c r="L121" s="122"/>
      <c r="M121" s="100"/>
    </row>
    <row r="122" spans="1:14" x14ac:dyDescent="0.25">
      <c r="A122" s="104" t="s">
        <v>161</v>
      </c>
      <c r="B122" s="122" t="s">
        <v>162</v>
      </c>
      <c r="C122" s="129"/>
      <c r="D122" s="131"/>
      <c r="E122" s="122"/>
      <c r="F122" s="139"/>
      <c r="G122" s="139" t="str">
        <f t="shared" si="5"/>
        <v/>
      </c>
      <c r="L122" s="122"/>
      <c r="M122" s="100"/>
    </row>
    <row r="123" spans="1:14" x14ac:dyDescent="0.25">
      <c r="A123" s="104" t="s">
        <v>163</v>
      </c>
      <c r="B123" s="122" t="s">
        <v>164</v>
      </c>
      <c r="C123" s="129"/>
      <c r="D123" s="131"/>
      <c r="E123" s="122"/>
      <c r="F123" s="139"/>
      <c r="G123" s="139" t="str">
        <f t="shared" si="5"/>
        <v/>
      </c>
      <c r="L123" s="122"/>
      <c r="M123" s="100"/>
    </row>
    <row r="124" spans="1:14" x14ac:dyDescent="0.25">
      <c r="A124" s="104" t="s">
        <v>165</v>
      </c>
      <c r="B124" s="122" t="s">
        <v>166</v>
      </c>
      <c r="C124" s="129"/>
      <c r="D124" s="131"/>
      <c r="E124" s="122"/>
      <c r="F124" s="139"/>
      <c r="G124" s="139" t="str">
        <f t="shared" si="5"/>
        <v/>
      </c>
      <c r="L124" s="151"/>
      <c r="M124" s="100"/>
    </row>
    <row r="125" spans="1:14" x14ac:dyDescent="0.25">
      <c r="A125" s="104" t="s">
        <v>167</v>
      </c>
      <c r="B125" s="151" t="s">
        <v>168</v>
      </c>
      <c r="C125" s="129"/>
      <c r="D125" s="131"/>
      <c r="E125" s="122"/>
      <c r="F125" s="139"/>
      <c r="G125" s="139" t="str">
        <f t="shared" si="5"/>
        <v/>
      </c>
      <c r="L125" s="122"/>
      <c r="M125" s="100"/>
    </row>
    <row r="126" spans="1:14" x14ac:dyDescent="0.25">
      <c r="A126" s="104" t="s">
        <v>169</v>
      </c>
      <c r="B126" s="122" t="s">
        <v>170</v>
      </c>
      <c r="C126" s="129"/>
      <c r="D126" s="131"/>
      <c r="E126" s="122"/>
      <c r="F126" s="139"/>
      <c r="G126" s="139" t="str">
        <f t="shared" si="5"/>
        <v/>
      </c>
      <c r="H126" s="102"/>
      <c r="L126" s="122"/>
      <c r="M126" s="100"/>
    </row>
    <row r="127" spans="1:14" x14ac:dyDescent="0.25">
      <c r="A127" s="104" t="s">
        <v>171</v>
      </c>
      <c r="B127" s="122" t="s">
        <v>172</v>
      </c>
      <c r="C127" s="129"/>
      <c r="D127" s="131"/>
      <c r="E127" s="122"/>
      <c r="F127" s="139"/>
      <c r="G127" s="139" t="str">
        <f t="shared" si="5"/>
        <v/>
      </c>
      <c r="H127" s="100"/>
      <c r="L127" s="122"/>
      <c r="M127" s="100"/>
    </row>
    <row r="128" spans="1:14" x14ac:dyDescent="0.25">
      <c r="A128" s="104" t="s">
        <v>173</v>
      </c>
      <c r="B128" s="122" t="s">
        <v>174</v>
      </c>
      <c r="C128" s="129"/>
      <c r="D128" s="131"/>
      <c r="E128" s="122"/>
      <c r="F128" s="139"/>
      <c r="G128" s="139" t="str">
        <f t="shared" si="5"/>
        <v/>
      </c>
      <c r="H128" s="100"/>
      <c r="L128" s="100"/>
      <c r="M128" s="100"/>
    </row>
    <row r="129" spans="1:14" x14ac:dyDescent="0.25">
      <c r="A129" s="104" t="s">
        <v>175</v>
      </c>
      <c r="B129" s="122" t="s">
        <v>70</v>
      </c>
      <c r="C129" s="129"/>
      <c r="D129" s="131"/>
      <c r="E129" s="122"/>
      <c r="F129" s="139"/>
      <c r="G129" s="139" t="str">
        <f t="shared" si="5"/>
        <v/>
      </c>
      <c r="H129" s="100"/>
      <c r="L129" s="100"/>
      <c r="M129" s="100"/>
    </row>
    <row r="130" spans="1:14" outlineLevel="1" x14ac:dyDescent="0.25">
      <c r="A130" s="104" t="s">
        <v>176</v>
      </c>
      <c r="B130" s="152" t="s">
        <v>72</v>
      </c>
      <c r="C130" s="131">
        <f>SUM(C112:C129)</f>
        <v>3578.1437612500199</v>
      </c>
      <c r="D130" s="131">
        <f>SUM(D112:D129)</f>
        <v>0</v>
      </c>
      <c r="E130" s="122"/>
      <c r="F130" s="134">
        <f>SUM(F112:F129)</f>
        <v>1</v>
      </c>
      <c r="G130" s="134">
        <f>SUM(G112:G129)</f>
        <v>0</v>
      </c>
      <c r="H130" s="100"/>
      <c r="L130" s="100"/>
      <c r="M130" s="100"/>
    </row>
    <row r="131" spans="1:14" outlineLevel="1" x14ac:dyDescent="0.25">
      <c r="A131" s="104" t="s">
        <v>177</v>
      </c>
      <c r="B131" s="144"/>
      <c r="C131" s="131"/>
      <c r="D131" s="131"/>
      <c r="E131" s="122"/>
      <c r="F131" s="139"/>
      <c r="G131" s="139" t="str">
        <f t="shared" ref="G131:G136" si="6">IF($D$130=0,"",IF(D131="[for completion]","",D131/$D$130))</f>
        <v/>
      </c>
      <c r="H131" s="100"/>
      <c r="L131" s="100"/>
      <c r="M131" s="100"/>
    </row>
    <row r="132" spans="1:14" outlineLevel="1" x14ac:dyDescent="0.25">
      <c r="A132" s="104" t="s">
        <v>179</v>
      </c>
      <c r="B132" s="144"/>
      <c r="C132" s="131"/>
      <c r="D132" s="131"/>
      <c r="E132" s="122"/>
      <c r="F132" s="139"/>
      <c r="G132" s="139" t="str">
        <f t="shared" si="6"/>
        <v/>
      </c>
      <c r="H132" s="100"/>
      <c r="L132" s="100"/>
      <c r="M132" s="100"/>
    </row>
    <row r="133" spans="1:14" outlineLevel="1" x14ac:dyDescent="0.25">
      <c r="A133" s="104" t="s">
        <v>180</v>
      </c>
      <c r="B133" s="144"/>
      <c r="C133" s="131"/>
      <c r="D133" s="131"/>
      <c r="E133" s="122"/>
      <c r="F133" s="139"/>
      <c r="G133" s="139" t="str">
        <f t="shared" si="6"/>
        <v/>
      </c>
      <c r="H133" s="100"/>
      <c r="L133" s="100"/>
      <c r="M133" s="100"/>
    </row>
    <row r="134" spans="1:14" outlineLevel="1" x14ac:dyDescent="0.25">
      <c r="A134" s="104" t="s">
        <v>181</v>
      </c>
      <c r="B134" s="144"/>
      <c r="C134" s="131"/>
      <c r="D134" s="131"/>
      <c r="E134" s="122"/>
      <c r="F134" s="139"/>
      <c r="G134" s="139" t="str">
        <f t="shared" si="6"/>
        <v/>
      </c>
      <c r="H134" s="100"/>
      <c r="L134" s="100"/>
      <c r="M134" s="100"/>
    </row>
    <row r="135" spans="1:14" outlineLevel="1" x14ac:dyDescent="0.25">
      <c r="A135" s="104" t="s">
        <v>182</v>
      </c>
      <c r="B135" s="144"/>
      <c r="C135" s="131"/>
      <c r="D135" s="131"/>
      <c r="E135" s="122"/>
      <c r="F135" s="139"/>
      <c r="G135" s="139" t="str">
        <f t="shared" si="6"/>
        <v/>
      </c>
      <c r="H135" s="100"/>
      <c r="L135" s="100"/>
      <c r="M135" s="100"/>
    </row>
    <row r="136" spans="1:14" outlineLevel="1" x14ac:dyDescent="0.25">
      <c r="A136" s="104" t="s">
        <v>183</v>
      </c>
      <c r="B136" s="144"/>
      <c r="C136" s="131"/>
      <c r="D136" s="131"/>
      <c r="E136" s="122"/>
      <c r="F136" s="139"/>
      <c r="G136" s="139" t="str">
        <f t="shared" si="6"/>
        <v/>
      </c>
      <c r="H136" s="100"/>
      <c r="L136" s="100"/>
      <c r="M136" s="100"/>
    </row>
    <row r="137" spans="1:14" ht="15" customHeight="1" x14ac:dyDescent="0.25">
      <c r="A137" s="125"/>
      <c r="B137" s="126" t="s">
        <v>184</v>
      </c>
      <c r="C137" s="128" t="s">
        <v>138</v>
      </c>
      <c r="D137" s="128" t="s">
        <v>139</v>
      </c>
      <c r="E137" s="127"/>
      <c r="F137" s="128" t="s">
        <v>140</v>
      </c>
      <c r="G137" s="128" t="s">
        <v>141</v>
      </c>
      <c r="H137" s="100"/>
      <c r="L137" s="100"/>
      <c r="M137" s="100"/>
    </row>
    <row r="138" spans="1:14" s="159" customFormat="1" x14ac:dyDescent="0.25">
      <c r="A138" s="104" t="s">
        <v>185</v>
      </c>
      <c r="B138" s="122" t="s">
        <v>1</v>
      </c>
      <c r="C138" s="129">
        <v>2750</v>
      </c>
      <c r="D138" s="131">
        <v>0</v>
      </c>
      <c r="E138" s="140"/>
      <c r="F138" s="139">
        <f t="shared" ref="F138" si="7">IF($C$156=0,"",IF(C138="[for completion]","",IF(C138="","",C138/$C$156)))</f>
        <v>1</v>
      </c>
      <c r="G138" s="139" t="str">
        <f t="shared" ref="G138:G155" si="8">IF($D$156=0,"",IF(D138="[for completion]","",IF(D138="","",D138/$D$156)))</f>
        <v/>
      </c>
      <c r="H138" s="100"/>
      <c r="I138" s="104"/>
      <c r="J138" s="104"/>
      <c r="K138" s="104"/>
      <c r="L138" s="100"/>
      <c r="M138" s="100"/>
      <c r="N138" s="100"/>
    </row>
    <row r="139" spans="1:14" s="159" customFormat="1" x14ac:dyDescent="0.25">
      <c r="A139" s="104" t="s">
        <v>186</v>
      </c>
      <c r="B139" s="122" t="s">
        <v>144</v>
      </c>
      <c r="C139" s="129"/>
      <c r="D139" s="131"/>
      <c r="E139" s="140"/>
      <c r="F139" s="139"/>
      <c r="G139" s="139" t="str">
        <f t="shared" si="8"/>
        <v/>
      </c>
      <c r="H139" s="100"/>
      <c r="I139" s="104"/>
      <c r="J139" s="104"/>
      <c r="K139" s="104"/>
      <c r="L139" s="100"/>
      <c r="M139" s="100"/>
      <c r="N139" s="100"/>
    </row>
    <row r="140" spans="1:14" s="159" customFormat="1" x14ac:dyDescent="0.25">
      <c r="A140" s="104" t="s">
        <v>187</v>
      </c>
      <c r="B140" s="122" t="s">
        <v>146</v>
      </c>
      <c r="C140" s="129"/>
      <c r="D140" s="131"/>
      <c r="E140" s="140"/>
      <c r="F140" s="139"/>
      <c r="G140" s="139" t="str">
        <f t="shared" si="8"/>
        <v/>
      </c>
      <c r="H140" s="100"/>
      <c r="I140" s="104"/>
      <c r="J140" s="104"/>
      <c r="K140" s="104"/>
      <c r="L140" s="100"/>
      <c r="M140" s="100"/>
      <c r="N140" s="100"/>
    </row>
    <row r="141" spans="1:14" s="159" customFormat="1" x14ac:dyDescent="0.25">
      <c r="A141" s="104" t="s">
        <v>188</v>
      </c>
      <c r="B141" s="122" t="s">
        <v>148</v>
      </c>
      <c r="C141" s="129"/>
      <c r="D141" s="131"/>
      <c r="E141" s="140"/>
      <c r="F141" s="139"/>
      <c r="G141" s="139" t="str">
        <f t="shared" si="8"/>
        <v/>
      </c>
      <c r="H141" s="100"/>
      <c r="I141" s="104"/>
      <c r="J141" s="104"/>
      <c r="K141" s="104"/>
      <c r="L141" s="100"/>
      <c r="M141" s="100"/>
      <c r="N141" s="100"/>
    </row>
    <row r="142" spans="1:14" s="159" customFormat="1" x14ac:dyDescent="0.25">
      <c r="A142" s="104" t="s">
        <v>189</v>
      </c>
      <c r="B142" s="122" t="s">
        <v>150</v>
      </c>
      <c r="C142" s="129"/>
      <c r="D142" s="131"/>
      <c r="E142" s="140"/>
      <c r="F142" s="139"/>
      <c r="G142" s="139" t="str">
        <f t="shared" si="8"/>
        <v/>
      </c>
      <c r="H142" s="100"/>
      <c r="I142" s="104"/>
      <c r="J142" s="104"/>
      <c r="K142" s="104"/>
      <c r="L142" s="100"/>
      <c r="M142" s="100"/>
      <c r="N142" s="100"/>
    </row>
    <row r="143" spans="1:14" s="159" customFormat="1" x14ac:dyDescent="0.25">
      <c r="A143" s="104" t="s">
        <v>190</v>
      </c>
      <c r="B143" s="122" t="s">
        <v>152</v>
      </c>
      <c r="C143" s="129"/>
      <c r="D143" s="131"/>
      <c r="E143" s="122"/>
      <c r="F143" s="139"/>
      <c r="G143" s="139" t="str">
        <f t="shared" si="8"/>
        <v/>
      </c>
      <c r="H143" s="100"/>
      <c r="I143" s="104"/>
      <c r="J143" s="104"/>
      <c r="K143" s="104"/>
      <c r="L143" s="100"/>
      <c r="M143" s="100"/>
      <c r="N143" s="100"/>
    </row>
    <row r="144" spans="1:14" x14ac:dyDescent="0.25">
      <c r="A144" s="104" t="s">
        <v>191</v>
      </c>
      <c r="B144" s="122" t="s">
        <v>154</v>
      </c>
      <c r="C144" s="129"/>
      <c r="D144" s="131"/>
      <c r="E144" s="122"/>
      <c r="F144" s="139"/>
      <c r="G144" s="139" t="str">
        <f t="shared" si="8"/>
        <v/>
      </c>
      <c r="H144" s="100"/>
      <c r="L144" s="100"/>
      <c r="M144" s="100"/>
    </row>
    <row r="145" spans="1:14" x14ac:dyDescent="0.25">
      <c r="A145" s="104" t="s">
        <v>192</v>
      </c>
      <c r="B145" s="122" t="s">
        <v>156</v>
      </c>
      <c r="C145" s="129"/>
      <c r="D145" s="131"/>
      <c r="E145" s="122"/>
      <c r="F145" s="139"/>
      <c r="G145" s="139" t="str">
        <f t="shared" si="8"/>
        <v/>
      </c>
      <c r="H145" s="100"/>
      <c r="L145" s="100"/>
      <c r="M145" s="100"/>
      <c r="N145" s="102"/>
    </row>
    <row r="146" spans="1:14" x14ac:dyDescent="0.25">
      <c r="A146" s="104" t="s">
        <v>193</v>
      </c>
      <c r="B146" s="122" t="s">
        <v>158</v>
      </c>
      <c r="C146" s="129"/>
      <c r="D146" s="131"/>
      <c r="E146" s="122"/>
      <c r="F146" s="139"/>
      <c r="G146" s="139" t="str">
        <f t="shared" si="8"/>
        <v/>
      </c>
      <c r="H146" s="100"/>
      <c r="L146" s="100"/>
      <c r="M146" s="100"/>
      <c r="N146" s="102"/>
    </row>
    <row r="147" spans="1:14" x14ac:dyDescent="0.25">
      <c r="A147" s="104" t="s">
        <v>194</v>
      </c>
      <c r="B147" s="104" t="s">
        <v>160</v>
      </c>
      <c r="C147" s="129"/>
      <c r="D147" s="131"/>
      <c r="F147" s="139"/>
      <c r="G147" s="139" t="str">
        <f t="shared" si="8"/>
        <v/>
      </c>
      <c r="H147" s="100"/>
      <c r="L147" s="100"/>
      <c r="M147" s="100"/>
      <c r="N147" s="102"/>
    </row>
    <row r="148" spans="1:14" x14ac:dyDescent="0.25">
      <c r="A148" s="104" t="s">
        <v>195</v>
      </c>
      <c r="B148" s="122" t="s">
        <v>162</v>
      </c>
      <c r="C148" s="129"/>
      <c r="D148" s="131"/>
      <c r="E148" s="122"/>
      <c r="F148" s="139"/>
      <c r="G148" s="139" t="str">
        <f t="shared" si="8"/>
        <v/>
      </c>
      <c r="H148" s="100"/>
      <c r="L148" s="100"/>
      <c r="M148" s="100"/>
      <c r="N148" s="102"/>
    </row>
    <row r="149" spans="1:14" x14ac:dyDescent="0.25">
      <c r="A149" s="104" t="s">
        <v>196</v>
      </c>
      <c r="B149" s="122" t="s">
        <v>164</v>
      </c>
      <c r="C149" s="129"/>
      <c r="D149" s="131"/>
      <c r="E149" s="122"/>
      <c r="F149" s="139"/>
      <c r="G149" s="139" t="str">
        <f t="shared" si="8"/>
        <v/>
      </c>
      <c r="H149" s="100"/>
      <c r="L149" s="100"/>
      <c r="M149" s="100"/>
      <c r="N149" s="102"/>
    </row>
    <row r="150" spans="1:14" x14ac:dyDescent="0.25">
      <c r="A150" s="104" t="s">
        <v>197</v>
      </c>
      <c r="B150" s="122" t="s">
        <v>166</v>
      </c>
      <c r="C150" s="129"/>
      <c r="D150" s="131"/>
      <c r="E150" s="122"/>
      <c r="F150" s="139"/>
      <c r="G150" s="139" t="str">
        <f t="shared" si="8"/>
        <v/>
      </c>
      <c r="H150" s="100"/>
      <c r="L150" s="100"/>
      <c r="M150" s="100"/>
      <c r="N150" s="102"/>
    </row>
    <row r="151" spans="1:14" x14ac:dyDescent="0.25">
      <c r="A151" s="104" t="s">
        <v>198</v>
      </c>
      <c r="B151" s="151" t="s">
        <v>168</v>
      </c>
      <c r="C151" s="129"/>
      <c r="D151" s="131"/>
      <c r="E151" s="122"/>
      <c r="F151" s="139"/>
      <c r="G151" s="139" t="str">
        <f t="shared" si="8"/>
        <v/>
      </c>
      <c r="H151" s="100"/>
      <c r="L151" s="100"/>
      <c r="M151" s="100"/>
      <c r="N151" s="102"/>
    </row>
    <row r="152" spans="1:14" x14ac:dyDescent="0.25">
      <c r="A152" s="104" t="s">
        <v>199</v>
      </c>
      <c r="B152" s="122" t="s">
        <v>170</v>
      </c>
      <c r="C152" s="129"/>
      <c r="D152" s="131"/>
      <c r="E152" s="122"/>
      <c r="F152" s="139"/>
      <c r="G152" s="139" t="str">
        <f t="shared" si="8"/>
        <v/>
      </c>
      <c r="H152" s="100"/>
      <c r="L152" s="100"/>
      <c r="M152" s="100"/>
      <c r="N152" s="102"/>
    </row>
    <row r="153" spans="1:14" x14ac:dyDescent="0.25">
      <c r="A153" s="104" t="s">
        <v>200</v>
      </c>
      <c r="B153" s="122" t="s">
        <v>172</v>
      </c>
      <c r="C153" s="129"/>
      <c r="D153" s="131"/>
      <c r="E153" s="122"/>
      <c r="F153" s="139"/>
      <c r="G153" s="139" t="str">
        <f t="shared" si="8"/>
        <v/>
      </c>
      <c r="H153" s="100"/>
      <c r="L153" s="100"/>
      <c r="M153" s="100"/>
      <c r="N153" s="102"/>
    </row>
    <row r="154" spans="1:14" x14ac:dyDescent="0.25">
      <c r="A154" s="104" t="s">
        <v>201</v>
      </c>
      <c r="B154" s="122" t="s">
        <v>174</v>
      </c>
      <c r="C154" s="129"/>
      <c r="D154" s="131"/>
      <c r="E154" s="122"/>
      <c r="F154" s="139"/>
      <c r="G154" s="139" t="str">
        <f t="shared" si="8"/>
        <v/>
      </c>
      <c r="H154" s="100"/>
      <c r="L154" s="100"/>
      <c r="M154" s="100"/>
      <c r="N154" s="102"/>
    </row>
    <row r="155" spans="1:14" x14ac:dyDescent="0.25">
      <c r="A155" s="104" t="s">
        <v>202</v>
      </c>
      <c r="B155" s="122" t="s">
        <v>70</v>
      </c>
      <c r="C155" s="129"/>
      <c r="D155" s="131"/>
      <c r="E155" s="122"/>
      <c r="F155" s="139"/>
      <c r="G155" s="139" t="str">
        <f t="shared" si="8"/>
        <v/>
      </c>
      <c r="H155" s="100"/>
      <c r="L155" s="100"/>
      <c r="M155" s="100"/>
      <c r="N155" s="102"/>
    </row>
    <row r="156" spans="1:14" outlineLevel="1" x14ac:dyDescent="0.25">
      <c r="A156" s="104" t="s">
        <v>203</v>
      </c>
      <c r="B156" s="152" t="s">
        <v>72</v>
      </c>
      <c r="C156" s="131">
        <f>SUM(C138:C155)</f>
        <v>2750</v>
      </c>
      <c r="D156" s="131">
        <f>SUM(D138:D155)</f>
        <v>0</v>
      </c>
      <c r="E156" s="122"/>
      <c r="F156" s="134">
        <f>SUM(F138:F155)</f>
        <v>1</v>
      </c>
      <c r="G156" s="134">
        <f>SUM(G138:G155)</f>
        <v>0</v>
      </c>
      <c r="H156" s="100"/>
      <c r="L156" s="100"/>
      <c r="M156" s="100"/>
      <c r="N156" s="102"/>
    </row>
    <row r="157" spans="1:14" outlineLevel="1" x14ac:dyDescent="0.25">
      <c r="A157" s="104" t="s">
        <v>204</v>
      </c>
      <c r="B157" s="144" t="s">
        <v>178</v>
      </c>
      <c r="C157" s="131"/>
      <c r="D157" s="131"/>
      <c r="E157" s="122"/>
      <c r="F157" s="139" t="str">
        <f t="shared" ref="F157:F162" si="9">IF($C$156=0,"",IF(C157="[for completion]","",IF(C157="","",C157/$C$156)))</f>
        <v/>
      </c>
      <c r="G157" s="139" t="str">
        <f t="shared" ref="G157:G162" si="10">IF($D$156=0,"",IF(D157="[for completion]","",IF(D157="","",D157/$D$156)))</f>
        <v/>
      </c>
      <c r="H157" s="100"/>
      <c r="L157" s="100"/>
      <c r="M157" s="100"/>
      <c r="N157" s="102"/>
    </row>
    <row r="158" spans="1:14" outlineLevel="1" x14ac:dyDescent="0.25">
      <c r="A158" s="104" t="s">
        <v>205</v>
      </c>
      <c r="B158" s="144" t="s">
        <v>178</v>
      </c>
      <c r="C158" s="131"/>
      <c r="D158" s="131"/>
      <c r="E158" s="122"/>
      <c r="F158" s="139" t="str">
        <f t="shared" si="9"/>
        <v/>
      </c>
      <c r="G158" s="139" t="str">
        <f t="shared" si="10"/>
        <v/>
      </c>
      <c r="H158" s="100"/>
      <c r="L158" s="100"/>
      <c r="M158" s="100"/>
      <c r="N158" s="102"/>
    </row>
    <row r="159" spans="1:14" outlineLevel="1" x14ac:dyDescent="0.25">
      <c r="A159" s="104" t="s">
        <v>206</v>
      </c>
      <c r="B159" s="144" t="s">
        <v>178</v>
      </c>
      <c r="C159" s="131"/>
      <c r="D159" s="131"/>
      <c r="E159" s="122"/>
      <c r="F159" s="139" t="str">
        <f t="shared" si="9"/>
        <v/>
      </c>
      <c r="G159" s="139" t="str">
        <f t="shared" si="10"/>
        <v/>
      </c>
      <c r="H159" s="100"/>
      <c r="L159" s="100"/>
      <c r="M159" s="100"/>
      <c r="N159" s="102"/>
    </row>
    <row r="160" spans="1:14" outlineLevel="1" x14ac:dyDescent="0.25">
      <c r="A160" s="104" t="s">
        <v>207</v>
      </c>
      <c r="B160" s="144" t="s">
        <v>178</v>
      </c>
      <c r="C160" s="131"/>
      <c r="D160" s="131"/>
      <c r="E160" s="122"/>
      <c r="F160" s="139" t="str">
        <f t="shared" si="9"/>
        <v/>
      </c>
      <c r="G160" s="139" t="str">
        <f t="shared" si="10"/>
        <v/>
      </c>
      <c r="H160" s="100"/>
      <c r="L160" s="100"/>
      <c r="M160" s="100"/>
      <c r="N160" s="102"/>
    </row>
    <row r="161" spans="1:14" outlineLevel="1" x14ac:dyDescent="0.25">
      <c r="A161" s="104" t="s">
        <v>208</v>
      </c>
      <c r="B161" s="144" t="s">
        <v>178</v>
      </c>
      <c r="C161" s="131"/>
      <c r="D161" s="131"/>
      <c r="E161" s="122"/>
      <c r="F161" s="139" t="str">
        <f t="shared" si="9"/>
        <v/>
      </c>
      <c r="G161" s="139" t="str">
        <f t="shared" si="10"/>
        <v/>
      </c>
      <c r="H161" s="100"/>
      <c r="L161" s="100"/>
      <c r="M161" s="100"/>
      <c r="N161" s="102"/>
    </row>
    <row r="162" spans="1:14" outlineLevel="1" x14ac:dyDescent="0.25">
      <c r="A162" s="104" t="s">
        <v>209</v>
      </c>
      <c r="B162" s="144" t="s">
        <v>178</v>
      </c>
      <c r="C162" s="131"/>
      <c r="D162" s="131"/>
      <c r="E162" s="122"/>
      <c r="F162" s="139" t="str">
        <f t="shared" si="9"/>
        <v/>
      </c>
      <c r="G162" s="139" t="str">
        <f t="shared" si="10"/>
        <v/>
      </c>
      <c r="H162" s="100"/>
      <c r="L162" s="100"/>
      <c r="M162" s="100"/>
      <c r="N162" s="102"/>
    </row>
    <row r="163" spans="1:14" ht="15" customHeight="1" x14ac:dyDescent="0.25">
      <c r="A163" s="125"/>
      <c r="B163" s="126" t="s">
        <v>210</v>
      </c>
      <c r="C163" s="147" t="s">
        <v>138</v>
      </c>
      <c r="D163" s="147" t="s">
        <v>139</v>
      </c>
      <c r="E163" s="127"/>
      <c r="F163" s="147" t="s">
        <v>140</v>
      </c>
      <c r="G163" s="147" t="s">
        <v>141</v>
      </c>
      <c r="H163" s="100"/>
      <c r="L163" s="100"/>
      <c r="M163" s="100"/>
      <c r="N163" s="102"/>
    </row>
    <row r="164" spans="1:14" x14ac:dyDescent="0.25">
      <c r="A164" s="104" t="s">
        <v>211</v>
      </c>
      <c r="B164" s="100" t="s">
        <v>212</v>
      </c>
      <c r="C164" s="129">
        <v>2750</v>
      </c>
      <c r="D164" s="131">
        <v>0</v>
      </c>
      <c r="E164" s="160"/>
      <c r="F164" s="139">
        <f>IF($C$167=0,"",IF(C164="[for completion]","",IF(C164="","",C164/$C$167)))</f>
        <v>1</v>
      </c>
      <c r="G164" s="139" t="str">
        <f>IF($D$167=0,"",IF(D164="[for completion]","",IF(D164="","",D164/$D$167)))</f>
        <v/>
      </c>
      <c r="H164" s="100"/>
      <c r="L164" s="100"/>
      <c r="M164" s="100"/>
      <c r="N164" s="102"/>
    </row>
    <row r="165" spans="1:14" x14ac:dyDescent="0.25">
      <c r="A165" s="104" t="s">
        <v>213</v>
      </c>
      <c r="B165" s="100" t="s">
        <v>214</v>
      </c>
      <c r="C165" s="129">
        <v>0</v>
      </c>
      <c r="D165" s="131">
        <v>0</v>
      </c>
      <c r="E165" s="160"/>
      <c r="F165" s="139">
        <f>IF($C$167=0,"",IF(C165="[for completion]","",IF(C165="","",C165/$C$167)))</f>
        <v>0</v>
      </c>
      <c r="G165" s="139" t="str">
        <f>IF($D$167=0,"",IF(D165="[for completion]","",IF(D165="","",D165/$D$167)))</f>
        <v/>
      </c>
      <c r="H165" s="100"/>
      <c r="L165" s="100"/>
      <c r="M165" s="100"/>
      <c r="N165" s="102"/>
    </row>
    <row r="166" spans="1:14" x14ac:dyDescent="0.25">
      <c r="A166" s="104" t="s">
        <v>215</v>
      </c>
      <c r="B166" s="100" t="s">
        <v>70</v>
      </c>
      <c r="C166" s="129">
        <v>0</v>
      </c>
      <c r="D166" s="131">
        <v>0</v>
      </c>
      <c r="E166" s="160"/>
      <c r="F166" s="139">
        <f>IF($C$167=0,"",IF(C166="[for completion]","",IF(C166="","",C166/$C$167)))</f>
        <v>0</v>
      </c>
      <c r="G166" s="139" t="str">
        <f>IF($D$167=0,"",IF(D166="[for completion]","",IF(D166="","",D166/$D$167)))</f>
        <v/>
      </c>
      <c r="H166" s="100"/>
      <c r="L166" s="100"/>
      <c r="M166" s="100"/>
      <c r="N166" s="102"/>
    </row>
    <row r="167" spans="1:14" x14ac:dyDescent="0.25">
      <c r="A167" s="104" t="s">
        <v>216</v>
      </c>
      <c r="B167" s="161" t="s">
        <v>72</v>
      </c>
      <c r="C167" s="162">
        <f>SUM(C164:C166)</f>
        <v>2750</v>
      </c>
      <c r="D167" s="131">
        <v>0</v>
      </c>
      <c r="E167" s="160"/>
      <c r="F167" s="163">
        <f>SUM(F164:F166)</f>
        <v>1</v>
      </c>
      <c r="G167" s="163">
        <f>SUM(G164:G166)</f>
        <v>0</v>
      </c>
      <c r="H167" s="100"/>
      <c r="L167" s="100"/>
      <c r="M167" s="100"/>
      <c r="N167" s="102"/>
    </row>
    <row r="168" spans="1:14" outlineLevel="1" x14ac:dyDescent="0.25">
      <c r="A168" s="104" t="s">
        <v>217</v>
      </c>
      <c r="B168" s="161"/>
      <c r="C168" s="162"/>
      <c r="D168" s="162"/>
      <c r="E168" s="160"/>
      <c r="F168" s="160"/>
      <c r="G168" s="151"/>
      <c r="H168" s="100"/>
      <c r="L168" s="100"/>
      <c r="M168" s="100"/>
      <c r="N168" s="102"/>
    </row>
    <row r="169" spans="1:14" outlineLevel="1" x14ac:dyDescent="0.25">
      <c r="A169" s="104" t="s">
        <v>218</v>
      </c>
      <c r="B169" s="161"/>
      <c r="C169" s="162"/>
      <c r="D169" s="162"/>
      <c r="E169" s="160"/>
      <c r="F169" s="160"/>
      <c r="G169" s="151"/>
      <c r="H169" s="100"/>
      <c r="L169" s="100"/>
      <c r="M169" s="100"/>
      <c r="N169" s="102"/>
    </row>
    <row r="170" spans="1:14" outlineLevel="1" x14ac:dyDescent="0.25">
      <c r="A170" s="104" t="s">
        <v>219</v>
      </c>
      <c r="B170" s="161"/>
      <c r="C170" s="162"/>
      <c r="D170" s="162"/>
      <c r="E170" s="160"/>
      <c r="F170" s="160"/>
      <c r="G170" s="151"/>
      <c r="H170" s="100"/>
      <c r="L170" s="100"/>
      <c r="M170" s="100"/>
      <c r="N170" s="102"/>
    </row>
    <row r="171" spans="1:14" outlineLevel="1" x14ac:dyDescent="0.25">
      <c r="A171" s="104" t="s">
        <v>220</v>
      </c>
      <c r="B171" s="161"/>
      <c r="C171" s="162"/>
      <c r="D171" s="162"/>
      <c r="E171" s="160"/>
      <c r="F171" s="160"/>
      <c r="G171" s="151"/>
      <c r="H171" s="100"/>
      <c r="L171" s="100"/>
      <c r="M171" s="100"/>
      <c r="N171" s="102"/>
    </row>
    <row r="172" spans="1:14" outlineLevel="1" x14ac:dyDescent="0.25">
      <c r="A172" s="104" t="s">
        <v>221</v>
      </c>
      <c r="B172" s="161"/>
      <c r="C172" s="162"/>
      <c r="D172" s="162"/>
      <c r="E172" s="160"/>
      <c r="F172" s="160"/>
      <c r="G172" s="151"/>
      <c r="H172" s="100"/>
      <c r="L172" s="100"/>
      <c r="M172" s="100"/>
      <c r="N172" s="102"/>
    </row>
    <row r="173" spans="1:14" ht="15" customHeight="1" x14ac:dyDescent="0.25">
      <c r="A173" s="125"/>
      <c r="B173" s="126" t="s">
        <v>222</v>
      </c>
      <c r="C173" s="125" t="s">
        <v>59</v>
      </c>
      <c r="D173" s="125"/>
      <c r="E173" s="127"/>
      <c r="F173" s="128" t="s">
        <v>223</v>
      </c>
      <c r="G173" s="128"/>
      <c r="H173" s="100"/>
      <c r="L173" s="100"/>
      <c r="M173" s="100"/>
      <c r="N173" s="102"/>
    </row>
    <row r="174" spans="1:14" ht="15" customHeight="1" x14ac:dyDescent="0.25">
      <c r="A174" s="104" t="s">
        <v>224</v>
      </c>
      <c r="B174" s="122" t="s">
        <v>225</v>
      </c>
      <c r="C174" s="129">
        <v>0</v>
      </c>
      <c r="D174" s="118"/>
      <c r="E174" s="110"/>
      <c r="F174" s="139">
        <f>IF($C$179=0,"",IF(C174="[for completion]","",C174/$C$179))</f>
        <v>0</v>
      </c>
      <c r="G174" s="140"/>
      <c r="H174" s="100"/>
      <c r="L174" s="100"/>
      <c r="M174" s="100"/>
      <c r="N174" s="102"/>
    </row>
    <row r="175" spans="1:14" ht="30.75" customHeight="1" x14ac:dyDescent="0.25">
      <c r="A175" s="104" t="s">
        <v>226</v>
      </c>
      <c r="B175" s="122" t="s">
        <v>227</v>
      </c>
      <c r="C175" s="129">
        <v>20</v>
      </c>
      <c r="E175" s="146"/>
      <c r="F175" s="139">
        <f>IF($C$179=0,"",IF(C175="[for completion]","",C175/$C$179))</f>
        <v>0.11115922308309902</v>
      </c>
      <c r="G175" s="140"/>
      <c r="H175" s="100"/>
      <c r="L175" s="100"/>
      <c r="M175" s="100"/>
      <c r="N175" s="102"/>
    </row>
    <row r="176" spans="1:14" x14ac:dyDescent="0.25">
      <c r="A176" s="104" t="s">
        <v>228</v>
      </c>
      <c r="B176" s="122" t="s">
        <v>229</v>
      </c>
      <c r="C176" s="129">
        <v>0</v>
      </c>
      <c r="E176" s="146"/>
      <c r="F176" s="139">
        <f>IF($C$179=0,"",IF(C176="[for completion]","",C176/$C$179))</f>
        <v>0</v>
      </c>
      <c r="G176" s="140"/>
      <c r="H176" s="100"/>
      <c r="L176" s="100"/>
      <c r="M176" s="100"/>
      <c r="N176" s="102"/>
    </row>
    <row r="177" spans="1:14" x14ac:dyDescent="0.25">
      <c r="A177" s="104" t="s">
        <v>230</v>
      </c>
      <c r="B177" s="122" t="s">
        <v>231</v>
      </c>
      <c r="C177" s="129">
        <v>159.92209234000001</v>
      </c>
      <c r="E177" s="146"/>
      <c r="F177" s="139">
        <f>IF($C$179=0,"",IF(C177="[for completion]","",C177/$C$179))</f>
        <v>0.888840776916901</v>
      </c>
      <c r="G177" s="140"/>
      <c r="H177" s="100"/>
      <c r="L177" s="100"/>
      <c r="M177" s="100"/>
      <c r="N177" s="102"/>
    </row>
    <row r="178" spans="1:14" x14ac:dyDescent="0.25">
      <c r="A178" s="104" t="s">
        <v>232</v>
      </c>
      <c r="B178" s="122" t="s">
        <v>70</v>
      </c>
      <c r="C178" s="129">
        <v>0</v>
      </c>
      <c r="E178" s="146"/>
      <c r="F178" s="139">
        <f t="shared" ref="F178:F187" si="11">IF($C$179=0,"",IF(C178="[for completion]","",C178/$C$179))</f>
        <v>0</v>
      </c>
      <c r="G178" s="140"/>
      <c r="H178" s="100"/>
      <c r="L178" s="100"/>
      <c r="M178" s="100"/>
      <c r="N178" s="102"/>
    </row>
    <row r="179" spans="1:14" x14ac:dyDescent="0.25">
      <c r="A179" s="104" t="s">
        <v>233</v>
      </c>
      <c r="B179" s="152" t="s">
        <v>72</v>
      </c>
      <c r="C179" s="142">
        <f>SUM(C174:C178)</f>
        <v>179.92209234000001</v>
      </c>
      <c r="E179" s="146"/>
      <c r="F179" s="143">
        <f>SUM(F174:F178)</f>
        <v>1</v>
      </c>
      <c r="G179" s="140"/>
      <c r="H179" s="100"/>
      <c r="L179" s="100"/>
      <c r="M179" s="100"/>
      <c r="N179" s="102"/>
    </row>
    <row r="180" spans="1:14" outlineLevel="1" x14ac:dyDescent="0.25">
      <c r="A180" s="104" t="s">
        <v>234</v>
      </c>
      <c r="B180" s="164" t="s">
        <v>235</v>
      </c>
      <c r="C180" s="131"/>
      <c r="E180" s="146"/>
      <c r="F180" s="139">
        <f t="shared" si="11"/>
        <v>0</v>
      </c>
      <c r="G180" s="140"/>
      <c r="H180" s="100"/>
      <c r="L180" s="100"/>
      <c r="M180" s="100"/>
      <c r="N180" s="102"/>
    </row>
    <row r="181" spans="1:14" s="164" customFormat="1" ht="28.8" outlineLevel="1" x14ac:dyDescent="0.25">
      <c r="A181" s="104" t="s">
        <v>236</v>
      </c>
      <c r="B181" s="164" t="s">
        <v>237</v>
      </c>
      <c r="C181" s="165"/>
      <c r="F181" s="139">
        <f t="shared" si="11"/>
        <v>0</v>
      </c>
    </row>
    <row r="182" spans="1:14" ht="28.8" outlineLevel="1" x14ac:dyDescent="0.25">
      <c r="A182" s="104" t="s">
        <v>238</v>
      </c>
      <c r="B182" s="164" t="s">
        <v>239</v>
      </c>
      <c r="C182" s="131"/>
      <c r="E182" s="146"/>
      <c r="F182" s="139">
        <f t="shared" si="11"/>
        <v>0</v>
      </c>
      <c r="G182" s="140"/>
      <c r="H182" s="100"/>
      <c r="L182" s="100"/>
      <c r="M182" s="100"/>
      <c r="N182" s="102"/>
    </row>
    <row r="183" spans="1:14" outlineLevel="1" x14ac:dyDescent="0.25">
      <c r="A183" s="104" t="s">
        <v>240</v>
      </c>
      <c r="B183" s="164" t="s">
        <v>241</v>
      </c>
      <c r="C183" s="131"/>
      <c r="E183" s="146"/>
      <c r="F183" s="139">
        <f t="shared" si="11"/>
        <v>0</v>
      </c>
      <c r="G183" s="140"/>
      <c r="H183" s="100"/>
      <c r="L183" s="100"/>
      <c r="M183" s="100"/>
      <c r="N183" s="102"/>
    </row>
    <row r="184" spans="1:14" s="164" customFormat="1" ht="28.8" outlineLevel="1" x14ac:dyDescent="0.25">
      <c r="A184" s="104" t="s">
        <v>242</v>
      </c>
      <c r="B184" s="164" t="s">
        <v>243</v>
      </c>
      <c r="C184" s="165"/>
      <c r="F184" s="139">
        <f t="shared" si="11"/>
        <v>0</v>
      </c>
    </row>
    <row r="185" spans="1:14" ht="28.8" outlineLevel="1" x14ac:dyDescent="0.25">
      <c r="A185" s="104" t="s">
        <v>244</v>
      </c>
      <c r="B185" s="164" t="s">
        <v>245</v>
      </c>
      <c r="C185" s="131"/>
      <c r="E185" s="146"/>
      <c r="F185" s="139">
        <f t="shared" si="11"/>
        <v>0</v>
      </c>
      <c r="G185" s="140"/>
      <c r="H185" s="100"/>
      <c r="L185" s="100"/>
      <c r="M185" s="100"/>
      <c r="N185" s="102"/>
    </row>
    <row r="186" spans="1:14" outlineLevel="1" x14ac:dyDescent="0.25">
      <c r="A186" s="104" t="s">
        <v>246</v>
      </c>
      <c r="B186" s="164" t="s">
        <v>247</v>
      </c>
      <c r="C186" s="131"/>
      <c r="E186" s="146"/>
      <c r="F186" s="139">
        <f t="shared" si="11"/>
        <v>0</v>
      </c>
      <c r="G186" s="140"/>
      <c r="H186" s="100"/>
      <c r="L186" s="100"/>
      <c r="M186" s="100"/>
      <c r="N186" s="102"/>
    </row>
    <row r="187" spans="1:14" outlineLevel="1" x14ac:dyDescent="0.25">
      <c r="A187" s="104" t="s">
        <v>248</v>
      </c>
      <c r="B187" s="164" t="s">
        <v>249</v>
      </c>
      <c r="C187" s="131"/>
      <c r="E187" s="146"/>
      <c r="F187" s="139">
        <f t="shared" si="11"/>
        <v>0</v>
      </c>
      <c r="G187" s="140"/>
      <c r="H187" s="100"/>
      <c r="L187" s="100"/>
      <c r="M187" s="100"/>
      <c r="N187" s="102"/>
    </row>
    <row r="188" spans="1:14" outlineLevel="1" x14ac:dyDescent="0.25">
      <c r="A188" s="104" t="s">
        <v>250</v>
      </c>
      <c r="B188" s="164"/>
      <c r="E188" s="146"/>
      <c r="F188" s="140"/>
      <c r="G188" s="140"/>
      <c r="H188" s="100"/>
      <c r="L188" s="100"/>
      <c r="M188" s="100"/>
      <c r="N188" s="102"/>
    </row>
    <row r="189" spans="1:14" outlineLevel="1" x14ac:dyDescent="0.25">
      <c r="A189" s="104" t="s">
        <v>251</v>
      </c>
      <c r="B189" s="164"/>
      <c r="E189" s="146"/>
      <c r="F189" s="140"/>
      <c r="G189" s="140"/>
      <c r="H189" s="100"/>
      <c r="L189" s="100"/>
      <c r="M189" s="100"/>
      <c r="N189" s="102"/>
    </row>
    <row r="190" spans="1:14" outlineLevel="1" x14ac:dyDescent="0.25">
      <c r="A190" s="104" t="s">
        <v>252</v>
      </c>
      <c r="B190" s="164"/>
      <c r="E190" s="146"/>
      <c r="F190" s="140"/>
      <c r="G190" s="140"/>
      <c r="H190" s="100"/>
      <c r="L190" s="100"/>
      <c r="M190" s="100"/>
      <c r="N190" s="102"/>
    </row>
    <row r="191" spans="1:14" outlineLevel="1" x14ac:dyDescent="0.25">
      <c r="A191" s="104" t="s">
        <v>253</v>
      </c>
      <c r="B191" s="144"/>
      <c r="E191" s="146"/>
      <c r="F191" s="140"/>
      <c r="G191" s="140"/>
      <c r="H191" s="100"/>
      <c r="L191" s="100"/>
      <c r="M191" s="100"/>
      <c r="N191" s="102"/>
    </row>
    <row r="192" spans="1:14" ht="15" customHeight="1" x14ac:dyDescent="0.25">
      <c r="A192" s="125"/>
      <c r="B192" s="126" t="s">
        <v>254</v>
      </c>
      <c r="C192" s="125" t="s">
        <v>59</v>
      </c>
      <c r="D192" s="125"/>
      <c r="E192" s="127"/>
      <c r="F192" s="128" t="s">
        <v>223</v>
      </c>
      <c r="G192" s="128"/>
      <c r="H192" s="100"/>
      <c r="L192" s="100"/>
      <c r="M192" s="100"/>
      <c r="N192" s="102"/>
    </row>
    <row r="193" spans="1:14" x14ac:dyDescent="0.25">
      <c r="A193" s="104" t="s">
        <v>255</v>
      </c>
      <c r="B193" s="122" t="s">
        <v>256</v>
      </c>
      <c r="C193" s="129">
        <v>20</v>
      </c>
      <c r="E193" s="138"/>
      <c r="F193" s="139">
        <f t="shared" ref="F193:F206" si="12">IF($C$208=0,"",IF(C193="[for completion]","",C193/$C$208))</f>
        <v>1</v>
      </c>
      <c r="G193" s="140"/>
      <c r="H193" s="100"/>
      <c r="L193" s="100"/>
      <c r="M193" s="100"/>
      <c r="N193" s="102"/>
    </row>
    <row r="194" spans="1:14" x14ac:dyDescent="0.25">
      <c r="A194" s="104" t="s">
        <v>257</v>
      </c>
      <c r="B194" s="122" t="s">
        <v>258</v>
      </c>
      <c r="C194" s="129">
        <v>0</v>
      </c>
      <c r="E194" s="146"/>
      <c r="F194" s="139">
        <f t="shared" si="12"/>
        <v>0</v>
      </c>
      <c r="G194" s="146"/>
      <c r="H194" s="100"/>
      <c r="L194" s="100"/>
      <c r="M194" s="100"/>
      <c r="N194" s="102"/>
    </row>
    <row r="195" spans="1:14" x14ac:dyDescent="0.25">
      <c r="A195" s="104" t="s">
        <v>259</v>
      </c>
      <c r="B195" s="122" t="s">
        <v>260</v>
      </c>
      <c r="C195" s="129">
        <v>0</v>
      </c>
      <c r="E195" s="146"/>
      <c r="F195" s="139">
        <f t="shared" si="12"/>
        <v>0</v>
      </c>
      <c r="G195" s="146"/>
      <c r="H195" s="100"/>
      <c r="L195" s="100"/>
      <c r="M195" s="100"/>
      <c r="N195" s="102"/>
    </row>
    <row r="196" spans="1:14" x14ac:dyDescent="0.25">
      <c r="A196" s="104" t="s">
        <v>261</v>
      </c>
      <c r="B196" s="122" t="s">
        <v>262</v>
      </c>
      <c r="C196" s="129">
        <v>0</v>
      </c>
      <c r="E196" s="146"/>
      <c r="F196" s="139">
        <f t="shared" si="12"/>
        <v>0</v>
      </c>
      <c r="G196" s="146"/>
      <c r="H196" s="100"/>
      <c r="L196" s="100"/>
      <c r="M196" s="100"/>
      <c r="N196" s="102"/>
    </row>
    <row r="197" spans="1:14" x14ac:dyDescent="0.25">
      <c r="A197" s="104" t="s">
        <v>263</v>
      </c>
      <c r="B197" s="122" t="s">
        <v>264</v>
      </c>
      <c r="C197" s="129">
        <v>0</v>
      </c>
      <c r="E197" s="146"/>
      <c r="F197" s="139">
        <f t="shared" si="12"/>
        <v>0</v>
      </c>
      <c r="G197" s="146"/>
      <c r="H197" s="100"/>
      <c r="L197" s="100"/>
      <c r="M197" s="100"/>
      <c r="N197" s="102"/>
    </row>
    <row r="198" spans="1:14" x14ac:dyDescent="0.25">
      <c r="A198" s="104" t="s">
        <v>265</v>
      </c>
      <c r="B198" s="122" t="s">
        <v>266</v>
      </c>
      <c r="C198" s="129">
        <v>0</v>
      </c>
      <c r="E198" s="146"/>
      <c r="F198" s="139">
        <f t="shared" si="12"/>
        <v>0</v>
      </c>
      <c r="G198" s="146"/>
      <c r="H198" s="100"/>
      <c r="L198" s="100"/>
      <c r="M198" s="100"/>
      <c r="N198" s="102"/>
    </row>
    <row r="199" spans="1:14" x14ac:dyDescent="0.25">
      <c r="A199" s="104" t="s">
        <v>267</v>
      </c>
      <c r="B199" s="122" t="s">
        <v>268</v>
      </c>
      <c r="C199" s="129">
        <v>0</v>
      </c>
      <c r="E199" s="146"/>
      <c r="F199" s="139">
        <f t="shared" si="12"/>
        <v>0</v>
      </c>
      <c r="G199" s="146"/>
      <c r="H199" s="100"/>
      <c r="L199" s="100"/>
      <c r="M199" s="100"/>
      <c r="N199" s="102"/>
    </row>
    <row r="200" spans="1:14" x14ac:dyDescent="0.25">
      <c r="A200" s="104" t="s">
        <v>269</v>
      </c>
      <c r="B200" s="122" t="s">
        <v>270</v>
      </c>
      <c r="C200" s="129">
        <v>0</v>
      </c>
      <c r="E200" s="146"/>
      <c r="F200" s="139">
        <f t="shared" si="12"/>
        <v>0</v>
      </c>
      <c r="G200" s="146"/>
      <c r="H200" s="100"/>
      <c r="L200" s="100"/>
      <c r="M200" s="100"/>
      <c r="N200" s="102"/>
    </row>
    <row r="201" spans="1:14" x14ac:dyDescent="0.25">
      <c r="A201" s="104" t="s">
        <v>271</v>
      </c>
      <c r="B201" s="122" t="s">
        <v>272</v>
      </c>
      <c r="C201" s="129">
        <v>0</v>
      </c>
      <c r="E201" s="146"/>
      <c r="F201" s="139">
        <f t="shared" si="12"/>
        <v>0</v>
      </c>
      <c r="G201" s="146"/>
      <c r="H201" s="100"/>
      <c r="L201" s="100"/>
      <c r="M201" s="100"/>
      <c r="N201" s="102"/>
    </row>
    <row r="202" spans="1:14" x14ac:dyDescent="0.25">
      <c r="A202" s="104" t="s">
        <v>273</v>
      </c>
      <c r="B202" s="122" t="s">
        <v>274</v>
      </c>
      <c r="C202" s="129">
        <v>0</v>
      </c>
      <c r="E202" s="146"/>
      <c r="F202" s="139">
        <f t="shared" si="12"/>
        <v>0</v>
      </c>
      <c r="G202" s="146"/>
      <c r="H202" s="100"/>
      <c r="L202" s="100"/>
      <c r="M202" s="100"/>
      <c r="N202" s="102"/>
    </row>
    <row r="203" spans="1:14" x14ac:dyDescent="0.25">
      <c r="A203" s="104" t="s">
        <v>275</v>
      </c>
      <c r="B203" s="122" t="s">
        <v>276</v>
      </c>
      <c r="C203" s="129">
        <v>0</v>
      </c>
      <c r="E203" s="146"/>
      <c r="F203" s="139">
        <f t="shared" si="12"/>
        <v>0</v>
      </c>
      <c r="G203" s="146"/>
      <c r="H203" s="100"/>
      <c r="L203" s="100"/>
      <c r="M203" s="100"/>
      <c r="N203" s="102"/>
    </row>
    <row r="204" spans="1:14" x14ac:dyDescent="0.25">
      <c r="A204" s="104" t="s">
        <v>277</v>
      </c>
      <c r="B204" s="122" t="s">
        <v>278</v>
      </c>
      <c r="C204" s="129">
        <v>0</v>
      </c>
      <c r="E204" s="146"/>
      <c r="F204" s="139">
        <f t="shared" si="12"/>
        <v>0</v>
      </c>
      <c r="G204" s="146"/>
      <c r="H204" s="100"/>
      <c r="L204" s="100"/>
      <c r="M204" s="100"/>
      <c r="N204" s="102"/>
    </row>
    <row r="205" spans="1:14" x14ac:dyDescent="0.25">
      <c r="A205" s="104" t="s">
        <v>279</v>
      </c>
      <c r="B205" s="122" t="s">
        <v>280</v>
      </c>
      <c r="C205" s="129">
        <v>0</v>
      </c>
      <c r="E205" s="146"/>
      <c r="F205" s="139">
        <f t="shared" si="12"/>
        <v>0</v>
      </c>
      <c r="G205" s="146"/>
      <c r="H205" s="100"/>
      <c r="L205" s="100"/>
      <c r="M205" s="100"/>
      <c r="N205" s="102"/>
    </row>
    <row r="206" spans="1:14" x14ac:dyDescent="0.25">
      <c r="A206" s="104" t="s">
        <v>281</v>
      </c>
      <c r="B206" s="122" t="s">
        <v>70</v>
      </c>
      <c r="C206" s="129">
        <v>0</v>
      </c>
      <c r="E206" s="146"/>
      <c r="F206" s="139">
        <f t="shared" si="12"/>
        <v>0</v>
      </c>
      <c r="G206" s="146"/>
      <c r="H206" s="100"/>
      <c r="L206" s="100"/>
      <c r="M206" s="100"/>
      <c r="N206" s="102"/>
    </row>
    <row r="207" spans="1:14" x14ac:dyDescent="0.25">
      <c r="A207" s="104" t="s">
        <v>282</v>
      </c>
      <c r="B207" s="141" t="s">
        <v>283</v>
      </c>
      <c r="C207" s="129">
        <v>20</v>
      </c>
      <c r="E207" s="146"/>
      <c r="F207" s="139"/>
      <c r="G207" s="146"/>
      <c r="H207" s="100"/>
      <c r="L207" s="100"/>
      <c r="M207" s="100"/>
      <c r="N207" s="102"/>
    </row>
    <row r="208" spans="1:14" x14ac:dyDescent="0.25">
      <c r="A208" s="104" t="s">
        <v>284</v>
      </c>
      <c r="B208" s="152" t="s">
        <v>72</v>
      </c>
      <c r="C208" s="142">
        <f>SUM(C193:C206)</f>
        <v>20</v>
      </c>
      <c r="D208" s="122"/>
      <c r="E208" s="146"/>
      <c r="F208" s="143">
        <f>SUM(F193:F206)</f>
        <v>1</v>
      </c>
      <c r="G208" s="146"/>
      <c r="H208" s="100"/>
      <c r="L208" s="100"/>
      <c r="M208" s="100"/>
      <c r="N208" s="102"/>
    </row>
    <row r="209" spans="1:14" outlineLevel="1" x14ac:dyDescent="0.25">
      <c r="A209" s="104" t="s">
        <v>285</v>
      </c>
      <c r="B209" s="144" t="s">
        <v>178</v>
      </c>
      <c r="C209" s="131"/>
      <c r="E209" s="146"/>
      <c r="F209" s="139">
        <f>IF($C$208=0,"",IF(C209="[for completion]","",C209/$C$208))</f>
        <v>0</v>
      </c>
      <c r="G209" s="146"/>
      <c r="H209" s="100"/>
      <c r="L209" s="100"/>
      <c r="M209" s="100"/>
      <c r="N209" s="102"/>
    </row>
    <row r="210" spans="1:14" outlineLevel="1" x14ac:dyDescent="0.25">
      <c r="A210" s="104" t="s">
        <v>1473</v>
      </c>
      <c r="B210" s="144" t="s">
        <v>178</v>
      </c>
      <c r="C210" s="131"/>
      <c r="E210" s="146"/>
      <c r="F210" s="139">
        <f t="shared" ref="F210:F215" si="13">IF($C$208=0,"",IF(C210="[for completion]","",C210/$C$208))</f>
        <v>0</v>
      </c>
      <c r="G210" s="146"/>
      <c r="H210" s="100"/>
      <c r="L210" s="100"/>
      <c r="M210" s="100"/>
      <c r="N210" s="102"/>
    </row>
    <row r="211" spans="1:14" outlineLevel="1" x14ac:dyDescent="0.25">
      <c r="A211" s="104" t="s">
        <v>286</v>
      </c>
      <c r="B211" s="144" t="s">
        <v>178</v>
      </c>
      <c r="C211" s="131"/>
      <c r="E211" s="146"/>
      <c r="F211" s="139">
        <f t="shared" si="13"/>
        <v>0</v>
      </c>
      <c r="G211" s="146"/>
      <c r="H211" s="100"/>
      <c r="L211" s="100"/>
      <c r="M211" s="100"/>
      <c r="N211" s="102"/>
    </row>
    <row r="212" spans="1:14" outlineLevel="1" x14ac:dyDescent="0.25">
      <c r="A212" s="104" t="s">
        <v>287</v>
      </c>
      <c r="B212" s="144" t="s">
        <v>178</v>
      </c>
      <c r="C212" s="131"/>
      <c r="E212" s="146"/>
      <c r="F212" s="139">
        <f t="shared" si="13"/>
        <v>0</v>
      </c>
      <c r="G212" s="146"/>
      <c r="H212" s="100"/>
      <c r="L212" s="100"/>
      <c r="M212" s="100"/>
      <c r="N212" s="102"/>
    </row>
    <row r="213" spans="1:14" outlineLevel="1" x14ac:dyDescent="0.25">
      <c r="A213" s="104" t="s">
        <v>288</v>
      </c>
      <c r="B213" s="144" t="s">
        <v>178</v>
      </c>
      <c r="C213" s="131"/>
      <c r="E213" s="146"/>
      <c r="F213" s="139">
        <f t="shared" si="13"/>
        <v>0</v>
      </c>
      <c r="G213" s="146"/>
      <c r="H213" s="100"/>
      <c r="L213" s="100"/>
      <c r="M213" s="100"/>
      <c r="N213" s="102"/>
    </row>
    <row r="214" spans="1:14" outlineLevel="1" x14ac:dyDescent="0.25">
      <c r="A214" s="104" t="s">
        <v>289</v>
      </c>
      <c r="B214" s="144" t="s">
        <v>178</v>
      </c>
      <c r="C214" s="131"/>
      <c r="E214" s="146"/>
      <c r="F214" s="139">
        <f t="shared" si="13"/>
        <v>0</v>
      </c>
      <c r="G214" s="146"/>
      <c r="H214" s="100"/>
      <c r="L214" s="100"/>
      <c r="M214" s="100"/>
      <c r="N214" s="102"/>
    </row>
    <row r="215" spans="1:14" outlineLevel="1" x14ac:dyDescent="0.25">
      <c r="A215" s="104" t="s">
        <v>290</v>
      </c>
      <c r="B215" s="144" t="s">
        <v>178</v>
      </c>
      <c r="C215" s="131"/>
      <c r="E215" s="146"/>
      <c r="F215" s="139">
        <f t="shared" si="13"/>
        <v>0</v>
      </c>
      <c r="G215" s="146"/>
      <c r="H215" s="100"/>
      <c r="L215" s="100"/>
      <c r="M215" s="100"/>
      <c r="N215" s="102"/>
    </row>
    <row r="216" spans="1:14" ht="15" customHeight="1" x14ac:dyDescent="0.25">
      <c r="A216" s="125"/>
      <c r="B216" s="126" t="s">
        <v>1474</v>
      </c>
      <c r="C216" s="125" t="s">
        <v>59</v>
      </c>
      <c r="D216" s="125"/>
      <c r="E216" s="127"/>
      <c r="F216" s="128" t="s">
        <v>291</v>
      </c>
      <c r="G216" s="128" t="s">
        <v>292</v>
      </c>
      <c r="H216" s="100"/>
      <c r="L216" s="100"/>
      <c r="M216" s="100"/>
      <c r="N216" s="102"/>
    </row>
    <row r="217" spans="1:14" x14ac:dyDescent="0.25">
      <c r="A217" s="104" t="s">
        <v>293</v>
      </c>
      <c r="B217" s="151" t="s">
        <v>294</v>
      </c>
      <c r="C217" s="129">
        <v>20</v>
      </c>
      <c r="E217" s="160"/>
      <c r="F217" s="140">
        <f>IF($C$38=0,"",IF(C217="[for completion]","",IF(C217="","",C217/$C$38)))</f>
        <v>5.5894903431753188E-3</v>
      </c>
      <c r="G217" s="140">
        <f>IF($C$39=0,"",IF(C217="[for completion]","",IF(C217="","",C217/$C$39)))</f>
        <v>7.2727272727272727E-3</v>
      </c>
      <c r="H217" s="100"/>
      <c r="L217" s="100"/>
      <c r="M217" s="100"/>
      <c r="N217" s="102"/>
    </row>
    <row r="218" spans="1:14" x14ac:dyDescent="0.25">
      <c r="A218" s="104" t="s">
        <v>295</v>
      </c>
      <c r="B218" s="151" t="s">
        <v>296</v>
      </c>
      <c r="C218" s="129">
        <v>0</v>
      </c>
      <c r="E218" s="160"/>
      <c r="F218" s="140">
        <f>IF($C$38=0,"",IF(C218="[for completion]","",IF(C218="","",C218/$C$38)))</f>
        <v>0</v>
      </c>
      <c r="G218" s="140">
        <f>IF($C$39=0,"",IF(C218="[for completion]","",IF(C218="","",C218/$C$39)))</f>
        <v>0</v>
      </c>
      <c r="H218" s="100"/>
      <c r="L218" s="100"/>
      <c r="M218" s="100"/>
      <c r="N218" s="102"/>
    </row>
    <row r="219" spans="1:14" x14ac:dyDescent="0.25">
      <c r="A219" s="104" t="s">
        <v>297</v>
      </c>
      <c r="B219" s="151" t="s">
        <v>70</v>
      </c>
      <c r="C219" s="129">
        <v>0</v>
      </c>
      <c r="E219" s="160"/>
      <c r="F219" s="140">
        <f>IF($C$38=0,"",IF(C219="[for completion]","",IF(C219="","",C219/$C$38)))</f>
        <v>0</v>
      </c>
      <c r="G219" s="140">
        <f>IF($C$39=0,"",IF(C219="[for completion]","",IF(C219="","",C219/$C$39)))</f>
        <v>0</v>
      </c>
      <c r="H219" s="100"/>
      <c r="L219" s="100"/>
      <c r="M219" s="100"/>
      <c r="N219" s="102"/>
    </row>
    <row r="220" spans="1:14" x14ac:dyDescent="0.25">
      <c r="A220" s="104" t="s">
        <v>298</v>
      </c>
      <c r="B220" s="152" t="s">
        <v>72</v>
      </c>
      <c r="C220" s="131">
        <f>SUM(C217:C219)</f>
        <v>20</v>
      </c>
      <c r="E220" s="160"/>
      <c r="F220" s="133">
        <f>SUM(F217:F219)</f>
        <v>5.5894903431753188E-3</v>
      </c>
      <c r="G220" s="133">
        <f>SUM(G217:G219)</f>
        <v>7.2727272727272727E-3</v>
      </c>
      <c r="H220" s="100"/>
      <c r="L220" s="100"/>
      <c r="M220" s="100"/>
      <c r="N220" s="102"/>
    </row>
    <row r="221" spans="1:14" outlineLevel="1" x14ac:dyDescent="0.25">
      <c r="A221" s="104" t="s">
        <v>299</v>
      </c>
      <c r="B221" s="144" t="s">
        <v>178</v>
      </c>
      <c r="C221" s="131"/>
      <c r="E221" s="160"/>
      <c r="F221" s="139" t="str">
        <f t="shared" ref="F221:F227" si="14">IF($C$38=0,"",IF(C221="[for completion]","",IF(C221="","",C221/$C$38)))</f>
        <v/>
      </c>
      <c r="G221" s="139" t="str">
        <f t="shared" ref="G221:G227" si="15">IF($C$39=0,"",IF(C221="[for completion]","",IF(C221="","",C221/$C$39)))</f>
        <v/>
      </c>
      <c r="H221" s="100"/>
      <c r="L221" s="100"/>
      <c r="M221" s="100"/>
      <c r="N221" s="102"/>
    </row>
    <row r="222" spans="1:14" outlineLevel="1" x14ac:dyDescent="0.25">
      <c r="A222" s="104" t="s">
        <v>300</v>
      </c>
      <c r="B222" s="144" t="s">
        <v>178</v>
      </c>
      <c r="C222" s="131"/>
      <c r="E222" s="160"/>
      <c r="F222" s="139" t="str">
        <f t="shared" si="14"/>
        <v/>
      </c>
      <c r="G222" s="139" t="str">
        <f t="shared" si="15"/>
        <v/>
      </c>
      <c r="H222" s="100"/>
      <c r="L222" s="100"/>
      <c r="M222" s="100"/>
      <c r="N222" s="102"/>
    </row>
    <row r="223" spans="1:14" outlineLevel="1" x14ac:dyDescent="0.25">
      <c r="A223" s="104" t="s">
        <v>301</v>
      </c>
      <c r="B223" s="144" t="s">
        <v>178</v>
      </c>
      <c r="C223" s="131"/>
      <c r="E223" s="160"/>
      <c r="F223" s="139" t="str">
        <f t="shared" si="14"/>
        <v/>
      </c>
      <c r="G223" s="139" t="str">
        <f t="shared" si="15"/>
        <v/>
      </c>
      <c r="H223" s="100"/>
      <c r="L223" s="100"/>
      <c r="M223" s="100"/>
      <c r="N223" s="102"/>
    </row>
    <row r="224" spans="1:14" outlineLevel="1" x14ac:dyDescent="0.25">
      <c r="A224" s="104" t="s">
        <v>302</v>
      </c>
      <c r="B224" s="144" t="s">
        <v>178</v>
      </c>
      <c r="C224" s="131"/>
      <c r="E224" s="160"/>
      <c r="F224" s="139" t="str">
        <f t="shared" si="14"/>
        <v/>
      </c>
      <c r="G224" s="139" t="str">
        <f t="shared" si="15"/>
        <v/>
      </c>
      <c r="H224" s="100"/>
      <c r="L224" s="100"/>
      <c r="M224" s="100"/>
      <c r="N224" s="102"/>
    </row>
    <row r="225" spans="1:13" outlineLevel="1" x14ac:dyDescent="0.25">
      <c r="A225" s="104" t="s">
        <v>303</v>
      </c>
      <c r="B225" s="144" t="s">
        <v>178</v>
      </c>
      <c r="C225" s="131"/>
      <c r="E225" s="160"/>
      <c r="F225" s="139" t="str">
        <f t="shared" si="14"/>
        <v/>
      </c>
      <c r="G225" s="139" t="str">
        <f t="shared" si="15"/>
        <v/>
      </c>
      <c r="H225" s="100"/>
      <c r="L225" s="100"/>
      <c r="M225" s="100"/>
    </row>
    <row r="226" spans="1:13" outlineLevel="1" x14ac:dyDescent="0.25">
      <c r="A226" s="104" t="s">
        <v>304</v>
      </c>
      <c r="B226" s="144" t="s">
        <v>178</v>
      </c>
      <c r="C226" s="131"/>
      <c r="E226" s="122"/>
      <c r="F226" s="139" t="str">
        <f t="shared" si="14"/>
        <v/>
      </c>
      <c r="G226" s="139" t="str">
        <f t="shared" si="15"/>
        <v/>
      </c>
      <c r="H226" s="100"/>
      <c r="L226" s="100"/>
      <c r="M226" s="100"/>
    </row>
    <row r="227" spans="1:13" outlineLevel="1" x14ac:dyDescent="0.25">
      <c r="A227" s="104" t="s">
        <v>305</v>
      </c>
      <c r="B227" s="144" t="s">
        <v>178</v>
      </c>
      <c r="C227" s="131"/>
      <c r="E227" s="160"/>
      <c r="F227" s="139" t="str">
        <f t="shared" si="14"/>
        <v/>
      </c>
      <c r="G227" s="139" t="str">
        <f t="shared" si="15"/>
        <v/>
      </c>
      <c r="H227" s="100"/>
      <c r="L227" s="100"/>
      <c r="M227" s="100"/>
    </row>
    <row r="228" spans="1:13" ht="15" customHeight="1" x14ac:dyDescent="0.25">
      <c r="A228" s="125"/>
      <c r="B228" s="126" t="s">
        <v>1475</v>
      </c>
      <c r="C228" s="125"/>
      <c r="D228" s="125"/>
      <c r="E228" s="127"/>
      <c r="F228" s="128"/>
      <c r="G228" s="128"/>
      <c r="H228" s="100"/>
      <c r="L228" s="100"/>
      <c r="M228" s="100"/>
    </row>
    <row r="229" spans="1:13" ht="28.8" x14ac:dyDescent="0.25">
      <c r="A229" s="104" t="s">
        <v>306</v>
      </c>
      <c r="B229" s="122" t="s">
        <v>1476</v>
      </c>
      <c r="C229" s="131" t="s">
        <v>307</v>
      </c>
      <c r="H229" s="100"/>
      <c r="L229" s="100"/>
      <c r="M229" s="100"/>
    </row>
    <row r="230" spans="1:13" ht="15" customHeight="1" x14ac:dyDescent="0.25">
      <c r="A230" s="125"/>
      <c r="B230" s="126" t="s">
        <v>308</v>
      </c>
      <c r="C230" s="125"/>
      <c r="D230" s="125"/>
      <c r="E230" s="127"/>
      <c r="F230" s="128"/>
      <c r="G230" s="128"/>
      <c r="H230" s="100"/>
      <c r="L230" s="100"/>
      <c r="M230" s="100"/>
    </row>
    <row r="231" spans="1:13" x14ac:dyDescent="0.25">
      <c r="A231" s="104" t="s">
        <v>309</v>
      </c>
      <c r="B231" s="104" t="s">
        <v>310</v>
      </c>
      <c r="C231" s="129">
        <v>0</v>
      </c>
      <c r="E231" s="122"/>
      <c r="H231" s="100"/>
      <c r="L231" s="100"/>
      <c r="M231" s="100"/>
    </row>
    <row r="232" spans="1:13" x14ac:dyDescent="0.3">
      <c r="A232" s="104" t="s">
        <v>311</v>
      </c>
      <c r="B232" s="166" t="s">
        <v>312</v>
      </c>
      <c r="C232" s="129">
        <v>0</v>
      </c>
      <c r="E232" s="122"/>
      <c r="H232" s="100"/>
      <c r="L232" s="100"/>
      <c r="M232" s="100"/>
    </row>
    <row r="233" spans="1:13" x14ac:dyDescent="0.3">
      <c r="A233" s="104" t="s">
        <v>313</v>
      </c>
      <c r="B233" s="166" t="s">
        <v>314</v>
      </c>
      <c r="C233" s="129">
        <v>0</v>
      </c>
      <c r="E233" s="122"/>
      <c r="H233" s="100"/>
      <c r="L233" s="100"/>
      <c r="M233" s="100"/>
    </row>
    <row r="234" spans="1:13" outlineLevel="1" x14ac:dyDescent="0.25">
      <c r="A234" s="104" t="s">
        <v>315</v>
      </c>
      <c r="B234" s="120" t="s">
        <v>316</v>
      </c>
      <c r="C234" s="142"/>
      <c r="D234" s="122"/>
      <c r="E234" s="122"/>
      <c r="H234" s="100"/>
      <c r="L234" s="100"/>
      <c r="M234" s="100"/>
    </row>
    <row r="235" spans="1:13" outlineLevel="1" x14ac:dyDescent="0.25">
      <c r="A235" s="104" t="s">
        <v>317</v>
      </c>
      <c r="B235" s="120" t="s">
        <v>318</v>
      </c>
      <c r="C235" s="142"/>
      <c r="D235" s="122"/>
      <c r="E235" s="122"/>
      <c r="H235" s="100"/>
      <c r="L235" s="100"/>
      <c r="M235" s="100"/>
    </row>
    <row r="236" spans="1:13" outlineLevel="1" x14ac:dyDescent="0.25">
      <c r="A236" s="104" t="s">
        <v>319</v>
      </c>
      <c r="B236" s="120" t="s">
        <v>320</v>
      </c>
      <c r="C236" s="122"/>
      <c r="D236" s="122"/>
      <c r="E236" s="122"/>
      <c r="H236" s="100"/>
      <c r="L236" s="100"/>
      <c r="M236" s="100"/>
    </row>
    <row r="237" spans="1:13" ht="19.5" customHeight="1" outlineLevel="1" x14ac:dyDescent="0.25">
      <c r="A237" s="104" t="s">
        <v>321</v>
      </c>
      <c r="C237" s="122"/>
      <c r="D237" s="122"/>
      <c r="E237" s="122"/>
      <c r="H237" s="100"/>
      <c r="L237" s="100"/>
      <c r="M237" s="100"/>
    </row>
    <row r="238" spans="1:13" ht="19.5" customHeight="1" outlineLevel="1" x14ac:dyDescent="0.25">
      <c r="A238" s="104" t="s">
        <v>322</v>
      </c>
      <c r="C238" s="122"/>
      <c r="D238" s="122"/>
      <c r="E238" s="122"/>
      <c r="H238" s="100"/>
      <c r="L238" s="100"/>
      <c r="M238" s="100"/>
    </row>
    <row r="239" spans="1:13" ht="15" customHeight="1" x14ac:dyDescent="0.25">
      <c r="A239" s="125"/>
      <c r="B239" s="126" t="s">
        <v>323</v>
      </c>
      <c r="C239" s="125"/>
      <c r="D239" s="125"/>
      <c r="E239" s="127"/>
      <c r="F239" s="128"/>
      <c r="G239" s="128"/>
      <c r="H239" s="100"/>
      <c r="L239" s="100"/>
      <c r="M239" s="100"/>
    </row>
    <row r="240" spans="1:13" ht="28.8" x14ac:dyDescent="0.25">
      <c r="A240" s="104" t="s">
        <v>324</v>
      </c>
      <c r="B240" s="104" t="s">
        <v>1477</v>
      </c>
      <c r="C240" s="129"/>
      <c r="E240" s="122"/>
      <c r="H240" s="100"/>
      <c r="L240" s="100"/>
      <c r="M240" s="100"/>
    </row>
    <row r="241" spans="1:13" x14ac:dyDescent="0.25">
      <c r="A241" s="104" t="s">
        <v>325</v>
      </c>
      <c r="B241" s="104" t="s">
        <v>326</v>
      </c>
      <c r="C241" s="129"/>
      <c r="E241" s="122"/>
      <c r="H241" s="100"/>
      <c r="L241" s="100"/>
      <c r="M241" s="100"/>
    </row>
    <row r="242" spans="1:13" x14ac:dyDescent="0.25">
      <c r="A242" s="104" t="s">
        <v>327</v>
      </c>
      <c r="B242" s="104" t="s">
        <v>328</v>
      </c>
      <c r="C242" s="129"/>
      <c r="E242" s="122"/>
      <c r="H242" s="100"/>
      <c r="L242" s="100"/>
      <c r="M242" s="100"/>
    </row>
    <row r="243" spans="1:13" ht="28.8" x14ac:dyDescent="0.25">
      <c r="A243" s="104" t="s">
        <v>329</v>
      </c>
      <c r="B243" s="104" t="s">
        <v>1478</v>
      </c>
      <c r="C243" s="129"/>
      <c r="E243" s="122"/>
      <c r="H243" s="100"/>
      <c r="L243" s="100"/>
      <c r="M243" s="100"/>
    </row>
    <row r="244" spans="1:13" x14ac:dyDescent="0.25">
      <c r="A244" s="104" t="s">
        <v>330</v>
      </c>
      <c r="B244" s="104" t="s">
        <v>331</v>
      </c>
      <c r="C244" s="129"/>
      <c r="E244" s="122"/>
      <c r="H244" s="100"/>
      <c r="L244" s="100"/>
      <c r="M244" s="100"/>
    </row>
    <row r="245" spans="1:13" x14ac:dyDescent="0.25">
      <c r="A245" s="104" t="s">
        <v>332</v>
      </c>
      <c r="B245" s="104" t="s">
        <v>1479</v>
      </c>
      <c r="C245" s="129"/>
      <c r="E245" s="122"/>
      <c r="H245" s="100"/>
      <c r="L245" s="100"/>
      <c r="M245" s="100"/>
    </row>
    <row r="246" spans="1:13" x14ac:dyDescent="0.25">
      <c r="A246" s="104" t="s">
        <v>333</v>
      </c>
      <c r="B246" s="104" t="s">
        <v>1480</v>
      </c>
      <c r="C246" s="129"/>
      <c r="E246" s="122"/>
      <c r="H246" s="100"/>
      <c r="L246" s="100"/>
      <c r="M246" s="100"/>
    </row>
    <row r="247" spans="1:13" x14ac:dyDescent="0.25">
      <c r="A247" s="104" t="s">
        <v>334</v>
      </c>
      <c r="C247" s="129"/>
      <c r="E247" s="122"/>
      <c r="H247" s="100"/>
      <c r="L247" s="100"/>
      <c r="M247" s="100"/>
    </row>
    <row r="248" spans="1:13" x14ac:dyDescent="0.25">
      <c r="A248" s="104" t="s">
        <v>335</v>
      </c>
      <c r="C248" s="129"/>
      <c r="E248" s="122"/>
      <c r="H248" s="100"/>
      <c r="L248" s="100"/>
      <c r="M248" s="100"/>
    </row>
    <row r="249" spans="1:13" x14ac:dyDescent="0.25">
      <c r="A249" s="104" t="s">
        <v>336</v>
      </c>
      <c r="C249" s="129"/>
      <c r="E249" s="122"/>
      <c r="H249" s="100"/>
      <c r="L249" s="100"/>
      <c r="M249" s="100"/>
    </row>
    <row r="250" spans="1:13" x14ac:dyDescent="0.25">
      <c r="A250" s="104" t="s">
        <v>337</v>
      </c>
      <c r="C250" s="129"/>
      <c r="E250" s="122"/>
      <c r="H250" s="100"/>
      <c r="L250" s="100"/>
      <c r="M250" s="100"/>
    </row>
    <row r="251" spans="1:13" x14ac:dyDescent="0.25">
      <c r="A251" s="104" t="s">
        <v>338</v>
      </c>
      <c r="C251" s="129"/>
      <c r="E251" s="122"/>
      <c r="H251" s="100"/>
      <c r="L251" s="100"/>
      <c r="M251" s="100"/>
    </row>
    <row r="252" spans="1:13" x14ac:dyDescent="0.25">
      <c r="A252" s="104" t="s">
        <v>339</v>
      </c>
      <c r="C252" s="129"/>
      <c r="E252" s="122"/>
      <c r="H252" s="100"/>
      <c r="L252" s="100"/>
      <c r="M252" s="100"/>
    </row>
    <row r="253" spans="1:13" x14ac:dyDescent="0.25">
      <c r="A253" s="104" t="s">
        <v>340</v>
      </c>
      <c r="C253" s="129"/>
      <c r="E253" s="122"/>
      <c r="H253" s="100"/>
      <c r="L253" s="100"/>
      <c r="M253" s="100"/>
    </row>
    <row r="254" spans="1:13" x14ac:dyDescent="0.25">
      <c r="A254" s="104" t="s">
        <v>341</v>
      </c>
      <c r="C254" s="129"/>
      <c r="E254" s="122"/>
      <c r="H254" s="100"/>
      <c r="L254" s="100"/>
      <c r="M254" s="100"/>
    </row>
    <row r="255" spans="1:13" x14ac:dyDescent="0.25">
      <c r="A255" s="104" t="s">
        <v>342</v>
      </c>
      <c r="C255" s="129"/>
      <c r="E255" s="122"/>
      <c r="H255" s="100"/>
      <c r="L255" s="100"/>
      <c r="M255" s="100"/>
    </row>
    <row r="256" spans="1:13" x14ac:dyDescent="0.25">
      <c r="A256" s="104" t="s">
        <v>343</v>
      </c>
      <c r="C256" s="129"/>
      <c r="E256" s="122"/>
      <c r="H256" s="100"/>
      <c r="L256" s="100"/>
      <c r="M256" s="100"/>
    </row>
    <row r="257" spans="1:13" x14ac:dyDescent="0.25">
      <c r="A257" s="104" t="s">
        <v>344</v>
      </c>
      <c r="C257" s="129"/>
      <c r="E257" s="122"/>
      <c r="H257" s="100"/>
      <c r="L257" s="100"/>
      <c r="M257" s="100"/>
    </row>
    <row r="258" spans="1:13" x14ac:dyDescent="0.25">
      <c r="A258" s="104" t="s">
        <v>345</v>
      </c>
      <c r="C258" s="129"/>
      <c r="E258" s="122"/>
      <c r="H258" s="100"/>
      <c r="L258" s="100"/>
      <c r="M258" s="100"/>
    </row>
    <row r="259" spans="1:13" x14ac:dyDescent="0.25">
      <c r="A259" s="104" t="s">
        <v>346</v>
      </c>
      <c r="C259" s="129"/>
      <c r="E259" s="122"/>
      <c r="H259" s="100"/>
      <c r="L259" s="100"/>
      <c r="M259" s="100"/>
    </row>
    <row r="260" spans="1:13" x14ac:dyDescent="0.25">
      <c r="A260" s="104" t="s">
        <v>347</v>
      </c>
      <c r="C260" s="129"/>
      <c r="E260" s="122"/>
      <c r="H260" s="100"/>
      <c r="L260" s="100"/>
      <c r="M260" s="100"/>
    </row>
    <row r="261" spans="1:13" x14ac:dyDescent="0.25">
      <c r="A261" s="104" t="s">
        <v>348</v>
      </c>
      <c r="C261" s="129"/>
      <c r="E261" s="122"/>
      <c r="H261" s="100"/>
      <c r="L261" s="100"/>
      <c r="M261" s="100"/>
    </row>
    <row r="262" spans="1:13" x14ac:dyDescent="0.25">
      <c r="A262" s="104" t="s">
        <v>349</v>
      </c>
      <c r="C262" s="129"/>
      <c r="E262" s="122"/>
      <c r="H262" s="100"/>
      <c r="L262" s="100"/>
      <c r="M262" s="100"/>
    </row>
    <row r="263" spans="1:13" x14ac:dyDescent="0.25">
      <c r="A263" s="104" t="s">
        <v>350</v>
      </c>
      <c r="C263" s="129"/>
      <c r="E263" s="122"/>
      <c r="H263" s="100"/>
      <c r="L263" s="100"/>
      <c r="M263" s="100"/>
    </row>
    <row r="264" spans="1:13" x14ac:dyDescent="0.25">
      <c r="A264" s="104" t="s">
        <v>351</v>
      </c>
      <c r="C264" s="129"/>
      <c r="E264" s="122"/>
      <c r="H264" s="100"/>
      <c r="L264" s="100"/>
      <c r="M264" s="100"/>
    </row>
    <row r="265" spans="1:13" x14ac:dyDescent="0.25">
      <c r="A265" s="104" t="s">
        <v>352</v>
      </c>
      <c r="C265" s="129"/>
      <c r="E265" s="122"/>
      <c r="H265" s="100"/>
      <c r="L265" s="100"/>
      <c r="M265" s="100"/>
    </row>
    <row r="266" spans="1:13" x14ac:dyDescent="0.25">
      <c r="A266" s="104" t="s">
        <v>353</v>
      </c>
      <c r="C266" s="129"/>
      <c r="E266" s="122"/>
      <c r="H266" s="100"/>
      <c r="L266" s="100"/>
      <c r="M266" s="100"/>
    </row>
    <row r="267" spans="1:13" x14ac:dyDescent="0.25">
      <c r="A267" s="104" t="s">
        <v>354</v>
      </c>
      <c r="C267" s="129"/>
      <c r="E267" s="122"/>
      <c r="H267" s="100"/>
      <c r="L267" s="100"/>
      <c r="M267" s="100"/>
    </row>
    <row r="268" spans="1:13" x14ac:dyDescent="0.25">
      <c r="A268" s="104" t="s">
        <v>355</v>
      </c>
      <c r="C268" s="129"/>
      <c r="E268" s="122"/>
      <c r="H268" s="100"/>
      <c r="L268" s="100"/>
      <c r="M268" s="100"/>
    </row>
    <row r="269" spans="1:13" x14ac:dyDescent="0.25">
      <c r="A269" s="104" t="s">
        <v>356</v>
      </c>
      <c r="C269" s="129"/>
      <c r="E269" s="122"/>
      <c r="H269" s="100"/>
      <c r="L269" s="100"/>
      <c r="M269" s="100"/>
    </row>
    <row r="270" spans="1:13" x14ac:dyDescent="0.25">
      <c r="A270" s="104" t="s">
        <v>357</v>
      </c>
      <c r="C270" s="129"/>
      <c r="E270" s="122"/>
      <c r="H270" s="100"/>
      <c r="L270" s="100"/>
      <c r="M270" s="100"/>
    </row>
    <row r="271" spans="1:13" x14ac:dyDescent="0.25">
      <c r="A271" s="104" t="s">
        <v>358</v>
      </c>
      <c r="C271" s="129"/>
      <c r="E271" s="122"/>
      <c r="H271" s="100"/>
      <c r="L271" s="100"/>
      <c r="M271" s="100"/>
    </row>
    <row r="272" spans="1:13" x14ac:dyDescent="0.25">
      <c r="A272" s="104" t="s">
        <v>359</v>
      </c>
      <c r="C272" s="129"/>
      <c r="E272" s="122"/>
      <c r="H272" s="100"/>
      <c r="L272" s="100"/>
      <c r="M272" s="100"/>
    </row>
    <row r="273" spans="1:14" x14ac:dyDescent="0.25">
      <c r="A273" s="104" t="s">
        <v>360</v>
      </c>
      <c r="C273" s="129"/>
      <c r="E273" s="122"/>
      <c r="H273" s="100"/>
      <c r="L273" s="100"/>
      <c r="M273" s="100"/>
    </row>
    <row r="274" spans="1:14" x14ac:dyDescent="0.25">
      <c r="A274" s="104" t="s">
        <v>361</v>
      </c>
      <c r="C274" s="129"/>
      <c r="E274" s="122"/>
      <c r="H274" s="100"/>
      <c r="L274" s="100"/>
      <c r="M274" s="100"/>
    </row>
    <row r="275" spans="1:14" x14ac:dyDescent="0.25">
      <c r="A275" s="104" t="s">
        <v>362</v>
      </c>
      <c r="C275" s="129"/>
      <c r="E275" s="122"/>
      <c r="H275" s="100"/>
      <c r="L275" s="100"/>
      <c r="M275" s="100"/>
    </row>
    <row r="276" spans="1:14" x14ac:dyDescent="0.25">
      <c r="A276" s="104" t="s">
        <v>363</v>
      </c>
      <c r="C276" s="129"/>
      <c r="E276" s="122"/>
      <c r="H276" s="100"/>
      <c r="L276" s="100"/>
      <c r="M276" s="100"/>
    </row>
    <row r="277" spans="1:14" x14ac:dyDescent="0.25">
      <c r="A277" s="104" t="s">
        <v>364</v>
      </c>
      <c r="C277" s="129"/>
      <c r="E277" s="122"/>
      <c r="H277" s="100"/>
      <c r="L277" s="100"/>
      <c r="M277" s="100"/>
    </row>
    <row r="278" spans="1:14" x14ac:dyDescent="0.25">
      <c r="A278" s="104" t="s">
        <v>365</v>
      </c>
      <c r="C278" s="129"/>
      <c r="E278" s="122"/>
      <c r="H278" s="100"/>
      <c r="L278" s="100"/>
      <c r="M278" s="100"/>
    </row>
    <row r="279" spans="1:14" x14ac:dyDescent="0.25">
      <c r="A279" s="104" t="s">
        <v>366</v>
      </c>
      <c r="C279" s="129"/>
      <c r="E279" s="122"/>
      <c r="H279" s="100"/>
      <c r="L279" s="100"/>
      <c r="M279" s="100"/>
    </row>
    <row r="280" spans="1:14" x14ac:dyDescent="0.25">
      <c r="A280" s="104" t="s">
        <v>367</v>
      </c>
      <c r="C280" s="129"/>
      <c r="E280" s="122"/>
      <c r="H280" s="100"/>
      <c r="L280" s="100"/>
      <c r="M280" s="100"/>
    </row>
    <row r="281" spans="1:14" x14ac:dyDescent="0.25">
      <c r="A281" s="104" t="s">
        <v>368</v>
      </c>
      <c r="C281" s="129"/>
      <c r="E281" s="122"/>
      <c r="H281" s="100"/>
      <c r="L281" s="100"/>
      <c r="M281" s="100"/>
    </row>
    <row r="282" spans="1:14" x14ac:dyDescent="0.25">
      <c r="A282" s="104" t="s">
        <v>369</v>
      </c>
      <c r="C282" s="129"/>
      <c r="E282" s="122"/>
      <c r="H282" s="100"/>
      <c r="L282" s="100"/>
      <c r="M282" s="100"/>
    </row>
    <row r="283" spans="1:14" x14ac:dyDescent="0.25">
      <c r="A283" s="104" t="s">
        <v>370</v>
      </c>
      <c r="C283" s="129"/>
      <c r="E283" s="122"/>
      <c r="H283" s="100"/>
      <c r="L283" s="100"/>
      <c r="M283" s="100"/>
    </row>
    <row r="284" spans="1:14" x14ac:dyDescent="0.25">
      <c r="A284" s="104" t="s">
        <v>371</v>
      </c>
      <c r="C284" s="129"/>
      <c r="E284" s="122"/>
      <c r="H284" s="100"/>
      <c r="L284" s="100"/>
      <c r="M284" s="100"/>
    </row>
    <row r="285" spans="1:14" ht="37.5" customHeight="1" x14ac:dyDescent="0.25">
      <c r="A285" s="115"/>
      <c r="B285" s="115" t="s">
        <v>1481</v>
      </c>
      <c r="C285" s="115" t="s">
        <v>372</v>
      </c>
      <c r="D285" s="115" t="s">
        <v>372</v>
      </c>
      <c r="E285" s="115"/>
      <c r="F285" s="116"/>
      <c r="G285" s="117"/>
      <c r="H285" s="100"/>
      <c r="I285" s="108"/>
      <c r="J285" s="108"/>
      <c r="K285" s="108"/>
      <c r="L285" s="108"/>
      <c r="M285" s="110"/>
    </row>
    <row r="286" spans="1:14" ht="18" x14ac:dyDescent="0.25">
      <c r="A286" s="167" t="s">
        <v>1482</v>
      </c>
      <c r="B286" s="168"/>
      <c r="C286" s="168"/>
      <c r="D286" s="168"/>
      <c r="E286" s="168"/>
      <c r="F286" s="169"/>
      <c r="G286" s="168"/>
      <c r="H286" s="100"/>
      <c r="I286" s="108"/>
      <c r="J286" s="108"/>
      <c r="K286" s="108"/>
      <c r="L286" s="108"/>
      <c r="M286" s="110"/>
    </row>
    <row r="287" spans="1:14" ht="18" x14ac:dyDescent="0.25">
      <c r="A287" s="167" t="s">
        <v>1483</v>
      </c>
      <c r="B287" s="168"/>
      <c r="C287" s="168"/>
      <c r="D287" s="168"/>
      <c r="E287" s="168"/>
      <c r="F287" s="169"/>
      <c r="G287" s="168"/>
      <c r="H287" s="100"/>
      <c r="I287" s="108"/>
      <c r="J287" s="108"/>
      <c r="K287" s="108"/>
      <c r="L287" s="108"/>
      <c r="M287" s="110"/>
    </row>
    <row r="288" spans="1:14" ht="16.5" customHeight="1" x14ac:dyDescent="0.25">
      <c r="A288" s="100" t="s">
        <v>373</v>
      </c>
      <c r="B288" s="170" t="s">
        <v>1484</v>
      </c>
      <c r="C288" s="171">
        <f>ROW(B38)</f>
        <v>38</v>
      </c>
      <c r="D288" s="135"/>
      <c r="E288" s="135"/>
      <c r="F288" s="135"/>
      <c r="G288" s="135"/>
      <c r="H288" s="100"/>
      <c r="I288" s="120"/>
      <c r="J288" s="172"/>
      <c r="L288" s="135"/>
      <c r="M288" s="135"/>
      <c r="N288" s="135"/>
    </row>
    <row r="289" spans="1:14" ht="16.5" customHeight="1" x14ac:dyDescent="0.25">
      <c r="A289" s="100" t="s">
        <v>374</v>
      </c>
      <c r="B289" s="170" t="s">
        <v>1485</v>
      </c>
      <c r="C289" s="171">
        <f>ROW(B39)</f>
        <v>39</v>
      </c>
      <c r="D289" s="173"/>
      <c r="E289" s="174"/>
      <c r="F289" s="174"/>
      <c r="G289" s="173"/>
      <c r="H289" s="100"/>
      <c r="I289" s="120"/>
      <c r="J289" s="172"/>
      <c r="L289" s="135"/>
      <c r="M289" s="135"/>
    </row>
    <row r="290" spans="1:14" ht="16.5" customHeight="1" x14ac:dyDescent="0.3">
      <c r="A290" s="100" t="s">
        <v>375</v>
      </c>
      <c r="B290" s="170" t="s">
        <v>376</v>
      </c>
      <c r="C290" s="175" t="s">
        <v>377</v>
      </c>
      <c r="D290" s="173"/>
      <c r="E290" s="173"/>
      <c r="F290" s="173"/>
      <c r="G290" s="173"/>
      <c r="H290" s="100"/>
      <c r="I290" s="120"/>
      <c r="J290" s="172"/>
      <c r="K290" s="172"/>
      <c r="L290" s="176"/>
      <c r="M290" s="135"/>
      <c r="N290" s="176"/>
    </row>
    <row r="291" spans="1:14" ht="16.5" customHeight="1" x14ac:dyDescent="0.25">
      <c r="A291" s="100" t="s">
        <v>378</v>
      </c>
      <c r="B291" s="170" t="s">
        <v>1486</v>
      </c>
      <c r="C291" s="171" t="str">
        <f ca="1">IF(ISREF(INDIRECT("'B1. HTT Mortgage Assets'!A1")),ROW('B1. HTT Mortgage Assets'!B43)&amp;" for Mortgage Assets","")</f>
        <v>43 for Mortgage Assets</v>
      </c>
      <c r="D291" s="177"/>
      <c r="E291" s="173"/>
      <c r="F291" s="174"/>
      <c r="G291" s="173"/>
      <c r="H291" s="100"/>
      <c r="I291" s="120"/>
      <c r="J291" s="172"/>
    </row>
    <row r="292" spans="1:14" ht="16.5" customHeight="1" x14ac:dyDescent="0.3">
      <c r="A292" s="100" t="s">
        <v>379</v>
      </c>
      <c r="B292" s="170" t="s">
        <v>1487</v>
      </c>
      <c r="C292" s="171">
        <f>ROW(B52)</f>
        <v>52</v>
      </c>
      <c r="D292" s="173"/>
      <c r="E292" s="173"/>
      <c r="F292" s="173"/>
      <c r="G292" s="173"/>
      <c r="H292" s="100"/>
      <c r="I292" s="120"/>
      <c r="J292" s="71"/>
      <c r="K292" s="172"/>
      <c r="L292" s="176"/>
      <c r="N292" s="176"/>
    </row>
    <row r="293" spans="1:14" ht="16.5" customHeight="1" x14ac:dyDescent="0.3">
      <c r="A293" s="100" t="s">
        <v>380</v>
      </c>
      <c r="B293" s="170" t="s">
        <v>381</v>
      </c>
      <c r="C293" s="178" t="str">
        <f ca="1">IF(ISREF(INDIRECT("'B1. HTT Mortgage Assets'!A1")),ROW('B1. HTT Mortgage Assets'!B186)&amp;" for Residential Mortgage Assets","")</f>
        <v>186 for Residential Mortgage Assets</v>
      </c>
      <c r="D293" s="177"/>
      <c r="E293" s="173"/>
      <c r="F293" s="177"/>
      <c r="G293" s="177"/>
      <c r="H293" s="100"/>
      <c r="I293" s="120"/>
      <c r="M293" s="176"/>
    </row>
    <row r="294" spans="1:14" ht="16.5" customHeight="1" x14ac:dyDescent="0.3">
      <c r="A294" s="100" t="s">
        <v>382</v>
      </c>
      <c r="B294" s="170" t="s">
        <v>1488</v>
      </c>
      <c r="C294" s="178" t="s">
        <v>383</v>
      </c>
      <c r="D294" s="173"/>
      <c r="E294" s="173"/>
      <c r="F294" s="173"/>
      <c r="G294" s="173"/>
      <c r="H294" s="100"/>
      <c r="I294" s="120"/>
      <c r="J294" s="172"/>
      <c r="M294" s="176"/>
    </row>
    <row r="295" spans="1:14" ht="16.5" customHeight="1" x14ac:dyDescent="0.25">
      <c r="A295" s="100" t="s">
        <v>384</v>
      </c>
      <c r="B295" s="170" t="s">
        <v>385</v>
      </c>
      <c r="C295" s="171" t="str">
        <f ca="1">IF(ISREF(INDIRECT("'B1. HTT Mortgage Assets'!A1")),ROW('B1. HTT Mortgage Assets'!B149)&amp;" for Mortgage Assets","")</f>
        <v>149 for Mortgage Assets</v>
      </c>
      <c r="D295" s="177"/>
      <c r="E295" s="173"/>
      <c r="F295" s="177"/>
      <c r="G295" s="173"/>
      <c r="H295" s="100"/>
      <c r="I295" s="120"/>
      <c r="J295" s="172"/>
      <c r="L295" s="176"/>
      <c r="M295" s="176"/>
    </row>
    <row r="296" spans="1:14" ht="16.5" customHeight="1" x14ac:dyDescent="0.25">
      <c r="A296" s="100" t="s">
        <v>386</v>
      </c>
      <c r="B296" s="170" t="s">
        <v>387</v>
      </c>
      <c r="C296" s="171">
        <f>ROW(B111)</f>
        <v>111</v>
      </c>
      <c r="D296" s="173"/>
      <c r="E296" s="173"/>
      <c r="F296" s="173"/>
      <c r="G296" s="173"/>
      <c r="H296" s="100"/>
      <c r="I296" s="120"/>
      <c r="J296" s="172"/>
      <c r="L296" s="176"/>
      <c r="M296" s="176"/>
    </row>
    <row r="297" spans="1:14" ht="16.5" customHeight="1" x14ac:dyDescent="0.25">
      <c r="A297" s="100" t="s">
        <v>388</v>
      </c>
      <c r="B297" s="170" t="s">
        <v>1489</v>
      </c>
      <c r="C297" s="171">
        <f>ROW(B163)</f>
        <v>163</v>
      </c>
      <c r="D297" s="173"/>
      <c r="E297" s="173"/>
      <c r="F297" s="173"/>
      <c r="G297" s="173"/>
      <c r="H297" s="100"/>
      <c r="J297" s="172"/>
      <c r="L297" s="176"/>
    </row>
    <row r="298" spans="1:14" ht="16.5" customHeight="1" x14ac:dyDescent="0.25">
      <c r="A298" s="100" t="s">
        <v>389</v>
      </c>
      <c r="B298" s="170" t="s">
        <v>390</v>
      </c>
      <c r="C298" s="171">
        <f>ROW(B137)</f>
        <v>137</v>
      </c>
      <c r="D298" s="173"/>
      <c r="E298" s="173"/>
      <c r="F298" s="173"/>
      <c r="G298" s="173"/>
      <c r="H298" s="100"/>
      <c r="I298" s="120"/>
      <c r="J298" s="172"/>
      <c r="L298" s="176"/>
    </row>
    <row r="299" spans="1:14" ht="16.5" customHeight="1" x14ac:dyDescent="0.25">
      <c r="A299" s="100" t="s">
        <v>391</v>
      </c>
      <c r="B299" s="170" t="s">
        <v>1490</v>
      </c>
      <c r="C299" s="179"/>
      <c r="D299" s="173"/>
      <c r="E299" s="173"/>
      <c r="F299" s="173"/>
      <c r="G299" s="173"/>
      <c r="H299" s="100"/>
      <c r="I299" s="120"/>
      <c r="L299" s="176"/>
    </row>
    <row r="300" spans="1:14" ht="16.5" customHeight="1" x14ac:dyDescent="0.25">
      <c r="A300" s="100" t="s">
        <v>392</v>
      </c>
      <c r="B300" s="170" t="s">
        <v>1491</v>
      </c>
      <c r="C300" s="171" t="s">
        <v>393</v>
      </c>
      <c r="D300" s="177"/>
      <c r="E300" s="173"/>
      <c r="F300" s="180"/>
      <c r="G300" s="173"/>
      <c r="H300" s="100"/>
      <c r="I300" s="120"/>
      <c r="K300" s="172"/>
      <c r="L300" s="176"/>
    </row>
    <row r="301" spans="1:14" ht="16.5" customHeight="1" outlineLevel="1" x14ac:dyDescent="0.25">
      <c r="A301" s="100" t="s">
        <v>394</v>
      </c>
      <c r="B301" s="170" t="s">
        <v>1492</v>
      </c>
      <c r="C301" s="171" t="s">
        <v>395</v>
      </c>
      <c r="D301" s="173"/>
      <c r="E301" s="173"/>
      <c r="F301" s="173"/>
      <c r="G301" s="173"/>
      <c r="H301" s="100"/>
      <c r="I301" s="120"/>
      <c r="K301" s="172"/>
      <c r="L301" s="176"/>
    </row>
    <row r="302" spans="1:14" ht="16.5" customHeight="1" outlineLevel="1" x14ac:dyDescent="0.25">
      <c r="A302" s="100" t="s">
        <v>396</v>
      </c>
      <c r="B302" s="170" t="s">
        <v>397</v>
      </c>
      <c r="C302" s="171" t="str">
        <f>ROW('C. HTT Harmonised Glossary'!B18)&amp;" for Harmonised Glossary"</f>
        <v>18 for Harmonised Glossary</v>
      </c>
      <c r="D302" s="173"/>
      <c r="E302" s="173"/>
      <c r="F302" s="173"/>
      <c r="G302" s="173"/>
      <c r="H302" s="100"/>
      <c r="I302" s="120"/>
      <c r="K302" s="172"/>
      <c r="L302" s="176"/>
    </row>
    <row r="303" spans="1:14" ht="16.5" customHeight="1" outlineLevel="1" x14ac:dyDescent="0.25">
      <c r="A303" s="100" t="s">
        <v>398</v>
      </c>
      <c r="B303" s="170" t="s">
        <v>1493</v>
      </c>
      <c r="C303" s="171">
        <f>ROW(B65)</f>
        <v>65</v>
      </c>
      <c r="D303" s="173"/>
      <c r="E303" s="173"/>
      <c r="F303" s="173"/>
      <c r="G303" s="173"/>
      <c r="H303" s="100"/>
      <c r="I303" s="120"/>
      <c r="J303" s="172"/>
      <c r="K303" s="172"/>
      <c r="L303" s="176"/>
    </row>
    <row r="304" spans="1:14" ht="16.5" customHeight="1" outlineLevel="1" x14ac:dyDescent="0.25">
      <c r="A304" s="100" t="s">
        <v>399</v>
      </c>
      <c r="B304" s="170" t="s">
        <v>400</v>
      </c>
      <c r="C304" s="171">
        <f>ROW(B88)</f>
        <v>88</v>
      </c>
      <c r="D304" s="173"/>
      <c r="E304" s="173"/>
      <c r="F304" s="173"/>
      <c r="G304" s="173"/>
      <c r="H304" s="100"/>
      <c r="I304" s="120"/>
      <c r="J304" s="172"/>
      <c r="K304" s="172"/>
      <c r="L304" s="176"/>
    </row>
    <row r="305" spans="1:14" ht="16.5" customHeight="1" outlineLevel="1" x14ac:dyDescent="0.25">
      <c r="A305" s="100" t="s">
        <v>401</v>
      </c>
      <c r="B305" s="170" t="s">
        <v>402</v>
      </c>
      <c r="C305" s="171" t="s">
        <v>403</v>
      </c>
      <c r="D305" s="173"/>
      <c r="E305" s="173"/>
      <c r="F305" s="173"/>
      <c r="G305" s="173"/>
      <c r="H305" s="100"/>
      <c r="I305" s="120"/>
      <c r="J305" s="172"/>
      <c r="K305" s="172"/>
      <c r="L305" s="176"/>
      <c r="N305" s="102"/>
    </row>
    <row r="306" spans="1:14" ht="16.5" customHeight="1" outlineLevel="1" x14ac:dyDescent="0.25">
      <c r="A306" s="100" t="s">
        <v>404</v>
      </c>
      <c r="B306" s="170" t="s">
        <v>1494</v>
      </c>
      <c r="C306" s="171">
        <v>44</v>
      </c>
      <c r="D306" s="173"/>
      <c r="E306" s="173"/>
      <c r="F306" s="173"/>
      <c r="G306" s="173"/>
      <c r="H306" s="100"/>
      <c r="I306" s="120"/>
      <c r="J306" s="172"/>
      <c r="K306" s="172"/>
      <c r="L306" s="176"/>
      <c r="N306" s="102"/>
    </row>
    <row r="307" spans="1:14" ht="16.5" customHeight="1" outlineLevel="1" x14ac:dyDescent="0.25">
      <c r="A307" s="100" t="s">
        <v>405</v>
      </c>
      <c r="B307" s="170" t="s">
        <v>1495</v>
      </c>
      <c r="C307" s="171" t="str">
        <f ca="1">IF(ISREF(INDIRECT("'B1. HTT Mortgage Assets'!A1")),ROW('B1. HTT Mortgage Assets'!B179)&amp; " for Mortgage Assets","")</f>
        <v>179 for Mortgage Assets</v>
      </c>
      <c r="D307" s="177"/>
      <c r="E307" s="173"/>
      <c r="F307" s="177"/>
      <c r="G307" s="173"/>
      <c r="H307" s="100"/>
      <c r="I307" s="120"/>
      <c r="J307" s="172"/>
      <c r="K307" s="172"/>
      <c r="L307" s="176"/>
      <c r="N307" s="102"/>
    </row>
    <row r="308" spans="1:14" ht="16.5" customHeight="1" outlineLevel="1" x14ac:dyDescent="0.25">
      <c r="A308" s="100" t="s">
        <v>406</v>
      </c>
      <c r="B308" s="181"/>
      <c r="C308" s="100"/>
      <c r="D308" s="173"/>
      <c r="E308" s="173"/>
      <c r="F308" s="173"/>
      <c r="G308" s="173"/>
      <c r="H308" s="100"/>
      <c r="I308" s="120"/>
      <c r="J308" s="172"/>
      <c r="K308" s="172"/>
      <c r="L308" s="176"/>
      <c r="N308" s="102"/>
    </row>
    <row r="309" spans="1:14" ht="16.5" customHeight="1" outlineLevel="1" x14ac:dyDescent="0.25">
      <c r="A309" s="100" t="s">
        <v>407</v>
      </c>
      <c r="B309" s="100"/>
      <c r="C309" s="100"/>
      <c r="D309" s="173"/>
      <c r="E309" s="173"/>
      <c r="F309" s="173"/>
      <c r="G309" s="173"/>
      <c r="H309" s="100"/>
      <c r="I309" s="120"/>
      <c r="J309" s="172"/>
      <c r="K309" s="172"/>
      <c r="L309" s="176"/>
      <c r="N309" s="102"/>
    </row>
    <row r="310" spans="1:14" ht="16.5" customHeight="1" outlineLevel="1" x14ac:dyDescent="0.25">
      <c r="A310" s="100" t="s">
        <v>408</v>
      </c>
      <c r="B310" s="100"/>
      <c r="C310" s="100"/>
      <c r="H310" s="100"/>
      <c r="N310" s="102"/>
    </row>
    <row r="311" spans="1:14" ht="16.5" customHeight="1" x14ac:dyDescent="0.25">
      <c r="A311" s="116"/>
      <c r="B311" s="115" t="s">
        <v>409</v>
      </c>
      <c r="C311" s="116"/>
      <c r="D311" s="116"/>
      <c r="E311" s="116"/>
      <c r="F311" s="116"/>
      <c r="G311" s="117"/>
      <c r="H311" s="100"/>
      <c r="I311" s="108"/>
      <c r="J311" s="110"/>
      <c r="K311" s="110"/>
      <c r="L311" s="110"/>
      <c r="M311" s="110"/>
      <c r="N311" s="102"/>
    </row>
    <row r="312" spans="1:14" ht="16.5" customHeight="1" x14ac:dyDescent="0.25">
      <c r="A312" s="104" t="s">
        <v>410</v>
      </c>
      <c r="B312" s="130" t="s">
        <v>411</v>
      </c>
      <c r="C312" s="129">
        <v>159.92209234000001</v>
      </c>
      <c r="H312" s="100"/>
      <c r="I312" s="130"/>
      <c r="J312" s="172"/>
      <c r="N312" s="102"/>
    </row>
    <row r="313" spans="1:14" ht="16.5" customHeight="1" outlineLevel="1" x14ac:dyDescent="0.25">
      <c r="A313" s="104" t="s">
        <v>412</v>
      </c>
      <c r="B313" s="130" t="s">
        <v>413</v>
      </c>
      <c r="C313" s="129">
        <v>0</v>
      </c>
      <c r="H313" s="100"/>
      <c r="I313" s="130"/>
      <c r="J313" s="172"/>
      <c r="N313" s="102"/>
    </row>
    <row r="314" spans="1:14" ht="16.5" customHeight="1" outlineLevel="1" x14ac:dyDescent="0.25">
      <c r="A314" s="104" t="s">
        <v>414</v>
      </c>
      <c r="B314" s="130" t="s">
        <v>415</v>
      </c>
      <c r="C314" s="129">
        <v>0</v>
      </c>
      <c r="H314" s="100"/>
      <c r="I314" s="130"/>
      <c r="J314" s="172"/>
      <c r="N314" s="102"/>
    </row>
    <row r="315" spans="1:14" ht="16.5" customHeight="1" outlineLevel="1" x14ac:dyDescent="0.25">
      <c r="A315" s="104" t="s">
        <v>416</v>
      </c>
      <c r="B315" s="130"/>
      <c r="C315" s="172"/>
      <c r="H315" s="100"/>
      <c r="I315" s="130"/>
      <c r="J315" s="172"/>
      <c r="N315" s="102"/>
    </row>
    <row r="316" spans="1:14" ht="16.5" customHeight="1" outlineLevel="1" x14ac:dyDescent="0.25">
      <c r="A316" s="104" t="s">
        <v>417</v>
      </c>
      <c r="B316" s="130"/>
      <c r="C316" s="172"/>
      <c r="H316" s="100"/>
      <c r="I316" s="130"/>
      <c r="J316" s="172"/>
      <c r="N316" s="102"/>
    </row>
    <row r="317" spans="1:14" ht="16.5" customHeight="1" outlineLevel="1" x14ac:dyDescent="0.25">
      <c r="A317" s="104" t="s">
        <v>418</v>
      </c>
      <c r="B317" s="130"/>
      <c r="C317" s="172"/>
      <c r="H317" s="100"/>
      <c r="I317" s="130"/>
      <c r="J317" s="172"/>
      <c r="N317" s="102"/>
    </row>
    <row r="318" spans="1:14" ht="16.5" customHeight="1" outlineLevel="1" x14ac:dyDescent="0.25">
      <c r="A318" s="104" t="s">
        <v>419</v>
      </c>
      <c r="B318" s="130"/>
      <c r="C318" s="172"/>
      <c r="H318" s="100"/>
      <c r="I318" s="130"/>
      <c r="J318" s="172"/>
      <c r="N318" s="102"/>
    </row>
    <row r="319" spans="1:14" ht="16.5" customHeight="1" x14ac:dyDescent="0.25">
      <c r="A319" s="116"/>
      <c r="B319" s="115" t="s">
        <v>420</v>
      </c>
      <c r="C319" s="116"/>
      <c r="D319" s="116"/>
      <c r="E319" s="116"/>
      <c r="F319" s="116"/>
      <c r="G319" s="117"/>
      <c r="H319" s="100"/>
      <c r="I319" s="108"/>
      <c r="J319" s="110"/>
      <c r="K319" s="110"/>
      <c r="L319" s="110"/>
      <c r="M319" s="110"/>
      <c r="N319" s="102"/>
    </row>
    <row r="320" spans="1:14" ht="16.5" customHeight="1" outlineLevel="1" x14ac:dyDescent="0.25">
      <c r="A320" s="125"/>
      <c r="B320" s="126" t="s">
        <v>421</v>
      </c>
      <c r="C320" s="125"/>
      <c r="D320" s="125"/>
      <c r="E320" s="127"/>
      <c r="F320" s="128"/>
      <c r="G320" s="128"/>
      <c r="H320" s="100"/>
      <c r="L320" s="100"/>
      <c r="M320" s="100"/>
      <c r="N320" s="102"/>
    </row>
    <row r="321" spans="1:14" ht="16.5" customHeight="1" outlineLevel="1" x14ac:dyDescent="0.25">
      <c r="A321" s="104" t="s">
        <v>422</v>
      </c>
      <c r="B321" s="120" t="s">
        <v>1496</v>
      </c>
      <c r="C321" s="120"/>
      <c r="H321" s="100"/>
      <c r="I321" s="102"/>
      <c r="J321" s="102"/>
      <c r="K321" s="102"/>
      <c r="L321" s="102"/>
      <c r="M321" s="102"/>
      <c r="N321" s="102"/>
    </row>
    <row r="322" spans="1:14" ht="16.5" customHeight="1" outlineLevel="1" x14ac:dyDescent="0.25">
      <c r="A322" s="104" t="s">
        <v>423</v>
      </c>
      <c r="B322" s="120" t="s">
        <v>1497</v>
      </c>
      <c r="C322" s="120"/>
      <c r="H322" s="100"/>
      <c r="I322" s="102"/>
      <c r="J322" s="102"/>
      <c r="K322" s="102"/>
      <c r="L322" s="102"/>
      <c r="M322" s="102"/>
      <c r="N322" s="102"/>
    </row>
    <row r="323" spans="1:14" ht="16.5" customHeight="1" outlineLevel="1" x14ac:dyDescent="0.25">
      <c r="A323" s="104" t="s">
        <v>424</v>
      </c>
      <c r="B323" s="120" t="s">
        <v>425</v>
      </c>
      <c r="C323" s="120"/>
      <c r="H323" s="100"/>
      <c r="I323" s="102"/>
      <c r="J323" s="102"/>
      <c r="K323" s="102"/>
      <c r="L323" s="102"/>
      <c r="M323" s="102"/>
      <c r="N323" s="102"/>
    </row>
    <row r="324" spans="1:14" ht="16.5" customHeight="1" outlineLevel="1" x14ac:dyDescent="0.25">
      <c r="A324" s="104" t="s">
        <v>426</v>
      </c>
      <c r="B324" s="120" t="s">
        <v>427</v>
      </c>
      <c r="H324" s="100"/>
      <c r="I324" s="102"/>
      <c r="J324" s="102"/>
      <c r="K324" s="102"/>
      <c r="L324" s="102"/>
      <c r="M324" s="102"/>
      <c r="N324" s="102"/>
    </row>
    <row r="325" spans="1:14" ht="16.5" customHeight="1" outlineLevel="1" x14ac:dyDescent="0.25">
      <c r="A325" s="104" t="s">
        <v>428</v>
      </c>
      <c r="B325" s="120" t="s">
        <v>429</v>
      </c>
      <c r="H325" s="100"/>
      <c r="I325" s="102"/>
      <c r="J325" s="102"/>
      <c r="K325" s="102"/>
      <c r="L325" s="102"/>
      <c r="M325" s="102"/>
      <c r="N325" s="102"/>
    </row>
    <row r="326" spans="1:14" ht="16.5" customHeight="1" outlineLevel="1" x14ac:dyDescent="0.25">
      <c r="A326" s="104" t="s">
        <v>430</v>
      </c>
      <c r="B326" s="120" t="s">
        <v>832</v>
      </c>
      <c r="H326" s="100"/>
      <c r="I326" s="102"/>
      <c r="J326" s="102"/>
      <c r="K326" s="102"/>
      <c r="L326" s="102"/>
      <c r="M326" s="102"/>
      <c r="N326" s="102"/>
    </row>
    <row r="327" spans="1:14" ht="16.5" customHeight="1" outlineLevel="1" x14ac:dyDescent="0.25">
      <c r="A327" s="104" t="s">
        <v>431</v>
      </c>
      <c r="B327" s="120" t="s">
        <v>432</v>
      </c>
      <c r="H327" s="100"/>
      <c r="I327" s="102"/>
      <c r="J327" s="102"/>
      <c r="K327" s="102"/>
      <c r="L327" s="102"/>
      <c r="M327" s="102"/>
      <c r="N327" s="102"/>
    </row>
    <row r="328" spans="1:14" ht="16.5" customHeight="1" outlineLevel="1" x14ac:dyDescent="0.25">
      <c r="A328" s="104" t="s">
        <v>433</v>
      </c>
      <c r="B328" s="120" t="s">
        <v>434</v>
      </c>
      <c r="H328" s="100"/>
      <c r="I328" s="102"/>
      <c r="J328" s="102"/>
      <c r="K328" s="102"/>
      <c r="L328" s="102"/>
      <c r="M328" s="102"/>
      <c r="N328" s="102"/>
    </row>
    <row r="329" spans="1:14" ht="16.5" customHeight="1" outlineLevel="1" x14ac:dyDescent="0.25">
      <c r="A329" s="104" t="s">
        <v>435</v>
      </c>
      <c r="B329" s="120" t="s">
        <v>1498</v>
      </c>
      <c r="H329" s="100"/>
      <c r="I329" s="102"/>
      <c r="J329" s="102"/>
      <c r="K329" s="102"/>
      <c r="L329" s="102"/>
      <c r="M329" s="102"/>
      <c r="N329" s="102"/>
    </row>
    <row r="330" spans="1:14" ht="16.5" customHeight="1" outlineLevel="1" x14ac:dyDescent="0.25">
      <c r="A330" s="104" t="s">
        <v>436</v>
      </c>
      <c r="B330" s="144" t="s">
        <v>437</v>
      </c>
      <c r="H330" s="100"/>
      <c r="I330" s="102"/>
      <c r="J330" s="102"/>
      <c r="K330" s="102"/>
      <c r="L330" s="102"/>
      <c r="M330" s="102"/>
      <c r="N330" s="102"/>
    </row>
    <row r="331" spans="1:14" ht="16.5" customHeight="1" outlineLevel="1" x14ac:dyDescent="0.25">
      <c r="A331" s="104" t="s">
        <v>438</v>
      </c>
      <c r="B331" s="144" t="s">
        <v>437</v>
      </c>
      <c r="H331" s="100"/>
      <c r="I331" s="102"/>
      <c r="J331" s="102"/>
      <c r="K331" s="102"/>
      <c r="L331" s="102"/>
      <c r="M331" s="102"/>
      <c r="N331" s="102"/>
    </row>
    <row r="332" spans="1:14" ht="16.5" customHeight="1" outlineLevel="1" x14ac:dyDescent="0.25">
      <c r="A332" s="104" t="s">
        <v>439</v>
      </c>
      <c r="B332" s="144" t="s">
        <v>437</v>
      </c>
      <c r="H332" s="100"/>
      <c r="I332" s="102"/>
      <c r="J332" s="102"/>
      <c r="K332" s="102"/>
      <c r="L332" s="102"/>
      <c r="M332" s="102"/>
      <c r="N332" s="102"/>
    </row>
    <row r="333" spans="1:14" ht="16.5" customHeight="1" outlineLevel="1" x14ac:dyDescent="0.25">
      <c r="A333" s="104" t="s">
        <v>440</v>
      </c>
      <c r="B333" s="144" t="s">
        <v>437</v>
      </c>
      <c r="H333" s="100"/>
      <c r="I333" s="102"/>
      <c r="J333" s="102"/>
      <c r="K333" s="102"/>
      <c r="L333" s="102"/>
      <c r="M333" s="102"/>
      <c r="N333" s="102"/>
    </row>
    <row r="334" spans="1:14" ht="16.5" customHeight="1" outlineLevel="1" x14ac:dyDescent="0.25">
      <c r="A334" s="104" t="s">
        <v>441</v>
      </c>
      <c r="B334" s="144" t="s">
        <v>437</v>
      </c>
      <c r="H334" s="100"/>
      <c r="I334" s="102"/>
      <c r="J334" s="102"/>
      <c r="K334" s="102"/>
      <c r="L334" s="102"/>
      <c r="M334" s="102"/>
      <c r="N334" s="102"/>
    </row>
    <row r="335" spans="1:14" ht="16.5" customHeight="1" outlineLevel="1" x14ac:dyDescent="0.25">
      <c r="A335" s="104" t="s">
        <v>442</v>
      </c>
      <c r="B335" s="144" t="s">
        <v>437</v>
      </c>
      <c r="H335" s="100"/>
      <c r="I335" s="102"/>
      <c r="J335" s="102"/>
      <c r="K335" s="102"/>
      <c r="L335" s="102"/>
      <c r="M335" s="102"/>
      <c r="N335" s="102"/>
    </row>
    <row r="336" spans="1:14" ht="16.5" customHeight="1" outlineLevel="1" x14ac:dyDescent="0.25">
      <c r="A336" s="104" t="s">
        <v>443</v>
      </c>
      <c r="B336" s="144" t="s">
        <v>437</v>
      </c>
      <c r="H336" s="100"/>
      <c r="I336" s="102"/>
      <c r="J336" s="102"/>
      <c r="K336" s="102"/>
      <c r="L336" s="102"/>
      <c r="M336" s="102"/>
      <c r="N336" s="102"/>
    </row>
    <row r="337" spans="1:14" ht="16.5" customHeight="1" outlineLevel="1" x14ac:dyDescent="0.25">
      <c r="A337" s="104" t="s">
        <v>444</v>
      </c>
      <c r="B337" s="144" t="s">
        <v>437</v>
      </c>
      <c r="H337" s="100"/>
      <c r="I337" s="102"/>
      <c r="J337" s="102"/>
      <c r="K337" s="102"/>
      <c r="L337" s="102"/>
      <c r="M337" s="102"/>
      <c r="N337" s="102"/>
    </row>
    <row r="338" spans="1:14" ht="16.5" customHeight="1" outlineLevel="1" x14ac:dyDescent="0.25">
      <c r="A338" s="104" t="s">
        <v>445</v>
      </c>
      <c r="B338" s="144" t="s">
        <v>437</v>
      </c>
      <c r="H338" s="100"/>
      <c r="I338" s="102"/>
      <c r="J338" s="102"/>
      <c r="K338" s="102"/>
      <c r="L338" s="102"/>
      <c r="M338" s="102"/>
      <c r="N338" s="102"/>
    </row>
    <row r="339" spans="1:14" ht="16.5" customHeight="1" outlineLevel="1" x14ac:dyDescent="0.25">
      <c r="A339" s="104" t="s">
        <v>446</v>
      </c>
      <c r="B339" s="144" t="s">
        <v>437</v>
      </c>
      <c r="H339" s="100"/>
      <c r="I339" s="102"/>
      <c r="J339" s="102"/>
      <c r="K339" s="102"/>
      <c r="L339" s="102"/>
      <c r="M339" s="102"/>
      <c r="N339" s="102"/>
    </row>
    <row r="340" spans="1:14" ht="16.5" customHeight="1" outlineLevel="1" x14ac:dyDescent="0.25">
      <c r="A340" s="104" t="s">
        <v>447</v>
      </c>
      <c r="B340" s="144" t="s">
        <v>437</v>
      </c>
      <c r="H340" s="100"/>
      <c r="I340" s="102"/>
      <c r="J340" s="102"/>
      <c r="K340" s="102"/>
      <c r="L340" s="102"/>
      <c r="M340" s="102"/>
      <c r="N340" s="102"/>
    </row>
    <row r="341" spans="1:14" ht="16.5" customHeight="1" outlineLevel="1" x14ac:dyDescent="0.25">
      <c r="A341" s="104" t="s">
        <v>448</v>
      </c>
      <c r="B341" s="144" t="s">
        <v>437</v>
      </c>
      <c r="H341" s="100"/>
      <c r="I341" s="102"/>
      <c r="J341" s="102"/>
      <c r="K341" s="102"/>
      <c r="L341" s="102"/>
      <c r="M341" s="102"/>
      <c r="N341" s="102"/>
    </row>
    <row r="342" spans="1:14" ht="16.5" customHeight="1" outlineLevel="1" x14ac:dyDescent="0.25">
      <c r="A342" s="104" t="s">
        <v>449</v>
      </c>
      <c r="B342" s="144" t="s">
        <v>437</v>
      </c>
      <c r="H342" s="100"/>
      <c r="I342" s="102"/>
      <c r="J342" s="102"/>
      <c r="K342" s="102"/>
      <c r="L342" s="102"/>
      <c r="M342" s="102"/>
      <c r="N342" s="102"/>
    </row>
    <row r="343" spans="1:14" ht="16.5" customHeight="1" outlineLevel="1" x14ac:dyDescent="0.25">
      <c r="A343" s="104" t="s">
        <v>450</v>
      </c>
      <c r="B343" s="144" t="s">
        <v>437</v>
      </c>
      <c r="H343" s="100"/>
      <c r="I343" s="102"/>
      <c r="J343" s="102"/>
      <c r="K343" s="102"/>
      <c r="L343" s="102"/>
      <c r="M343" s="102"/>
      <c r="N343" s="102"/>
    </row>
    <row r="344" spans="1:14" ht="16.5" customHeight="1" outlineLevel="1" x14ac:dyDescent="0.25">
      <c r="A344" s="104" t="s">
        <v>451</v>
      </c>
      <c r="B344" s="144" t="s">
        <v>437</v>
      </c>
      <c r="H344" s="100"/>
      <c r="I344" s="102"/>
      <c r="J344" s="102"/>
      <c r="K344" s="102"/>
      <c r="L344" s="102"/>
      <c r="M344" s="102"/>
      <c r="N344" s="102"/>
    </row>
    <row r="345" spans="1:14" ht="16.5" customHeight="1" outlineLevel="1" x14ac:dyDescent="0.25">
      <c r="A345" s="104" t="s">
        <v>452</v>
      </c>
      <c r="B345" s="144" t="s">
        <v>437</v>
      </c>
      <c r="H345" s="100"/>
      <c r="I345" s="102"/>
      <c r="J345" s="102"/>
      <c r="K345" s="102"/>
      <c r="L345" s="102"/>
      <c r="M345" s="102"/>
      <c r="N345" s="102"/>
    </row>
    <row r="346" spans="1:14" ht="16.5" customHeight="1" outlineLevel="1" x14ac:dyDescent="0.25">
      <c r="A346" s="104" t="s">
        <v>453</v>
      </c>
      <c r="B346" s="144" t="s">
        <v>437</v>
      </c>
      <c r="H346" s="100"/>
      <c r="I346" s="102"/>
      <c r="J346" s="102"/>
      <c r="K346" s="102"/>
      <c r="L346" s="102"/>
      <c r="M346" s="102"/>
      <c r="N346" s="102"/>
    </row>
    <row r="347" spans="1:14" ht="16.5" customHeight="1" outlineLevel="1" x14ac:dyDescent="0.25">
      <c r="A347" s="104" t="s">
        <v>454</v>
      </c>
      <c r="B347" s="144" t="s">
        <v>437</v>
      </c>
      <c r="H347" s="100"/>
      <c r="I347" s="102"/>
      <c r="J347" s="102"/>
      <c r="K347" s="102"/>
      <c r="L347" s="102"/>
      <c r="M347" s="102"/>
      <c r="N347" s="102"/>
    </row>
    <row r="348" spans="1:14" ht="16.5" customHeight="1" outlineLevel="1" x14ac:dyDescent="0.25">
      <c r="A348" s="104" t="s">
        <v>455</v>
      </c>
      <c r="B348" s="144" t="s">
        <v>437</v>
      </c>
      <c r="H348" s="100"/>
      <c r="I348" s="102"/>
      <c r="J348" s="102"/>
      <c r="K348" s="102"/>
      <c r="L348" s="102"/>
      <c r="M348" s="102"/>
      <c r="N348" s="102"/>
    </row>
    <row r="349" spans="1:14" ht="16.5" customHeight="1" outlineLevel="1" x14ac:dyDescent="0.25">
      <c r="A349" s="104" t="s">
        <v>456</v>
      </c>
      <c r="B349" s="144" t="s">
        <v>437</v>
      </c>
      <c r="H349" s="100"/>
      <c r="I349" s="102"/>
      <c r="J349" s="102"/>
      <c r="K349" s="102"/>
      <c r="L349" s="102"/>
      <c r="M349" s="102"/>
      <c r="N349" s="102"/>
    </row>
    <row r="350" spans="1:14" ht="16.5" customHeight="1" outlineLevel="1" x14ac:dyDescent="0.25">
      <c r="A350" s="104" t="s">
        <v>457</v>
      </c>
      <c r="B350" s="144" t="s">
        <v>437</v>
      </c>
      <c r="H350" s="100"/>
      <c r="I350" s="102"/>
      <c r="J350" s="102"/>
      <c r="K350" s="102"/>
      <c r="L350" s="102"/>
      <c r="M350" s="102"/>
      <c r="N350" s="102"/>
    </row>
    <row r="351" spans="1:14" ht="16.5" customHeight="1" outlineLevel="1" x14ac:dyDescent="0.25">
      <c r="A351" s="104" t="s">
        <v>458</v>
      </c>
      <c r="B351" s="144" t="s">
        <v>437</v>
      </c>
      <c r="H351" s="100"/>
      <c r="I351" s="102"/>
      <c r="J351" s="102"/>
      <c r="K351" s="102"/>
      <c r="L351" s="102"/>
      <c r="M351" s="102"/>
      <c r="N351" s="102"/>
    </row>
    <row r="352" spans="1:14" ht="16.5" customHeight="1" outlineLevel="1" x14ac:dyDescent="0.25">
      <c r="A352" s="104" t="s">
        <v>459</v>
      </c>
      <c r="B352" s="144" t="s">
        <v>437</v>
      </c>
      <c r="H352" s="100"/>
      <c r="I352" s="102"/>
      <c r="J352" s="102"/>
      <c r="K352" s="102"/>
      <c r="L352" s="102"/>
      <c r="M352" s="102"/>
      <c r="N352" s="102"/>
    </row>
    <row r="353" spans="1:14" ht="16.5" customHeight="1" outlineLevel="1" x14ac:dyDescent="0.25">
      <c r="A353" s="104" t="s">
        <v>460</v>
      </c>
      <c r="B353" s="144" t="s">
        <v>437</v>
      </c>
      <c r="H353" s="100"/>
      <c r="I353" s="102"/>
      <c r="J353" s="102"/>
      <c r="K353" s="102"/>
      <c r="L353" s="102"/>
      <c r="M353" s="102"/>
      <c r="N353" s="102"/>
    </row>
    <row r="354" spans="1:14" ht="16.5" customHeight="1" outlineLevel="1" x14ac:dyDescent="0.25">
      <c r="A354" s="104" t="s">
        <v>461</v>
      </c>
      <c r="B354" s="144" t="s">
        <v>437</v>
      </c>
      <c r="H354" s="100"/>
      <c r="I354" s="102"/>
      <c r="J354" s="102"/>
      <c r="K354" s="102"/>
      <c r="L354" s="102"/>
      <c r="M354" s="102"/>
      <c r="N354" s="102"/>
    </row>
    <row r="355" spans="1:14" ht="16.5" customHeight="1" outlineLevel="1" x14ac:dyDescent="0.25">
      <c r="A355" s="104" t="s">
        <v>462</v>
      </c>
      <c r="B355" s="144" t="s">
        <v>437</v>
      </c>
      <c r="H355" s="100"/>
      <c r="I355" s="102"/>
      <c r="J355" s="102"/>
      <c r="K355" s="102"/>
      <c r="L355" s="102"/>
      <c r="M355" s="102"/>
      <c r="N355" s="102"/>
    </row>
    <row r="356" spans="1:14" ht="16.5" customHeight="1" outlineLevel="1" x14ac:dyDescent="0.25">
      <c r="A356" s="104" t="s">
        <v>463</v>
      </c>
      <c r="B356" s="144" t="s">
        <v>437</v>
      </c>
      <c r="H356" s="100"/>
      <c r="I356" s="102"/>
      <c r="J356" s="102"/>
      <c r="K356" s="102"/>
      <c r="L356" s="102"/>
      <c r="M356" s="102"/>
      <c r="N356" s="102"/>
    </row>
    <row r="357" spans="1:14" ht="16.5" customHeight="1" outlineLevel="1" x14ac:dyDescent="0.25">
      <c r="A357" s="104" t="s">
        <v>464</v>
      </c>
      <c r="B357" s="144" t="s">
        <v>437</v>
      </c>
      <c r="H357" s="100"/>
      <c r="I357" s="102"/>
      <c r="J357" s="102"/>
      <c r="K357" s="102"/>
      <c r="L357" s="102"/>
      <c r="M357" s="102"/>
      <c r="N357" s="102"/>
    </row>
    <row r="358" spans="1:14" ht="16.5" customHeight="1" outlineLevel="1" x14ac:dyDescent="0.25">
      <c r="A358" s="104" t="s">
        <v>465</v>
      </c>
      <c r="B358" s="144" t="s">
        <v>437</v>
      </c>
      <c r="H358" s="100"/>
      <c r="I358" s="102"/>
      <c r="J358" s="102"/>
      <c r="K358" s="102"/>
      <c r="L358" s="102"/>
      <c r="M358" s="102"/>
      <c r="N358" s="102"/>
    </row>
    <row r="359" spans="1:14" ht="16.5" customHeight="1" outlineLevel="1" x14ac:dyDescent="0.25">
      <c r="A359" s="104" t="s">
        <v>466</v>
      </c>
      <c r="B359" s="144" t="s">
        <v>437</v>
      </c>
      <c r="H359" s="100"/>
      <c r="I359" s="102"/>
      <c r="J359" s="102"/>
      <c r="K359" s="102"/>
      <c r="L359" s="102"/>
      <c r="M359" s="102"/>
      <c r="N359" s="102"/>
    </row>
    <row r="360" spans="1:14" ht="16.5" customHeight="1" outlineLevel="1" x14ac:dyDescent="0.25">
      <c r="A360" s="104" t="s">
        <v>467</v>
      </c>
      <c r="B360" s="144" t="s">
        <v>437</v>
      </c>
      <c r="H360" s="100"/>
      <c r="I360" s="102"/>
      <c r="J360" s="102"/>
      <c r="K360" s="102"/>
      <c r="L360" s="102"/>
      <c r="M360" s="102"/>
      <c r="N360" s="102"/>
    </row>
    <row r="361" spans="1:14" ht="16.5" customHeight="1" outlineLevel="1" x14ac:dyDescent="0.25">
      <c r="A361" s="104" t="s">
        <v>468</v>
      </c>
      <c r="B361" s="144" t="s">
        <v>437</v>
      </c>
      <c r="H361" s="100"/>
      <c r="I361" s="102"/>
      <c r="J361" s="102"/>
      <c r="K361" s="102"/>
      <c r="L361" s="102"/>
      <c r="M361" s="102"/>
      <c r="N361" s="102"/>
    </row>
    <row r="362" spans="1:14" ht="16.5" customHeight="1" outlineLevel="1" x14ac:dyDescent="0.25">
      <c r="A362" s="104" t="s">
        <v>469</v>
      </c>
      <c r="B362" s="144" t="s">
        <v>437</v>
      </c>
      <c r="H362" s="100"/>
      <c r="I362" s="102"/>
      <c r="J362" s="102"/>
      <c r="K362" s="102"/>
      <c r="L362" s="102"/>
      <c r="M362" s="102"/>
      <c r="N362" s="102"/>
    </row>
    <row r="363" spans="1:14" ht="16.5" customHeight="1" outlineLevel="1" x14ac:dyDescent="0.25">
      <c r="A363" s="104" t="s">
        <v>470</v>
      </c>
      <c r="B363" s="144" t="s">
        <v>437</v>
      </c>
      <c r="H363" s="100"/>
      <c r="I363" s="102"/>
      <c r="J363" s="102"/>
      <c r="K363" s="102"/>
      <c r="L363" s="102"/>
      <c r="M363" s="102"/>
      <c r="N363" s="102"/>
    </row>
    <row r="364" spans="1:14" ht="16.5" customHeight="1" outlineLevel="1" x14ac:dyDescent="0.25">
      <c r="A364" s="104" t="s">
        <v>471</v>
      </c>
      <c r="B364" s="144" t="s">
        <v>437</v>
      </c>
      <c r="H364" s="100"/>
      <c r="I364" s="102"/>
      <c r="J364" s="102"/>
      <c r="K364" s="102"/>
      <c r="L364" s="102"/>
      <c r="M364" s="102"/>
      <c r="N364" s="102"/>
    </row>
    <row r="365" spans="1:14" ht="16.5" customHeight="1" outlineLevel="1" x14ac:dyDescent="0.25">
      <c r="A365" s="104" t="s">
        <v>472</v>
      </c>
      <c r="B365" s="144" t="s">
        <v>437</v>
      </c>
      <c r="H365" s="100"/>
      <c r="I365" s="102"/>
      <c r="J365" s="102"/>
      <c r="K365" s="102"/>
      <c r="L365" s="102"/>
      <c r="M365" s="102"/>
      <c r="N365" s="102"/>
    </row>
    <row r="366" spans="1:14" ht="16.5" customHeight="1" x14ac:dyDescent="0.25">
      <c r="H366" s="100"/>
      <c r="I366" s="102"/>
      <c r="J366" s="102"/>
      <c r="K366" s="102"/>
      <c r="L366" s="102"/>
      <c r="M366" s="102"/>
      <c r="N366" s="102"/>
    </row>
    <row r="367" spans="1:14" ht="16.5" customHeight="1" x14ac:dyDescent="0.25">
      <c r="H367" s="100"/>
      <c r="I367" s="102"/>
      <c r="J367" s="102"/>
      <c r="K367" s="102"/>
      <c r="L367" s="102"/>
      <c r="M367" s="102"/>
      <c r="N367" s="102"/>
    </row>
    <row r="368" spans="1:14" ht="16.5" customHeight="1" x14ac:dyDescent="0.25">
      <c r="H368" s="100"/>
      <c r="I368" s="102"/>
      <c r="J368" s="102"/>
      <c r="K368" s="102"/>
      <c r="L368" s="102"/>
      <c r="M368" s="102"/>
      <c r="N368" s="102"/>
    </row>
    <row r="369" spans="8:8" s="102" customFormat="1" ht="16.5" customHeight="1" x14ac:dyDescent="0.25">
      <c r="H369" s="100"/>
    </row>
    <row r="370" spans="8:8" s="102" customFormat="1" ht="16.5" customHeight="1" x14ac:dyDescent="0.25">
      <c r="H370" s="100"/>
    </row>
    <row r="371" spans="8:8" s="102" customFormat="1" ht="16.5" customHeight="1" x14ac:dyDescent="0.25">
      <c r="H371" s="100"/>
    </row>
    <row r="372" spans="8:8" s="102" customFormat="1" ht="16.5" customHeight="1" x14ac:dyDescent="0.25">
      <c r="H372" s="100"/>
    </row>
    <row r="373" spans="8:8" s="102" customFormat="1" ht="16.5" customHeight="1" x14ac:dyDescent="0.25">
      <c r="H373" s="100"/>
    </row>
    <row r="374" spans="8:8" s="102" customFormat="1" ht="16.5" customHeight="1" x14ac:dyDescent="0.25">
      <c r="H374" s="100"/>
    </row>
    <row r="375" spans="8:8" s="102" customFormat="1" ht="16.5" customHeight="1" x14ac:dyDescent="0.25">
      <c r="H375" s="100"/>
    </row>
    <row r="376" spans="8:8" s="102" customFormat="1" ht="16.5" customHeight="1" x14ac:dyDescent="0.25">
      <c r="H376" s="100"/>
    </row>
    <row r="377" spans="8:8" s="102" customFormat="1" ht="16.5" customHeight="1" x14ac:dyDescent="0.25">
      <c r="H377" s="100"/>
    </row>
    <row r="378" spans="8:8" s="102" customFormat="1" ht="16.5" customHeight="1" x14ac:dyDescent="0.25">
      <c r="H378" s="100"/>
    </row>
    <row r="379" spans="8:8" s="102" customFormat="1" ht="16.5" customHeight="1" x14ac:dyDescent="0.25">
      <c r="H379" s="100"/>
    </row>
    <row r="380" spans="8:8" s="102" customFormat="1" ht="16.5" customHeight="1" x14ac:dyDescent="0.25">
      <c r="H380" s="100"/>
    </row>
    <row r="381" spans="8:8" s="102" customFormat="1" ht="16.5" customHeight="1" x14ac:dyDescent="0.25">
      <c r="H381" s="100"/>
    </row>
    <row r="382" spans="8:8" s="102" customFormat="1" ht="16.5" customHeight="1" x14ac:dyDescent="0.25">
      <c r="H382" s="100"/>
    </row>
    <row r="383" spans="8:8" s="102" customFormat="1" ht="16.5" customHeight="1" x14ac:dyDescent="0.25">
      <c r="H383" s="100"/>
    </row>
    <row r="384" spans="8:8" s="102" customFormat="1" ht="16.5" customHeight="1" x14ac:dyDescent="0.25">
      <c r="H384" s="100"/>
    </row>
    <row r="385" spans="8:8" s="102" customFormat="1" ht="16.5" customHeight="1" x14ac:dyDescent="0.25">
      <c r="H385" s="100"/>
    </row>
    <row r="386" spans="8:8" s="102" customFormat="1" ht="16.5" customHeight="1" x14ac:dyDescent="0.25">
      <c r="H386" s="100"/>
    </row>
    <row r="387" spans="8:8" s="102" customFormat="1" ht="16.5" customHeight="1" x14ac:dyDescent="0.25">
      <c r="H387" s="100"/>
    </row>
    <row r="388" spans="8:8" s="102" customFormat="1" ht="16.5" customHeight="1" x14ac:dyDescent="0.25">
      <c r="H388" s="100"/>
    </row>
    <row r="389" spans="8:8" s="102" customFormat="1" ht="16.5" customHeight="1" x14ac:dyDescent="0.25">
      <c r="H389" s="100"/>
    </row>
    <row r="390" spans="8:8" s="102" customFormat="1" ht="16.5" customHeight="1" x14ac:dyDescent="0.25">
      <c r="H390" s="100"/>
    </row>
    <row r="391" spans="8:8" s="102" customFormat="1" x14ac:dyDescent="0.25">
      <c r="H391" s="100"/>
    </row>
    <row r="392" spans="8:8" s="102" customFormat="1" x14ac:dyDescent="0.25">
      <c r="H392" s="100"/>
    </row>
    <row r="393" spans="8:8" s="102" customFormat="1" x14ac:dyDescent="0.25">
      <c r="H393" s="100"/>
    </row>
    <row r="394" spans="8:8" s="102" customFormat="1" x14ac:dyDescent="0.25">
      <c r="H394" s="100"/>
    </row>
    <row r="395" spans="8:8" s="102" customFormat="1" x14ac:dyDescent="0.25">
      <c r="H395" s="100"/>
    </row>
    <row r="396" spans="8:8" s="102" customFormat="1" x14ac:dyDescent="0.25">
      <c r="H396" s="100"/>
    </row>
    <row r="397" spans="8:8" s="102" customFormat="1" x14ac:dyDescent="0.25">
      <c r="H397" s="100"/>
    </row>
    <row r="398" spans="8:8" s="102" customFormat="1" x14ac:dyDescent="0.25">
      <c r="H398" s="100"/>
    </row>
    <row r="399" spans="8:8" s="102" customFormat="1" x14ac:dyDescent="0.25">
      <c r="H399" s="100"/>
    </row>
    <row r="400" spans="8:8" s="102" customFormat="1" x14ac:dyDescent="0.25">
      <c r="H400" s="100"/>
    </row>
    <row r="401" spans="8:8" s="102" customFormat="1" x14ac:dyDescent="0.25">
      <c r="H401" s="100"/>
    </row>
    <row r="402" spans="8:8" s="102" customFormat="1" x14ac:dyDescent="0.25">
      <c r="H402" s="100"/>
    </row>
    <row r="403" spans="8:8" s="102" customFormat="1" x14ac:dyDescent="0.25">
      <c r="H403" s="100"/>
    </row>
    <row r="404" spans="8:8" s="102" customFormat="1" x14ac:dyDescent="0.25">
      <c r="H404" s="100"/>
    </row>
    <row r="405" spans="8:8" s="102" customFormat="1" x14ac:dyDescent="0.25">
      <c r="H405" s="100"/>
    </row>
    <row r="406" spans="8:8" s="102" customFormat="1" x14ac:dyDescent="0.25">
      <c r="H406" s="100"/>
    </row>
    <row r="407" spans="8:8" s="102" customFormat="1" x14ac:dyDescent="0.25">
      <c r="H407" s="100"/>
    </row>
    <row r="408" spans="8:8" s="102" customFormat="1" x14ac:dyDescent="0.25">
      <c r="H408" s="100"/>
    </row>
    <row r="409" spans="8:8" s="102" customFormat="1" x14ac:dyDescent="0.25">
      <c r="H409" s="100"/>
    </row>
    <row r="410" spans="8:8" s="102" customFormat="1" x14ac:dyDescent="0.25">
      <c r="H410" s="100"/>
    </row>
    <row r="411" spans="8:8" s="102" customFormat="1" x14ac:dyDescent="0.25">
      <c r="H411" s="100"/>
    </row>
    <row r="412" spans="8:8" s="102" customFormat="1" x14ac:dyDescent="0.25">
      <c r="H412" s="100"/>
    </row>
    <row r="413" spans="8:8" s="102" customFormat="1" x14ac:dyDescent="0.25">
      <c r="H413" s="100"/>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9E6621B4-5FA1-4226-8F08-38178DC016CA}">
      <formula1>J299:J302</formula1>
    </dataValidation>
  </dataValidations>
  <hyperlinks>
    <hyperlink ref="B6" location="'A. HTT General'!B13" display="1. Basic Facts" xr:uid="{000D2250-8C30-4D38-AA25-35AA909A5E81}"/>
    <hyperlink ref="B7" location="'A. HTT General'!B26" display="2. Regulatory Summary" xr:uid="{9A087F83-8243-4258-9403-D905AE7C69B3}"/>
    <hyperlink ref="B8" location="'A. HTT General'!B36" display="3. General Cover Pool / Covered Bond Information" xr:uid="{23108640-FD05-4958-B4A9-BC41B0DBEC5E}"/>
    <hyperlink ref="B9" location="'A. HTT General'!B285" display="4. References to Capital Requirements Regulation (CRR) 129(7)" xr:uid="{CA2D54D4-E178-48D1-9C55-42B9210353F4}"/>
    <hyperlink ref="B11" location="'A. HTT General'!B319" display="6. Other relevant information" xr:uid="{E7B40BED-D6A1-4690-B010-6093010A9FDD}"/>
    <hyperlink ref="C289" location="'A. HTT General'!A39" display="'A. HTT General'!A39" xr:uid="{405775D2-C733-4E29-B8D4-B3DAEE398229}"/>
    <hyperlink ref="C291" location="'B1. HTT Mortgage Assets'!B43" display="'B1. HTT Mortgage Assets'!B43" xr:uid="{1131792D-61F1-4900-81BC-0E4FC6796BEE}"/>
    <hyperlink ref="C292" location="'A. HTT General'!A52" display="'A. HTT General'!A52" xr:uid="{75EBEB60-6156-4E28-88F2-5BD235EC734E}"/>
    <hyperlink ref="C297" location="'A. HTT General'!B163" display="'A. HTT General'!B163" xr:uid="{E5139CAD-09CF-420E-BD08-5F25E3E5DA3E}"/>
    <hyperlink ref="C298" location="'A. HTT General'!B137" display="'A. HTT General'!B137" xr:uid="{31DF7845-9469-4F4A-866A-CA549909E56B}"/>
    <hyperlink ref="C302" location="'C. HTT Harmonised Glossary'!B18" display="'C. HTT Harmonised Glossary'!B18" xr:uid="{639B778A-99E3-427D-9074-6244C58DD112}"/>
    <hyperlink ref="C303" location="'A. HTT General'!B65" display="'A. HTT General'!B65" xr:uid="{09E5879C-9AB6-40DA-B18E-3A022D8AE316}"/>
    <hyperlink ref="C304" location="'A. HTT General'!B88" display="'A. HTT General'!B88" xr:uid="{6F8B301F-037E-4DAF-92E5-C8427896CFC6}"/>
    <hyperlink ref="C307" location="'B1. HTT Mortgage Assets'!B179" display="'B1. HTT Mortgage Assets'!B179" xr:uid="{B9FBE305-E5FA-4568-95C7-7185DFDBAD07}"/>
    <hyperlink ref="B27" r:id="rId1" display="Basel Compliance (Y/N)" xr:uid="{2F13B64D-BCB1-446F-BE16-8173581DE476}"/>
    <hyperlink ref="B29" r:id="rId2" xr:uid="{4522D117-60B7-4586-AF87-1F707AB8E9F7}"/>
    <hyperlink ref="B30" r:id="rId3" xr:uid="{1FFE86BF-3B6C-40A9-80B6-85BF22E9A4AB}"/>
    <hyperlink ref="B10" location="'A. HTT General'!B311" display="5. References to Capital Requirements Regulation (CRR) 129(1)" xr:uid="{FFA3B63C-65BF-4A4C-9BAF-379F4013B5E8}"/>
    <hyperlink ref="C293" location="'B1. HTT Mortgage Assets'!B186" display="'B1. HTT Mortgage Assets'!B186" xr:uid="{5A17D678-C9A7-4EFB-91C7-D666E2910355}"/>
    <hyperlink ref="C288" location="'A. HTT General'!A38" display="'A. HTT General'!A38" xr:uid="{307134B0-5742-4999-A32E-39018BD25F8A}"/>
    <hyperlink ref="C296" location="'A. HTT General'!B111" display="'A. HTT General'!B111" xr:uid="{5FD21012-8949-4C55-AEB7-1C65E6E8C305}"/>
    <hyperlink ref="C295" location="'B1. HTT Mortgage Assets'!B149" display="'B1. HTT Mortgage Assets'!B149" xr:uid="{B39814D0-6B8F-45A1-9FDC-CD07DECB26D1}"/>
    <hyperlink ref="C294" location="'C. HTT Harmonised Glossary'!B20" display="link to Glossary HG.1.15" xr:uid="{40546F63-4684-4ADD-96F1-2EAB5C9E42C7}"/>
    <hyperlink ref="C306" location="'A. HTT General'!B44" display="'A. HTT General'!B44" xr:uid="{E96A01DB-EAB2-4DA3-A092-54D88A348C97}"/>
    <hyperlink ref="C300" location="'B1. HTT Mortgage Assets'!B215" display="215 LTV residential mortgage" xr:uid="{E09A1C56-7F1E-499A-BD2D-82A5028D4F59}"/>
    <hyperlink ref="C301" location="'A. HTT General'!B230" display="230 Derivatives and Swaps" xr:uid="{120F50D3-40EB-4C07-B3F0-AC72C2C19C06}"/>
    <hyperlink ref="B28" r:id="rId4" display="CBD Compliance (Y/N)" xr:uid="{E8FC478F-F4AA-4289-B33A-8870FF0A13EA}"/>
    <hyperlink ref="C305" location="'C. HTT Harmonised Glossary'!B12" display="link to Glossary HG 1.7" xr:uid="{5C9A0554-73B9-4533-A304-0E0645ED1C5D}"/>
    <hyperlink ref="B44" location="'C. HTT Harmonised Glossary'!B6" display="2. Over-collateralisation (OC) " xr:uid="{9C6541E3-6E89-4BE4-B610-1CE15968D45D}"/>
  </hyperlinks>
  <pageMargins left="0.7" right="0.7" top="0.75" bottom="0.75" header="0.3" footer="0.3"/>
  <pageSetup scale="34" orientation="portrait" r:id="rId5"/>
  <headerFoot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DE59-85E7-4D3B-8129-476E4C9C04AC}">
  <sheetPr>
    <tabColor theme="9" tint="-0.249977111117893"/>
  </sheetPr>
  <dimension ref="A1:N423"/>
  <sheetViews>
    <sheetView view="pageBreakPreview" zoomScale="85" zoomScaleNormal="85" zoomScaleSheetLayoutView="85" workbookViewId="0">
      <selection activeCell="C12" sqref="C12"/>
    </sheetView>
  </sheetViews>
  <sheetFormatPr defaultColWidth="8.109375" defaultRowHeight="14.4" outlineLevelRow="1" x14ac:dyDescent="0.25"/>
  <cols>
    <col min="1" max="1" width="12.6640625" style="104" customWidth="1"/>
    <col min="2" max="2" width="57.21875" style="104" customWidth="1"/>
    <col min="3" max="4" width="37.21875" style="104" customWidth="1"/>
    <col min="5" max="5" width="6.109375" style="104" customWidth="1"/>
    <col min="6" max="6" width="37.77734375" style="104" customWidth="1"/>
    <col min="7" max="7" width="37.77734375" style="100" customWidth="1"/>
    <col min="8" max="16384" width="8.109375" style="102"/>
  </cols>
  <sheetData>
    <row r="1" spans="1:7" ht="31.2" x14ac:dyDescent="0.25">
      <c r="A1" s="70" t="s">
        <v>822</v>
      </c>
      <c r="B1" s="70"/>
      <c r="C1" s="100"/>
      <c r="D1" s="100"/>
      <c r="E1" s="100"/>
      <c r="F1" s="101" t="s">
        <v>1447</v>
      </c>
    </row>
    <row r="2" spans="1:7" ht="15" thickBot="1" x14ac:dyDescent="0.3">
      <c r="A2" s="100"/>
      <c r="B2" s="100"/>
      <c r="C2" s="100"/>
      <c r="D2" s="100"/>
      <c r="E2" s="100"/>
      <c r="F2" s="100"/>
    </row>
    <row r="3" spans="1:7" ht="18.600000000000001" thickBot="1" x14ac:dyDescent="0.3">
      <c r="A3" s="105"/>
      <c r="B3" s="106" t="s">
        <v>0</v>
      </c>
      <c r="C3" s="182" t="s">
        <v>1</v>
      </c>
      <c r="D3" s="105"/>
      <c r="E3" s="105"/>
      <c r="F3" s="100"/>
      <c r="G3" s="105"/>
    </row>
    <row r="4" spans="1:7" ht="15" thickBot="1" x14ac:dyDescent="0.3"/>
    <row r="5" spans="1:7" ht="18" x14ac:dyDescent="0.25">
      <c r="A5" s="108"/>
      <c r="B5" s="109" t="s">
        <v>473</v>
      </c>
      <c r="C5" s="108"/>
      <c r="E5" s="110"/>
      <c r="F5" s="110"/>
    </row>
    <row r="6" spans="1:7" x14ac:dyDescent="0.25">
      <c r="B6" s="183" t="s">
        <v>474</v>
      </c>
    </row>
    <row r="7" spans="1:7" x14ac:dyDescent="0.25">
      <c r="B7" s="184" t="s">
        <v>475</v>
      </c>
    </row>
    <row r="8" spans="1:7" ht="15" thickBot="1" x14ac:dyDescent="0.3">
      <c r="B8" s="185" t="s">
        <v>476</v>
      </c>
    </row>
    <row r="9" spans="1:7" x14ac:dyDescent="0.25">
      <c r="B9" s="186"/>
    </row>
    <row r="10" spans="1:7" ht="36" x14ac:dyDescent="0.25">
      <c r="A10" s="115" t="s">
        <v>5</v>
      </c>
      <c r="B10" s="115" t="s">
        <v>474</v>
      </c>
      <c r="C10" s="116"/>
      <c r="D10" s="116"/>
      <c r="E10" s="116"/>
      <c r="F10" s="116"/>
      <c r="G10" s="117"/>
    </row>
    <row r="11" spans="1:7" ht="15" customHeight="1" x14ac:dyDescent="0.25">
      <c r="A11" s="125"/>
      <c r="B11" s="126" t="s">
        <v>477</v>
      </c>
      <c r="C11" s="125" t="s">
        <v>59</v>
      </c>
      <c r="D11" s="125"/>
      <c r="E11" s="125"/>
      <c r="F11" s="128" t="s">
        <v>478</v>
      </c>
      <c r="G11" s="128"/>
    </row>
    <row r="12" spans="1:7" x14ac:dyDescent="0.25">
      <c r="A12" s="104" t="s">
        <v>479</v>
      </c>
      <c r="B12" s="104" t="s">
        <v>480</v>
      </c>
      <c r="C12" s="131">
        <v>3578.1437612500199</v>
      </c>
      <c r="F12" s="139">
        <f>IF($C$15=0,"",IF(C12="[for completion]","",C12/$C$15))</f>
        <v>1</v>
      </c>
    </row>
    <row r="13" spans="1:7" x14ac:dyDescent="0.25">
      <c r="A13" s="104" t="s">
        <v>481</v>
      </c>
      <c r="B13" s="104" t="s">
        <v>482</v>
      </c>
      <c r="C13" s="131">
        <v>0</v>
      </c>
      <c r="F13" s="139">
        <f>IF($C$15=0,"",IF(C13="[for completion]","",C13/$C$15))</f>
        <v>0</v>
      </c>
    </row>
    <row r="14" spans="1:7" x14ac:dyDescent="0.25">
      <c r="A14" s="104" t="s">
        <v>483</v>
      </c>
      <c r="B14" s="104" t="s">
        <v>70</v>
      </c>
      <c r="C14" s="131">
        <v>0</v>
      </c>
      <c r="F14" s="139">
        <f>IF($C$15=0,"",IF(C14="[for completion]","",C14/$C$15))</f>
        <v>0</v>
      </c>
    </row>
    <row r="15" spans="1:7" x14ac:dyDescent="0.25">
      <c r="A15" s="104" t="s">
        <v>484</v>
      </c>
      <c r="B15" s="187" t="s">
        <v>72</v>
      </c>
      <c r="C15" s="131">
        <f>SUM(C12:C14)</f>
        <v>3578.1437612500199</v>
      </c>
      <c r="F15" s="188">
        <f>SUM(F12:F14)</f>
        <v>1</v>
      </c>
    </row>
    <row r="16" spans="1:7" outlineLevel="1" x14ac:dyDescent="0.25">
      <c r="A16" s="104" t="s">
        <v>485</v>
      </c>
      <c r="B16" s="144" t="s">
        <v>486</v>
      </c>
      <c r="C16" s="131"/>
      <c r="F16" s="139">
        <f t="shared" ref="F16:F26" si="0">IF($C$15=0,"",IF(C16="[for completion]","",C16/$C$15))</f>
        <v>0</v>
      </c>
    </row>
    <row r="17" spans="1:7" outlineLevel="1" x14ac:dyDescent="0.25">
      <c r="A17" s="104" t="s">
        <v>487</v>
      </c>
      <c r="B17" s="144" t="s">
        <v>488</v>
      </c>
      <c r="C17" s="131"/>
      <c r="F17" s="139">
        <f t="shared" si="0"/>
        <v>0</v>
      </c>
    </row>
    <row r="18" spans="1:7" outlineLevel="1" x14ac:dyDescent="0.25">
      <c r="A18" s="104" t="s">
        <v>489</v>
      </c>
      <c r="B18" s="144"/>
      <c r="C18" s="131"/>
      <c r="F18" s="139">
        <f t="shared" si="0"/>
        <v>0</v>
      </c>
    </row>
    <row r="19" spans="1:7" outlineLevel="1" x14ac:dyDescent="0.25">
      <c r="A19" s="104" t="s">
        <v>490</v>
      </c>
      <c r="B19" s="144"/>
      <c r="C19" s="131"/>
      <c r="F19" s="139">
        <f t="shared" si="0"/>
        <v>0</v>
      </c>
    </row>
    <row r="20" spans="1:7" outlineLevel="1" x14ac:dyDescent="0.25">
      <c r="A20" s="104" t="s">
        <v>491</v>
      </c>
      <c r="B20" s="144"/>
      <c r="C20" s="131"/>
      <c r="F20" s="139">
        <f t="shared" si="0"/>
        <v>0</v>
      </c>
    </row>
    <row r="21" spans="1:7" outlineLevel="1" x14ac:dyDescent="0.25">
      <c r="A21" s="104" t="s">
        <v>492</v>
      </c>
      <c r="B21" s="144"/>
      <c r="C21" s="131"/>
      <c r="F21" s="139">
        <f t="shared" si="0"/>
        <v>0</v>
      </c>
    </row>
    <row r="22" spans="1:7" outlineLevel="1" x14ac:dyDescent="0.25">
      <c r="A22" s="104" t="s">
        <v>493</v>
      </c>
      <c r="B22" s="144"/>
      <c r="C22" s="131"/>
      <c r="F22" s="139">
        <f t="shared" si="0"/>
        <v>0</v>
      </c>
    </row>
    <row r="23" spans="1:7" outlineLevel="1" x14ac:dyDescent="0.25">
      <c r="A23" s="104" t="s">
        <v>494</v>
      </c>
      <c r="B23" s="144"/>
      <c r="C23" s="131"/>
      <c r="F23" s="139">
        <f t="shared" si="0"/>
        <v>0</v>
      </c>
    </row>
    <row r="24" spans="1:7" outlineLevel="1" x14ac:dyDescent="0.25">
      <c r="A24" s="104" t="s">
        <v>495</v>
      </c>
      <c r="B24" s="144"/>
      <c r="C24" s="131"/>
      <c r="F24" s="139">
        <f t="shared" si="0"/>
        <v>0</v>
      </c>
    </row>
    <row r="25" spans="1:7" outlineLevel="1" x14ac:dyDescent="0.25">
      <c r="A25" s="104" t="s">
        <v>496</v>
      </c>
      <c r="B25" s="144"/>
      <c r="C25" s="131"/>
      <c r="F25" s="139">
        <f t="shared" si="0"/>
        <v>0</v>
      </c>
    </row>
    <row r="26" spans="1:7" outlineLevel="1" x14ac:dyDescent="0.25">
      <c r="A26" s="104" t="s">
        <v>1499</v>
      </c>
      <c r="B26" s="144"/>
      <c r="C26" s="145"/>
      <c r="D26" s="102"/>
      <c r="E26" s="102"/>
      <c r="F26" s="139">
        <f t="shared" si="0"/>
        <v>0</v>
      </c>
    </row>
    <row r="27" spans="1:7" ht="15" customHeight="1" x14ac:dyDescent="0.25">
      <c r="A27" s="125"/>
      <c r="B27" s="126" t="s">
        <v>497</v>
      </c>
      <c r="C27" s="125" t="s">
        <v>498</v>
      </c>
      <c r="D27" s="125" t="s">
        <v>499</v>
      </c>
      <c r="E27" s="127"/>
      <c r="F27" s="125" t="s">
        <v>500</v>
      </c>
      <c r="G27" s="128"/>
    </row>
    <row r="28" spans="1:7" x14ac:dyDescent="0.25">
      <c r="A28" s="104" t="s">
        <v>501</v>
      </c>
      <c r="B28" s="104" t="s">
        <v>502</v>
      </c>
      <c r="C28" s="131">
        <v>50406</v>
      </c>
      <c r="D28" s="189"/>
      <c r="F28" s="189">
        <f>IF(AND(C28="[For completion]",D28="[For completion]"),"[For completion]",SUM(C28:D28))</f>
        <v>50406</v>
      </c>
    </row>
    <row r="29" spans="1:7" outlineLevel="1" x14ac:dyDescent="0.25">
      <c r="A29" s="104" t="s">
        <v>503</v>
      </c>
      <c r="B29" s="120" t="s">
        <v>1500</v>
      </c>
      <c r="C29" s="131">
        <v>26592</v>
      </c>
      <c r="D29" s="189"/>
      <c r="F29" s="189">
        <f>IF(AND(C29="[For completion]",D29="[For completion]"),"[For completion]",SUM(C29:D29))</f>
        <v>26592</v>
      </c>
    </row>
    <row r="30" spans="1:7" outlineLevel="1" x14ac:dyDescent="0.25">
      <c r="A30" s="104" t="s">
        <v>505</v>
      </c>
      <c r="B30" s="120" t="s">
        <v>506</v>
      </c>
      <c r="C30" s="189"/>
      <c r="D30" s="189"/>
      <c r="F30" s="189"/>
    </row>
    <row r="31" spans="1:7" outlineLevel="1" x14ac:dyDescent="0.25">
      <c r="A31" s="104" t="s">
        <v>507</v>
      </c>
      <c r="B31" s="120"/>
    </row>
    <row r="32" spans="1:7" outlineLevel="1" x14ac:dyDescent="0.25">
      <c r="A32" s="104" t="s">
        <v>508</v>
      </c>
      <c r="B32" s="120"/>
    </row>
    <row r="33" spans="1:7" outlineLevel="1" x14ac:dyDescent="0.25">
      <c r="A33" s="104" t="s">
        <v>509</v>
      </c>
      <c r="B33" s="120"/>
    </row>
    <row r="34" spans="1:7" outlineLevel="1" x14ac:dyDescent="0.25">
      <c r="A34" s="104" t="s">
        <v>510</v>
      </c>
      <c r="B34" s="120"/>
    </row>
    <row r="35" spans="1:7" ht="15" customHeight="1" x14ac:dyDescent="0.25">
      <c r="A35" s="125"/>
      <c r="B35" s="126" t="s">
        <v>511</v>
      </c>
      <c r="C35" s="125" t="s">
        <v>512</v>
      </c>
      <c r="D35" s="125" t="s">
        <v>513</v>
      </c>
      <c r="E35" s="127"/>
      <c r="F35" s="128" t="s">
        <v>478</v>
      </c>
      <c r="G35" s="128"/>
    </row>
    <row r="36" spans="1:7" x14ac:dyDescent="0.25">
      <c r="A36" s="104" t="s">
        <v>514</v>
      </c>
      <c r="B36" s="104" t="s">
        <v>515</v>
      </c>
      <c r="C36" s="190">
        <v>7.3225695495383498E-3</v>
      </c>
      <c r="D36" s="188"/>
      <c r="E36" s="191"/>
      <c r="F36" s="190">
        <v>7.3225695495383498E-3</v>
      </c>
    </row>
    <row r="37" spans="1:7" outlineLevel="1" x14ac:dyDescent="0.25">
      <c r="A37" s="104" t="s">
        <v>516</v>
      </c>
      <c r="C37" s="188"/>
      <c r="D37" s="188"/>
      <c r="E37" s="191"/>
      <c r="F37" s="188"/>
    </row>
    <row r="38" spans="1:7" outlineLevel="1" x14ac:dyDescent="0.25">
      <c r="A38" s="104" t="s">
        <v>517</v>
      </c>
      <c r="C38" s="188"/>
      <c r="D38" s="188"/>
      <c r="E38" s="191"/>
      <c r="F38" s="188"/>
    </row>
    <row r="39" spans="1:7" outlineLevel="1" x14ac:dyDescent="0.25">
      <c r="A39" s="104" t="s">
        <v>518</v>
      </c>
      <c r="C39" s="188"/>
      <c r="D39" s="188"/>
      <c r="E39" s="191"/>
      <c r="F39" s="188"/>
    </row>
    <row r="40" spans="1:7" outlineLevel="1" x14ac:dyDescent="0.25">
      <c r="A40" s="104" t="s">
        <v>519</v>
      </c>
      <c r="C40" s="188"/>
      <c r="D40" s="188"/>
      <c r="E40" s="191"/>
      <c r="F40" s="188"/>
    </row>
    <row r="41" spans="1:7" outlineLevel="1" x14ac:dyDescent="0.25">
      <c r="A41" s="104" t="s">
        <v>520</v>
      </c>
      <c r="C41" s="188"/>
      <c r="D41" s="188"/>
      <c r="E41" s="191"/>
      <c r="F41" s="188"/>
    </row>
    <row r="42" spans="1:7" outlineLevel="1" x14ac:dyDescent="0.25">
      <c r="A42" s="104" t="s">
        <v>521</v>
      </c>
      <c r="C42" s="188"/>
      <c r="D42" s="188"/>
      <c r="E42" s="191"/>
      <c r="F42" s="188"/>
    </row>
    <row r="43" spans="1:7" ht="15" customHeight="1" x14ac:dyDescent="0.25">
      <c r="A43" s="125"/>
      <c r="B43" s="126" t="s">
        <v>522</v>
      </c>
      <c r="C43" s="125" t="s">
        <v>512</v>
      </c>
      <c r="D43" s="125" t="s">
        <v>513</v>
      </c>
      <c r="E43" s="127"/>
      <c r="F43" s="128" t="s">
        <v>478</v>
      </c>
      <c r="G43" s="128"/>
    </row>
    <row r="44" spans="1:7" x14ac:dyDescent="0.25">
      <c r="A44" s="104" t="s">
        <v>523</v>
      </c>
      <c r="B44" s="192" t="s">
        <v>524</v>
      </c>
      <c r="C44" s="193">
        <f>SUM(C45:C71)</f>
        <v>1</v>
      </c>
      <c r="D44" s="193">
        <f>SUM(D45:D71)</f>
        <v>0</v>
      </c>
      <c r="E44" s="188"/>
      <c r="F44" s="193">
        <f>SUM(F45:F71)</f>
        <v>1</v>
      </c>
      <c r="G44" s="104"/>
    </row>
    <row r="45" spans="1:7" x14ac:dyDescent="0.25">
      <c r="A45" s="104" t="s">
        <v>525</v>
      </c>
      <c r="B45" s="104" t="s">
        <v>526</v>
      </c>
      <c r="C45" s="131"/>
      <c r="D45" s="188"/>
      <c r="E45" s="188"/>
      <c r="F45" s="131"/>
      <c r="G45" s="104"/>
    </row>
    <row r="46" spans="1:7" x14ac:dyDescent="0.25">
      <c r="A46" s="104" t="s">
        <v>527</v>
      </c>
      <c r="B46" s="104" t="s">
        <v>8</v>
      </c>
      <c r="C46" s="194">
        <v>1</v>
      </c>
      <c r="D46" s="188"/>
      <c r="E46" s="188"/>
      <c r="F46" s="194">
        <v>1</v>
      </c>
      <c r="G46" s="104"/>
    </row>
    <row r="47" spans="1:7" x14ac:dyDescent="0.25">
      <c r="A47" s="104" t="s">
        <v>528</v>
      </c>
      <c r="B47" s="104" t="s">
        <v>529</v>
      </c>
      <c r="C47" s="131"/>
      <c r="D47" s="188"/>
      <c r="E47" s="188"/>
      <c r="F47" s="131"/>
      <c r="G47" s="104"/>
    </row>
    <row r="48" spans="1:7" x14ac:dyDescent="0.25">
      <c r="A48" s="104" t="s">
        <v>530</v>
      </c>
      <c r="B48" s="104" t="s">
        <v>531</v>
      </c>
      <c r="C48" s="131"/>
      <c r="D48" s="188"/>
      <c r="E48" s="188"/>
      <c r="F48" s="131"/>
      <c r="G48" s="104"/>
    </row>
    <row r="49" spans="1:7" x14ac:dyDescent="0.25">
      <c r="A49" s="104" t="s">
        <v>532</v>
      </c>
      <c r="B49" s="104" t="s">
        <v>533</v>
      </c>
      <c r="C49" s="131"/>
      <c r="D49" s="188"/>
      <c r="E49" s="188"/>
      <c r="F49" s="131"/>
      <c r="G49" s="104"/>
    </row>
    <row r="50" spans="1:7" x14ac:dyDescent="0.25">
      <c r="A50" s="104" t="s">
        <v>534</v>
      </c>
      <c r="B50" s="104" t="s">
        <v>1501</v>
      </c>
      <c r="C50" s="131"/>
      <c r="D50" s="188"/>
      <c r="E50" s="188"/>
      <c r="F50" s="131"/>
      <c r="G50" s="104"/>
    </row>
    <row r="51" spans="1:7" x14ac:dyDescent="0.25">
      <c r="A51" s="104" t="s">
        <v>535</v>
      </c>
      <c r="B51" s="104" t="s">
        <v>536</v>
      </c>
      <c r="C51" s="131"/>
      <c r="D51" s="188"/>
      <c r="E51" s="188"/>
      <c r="F51" s="131"/>
      <c r="G51" s="104"/>
    </row>
    <row r="52" spans="1:7" x14ac:dyDescent="0.25">
      <c r="A52" s="104" t="s">
        <v>537</v>
      </c>
      <c r="B52" s="104" t="s">
        <v>538</v>
      </c>
      <c r="C52" s="131"/>
      <c r="D52" s="188"/>
      <c r="E52" s="188"/>
      <c r="F52" s="131"/>
      <c r="G52" s="104"/>
    </row>
    <row r="53" spans="1:7" x14ac:dyDescent="0.25">
      <c r="A53" s="104" t="s">
        <v>539</v>
      </c>
      <c r="B53" s="104" t="s">
        <v>540</v>
      </c>
      <c r="C53" s="131"/>
      <c r="D53" s="188"/>
      <c r="E53" s="188"/>
      <c r="F53" s="131"/>
      <c r="G53" s="104"/>
    </row>
    <row r="54" spans="1:7" x14ac:dyDescent="0.25">
      <c r="A54" s="104" t="s">
        <v>541</v>
      </c>
      <c r="B54" s="104" t="s">
        <v>542</v>
      </c>
      <c r="C54" s="131"/>
      <c r="D54" s="188"/>
      <c r="E54" s="188"/>
      <c r="F54" s="131"/>
      <c r="G54" s="104"/>
    </row>
    <row r="55" spans="1:7" x14ac:dyDescent="0.25">
      <c r="A55" s="104" t="s">
        <v>543</v>
      </c>
      <c r="B55" s="104" t="s">
        <v>544</v>
      </c>
      <c r="C55" s="131"/>
      <c r="D55" s="188"/>
      <c r="E55" s="188"/>
      <c r="F55" s="131"/>
      <c r="G55" s="104"/>
    </row>
    <row r="56" spans="1:7" x14ac:dyDescent="0.25">
      <c r="A56" s="104" t="s">
        <v>545</v>
      </c>
      <c r="B56" s="104" t="s">
        <v>546</v>
      </c>
      <c r="C56" s="131"/>
      <c r="D56" s="188"/>
      <c r="E56" s="188"/>
      <c r="F56" s="131"/>
      <c r="G56" s="104"/>
    </row>
    <row r="57" spans="1:7" x14ac:dyDescent="0.25">
      <c r="A57" s="104" t="s">
        <v>547</v>
      </c>
      <c r="B57" s="104" t="s">
        <v>548</v>
      </c>
      <c r="C57" s="131"/>
      <c r="D57" s="188"/>
      <c r="E57" s="188"/>
      <c r="F57" s="131"/>
      <c r="G57" s="104"/>
    </row>
    <row r="58" spans="1:7" x14ac:dyDescent="0.25">
      <c r="A58" s="104" t="s">
        <v>549</v>
      </c>
      <c r="B58" s="104" t="s">
        <v>550</v>
      </c>
      <c r="C58" s="131"/>
      <c r="D58" s="188"/>
      <c r="E58" s="188"/>
      <c r="F58" s="131"/>
      <c r="G58" s="104"/>
    </row>
    <row r="59" spans="1:7" x14ac:dyDescent="0.25">
      <c r="A59" s="104" t="s">
        <v>551</v>
      </c>
      <c r="B59" s="104" t="s">
        <v>552</v>
      </c>
      <c r="C59" s="131"/>
      <c r="D59" s="188"/>
      <c r="E59" s="188"/>
      <c r="F59" s="131"/>
      <c r="G59" s="104"/>
    </row>
    <row r="60" spans="1:7" x14ac:dyDescent="0.25">
      <c r="A60" s="104" t="s">
        <v>553</v>
      </c>
      <c r="B60" s="104" t="s">
        <v>554</v>
      </c>
      <c r="C60" s="131"/>
      <c r="D60" s="188"/>
      <c r="E60" s="188"/>
      <c r="F60" s="131"/>
      <c r="G60" s="104"/>
    </row>
    <row r="61" spans="1:7" x14ac:dyDescent="0.25">
      <c r="A61" s="104" t="s">
        <v>555</v>
      </c>
      <c r="B61" s="104" t="s">
        <v>556</v>
      </c>
      <c r="C61" s="131"/>
      <c r="D61" s="188"/>
      <c r="E61" s="188"/>
      <c r="F61" s="131"/>
      <c r="G61" s="104"/>
    </row>
    <row r="62" spans="1:7" x14ac:dyDescent="0.25">
      <c r="A62" s="104" t="s">
        <v>557</v>
      </c>
      <c r="B62" s="104" t="s">
        <v>558</v>
      </c>
      <c r="C62" s="131"/>
      <c r="D62" s="188"/>
      <c r="E62" s="188"/>
      <c r="F62" s="131"/>
      <c r="G62" s="104"/>
    </row>
    <row r="63" spans="1:7" x14ac:dyDescent="0.25">
      <c r="A63" s="104" t="s">
        <v>559</v>
      </c>
      <c r="B63" s="104" t="s">
        <v>560</v>
      </c>
      <c r="C63" s="131"/>
      <c r="D63" s="188"/>
      <c r="E63" s="188"/>
      <c r="F63" s="131"/>
      <c r="G63" s="104"/>
    </row>
    <row r="64" spans="1:7" x14ac:dyDescent="0.25">
      <c r="A64" s="104" t="s">
        <v>561</v>
      </c>
      <c r="B64" s="104" t="s">
        <v>562</v>
      </c>
      <c r="C64" s="131"/>
      <c r="D64" s="188"/>
      <c r="E64" s="188"/>
      <c r="F64" s="131"/>
      <c r="G64" s="104"/>
    </row>
    <row r="65" spans="1:7" x14ac:dyDescent="0.25">
      <c r="A65" s="104" t="s">
        <v>563</v>
      </c>
      <c r="B65" s="104" t="s">
        <v>564</v>
      </c>
      <c r="C65" s="131"/>
      <c r="D65" s="188"/>
      <c r="E65" s="188"/>
      <c r="F65" s="131"/>
      <c r="G65" s="104"/>
    </row>
    <row r="66" spans="1:7" x14ac:dyDescent="0.25">
      <c r="A66" s="104" t="s">
        <v>565</v>
      </c>
      <c r="B66" s="104" t="s">
        <v>566</v>
      </c>
      <c r="C66" s="131"/>
      <c r="D66" s="188"/>
      <c r="E66" s="188"/>
      <c r="F66" s="131"/>
      <c r="G66" s="104"/>
    </row>
    <row r="67" spans="1:7" x14ac:dyDescent="0.25">
      <c r="A67" s="104" t="s">
        <v>567</v>
      </c>
      <c r="B67" s="104" t="s">
        <v>568</v>
      </c>
      <c r="C67" s="131"/>
      <c r="D67" s="188"/>
      <c r="E67" s="188"/>
      <c r="F67" s="131"/>
      <c r="G67" s="104"/>
    </row>
    <row r="68" spans="1:7" x14ac:dyDescent="0.25">
      <c r="A68" s="104" t="s">
        <v>569</v>
      </c>
      <c r="B68" s="104" t="s">
        <v>570</v>
      </c>
      <c r="C68" s="131"/>
      <c r="D68" s="188"/>
      <c r="E68" s="188"/>
      <c r="F68" s="131"/>
      <c r="G68" s="104"/>
    </row>
    <row r="69" spans="1:7" x14ac:dyDescent="0.25">
      <c r="A69" s="104" t="s">
        <v>571</v>
      </c>
      <c r="B69" s="104" t="s">
        <v>572</v>
      </c>
      <c r="C69" s="131"/>
      <c r="D69" s="188"/>
      <c r="E69" s="188"/>
      <c r="F69" s="131"/>
      <c r="G69" s="104"/>
    </row>
    <row r="70" spans="1:7" x14ac:dyDescent="0.25">
      <c r="A70" s="104" t="s">
        <v>573</v>
      </c>
      <c r="B70" s="104" t="s">
        <v>574</v>
      </c>
      <c r="C70" s="131"/>
      <c r="D70" s="188"/>
      <c r="E70" s="188"/>
      <c r="F70" s="131"/>
      <c r="G70" s="104"/>
    </row>
    <row r="71" spans="1:7" x14ac:dyDescent="0.25">
      <c r="A71" s="104" t="s">
        <v>575</v>
      </c>
      <c r="B71" s="104" t="s">
        <v>576</v>
      </c>
      <c r="C71" s="131"/>
      <c r="D71" s="188"/>
      <c r="E71" s="188"/>
      <c r="F71" s="131"/>
      <c r="G71" s="104"/>
    </row>
    <row r="72" spans="1:7" x14ac:dyDescent="0.25">
      <c r="A72" s="104" t="s">
        <v>577</v>
      </c>
      <c r="B72" s="192" t="s">
        <v>262</v>
      </c>
      <c r="C72" s="193">
        <f>SUM(C73:C75)</f>
        <v>0</v>
      </c>
      <c r="D72" s="193">
        <f>SUM(D73:D75)</f>
        <v>0</v>
      </c>
      <c r="E72" s="188"/>
      <c r="F72" s="193">
        <f>SUM(F73:F75)</f>
        <v>0</v>
      </c>
      <c r="G72" s="104"/>
    </row>
    <row r="73" spans="1:7" x14ac:dyDescent="0.25">
      <c r="A73" s="104" t="s">
        <v>578</v>
      </c>
      <c r="B73" s="104" t="s">
        <v>579</v>
      </c>
      <c r="C73" s="131"/>
      <c r="D73" s="188"/>
      <c r="E73" s="188"/>
      <c r="F73" s="131"/>
      <c r="G73" s="104"/>
    </row>
    <row r="74" spans="1:7" x14ac:dyDescent="0.25">
      <c r="A74" s="104" t="s">
        <v>580</v>
      </c>
      <c r="B74" s="104" t="s">
        <v>581</v>
      </c>
      <c r="C74" s="131"/>
      <c r="D74" s="188"/>
      <c r="E74" s="188"/>
      <c r="F74" s="131"/>
      <c r="G74" s="104"/>
    </row>
    <row r="75" spans="1:7" x14ac:dyDescent="0.25">
      <c r="A75" s="104" t="s">
        <v>582</v>
      </c>
      <c r="B75" s="104" t="s">
        <v>583</v>
      </c>
      <c r="C75" s="131"/>
      <c r="D75" s="188"/>
      <c r="E75" s="188"/>
      <c r="F75" s="131"/>
      <c r="G75" s="104"/>
    </row>
    <row r="76" spans="1:7" x14ac:dyDescent="0.25">
      <c r="A76" s="104" t="s">
        <v>584</v>
      </c>
      <c r="B76" s="192" t="s">
        <v>70</v>
      </c>
      <c r="C76" s="193">
        <f>SUM(C77:C87)</f>
        <v>0</v>
      </c>
      <c r="D76" s="193">
        <f>SUM(D77:D87)</f>
        <v>0</v>
      </c>
      <c r="E76" s="188"/>
      <c r="F76" s="193">
        <f>SUM(F77:F87)</f>
        <v>0</v>
      </c>
      <c r="G76" s="104"/>
    </row>
    <row r="77" spans="1:7" x14ac:dyDescent="0.25">
      <c r="A77" s="104" t="s">
        <v>585</v>
      </c>
      <c r="B77" s="122" t="s">
        <v>264</v>
      </c>
      <c r="C77" s="131"/>
      <c r="D77" s="188"/>
      <c r="E77" s="188"/>
      <c r="F77" s="131"/>
      <c r="G77" s="104"/>
    </row>
    <row r="78" spans="1:7" x14ac:dyDescent="0.25">
      <c r="A78" s="104" t="s">
        <v>586</v>
      </c>
      <c r="B78" s="104" t="s">
        <v>587</v>
      </c>
      <c r="C78" s="131"/>
      <c r="D78" s="188"/>
      <c r="E78" s="188"/>
      <c r="F78" s="131"/>
      <c r="G78" s="104"/>
    </row>
    <row r="79" spans="1:7" x14ac:dyDescent="0.25">
      <c r="A79" s="104" t="s">
        <v>588</v>
      </c>
      <c r="B79" s="122" t="s">
        <v>266</v>
      </c>
      <c r="C79" s="131"/>
      <c r="D79" s="188"/>
      <c r="E79" s="188"/>
      <c r="F79" s="131"/>
      <c r="G79" s="104"/>
    </row>
    <row r="80" spans="1:7" x14ac:dyDescent="0.25">
      <c r="A80" s="104" t="s">
        <v>589</v>
      </c>
      <c r="B80" s="122" t="s">
        <v>268</v>
      </c>
      <c r="C80" s="131"/>
      <c r="D80" s="188"/>
      <c r="E80" s="188"/>
      <c r="F80" s="131"/>
      <c r="G80" s="104"/>
    </row>
    <row r="81" spans="1:7" x14ac:dyDescent="0.25">
      <c r="A81" s="104" t="s">
        <v>590</v>
      </c>
      <c r="B81" s="122" t="s">
        <v>270</v>
      </c>
      <c r="C81" s="131"/>
      <c r="D81" s="188"/>
      <c r="E81" s="188"/>
      <c r="F81" s="131"/>
      <c r="G81" s="104"/>
    </row>
    <row r="82" spans="1:7" x14ac:dyDescent="0.25">
      <c r="A82" s="104" t="s">
        <v>591</v>
      </c>
      <c r="B82" s="122" t="s">
        <v>272</v>
      </c>
      <c r="C82" s="131"/>
      <c r="D82" s="188"/>
      <c r="E82" s="188"/>
      <c r="F82" s="131"/>
      <c r="G82" s="104"/>
    </row>
    <row r="83" spans="1:7" x14ac:dyDescent="0.25">
      <c r="A83" s="104" t="s">
        <v>592</v>
      </c>
      <c r="B83" s="122" t="s">
        <v>274</v>
      </c>
      <c r="C83" s="131"/>
      <c r="D83" s="188"/>
      <c r="E83" s="188"/>
      <c r="F83" s="131"/>
      <c r="G83" s="104"/>
    </row>
    <row r="84" spans="1:7" x14ac:dyDescent="0.25">
      <c r="A84" s="104" t="s">
        <v>593</v>
      </c>
      <c r="B84" s="122" t="s">
        <v>276</v>
      </c>
      <c r="C84" s="131"/>
      <c r="D84" s="188"/>
      <c r="E84" s="188"/>
      <c r="F84" s="131"/>
      <c r="G84" s="104"/>
    </row>
    <row r="85" spans="1:7" x14ac:dyDescent="0.25">
      <c r="A85" s="104" t="s">
        <v>594</v>
      </c>
      <c r="B85" s="122" t="s">
        <v>278</v>
      </c>
      <c r="C85" s="131"/>
      <c r="D85" s="188"/>
      <c r="E85" s="188"/>
      <c r="F85" s="131"/>
      <c r="G85" s="104"/>
    </row>
    <row r="86" spans="1:7" x14ac:dyDescent="0.25">
      <c r="A86" s="104" t="s">
        <v>595</v>
      </c>
      <c r="B86" s="122" t="s">
        <v>280</v>
      </c>
      <c r="C86" s="131"/>
      <c r="D86" s="188"/>
      <c r="E86" s="188"/>
      <c r="F86" s="131"/>
      <c r="G86" s="104"/>
    </row>
    <row r="87" spans="1:7" x14ac:dyDescent="0.25">
      <c r="A87" s="104" t="s">
        <v>596</v>
      </c>
      <c r="B87" s="122" t="s">
        <v>70</v>
      </c>
      <c r="C87" s="131"/>
      <c r="D87" s="188"/>
      <c r="E87" s="188"/>
      <c r="F87" s="131"/>
      <c r="G87" s="104"/>
    </row>
    <row r="88" spans="1:7" outlineLevel="1" x14ac:dyDescent="0.25">
      <c r="A88" s="104" t="s">
        <v>597</v>
      </c>
      <c r="B88" s="144" t="s">
        <v>178</v>
      </c>
      <c r="C88" s="188"/>
      <c r="D88" s="188"/>
      <c r="E88" s="188"/>
      <c r="F88" s="188"/>
      <c r="G88" s="104"/>
    </row>
    <row r="89" spans="1:7" outlineLevel="1" x14ac:dyDescent="0.25">
      <c r="A89" s="104" t="s">
        <v>598</v>
      </c>
      <c r="B89" s="144" t="s">
        <v>178</v>
      </c>
      <c r="C89" s="188"/>
      <c r="D89" s="188"/>
      <c r="E89" s="188"/>
      <c r="F89" s="188"/>
      <c r="G89" s="104"/>
    </row>
    <row r="90" spans="1:7" outlineLevel="1" x14ac:dyDescent="0.25">
      <c r="A90" s="104" t="s">
        <v>599</v>
      </c>
      <c r="B90" s="144" t="s">
        <v>178</v>
      </c>
      <c r="C90" s="188"/>
      <c r="D90" s="188"/>
      <c r="E90" s="188"/>
      <c r="F90" s="188"/>
      <c r="G90" s="104"/>
    </row>
    <row r="91" spans="1:7" outlineLevel="1" x14ac:dyDescent="0.25">
      <c r="A91" s="104" t="s">
        <v>600</v>
      </c>
      <c r="B91" s="144" t="s">
        <v>178</v>
      </c>
      <c r="C91" s="188"/>
      <c r="D91" s="188"/>
      <c r="E91" s="188"/>
      <c r="F91" s="188"/>
      <c r="G91" s="104"/>
    </row>
    <row r="92" spans="1:7" outlineLevel="1" x14ac:dyDescent="0.25">
      <c r="A92" s="104" t="s">
        <v>601</v>
      </c>
      <c r="B92" s="144" t="s">
        <v>178</v>
      </c>
      <c r="C92" s="188"/>
      <c r="D92" s="188"/>
      <c r="E92" s="188"/>
      <c r="F92" s="188"/>
      <c r="G92" s="104"/>
    </row>
    <row r="93" spans="1:7" outlineLevel="1" x14ac:dyDescent="0.25">
      <c r="A93" s="104" t="s">
        <v>602</v>
      </c>
      <c r="B93" s="144" t="s">
        <v>178</v>
      </c>
      <c r="C93" s="188"/>
      <c r="D93" s="188"/>
      <c r="E93" s="188"/>
      <c r="F93" s="188"/>
      <c r="G93" s="104"/>
    </row>
    <row r="94" spans="1:7" outlineLevel="1" x14ac:dyDescent="0.25">
      <c r="A94" s="104" t="s">
        <v>603</v>
      </c>
      <c r="B94" s="144" t="s">
        <v>178</v>
      </c>
      <c r="C94" s="188"/>
      <c r="D94" s="188"/>
      <c r="E94" s="188"/>
      <c r="F94" s="188"/>
      <c r="G94" s="104"/>
    </row>
    <row r="95" spans="1:7" outlineLevel="1" x14ac:dyDescent="0.25">
      <c r="A95" s="104" t="s">
        <v>604</v>
      </c>
      <c r="B95" s="144" t="s">
        <v>178</v>
      </c>
      <c r="C95" s="188"/>
      <c r="D95" s="188"/>
      <c r="E95" s="188"/>
      <c r="F95" s="188"/>
      <c r="G95" s="104"/>
    </row>
    <row r="96" spans="1:7" outlineLevel="1" x14ac:dyDescent="0.25">
      <c r="A96" s="104" t="s">
        <v>605</v>
      </c>
      <c r="B96" s="144" t="s">
        <v>178</v>
      </c>
      <c r="C96" s="188"/>
      <c r="D96" s="188"/>
      <c r="E96" s="188"/>
      <c r="F96" s="188"/>
      <c r="G96" s="104"/>
    </row>
    <row r="97" spans="1:7" outlineLevel="1" x14ac:dyDescent="0.25">
      <c r="A97" s="104" t="s">
        <v>606</v>
      </c>
      <c r="B97" s="144" t="s">
        <v>178</v>
      </c>
      <c r="C97" s="188"/>
      <c r="D97" s="188"/>
      <c r="E97" s="188"/>
      <c r="F97" s="188"/>
      <c r="G97" s="104"/>
    </row>
    <row r="98" spans="1:7" ht="15" customHeight="1" x14ac:dyDescent="0.25">
      <c r="A98" s="125"/>
      <c r="B98" s="158" t="s">
        <v>1502</v>
      </c>
      <c r="C98" s="125" t="s">
        <v>512</v>
      </c>
      <c r="D98" s="125" t="s">
        <v>513</v>
      </c>
      <c r="E98" s="127"/>
      <c r="F98" s="128" t="s">
        <v>478</v>
      </c>
      <c r="G98" s="128"/>
    </row>
    <row r="99" spans="1:7" x14ac:dyDescent="0.25">
      <c r="A99" s="104" t="s">
        <v>607</v>
      </c>
      <c r="B99" s="190" t="s">
        <v>608</v>
      </c>
      <c r="C99" s="190">
        <v>0.167814295102619</v>
      </c>
      <c r="D99" s="188"/>
      <c r="E99" s="188"/>
      <c r="F99" s="190">
        <v>0.167814295102619</v>
      </c>
      <c r="G99" s="104"/>
    </row>
    <row r="100" spans="1:7" x14ac:dyDescent="0.25">
      <c r="A100" s="104" t="s">
        <v>609</v>
      </c>
      <c r="B100" s="190" t="s">
        <v>610</v>
      </c>
      <c r="C100" s="190">
        <v>0.13455645810938699</v>
      </c>
      <c r="D100" s="188"/>
      <c r="E100" s="188"/>
      <c r="F100" s="190">
        <v>0.13455645810938699</v>
      </c>
      <c r="G100" s="104"/>
    </row>
    <row r="101" spans="1:7" x14ac:dyDescent="0.25">
      <c r="A101" s="104" t="s">
        <v>611</v>
      </c>
      <c r="B101" s="190" t="s">
        <v>612</v>
      </c>
      <c r="C101" s="190">
        <v>0.147588057438898</v>
      </c>
      <c r="D101" s="188"/>
      <c r="E101" s="188"/>
      <c r="F101" s="190">
        <v>0.147588057438898</v>
      </c>
      <c r="G101" s="104"/>
    </row>
    <row r="102" spans="1:7" x14ac:dyDescent="0.25">
      <c r="A102" s="104" t="s">
        <v>613</v>
      </c>
      <c r="B102" s="190" t="s">
        <v>614</v>
      </c>
      <c r="C102" s="190">
        <v>0.10131972512847</v>
      </c>
      <c r="D102" s="188"/>
      <c r="E102" s="188"/>
      <c r="F102" s="190">
        <v>0.10131972512847</v>
      </c>
      <c r="G102" s="104"/>
    </row>
    <row r="103" spans="1:7" x14ac:dyDescent="0.25">
      <c r="A103" s="104" t="s">
        <v>615</v>
      </c>
      <c r="B103" s="190" t="s">
        <v>616</v>
      </c>
      <c r="C103" s="190">
        <v>0.10719649231365901</v>
      </c>
      <c r="D103" s="188"/>
      <c r="E103" s="188"/>
      <c r="F103" s="190">
        <v>0.10719649231365901</v>
      </c>
      <c r="G103" s="104"/>
    </row>
    <row r="104" spans="1:7" x14ac:dyDescent="0.25">
      <c r="A104" s="104" t="s">
        <v>617</v>
      </c>
      <c r="B104" s="190" t="s">
        <v>618</v>
      </c>
      <c r="C104" s="190">
        <v>6.8951259399317996E-2</v>
      </c>
      <c r="D104" s="188"/>
      <c r="E104" s="188"/>
      <c r="F104" s="190">
        <v>6.8951259399317996E-2</v>
      </c>
      <c r="G104" s="104"/>
    </row>
    <row r="105" spans="1:7" x14ac:dyDescent="0.25">
      <c r="A105" s="104" t="s">
        <v>619</v>
      </c>
      <c r="B105" s="190" t="s">
        <v>620</v>
      </c>
      <c r="C105" s="190">
        <v>7.9592038247370406E-2</v>
      </c>
      <c r="D105" s="188"/>
      <c r="E105" s="188"/>
      <c r="F105" s="190">
        <v>7.9592038247370406E-2</v>
      </c>
      <c r="G105" s="104"/>
    </row>
    <row r="106" spans="1:7" x14ac:dyDescent="0.25">
      <c r="A106" s="104" t="s">
        <v>621</v>
      </c>
      <c r="B106" s="190" t="s">
        <v>622</v>
      </c>
      <c r="C106" s="190">
        <v>6.3266882421436396E-2</v>
      </c>
      <c r="D106" s="188"/>
      <c r="E106" s="188"/>
      <c r="F106" s="190">
        <v>6.3266882421436396E-2</v>
      </c>
      <c r="G106" s="104"/>
    </row>
    <row r="107" spans="1:7" x14ac:dyDescent="0.25">
      <c r="A107" s="104" t="s">
        <v>623</v>
      </c>
      <c r="B107" s="190" t="s">
        <v>624</v>
      </c>
      <c r="C107" s="190">
        <v>5.4954894613095703E-2</v>
      </c>
      <c r="D107" s="188"/>
      <c r="E107" s="188"/>
      <c r="F107" s="190">
        <v>5.4954894613095703E-2</v>
      </c>
      <c r="G107" s="104"/>
    </row>
    <row r="108" spans="1:7" x14ac:dyDescent="0.25">
      <c r="A108" s="104" t="s">
        <v>625</v>
      </c>
      <c r="B108" s="190" t="s">
        <v>626</v>
      </c>
      <c r="C108" s="190">
        <v>4.3010164056750302E-2</v>
      </c>
      <c r="D108" s="188"/>
      <c r="E108" s="188"/>
      <c r="F108" s="190">
        <v>4.3010164056750302E-2</v>
      </c>
      <c r="G108" s="104"/>
    </row>
    <row r="109" spans="1:7" x14ac:dyDescent="0.25">
      <c r="A109" s="104" t="s">
        <v>627</v>
      </c>
      <c r="B109" s="190" t="s">
        <v>560</v>
      </c>
      <c r="C109" s="190">
        <v>3.0327900710755699E-2</v>
      </c>
      <c r="D109" s="188"/>
      <c r="E109" s="188"/>
      <c r="F109" s="190">
        <v>3.0327900710755699E-2</v>
      </c>
      <c r="G109" s="104"/>
    </row>
    <row r="110" spans="1:7" x14ac:dyDescent="0.25">
      <c r="A110" s="104" t="s">
        <v>628</v>
      </c>
      <c r="B110" s="190" t="s">
        <v>70</v>
      </c>
      <c r="C110" s="190">
        <v>1.42183245824162E-3</v>
      </c>
      <c r="D110" s="188"/>
      <c r="E110" s="188"/>
      <c r="F110" s="190">
        <v>1.42183245824162E-3</v>
      </c>
      <c r="G110" s="104"/>
    </row>
    <row r="111" spans="1:7" x14ac:dyDescent="0.25">
      <c r="A111" s="104" t="s">
        <v>629</v>
      </c>
      <c r="B111" s="122"/>
      <c r="C111" s="190"/>
      <c r="D111" s="188"/>
      <c r="E111" s="188"/>
      <c r="F111" s="188"/>
      <c r="G111" s="104"/>
    </row>
    <row r="112" spans="1:7" x14ac:dyDescent="0.25">
      <c r="A112" s="104" t="s">
        <v>630</v>
      </c>
      <c r="B112" s="122"/>
      <c r="C112" s="190"/>
      <c r="D112" s="188"/>
      <c r="E112" s="188"/>
      <c r="F112" s="188"/>
      <c r="G112" s="104"/>
    </row>
    <row r="113" spans="1:7" x14ac:dyDescent="0.25">
      <c r="A113" s="104" t="s">
        <v>631</v>
      </c>
      <c r="B113" s="122"/>
      <c r="C113" s="188"/>
      <c r="D113" s="188"/>
      <c r="E113" s="188"/>
      <c r="F113" s="188"/>
      <c r="G113" s="104"/>
    </row>
    <row r="114" spans="1:7" x14ac:dyDescent="0.25">
      <c r="A114" s="104" t="s">
        <v>632</v>
      </c>
      <c r="B114" s="122"/>
      <c r="C114" s="188"/>
      <c r="D114" s="188"/>
      <c r="E114" s="188"/>
      <c r="F114" s="188"/>
      <c r="G114" s="104"/>
    </row>
    <row r="115" spans="1:7" x14ac:dyDescent="0.25">
      <c r="A115" s="104" t="s">
        <v>633</v>
      </c>
      <c r="B115" s="122"/>
      <c r="C115" s="188"/>
      <c r="D115" s="188"/>
      <c r="E115" s="188"/>
      <c r="F115" s="188"/>
      <c r="G115" s="104"/>
    </row>
    <row r="116" spans="1:7" x14ac:dyDescent="0.25">
      <c r="A116" s="104" t="s">
        <v>634</v>
      </c>
      <c r="B116" s="122"/>
      <c r="C116" s="188"/>
      <c r="D116" s="188"/>
      <c r="E116" s="188"/>
      <c r="F116" s="188"/>
      <c r="G116" s="104"/>
    </row>
    <row r="117" spans="1:7" x14ac:dyDescent="0.25">
      <c r="A117" s="104" t="s">
        <v>635</v>
      </c>
      <c r="B117" s="122"/>
      <c r="C117" s="188"/>
      <c r="D117" s="188"/>
      <c r="E117" s="188"/>
      <c r="F117" s="188"/>
      <c r="G117" s="104"/>
    </row>
    <row r="118" spans="1:7" x14ac:dyDescent="0.25">
      <c r="A118" s="104" t="s">
        <v>636</v>
      </c>
      <c r="B118" s="122"/>
      <c r="C118" s="188"/>
      <c r="D118" s="188"/>
      <c r="E118" s="188"/>
      <c r="F118" s="188"/>
      <c r="G118" s="104"/>
    </row>
    <row r="119" spans="1:7" x14ac:dyDescent="0.25">
      <c r="A119" s="104" t="s">
        <v>637</v>
      </c>
      <c r="B119" s="122"/>
      <c r="C119" s="188"/>
      <c r="D119" s="188"/>
      <c r="E119" s="188"/>
      <c r="F119" s="188"/>
      <c r="G119" s="104"/>
    </row>
    <row r="120" spans="1:7" x14ac:dyDescent="0.25">
      <c r="A120" s="104" t="s">
        <v>638</v>
      </c>
      <c r="B120" s="122"/>
      <c r="C120" s="188"/>
      <c r="D120" s="188"/>
      <c r="E120" s="188"/>
      <c r="F120" s="188"/>
      <c r="G120" s="104"/>
    </row>
    <row r="121" spans="1:7" x14ac:dyDescent="0.25">
      <c r="A121" s="104" t="s">
        <v>639</v>
      </c>
      <c r="B121" s="122"/>
      <c r="C121" s="188"/>
      <c r="D121" s="188"/>
      <c r="E121" s="188"/>
      <c r="F121" s="188"/>
      <c r="G121" s="104"/>
    </row>
    <row r="122" spans="1:7" x14ac:dyDescent="0.25">
      <c r="A122" s="104" t="s">
        <v>640</v>
      </c>
      <c r="B122" s="122"/>
      <c r="C122" s="188"/>
      <c r="D122" s="188"/>
      <c r="E122" s="188"/>
      <c r="F122" s="188"/>
      <c r="G122" s="104"/>
    </row>
    <row r="123" spans="1:7" x14ac:dyDescent="0.25">
      <c r="A123" s="104" t="s">
        <v>641</v>
      </c>
      <c r="B123" s="122"/>
      <c r="C123" s="188"/>
      <c r="D123" s="188"/>
      <c r="E123" s="188"/>
      <c r="F123" s="188"/>
      <c r="G123" s="104"/>
    </row>
    <row r="124" spans="1:7" x14ac:dyDescent="0.25">
      <c r="A124" s="104" t="s">
        <v>642</v>
      </c>
      <c r="B124" s="122"/>
      <c r="C124" s="188"/>
      <c r="D124" s="188"/>
      <c r="E124" s="188"/>
      <c r="F124" s="188"/>
      <c r="G124" s="104"/>
    </row>
    <row r="125" spans="1:7" x14ac:dyDescent="0.25">
      <c r="A125" s="104" t="s">
        <v>643</v>
      </c>
      <c r="B125" s="122"/>
      <c r="C125" s="188"/>
      <c r="D125" s="188"/>
      <c r="E125" s="188"/>
      <c r="F125" s="188"/>
      <c r="G125" s="104"/>
    </row>
    <row r="126" spans="1:7" x14ac:dyDescent="0.25">
      <c r="A126" s="104" t="s">
        <v>644</v>
      </c>
      <c r="B126" s="122"/>
      <c r="C126" s="188"/>
      <c r="D126" s="188"/>
      <c r="E126" s="188"/>
      <c r="F126" s="188"/>
      <c r="G126" s="104"/>
    </row>
    <row r="127" spans="1:7" x14ac:dyDescent="0.25">
      <c r="A127" s="104" t="s">
        <v>645</v>
      </c>
      <c r="B127" s="122"/>
      <c r="C127" s="188"/>
      <c r="D127" s="188"/>
      <c r="E127" s="188"/>
      <c r="F127" s="188"/>
      <c r="G127" s="104"/>
    </row>
    <row r="128" spans="1:7" x14ac:dyDescent="0.25">
      <c r="A128" s="104" t="s">
        <v>646</v>
      </c>
      <c r="B128" s="122"/>
      <c r="C128" s="188"/>
      <c r="D128" s="188"/>
      <c r="E128" s="188"/>
      <c r="F128" s="188"/>
      <c r="G128" s="104"/>
    </row>
    <row r="129" spans="1:7" x14ac:dyDescent="0.25">
      <c r="A129" s="104" t="s">
        <v>647</v>
      </c>
      <c r="B129" s="122"/>
      <c r="C129" s="188"/>
      <c r="D129" s="188"/>
      <c r="E129" s="188"/>
      <c r="F129" s="188"/>
      <c r="G129" s="104"/>
    </row>
    <row r="130" spans="1:7" x14ac:dyDescent="0.25">
      <c r="A130" s="104" t="s">
        <v>1503</v>
      </c>
      <c r="B130" s="122"/>
      <c r="C130" s="188"/>
      <c r="D130" s="188"/>
      <c r="E130" s="188"/>
      <c r="F130" s="188"/>
      <c r="G130" s="104"/>
    </row>
    <row r="131" spans="1:7" x14ac:dyDescent="0.25">
      <c r="A131" s="104" t="s">
        <v>1504</v>
      </c>
      <c r="B131" s="122"/>
      <c r="C131" s="188"/>
      <c r="D131" s="188"/>
      <c r="E131" s="188"/>
      <c r="F131" s="188"/>
      <c r="G131" s="104"/>
    </row>
    <row r="132" spans="1:7" x14ac:dyDescent="0.25">
      <c r="A132" s="104" t="s">
        <v>1505</v>
      </c>
      <c r="B132" s="122"/>
      <c r="C132" s="188"/>
      <c r="D132" s="188"/>
      <c r="E132" s="188"/>
      <c r="F132" s="188"/>
      <c r="G132" s="104"/>
    </row>
    <row r="133" spans="1:7" x14ac:dyDescent="0.25">
      <c r="A133" s="104" t="s">
        <v>1506</v>
      </c>
      <c r="B133" s="122"/>
      <c r="C133" s="188"/>
      <c r="D133" s="188"/>
      <c r="E133" s="188"/>
      <c r="F133" s="188"/>
      <c r="G133" s="104"/>
    </row>
    <row r="134" spans="1:7" x14ac:dyDescent="0.25">
      <c r="A134" s="104" t="s">
        <v>1507</v>
      </c>
      <c r="B134" s="122"/>
      <c r="C134" s="188"/>
      <c r="D134" s="188"/>
      <c r="E134" s="188"/>
      <c r="F134" s="188"/>
      <c r="G134" s="104"/>
    </row>
    <row r="135" spans="1:7" x14ac:dyDescent="0.25">
      <c r="A135" s="104" t="s">
        <v>1508</v>
      </c>
      <c r="B135" s="122"/>
      <c r="C135" s="188"/>
      <c r="D135" s="188"/>
      <c r="E135" s="188"/>
      <c r="F135" s="188"/>
      <c r="G135" s="104"/>
    </row>
    <row r="136" spans="1:7" x14ac:dyDescent="0.25">
      <c r="A136" s="104" t="s">
        <v>1509</v>
      </c>
      <c r="B136" s="122"/>
      <c r="C136" s="188"/>
      <c r="D136" s="188"/>
      <c r="E136" s="188"/>
      <c r="F136" s="188"/>
      <c r="G136" s="104"/>
    </row>
    <row r="137" spans="1:7" x14ac:dyDescent="0.25">
      <c r="A137" s="104" t="s">
        <v>1510</v>
      </c>
      <c r="B137" s="122"/>
      <c r="C137" s="188"/>
      <c r="D137" s="188"/>
      <c r="E137" s="188"/>
      <c r="F137" s="188"/>
      <c r="G137" s="104"/>
    </row>
    <row r="138" spans="1:7" x14ac:dyDescent="0.25">
      <c r="A138" s="104" t="s">
        <v>1511</v>
      </c>
      <c r="B138" s="122"/>
      <c r="C138" s="188"/>
      <c r="D138" s="188"/>
      <c r="E138" s="188"/>
      <c r="F138" s="188"/>
      <c r="G138" s="104"/>
    </row>
    <row r="139" spans="1:7" x14ac:dyDescent="0.25">
      <c r="A139" s="104" t="s">
        <v>1512</v>
      </c>
      <c r="B139" s="122"/>
      <c r="C139" s="188"/>
      <c r="D139" s="188"/>
      <c r="E139" s="188"/>
      <c r="F139" s="188"/>
      <c r="G139" s="104"/>
    </row>
    <row r="140" spans="1:7" x14ac:dyDescent="0.25">
      <c r="A140" s="104" t="s">
        <v>1513</v>
      </c>
      <c r="B140" s="122"/>
      <c r="C140" s="188"/>
      <c r="D140" s="188"/>
      <c r="E140" s="188"/>
      <c r="F140" s="188"/>
      <c r="G140" s="104"/>
    </row>
    <row r="141" spans="1:7" x14ac:dyDescent="0.25">
      <c r="A141" s="104" t="s">
        <v>1514</v>
      </c>
      <c r="B141" s="122"/>
      <c r="C141" s="188"/>
      <c r="D141" s="188"/>
      <c r="E141" s="188"/>
      <c r="F141" s="188"/>
      <c r="G141" s="104"/>
    </row>
    <row r="142" spans="1:7" x14ac:dyDescent="0.25">
      <c r="A142" s="104" t="s">
        <v>1515</v>
      </c>
      <c r="B142" s="122"/>
      <c r="C142" s="188"/>
      <c r="D142" s="188"/>
      <c r="E142" s="188"/>
      <c r="F142" s="188"/>
      <c r="G142" s="104"/>
    </row>
    <row r="143" spans="1:7" x14ac:dyDescent="0.25">
      <c r="A143" s="104" t="s">
        <v>1516</v>
      </c>
      <c r="B143" s="122"/>
      <c r="C143" s="188"/>
      <c r="D143" s="188"/>
      <c r="E143" s="188"/>
      <c r="F143" s="188"/>
      <c r="G143" s="104"/>
    </row>
    <row r="144" spans="1:7" x14ac:dyDescent="0.25">
      <c r="A144" s="104" t="s">
        <v>1517</v>
      </c>
      <c r="B144" s="122"/>
      <c r="C144" s="188"/>
      <c r="D144" s="188"/>
      <c r="E144" s="188"/>
      <c r="F144" s="188"/>
      <c r="G144" s="104"/>
    </row>
    <row r="145" spans="1:7" x14ac:dyDescent="0.25">
      <c r="A145" s="104" t="s">
        <v>1518</v>
      </c>
      <c r="B145" s="122"/>
      <c r="C145" s="188"/>
      <c r="D145" s="188"/>
      <c r="E145" s="188"/>
      <c r="F145" s="188"/>
      <c r="G145" s="104"/>
    </row>
    <row r="146" spans="1:7" x14ac:dyDescent="0.25">
      <c r="A146" s="104" t="s">
        <v>1519</v>
      </c>
      <c r="B146" s="122"/>
      <c r="C146" s="188"/>
      <c r="D146" s="188"/>
      <c r="E146" s="188"/>
      <c r="F146" s="188"/>
      <c r="G146" s="104"/>
    </row>
    <row r="147" spans="1:7" x14ac:dyDescent="0.25">
      <c r="A147" s="104" t="s">
        <v>1520</v>
      </c>
      <c r="B147" s="122"/>
      <c r="C147" s="188"/>
      <c r="D147" s="188"/>
      <c r="E147" s="188"/>
      <c r="F147" s="188"/>
      <c r="G147" s="104"/>
    </row>
    <row r="148" spans="1:7" x14ac:dyDescent="0.25">
      <c r="A148" s="104" t="s">
        <v>1521</v>
      </c>
      <c r="B148" s="122"/>
      <c r="C148" s="188"/>
      <c r="D148" s="188"/>
      <c r="E148" s="188"/>
      <c r="F148" s="188"/>
      <c r="G148" s="104"/>
    </row>
    <row r="149" spans="1:7" ht="15" customHeight="1" x14ac:dyDescent="0.25">
      <c r="A149" s="125"/>
      <c r="B149" s="126" t="s">
        <v>648</v>
      </c>
      <c r="C149" s="125" t="s">
        <v>512</v>
      </c>
      <c r="D149" s="125" t="s">
        <v>513</v>
      </c>
      <c r="E149" s="127"/>
      <c r="F149" s="128" t="s">
        <v>478</v>
      </c>
      <c r="G149" s="128"/>
    </row>
    <row r="150" spans="1:7" x14ac:dyDescent="0.25">
      <c r="A150" s="104" t="s">
        <v>649</v>
      </c>
      <c r="B150" s="104" t="s">
        <v>650</v>
      </c>
      <c r="C150" s="190">
        <v>0.92081087621505198</v>
      </c>
      <c r="D150" s="188"/>
      <c r="E150" s="195"/>
      <c r="F150" s="190">
        <v>0.92081087621505198</v>
      </c>
    </row>
    <row r="151" spans="1:7" x14ac:dyDescent="0.25">
      <c r="A151" s="104" t="s">
        <v>651</v>
      </c>
      <c r="B151" s="104" t="s">
        <v>652</v>
      </c>
      <c r="C151" s="190">
        <v>0</v>
      </c>
      <c r="D151" s="188"/>
      <c r="E151" s="195"/>
      <c r="F151" s="190">
        <v>0</v>
      </c>
    </row>
    <row r="152" spans="1:7" x14ac:dyDescent="0.25">
      <c r="A152" s="104" t="s">
        <v>653</v>
      </c>
      <c r="B152" s="104" t="s">
        <v>70</v>
      </c>
      <c r="C152" s="190">
        <v>7.9189123784957696E-2</v>
      </c>
      <c r="D152" s="188"/>
      <c r="E152" s="195"/>
      <c r="F152" s="190">
        <v>7.9189123784957696E-2</v>
      </c>
    </row>
    <row r="153" spans="1:7" outlineLevel="1" x14ac:dyDescent="0.25">
      <c r="A153" s="104" t="s">
        <v>654</v>
      </c>
      <c r="C153" s="188"/>
      <c r="D153" s="188"/>
      <c r="E153" s="195"/>
      <c r="F153" s="188"/>
    </row>
    <row r="154" spans="1:7" outlineLevel="1" x14ac:dyDescent="0.25">
      <c r="A154" s="104" t="s">
        <v>655</v>
      </c>
      <c r="C154" s="188"/>
      <c r="D154" s="188"/>
      <c r="E154" s="195"/>
      <c r="F154" s="188"/>
    </row>
    <row r="155" spans="1:7" outlineLevel="1" x14ac:dyDescent="0.25">
      <c r="A155" s="104" t="s">
        <v>656</v>
      </c>
      <c r="C155" s="188"/>
      <c r="D155" s="188"/>
      <c r="E155" s="195"/>
      <c r="F155" s="188"/>
    </row>
    <row r="156" spans="1:7" outlineLevel="1" x14ac:dyDescent="0.25">
      <c r="A156" s="104" t="s">
        <v>657</v>
      </c>
      <c r="C156" s="188"/>
      <c r="D156" s="188"/>
      <c r="E156" s="195"/>
      <c r="F156" s="188"/>
    </row>
    <row r="157" spans="1:7" outlineLevel="1" x14ac:dyDescent="0.25">
      <c r="A157" s="104" t="s">
        <v>658</v>
      </c>
      <c r="C157" s="188"/>
      <c r="D157" s="188"/>
      <c r="E157" s="195"/>
      <c r="F157" s="188"/>
    </row>
    <row r="158" spans="1:7" outlineLevel="1" x14ac:dyDescent="0.25">
      <c r="A158" s="104" t="s">
        <v>659</v>
      </c>
      <c r="C158" s="188"/>
      <c r="D158" s="188"/>
      <c r="E158" s="195"/>
      <c r="F158" s="188"/>
    </row>
    <row r="159" spans="1:7" ht="15" customHeight="1" x14ac:dyDescent="0.25">
      <c r="A159" s="125"/>
      <c r="B159" s="126" t="s">
        <v>660</v>
      </c>
      <c r="C159" s="125" t="s">
        <v>512</v>
      </c>
      <c r="D159" s="125" t="s">
        <v>513</v>
      </c>
      <c r="E159" s="127"/>
      <c r="F159" s="128" t="s">
        <v>478</v>
      </c>
      <c r="G159" s="128"/>
    </row>
    <row r="160" spans="1:7" x14ac:dyDescent="0.25">
      <c r="A160" s="104" t="s">
        <v>661</v>
      </c>
      <c r="B160" s="104" t="s">
        <v>662</v>
      </c>
      <c r="C160" s="190">
        <v>2.6073694145650299E-2</v>
      </c>
      <c r="D160" s="188"/>
      <c r="E160" s="195"/>
      <c r="F160" s="190">
        <v>2.6073694145650299E-2</v>
      </c>
    </row>
    <row r="161" spans="1:7" x14ac:dyDescent="0.25">
      <c r="A161" s="104" t="s">
        <v>663</v>
      </c>
      <c r="B161" s="104" t="s">
        <v>664</v>
      </c>
      <c r="C161" s="190">
        <v>0.97392630585435003</v>
      </c>
      <c r="D161" s="188"/>
      <c r="E161" s="195"/>
      <c r="F161" s="190">
        <v>0.97392630585435003</v>
      </c>
    </row>
    <row r="162" spans="1:7" x14ac:dyDescent="0.25">
      <c r="A162" s="104" t="s">
        <v>665</v>
      </c>
      <c r="B162" s="104" t="s">
        <v>70</v>
      </c>
      <c r="C162" s="190">
        <v>0</v>
      </c>
      <c r="D162" s="188"/>
      <c r="E162" s="195"/>
      <c r="F162" s="190">
        <v>0</v>
      </c>
    </row>
    <row r="163" spans="1:7" outlineLevel="1" x14ac:dyDescent="0.25">
      <c r="A163" s="104" t="s">
        <v>666</v>
      </c>
      <c r="E163" s="100"/>
    </row>
    <row r="164" spans="1:7" outlineLevel="1" x14ac:dyDescent="0.25">
      <c r="A164" s="104" t="s">
        <v>667</v>
      </c>
      <c r="E164" s="100"/>
    </row>
    <row r="165" spans="1:7" outlineLevel="1" x14ac:dyDescent="0.25">
      <c r="A165" s="104" t="s">
        <v>668</v>
      </c>
      <c r="E165" s="100"/>
    </row>
    <row r="166" spans="1:7" outlineLevel="1" x14ac:dyDescent="0.25">
      <c r="A166" s="104" t="s">
        <v>669</v>
      </c>
      <c r="E166" s="100"/>
    </row>
    <row r="167" spans="1:7" outlineLevel="1" x14ac:dyDescent="0.25">
      <c r="A167" s="104" t="s">
        <v>670</v>
      </c>
      <c r="E167" s="100"/>
    </row>
    <row r="168" spans="1:7" outlineLevel="1" x14ac:dyDescent="0.25">
      <c r="A168" s="104" t="s">
        <v>671</v>
      </c>
      <c r="E168" s="100"/>
    </row>
    <row r="169" spans="1:7" ht="15" customHeight="1" x14ac:dyDescent="0.25">
      <c r="A169" s="125"/>
      <c r="B169" s="126" t="s">
        <v>672</v>
      </c>
      <c r="C169" s="125" t="s">
        <v>512</v>
      </c>
      <c r="D169" s="125" t="s">
        <v>513</v>
      </c>
      <c r="E169" s="127"/>
      <c r="F169" s="128" t="s">
        <v>478</v>
      </c>
      <c r="G169" s="128"/>
    </row>
    <row r="170" spans="1:7" x14ac:dyDescent="0.25">
      <c r="A170" s="104" t="s">
        <v>673</v>
      </c>
      <c r="B170" s="151" t="s">
        <v>674</v>
      </c>
      <c r="C170" s="190">
        <v>4.7583844345180898E-2</v>
      </c>
      <c r="D170" s="190"/>
      <c r="E170" s="195"/>
      <c r="F170" s="190">
        <v>4.7583844345180898E-2</v>
      </c>
    </row>
    <row r="171" spans="1:7" x14ac:dyDescent="0.25">
      <c r="A171" s="104" t="s">
        <v>675</v>
      </c>
      <c r="B171" s="151" t="s">
        <v>1522</v>
      </c>
      <c r="C171" s="190">
        <v>8.6387511300556399E-2</v>
      </c>
      <c r="D171" s="188"/>
      <c r="E171" s="195"/>
      <c r="F171" s="190">
        <v>8.6387511300556399E-2</v>
      </c>
    </row>
    <row r="172" spans="1:7" x14ac:dyDescent="0.25">
      <c r="A172" s="104" t="s">
        <v>676</v>
      </c>
      <c r="B172" s="151" t="s">
        <v>1523</v>
      </c>
      <c r="C172" s="190">
        <v>0.15741231840087699</v>
      </c>
      <c r="D172" s="188"/>
      <c r="E172" s="188"/>
      <c r="F172" s="190">
        <v>0.15741231840087699</v>
      </c>
    </row>
    <row r="173" spans="1:7" x14ac:dyDescent="0.25">
      <c r="A173" s="104" t="s">
        <v>677</v>
      </c>
      <c r="B173" s="151" t="s">
        <v>1524</v>
      </c>
      <c r="C173" s="190">
        <v>0.194618313227506</v>
      </c>
      <c r="D173" s="188"/>
      <c r="E173" s="188"/>
      <c r="F173" s="190">
        <v>0.194618313227506</v>
      </c>
    </row>
    <row r="174" spans="1:7" x14ac:dyDescent="0.25">
      <c r="A174" s="104" t="s">
        <v>678</v>
      </c>
      <c r="B174" s="151" t="s">
        <v>1525</v>
      </c>
      <c r="C174" s="190">
        <v>0.51399801272587897</v>
      </c>
      <c r="D174" s="188"/>
      <c r="E174" s="188"/>
      <c r="F174" s="190">
        <v>0.51399801272587897</v>
      </c>
    </row>
    <row r="175" spans="1:7" outlineLevel="1" x14ac:dyDescent="0.25">
      <c r="A175" s="104" t="s">
        <v>679</v>
      </c>
      <c r="B175" s="120"/>
      <c r="C175" s="188"/>
      <c r="D175" s="188"/>
      <c r="E175" s="188"/>
      <c r="F175" s="188"/>
    </row>
    <row r="176" spans="1:7" outlineLevel="1" x14ac:dyDescent="0.25">
      <c r="A176" s="104" t="s">
        <v>680</v>
      </c>
      <c r="B176" s="120"/>
      <c r="C176" s="188"/>
      <c r="D176" s="188"/>
      <c r="E176" s="188"/>
      <c r="F176" s="188"/>
    </row>
    <row r="177" spans="1:7" outlineLevel="1" x14ac:dyDescent="0.25">
      <c r="A177" s="104" t="s">
        <v>681</v>
      </c>
      <c r="B177" s="151"/>
      <c r="C177" s="188"/>
      <c r="D177" s="188"/>
      <c r="E177" s="188"/>
      <c r="F177" s="188"/>
    </row>
    <row r="178" spans="1:7" outlineLevel="1" x14ac:dyDescent="0.25">
      <c r="A178" s="104" t="s">
        <v>682</v>
      </c>
      <c r="B178" s="151"/>
      <c r="C178" s="188"/>
      <c r="D178" s="188"/>
      <c r="E178" s="188"/>
      <c r="F178" s="188"/>
    </row>
    <row r="179" spans="1:7" ht="15" customHeight="1" x14ac:dyDescent="0.25">
      <c r="A179" s="125"/>
      <c r="B179" s="158" t="s">
        <v>683</v>
      </c>
      <c r="C179" s="125" t="s">
        <v>512</v>
      </c>
      <c r="D179" s="125" t="s">
        <v>513</v>
      </c>
      <c r="E179" s="125"/>
      <c r="F179" s="125" t="s">
        <v>478</v>
      </c>
      <c r="G179" s="128"/>
    </row>
    <row r="180" spans="1:7" x14ac:dyDescent="0.25">
      <c r="A180" s="104" t="s">
        <v>684</v>
      </c>
      <c r="B180" s="104" t="s">
        <v>1526</v>
      </c>
      <c r="C180" s="132">
        <v>1.02013497599796E-4</v>
      </c>
      <c r="D180" s="132"/>
      <c r="E180" s="195"/>
      <c r="F180" s="132">
        <v>1.02013497599796E-4</v>
      </c>
    </row>
    <row r="181" spans="1:7" outlineLevel="1" x14ac:dyDescent="0.25">
      <c r="A181" s="104" t="s">
        <v>685</v>
      </c>
      <c r="B181" s="104" t="s">
        <v>686</v>
      </c>
      <c r="C181" s="132">
        <v>2.79474517158766E-19</v>
      </c>
      <c r="D181" s="132"/>
      <c r="E181" s="195"/>
      <c r="F181" s="132">
        <v>2.79474517158766E-19</v>
      </c>
      <c r="G181" s="188"/>
    </row>
    <row r="182" spans="1:7" outlineLevel="1" x14ac:dyDescent="0.25">
      <c r="A182" s="104" t="s">
        <v>687</v>
      </c>
      <c r="B182" s="196"/>
      <c r="C182" s="188"/>
      <c r="D182" s="188"/>
      <c r="E182" s="195"/>
      <c r="F182" s="188"/>
    </row>
    <row r="183" spans="1:7" outlineLevel="1" x14ac:dyDescent="0.25">
      <c r="A183" s="104" t="s">
        <v>688</v>
      </c>
      <c r="B183" s="196"/>
      <c r="D183" s="188"/>
      <c r="E183" s="195"/>
      <c r="F183" s="188"/>
    </row>
    <row r="184" spans="1:7" outlineLevel="1" x14ac:dyDescent="0.25">
      <c r="A184" s="104" t="s">
        <v>689</v>
      </c>
      <c r="B184" s="196"/>
      <c r="C184" s="188"/>
      <c r="D184" s="188"/>
      <c r="E184" s="195"/>
      <c r="F184" s="188"/>
    </row>
    <row r="185" spans="1:7" ht="18" x14ac:dyDescent="0.25">
      <c r="A185" s="197"/>
      <c r="B185" s="198" t="s">
        <v>475</v>
      </c>
      <c r="C185" s="197"/>
      <c r="D185" s="197"/>
      <c r="E185" s="197"/>
      <c r="F185" s="199"/>
      <c r="G185" s="199"/>
    </row>
    <row r="186" spans="1:7" ht="15" customHeight="1" x14ac:dyDescent="0.25">
      <c r="A186" s="125"/>
      <c r="B186" s="126" t="s">
        <v>690</v>
      </c>
      <c r="C186" s="125" t="s">
        <v>691</v>
      </c>
      <c r="D186" s="125" t="s">
        <v>692</v>
      </c>
      <c r="E186" s="127"/>
      <c r="F186" s="125" t="s">
        <v>512</v>
      </c>
      <c r="G186" s="125" t="s">
        <v>693</v>
      </c>
    </row>
    <row r="187" spans="1:7" x14ac:dyDescent="0.25">
      <c r="A187" s="104" t="s">
        <v>694</v>
      </c>
      <c r="B187" s="122" t="s">
        <v>695</v>
      </c>
      <c r="C187" s="200">
        <v>70.986465128158599</v>
      </c>
      <c r="E187" s="118"/>
      <c r="F187" s="150"/>
      <c r="G187" s="150"/>
    </row>
    <row r="188" spans="1:7" x14ac:dyDescent="0.25">
      <c r="A188" s="118"/>
      <c r="B188" s="201"/>
      <c r="C188" s="118"/>
      <c r="D188" s="118"/>
      <c r="E188" s="118"/>
      <c r="F188" s="150"/>
      <c r="G188" s="150"/>
    </row>
    <row r="189" spans="1:7" x14ac:dyDescent="0.25">
      <c r="B189" s="122" t="s">
        <v>696</v>
      </c>
      <c r="C189" s="118"/>
      <c r="D189" s="118"/>
      <c r="E189" s="118"/>
      <c r="F189" s="150"/>
      <c r="G189" s="150"/>
    </row>
    <row r="190" spans="1:7" x14ac:dyDescent="0.25">
      <c r="A190" s="104" t="s">
        <v>697</v>
      </c>
      <c r="B190" s="200" t="s">
        <v>698</v>
      </c>
      <c r="C190" s="200">
        <v>1501.4225228800001</v>
      </c>
      <c r="D190" s="202">
        <v>38517</v>
      </c>
      <c r="E190" s="118"/>
      <c r="F190" s="139">
        <f>IF($C$214=0,"",IF(C190="[for completion]","",IF(C190="","",C190/$C$214)))</f>
        <v>0.4196093346331865</v>
      </c>
      <c r="G190" s="139">
        <f>IF($D$214=0,"",IF(D190="[for completion]","",IF(D190="","",D190/$D$214)))</f>
        <v>0.76413522199738126</v>
      </c>
    </row>
    <row r="191" spans="1:7" x14ac:dyDescent="0.25">
      <c r="A191" s="104" t="s">
        <v>699</v>
      </c>
      <c r="B191" s="200" t="s">
        <v>700</v>
      </c>
      <c r="C191" s="200">
        <v>1245.4382079</v>
      </c>
      <c r="D191" s="202">
        <v>9017</v>
      </c>
      <c r="E191" s="118"/>
      <c r="F191" s="139">
        <f t="shared" ref="F191:F213" si="1">IF($C$214=0,"",IF(C191="[for completion]","",IF(C191="","",C191/$C$214)))</f>
        <v>0.34806824180393314</v>
      </c>
      <c r="G191" s="139">
        <f t="shared" ref="G191:G213" si="2">IF($D$214=0,"",IF(D191="[for completion]","",IF(D191="","",D191/$D$214)))</f>
        <v>0.17888743403563068</v>
      </c>
    </row>
    <row r="192" spans="1:7" x14ac:dyDescent="0.25">
      <c r="A192" s="104" t="s">
        <v>701</v>
      </c>
      <c r="B192" s="200" t="s">
        <v>702</v>
      </c>
      <c r="C192" s="200">
        <v>493.09976805000002</v>
      </c>
      <c r="D192" s="202">
        <v>2059</v>
      </c>
      <c r="E192" s="118"/>
      <c r="F192" s="139">
        <f t="shared" si="1"/>
        <v>0.13780881958687399</v>
      </c>
      <c r="G192" s="139">
        <f t="shared" si="2"/>
        <v>4.0848311708923543E-2</v>
      </c>
    </row>
    <row r="193" spans="1:7" x14ac:dyDescent="0.25">
      <c r="A193" s="104" t="s">
        <v>703</v>
      </c>
      <c r="B193" s="200" t="s">
        <v>704</v>
      </c>
      <c r="C193" s="200">
        <v>187.69946239000001</v>
      </c>
      <c r="D193" s="202">
        <v>550</v>
      </c>
      <c r="E193" s="118"/>
      <c r="F193" s="139">
        <f t="shared" si="1"/>
        <v>5.2457216622405489E-2</v>
      </c>
      <c r="G193" s="139">
        <f t="shared" si="2"/>
        <v>1.0911399436575011E-2</v>
      </c>
    </row>
    <row r="194" spans="1:7" x14ac:dyDescent="0.25">
      <c r="A194" s="104" t="s">
        <v>705</v>
      </c>
      <c r="B194" s="200" t="s">
        <v>706</v>
      </c>
      <c r="C194" s="200">
        <v>150.48380003</v>
      </c>
      <c r="D194" s="202">
        <v>263</v>
      </c>
      <c r="E194" s="118"/>
      <c r="F194" s="139">
        <f t="shared" si="1"/>
        <v>4.2056387353600767E-2</v>
      </c>
      <c r="G194" s="139">
        <f t="shared" si="2"/>
        <v>5.2176328214895056E-3</v>
      </c>
    </row>
    <row r="195" spans="1:7" x14ac:dyDescent="0.25">
      <c r="A195" s="104" t="s">
        <v>707</v>
      </c>
      <c r="B195" s="122"/>
      <c r="C195" s="200"/>
      <c r="D195" s="189"/>
      <c r="E195" s="118"/>
      <c r="F195" s="139" t="str">
        <f t="shared" si="1"/>
        <v/>
      </c>
      <c r="G195" s="139" t="str">
        <f t="shared" si="2"/>
        <v/>
      </c>
    </row>
    <row r="196" spans="1:7" x14ac:dyDescent="0.25">
      <c r="A196" s="104" t="s">
        <v>708</v>
      </c>
      <c r="B196" s="122"/>
      <c r="C196" s="200"/>
      <c r="D196" s="189"/>
      <c r="E196" s="118"/>
      <c r="F196" s="139" t="str">
        <f t="shared" si="1"/>
        <v/>
      </c>
      <c r="G196" s="139" t="str">
        <f t="shared" si="2"/>
        <v/>
      </c>
    </row>
    <row r="197" spans="1:7" x14ac:dyDescent="0.25">
      <c r="A197" s="104" t="s">
        <v>709</v>
      </c>
      <c r="B197" s="122"/>
      <c r="C197" s="200"/>
      <c r="D197" s="189"/>
      <c r="E197" s="118"/>
      <c r="F197" s="139" t="str">
        <f t="shared" si="1"/>
        <v/>
      </c>
      <c r="G197" s="139" t="str">
        <f t="shared" si="2"/>
        <v/>
      </c>
    </row>
    <row r="198" spans="1:7" x14ac:dyDescent="0.25">
      <c r="A198" s="104" t="s">
        <v>710</v>
      </c>
      <c r="B198" s="122"/>
      <c r="C198" s="131"/>
      <c r="D198" s="189"/>
      <c r="E198" s="118"/>
      <c r="F198" s="139" t="str">
        <f t="shared" si="1"/>
        <v/>
      </c>
      <c r="G198" s="139" t="str">
        <f t="shared" si="2"/>
        <v/>
      </c>
    </row>
    <row r="199" spans="1:7" x14ac:dyDescent="0.25">
      <c r="A199" s="104" t="s">
        <v>711</v>
      </c>
      <c r="B199" s="122"/>
      <c r="C199" s="131"/>
      <c r="D199" s="189"/>
      <c r="E199" s="122"/>
      <c r="F199" s="139" t="str">
        <f t="shared" si="1"/>
        <v/>
      </c>
      <c r="G199" s="139" t="str">
        <f t="shared" si="2"/>
        <v/>
      </c>
    </row>
    <row r="200" spans="1:7" x14ac:dyDescent="0.25">
      <c r="A200" s="104" t="s">
        <v>712</v>
      </c>
      <c r="B200" s="122"/>
      <c r="C200" s="131"/>
      <c r="D200" s="189"/>
      <c r="E200" s="122"/>
      <c r="F200" s="139" t="str">
        <f t="shared" si="1"/>
        <v/>
      </c>
      <c r="G200" s="139" t="str">
        <f t="shared" si="2"/>
        <v/>
      </c>
    </row>
    <row r="201" spans="1:7" x14ac:dyDescent="0.25">
      <c r="A201" s="104" t="s">
        <v>713</v>
      </c>
      <c r="B201" s="122"/>
      <c r="C201" s="131"/>
      <c r="D201" s="189"/>
      <c r="E201" s="122"/>
      <c r="F201" s="139" t="str">
        <f t="shared" si="1"/>
        <v/>
      </c>
      <c r="G201" s="139" t="str">
        <f t="shared" si="2"/>
        <v/>
      </c>
    </row>
    <row r="202" spans="1:7" x14ac:dyDescent="0.25">
      <c r="A202" s="104" t="s">
        <v>714</v>
      </c>
      <c r="B202" s="122"/>
      <c r="C202" s="131"/>
      <c r="D202" s="189"/>
      <c r="E202" s="122"/>
      <c r="F202" s="139" t="str">
        <f t="shared" si="1"/>
        <v/>
      </c>
      <c r="G202" s="139" t="str">
        <f t="shared" si="2"/>
        <v/>
      </c>
    </row>
    <row r="203" spans="1:7" x14ac:dyDescent="0.25">
      <c r="A203" s="104" t="s">
        <v>715</v>
      </c>
      <c r="B203" s="122"/>
      <c r="C203" s="131"/>
      <c r="D203" s="189"/>
      <c r="E203" s="122"/>
      <c r="F203" s="139" t="str">
        <f t="shared" si="1"/>
        <v/>
      </c>
      <c r="G203" s="139" t="str">
        <f t="shared" si="2"/>
        <v/>
      </c>
    </row>
    <row r="204" spans="1:7" x14ac:dyDescent="0.25">
      <c r="A204" s="104" t="s">
        <v>716</v>
      </c>
      <c r="B204" s="122"/>
      <c r="C204" s="131"/>
      <c r="D204" s="189"/>
      <c r="E204" s="122"/>
      <c r="F204" s="139" t="str">
        <f t="shared" si="1"/>
        <v/>
      </c>
      <c r="G204" s="139" t="str">
        <f t="shared" si="2"/>
        <v/>
      </c>
    </row>
    <row r="205" spans="1:7" x14ac:dyDescent="0.25">
      <c r="A205" s="104" t="s">
        <v>717</v>
      </c>
      <c r="B205" s="122"/>
      <c r="C205" s="131"/>
      <c r="D205" s="189"/>
      <c r="F205" s="139" t="str">
        <f t="shared" si="1"/>
        <v/>
      </c>
      <c r="G205" s="139" t="str">
        <f t="shared" si="2"/>
        <v/>
      </c>
    </row>
    <row r="206" spans="1:7" x14ac:dyDescent="0.25">
      <c r="A206" s="104" t="s">
        <v>718</v>
      </c>
      <c r="B206" s="122"/>
      <c r="C206" s="131"/>
      <c r="D206" s="189"/>
      <c r="E206" s="203"/>
      <c r="F206" s="139" t="str">
        <f t="shared" si="1"/>
        <v/>
      </c>
      <c r="G206" s="139" t="str">
        <f t="shared" si="2"/>
        <v/>
      </c>
    </row>
    <row r="207" spans="1:7" x14ac:dyDescent="0.25">
      <c r="A207" s="104" t="s">
        <v>719</v>
      </c>
      <c r="B207" s="122"/>
      <c r="C207" s="131"/>
      <c r="D207" s="189"/>
      <c r="E207" s="203"/>
      <c r="F207" s="139" t="str">
        <f t="shared" si="1"/>
        <v/>
      </c>
      <c r="G207" s="139" t="str">
        <f t="shared" si="2"/>
        <v/>
      </c>
    </row>
    <row r="208" spans="1:7" x14ac:dyDescent="0.25">
      <c r="A208" s="104" t="s">
        <v>720</v>
      </c>
      <c r="B208" s="122"/>
      <c r="C208" s="131"/>
      <c r="D208" s="189"/>
      <c r="E208" s="203"/>
      <c r="F208" s="139" t="str">
        <f t="shared" si="1"/>
        <v/>
      </c>
      <c r="G208" s="139" t="str">
        <f t="shared" si="2"/>
        <v/>
      </c>
    </row>
    <row r="209" spans="1:7" x14ac:dyDescent="0.25">
      <c r="A209" s="104" t="s">
        <v>721</v>
      </c>
      <c r="B209" s="122"/>
      <c r="C209" s="131"/>
      <c r="D209" s="189"/>
      <c r="E209" s="203"/>
      <c r="F209" s="139" t="str">
        <f t="shared" si="1"/>
        <v/>
      </c>
      <c r="G209" s="139" t="str">
        <f t="shared" si="2"/>
        <v/>
      </c>
    </row>
    <row r="210" spans="1:7" x14ac:dyDescent="0.25">
      <c r="A210" s="104" t="s">
        <v>722</v>
      </c>
      <c r="B210" s="122"/>
      <c r="C210" s="131"/>
      <c r="D210" s="189"/>
      <c r="E210" s="203"/>
      <c r="F210" s="139" t="str">
        <f t="shared" si="1"/>
        <v/>
      </c>
      <c r="G210" s="139" t="str">
        <f t="shared" si="2"/>
        <v/>
      </c>
    </row>
    <row r="211" spans="1:7" x14ac:dyDescent="0.25">
      <c r="A211" s="104" t="s">
        <v>723</v>
      </c>
      <c r="B211" s="122"/>
      <c r="C211" s="131"/>
      <c r="D211" s="189"/>
      <c r="E211" s="203"/>
      <c r="F211" s="139" t="str">
        <f t="shared" si="1"/>
        <v/>
      </c>
      <c r="G211" s="139" t="str">
        <f t="shared" si="2"/>
        <v/>
      </c>
    </row>
    <row r="212" spans="1:7" x14ac:dyDescent="0.25">
      <c r="A212" s="104" t="s">
        <v>724</v>
      </c>
      <c r="B212" s="122"/>
      <c r="C212" s="131"/>
      <c r="D212" s="189"/>
      <c r="E212" s="203"/>
      <c r="F212" s="139" t="str">
        <f t="shared" si="1"/>
        <v/>
      </c>
      <c r="G212" s="139" t="str">
        <f t="shared" si="2"/>
        <v/>
      </c>
    </row>
    <row r="213" spans="1:7" x14ac:dyDescent="0.25">
      <c r="A213" s="104" t="s">
        <v>725</v>
      </c>
      <c r="B213" s="122"/>
      <c r="C213" s="131"/>
      <c r="D213" s="189"/>
      <c r="E213" s="203"/>
      <c r="F213" s="139" t="str">
        <f t="shared" si="1"/>
        <v/>
      </c>
      <c r="G213" s="139" t="str">
        <f t="shared" si="2"/>
        <v/>
      </c>
    </row>
    <row r="214" spans="1:7" x14ac:dyDescent="0.25">
      <c r="A214" s="104" t="s">
        <v>726</v>
      </c>
      <c r="B214" s="141" t="s">
        <v>72</v>
      </c>
      <c r="C214" s="142">
        <f>SUM(C190:C213)</f>
        <v>3578.1437612500004</v>
      </c>
      <c r="D214" s="138">
        <f>SUM(D190:D213)</f>
        <v>50406</v>
      </c>
      <c r="E214" s="203"/>
      <c r="F214" s="204">
        <f>SUM(F190:F213)</f>
        <v>0.99999999999999989</v>
      </c>
      <c r="G214" s="204">
        <f>SUM(G190:G213)</f>
        <v>1</v>
      </c>
    </row>
    <row r="215" spans="1:7" ht="15" customHeight="1" x14ac:dyDescent="0.25">
      <c r="A215" s="125"/>
      <c r="B215" s="125" t="s">
        <v>727</v>
      </c>
      <c r="C215" s="125" t="s">
        <v>691</v>
      </c>
      <c r="D215" s="125" t="s">
        <v>692</v>
      </c>
      <c r="E215" s="127"/>
      <c r="F215" s="125" t="s">
        <v>512</v>
      </c>
      <c r="G215" s="125" t="s">
        <v>693</v>
      </c>
    </row>
    <row r="216" spans="1:7" x14ac:dyDescent="0.25">
      <c r="A216" s="104" t="s">
        <v>728</v>
      </c>
      <c r="B216" s="104" t="s">
        <v>729</v>
      </c>
      <c r="C216" s="190">
        <v>0.57703613784539698</v>
      </c>
      <c r="D216" s="200"/>
      <c r="F216" s="191"/>
      <c r="G216" s="191"/>
    </row>
    <row r="217" spans="1:7" x14ac:dyDescent="0.25">
      <c r="F217" s="191"/>
      <c r="G217" s="191"/>
    </row>
    <row r="218" spans="1:7" x14ac:dyDescent="0.25">
      <c r="B218" s="122" t="s">
        <v>730</v>
      </c>
      <c r="F218" s="191"/>
      <c r="G218" s="191"/>
    </row>
    <row r="219" spans="1:7" x14ac:dyDescent="0.25">
      <c r="A219" s="104" t="s">
        <v>731</v>
      </c>
      <c r="B219" s="104" t="s">
        <v>732</v>
      </c>
      <c r="C219" s="200">
        <v>851.76286208000397</v>
      </c>
      <c r="D219" s="202">
        <v>22504</v>
      </c>
      <c r="F219" s="139">
        <f t="shared" ref="F219:F233" si="3">IF($C$227=0,"",IF(C219="[for completion]","",C219/$C$227))</f>
        <v>0.23804601461357888</v>
      </c>
      <c r="G219" s="139">
        <f t="shared" ref="G219:G233" si="4">IF($D$227=0,"",IF(D219="[for completion]","",D219/$D$227))</f>
        <v>0.44645478712851644</v>
      </c>
    </row>
    <row r="220" spans="1:7" x14ac:dyDescent="0.25">
      <c r="A220" s="104" t="s">
        <v>733</v>
      </c>
      <c r="B220" s="104" t="s">
        <v>734</v>
      </c>
      <c r="C220" s="200">
        <v>460.93380158000002</v>
      </c>
      <c r="D220" s="202">
        <v>6143</v>
      </c>
      <c r="F220" s="139">
        <f t="shared" si="3"/>
        <v>0.1288192516387256</v>
      </c>
      <c r="G220" s="139">
        <f t="shared" si="4"/>
        <v>0.12187041225250962</v>
      </c>
    </row>
    <row r="221" spans="1:7" x14ac:dyDescent="0.25">
      <c r="A221" s="104" t="s">
        <v>735</v>
      </c>
      <c r="B221" s="104" t="s">
        <v>736</v>
      </c>
      <c r="C221" s="200">
        <v>491.32450098999999</v>
      </c>
      <c r="D221" s="202">
        <v>5896</v>
      </c>
      <c r="F221" s="139">
        <f t="shared" si="3"/>
        <v>0.13731267768245256</v>
      </c>
      <c r="G221" s="139">
        <f t="shared" si="4"/>
        <v>0.11697020196008412</v>
      </c>
    </row>
    <row r="222" spans="1:7" x14ac:dyDescent="0.25">
      <c r="A222" s="104" t="s">
        <v>737</v>
      </c>
      <c r="B222" s="104" t="s">
        <v>738</v>
      </c>
      <c r="C222" s="200">
        <v>574.55813019000004</v>
      </c>
      <c r="D222" s="202">
        <v>6031</v>
      </c>
      <c r="F222" s="139">
        <f t="shared" si="3"/>
        <v>0.16057435601449446</v>
      </c>
      <c r="G222" s="139">
        <f t="shared" si="4"/>
        <v>0.11964845454906162</v>
      </c>
    </row>
    <row r="223" spans="1:7" x14ac:dyDescent="0.25">
      <c r="A223" s="104" t="s">
        <v>739</v>
      </c>
      <c r="B223" s="104" t="s">
        <v>740</v>
      </c>
      <c r="C223" s="200">
        <v>609.01053049999905</v>
      </c>
      <c r="D223" s="202">
        <v>5502</v>
      </c>
      <c r="F223" s="139">
        <f t="shared" si="3"/>
        <v>0.17020292395609199</v>
      </c>
      <c r="G223" s="139">
        <f t="shared" si="4"/>
        <v>0.10915367218188311</v>
      </c>
    </row>
    <row r="224" spans="1:7" x14ac:dyDescent="0.25">
      <c r="A224" s="104" t="s">
        <v>741</v>
      </c>
      <c r="B224" s="104" t="s">
        <v>742</v>
      </c>
      <c r="C224" s="200">
        <v>434.55981657999899</v>
      </c>
      <c r="D224" s="202">
        <v>3180</v>
      </c>
      <c r="F224" s="139">
        <f t="shared" si="3"/>
        <v>0.12144839491529773</v>
      </c>
      <c r="G224" s="139">
        <f t="shared" si="4"/>
        <v>6.3087727651470069E-2</v>
      </c>
    </row>
    <row r="225" spans="1:7" x14ac:dyDescent="0.25">
      <c r="A225" s="104" t="s">
        <v>743</v>
      </c>
      <c r="B225" s="104" t="s">
        <v>744</v>
      </c>
      <c r="C225" s="200">
        <v>116.24338351</v>
      </c>
      <c r="D225" s="202">
        <v>793</v>
      </c>
      <c r="F225" s="139">
        <f t="shared" si="3"/>
        <v>3.2487063479358667E-2</v>
      </c>
      <c r="G225" s="139">
        <f t="shared" si="4"/>
        <v>1.5732254096734517E-2</v>
      </c>
    </row>
    <row r="226" spans="1:7" x14ac:dyDescent="0.25">
      <c r="A226" s="104" t="s">
        <v>745</v>
      </c>
      <c r="B226" s="104" t="s">
        <v>746</v>
      </c>
      <c r="C226" s="200">
        <v>39.750735820000003</v>
      </c>
      <c r="D226" s="202">
        <v>357</v>
      </c>
      <c r="F226" s="139">
        <f t="shared" si="3"/>
        <v>1.110931770000022E-2</v>
      </c>
      <c r="G226" s="139">
        <f t="shared" si="4"/>
        <v>7.0824901797405075E-3</v>
      </c>
    </row>
    <row r="227" spans="1:7" x14ac:dyDescent="0.25">
      <c r="A227" s="104" t="s">
        <v>747</v>
      </c>
      <c r="B227" s="141" t="s">
        <v>72</v>
      </c>
      <c r="C227" s="131">
        <f>SUM(C219:C226)</f>
        <v>3578.1437612500017</v>
      </c>
      <c r="D227" s="189">
        <f>SUM(D219:D226)</f>
        <v>50406</v>
      </c>
      <c r="F227" s="188">
        <f>SUM(F219:F226)</f>
        <v>1</v>
      </c>
      <c r="G227" s="188">
        <f>SUM(G219:G226)</f>
        <v>1</v>
      </c>
    </row>
    <row r="228" spans="1:7" outlineLevel="1" x14ac:dyDescent="0.25">
      <c r="A228" s="104" t="s">
        <v>748</v>
      </c>
      <c r="B228" s="144" t="s">
        <v>749</v>
      </c>
      <c r="C228" s="200">
        <v>13.747264830000001</v>
      </c>
      <c r="D228" s="202">
        <v>0</v>
      </c>
      <c r="F228" s="139">
        <f t="shared" si="3"/>
        <v>3.8420102006179544E-3</v>
      </c>
      <c r="G228" s="139">
        <f t="shared" si="4"/>
        <v>0</v>
      </c>
    </row>
    <row r="229" spans="1:7" outlineLevel="1" x14ac:dyDescent="0.25">
      <c r="A229" s="104" t="s">
        <v>750</v>
      </c>
      <c r="B229" s="144" t="s">
        <v>751</v>
      </c>
      <c r="C229" s="200">
        <v>4.6560569599999999</v>
      </c>
      <c r="D229" s="202">
        <v>0</v>
      </c>
      <c r="F229" s="139">
        <f t="shared" si="3"/>
        <v>1.3012492707597182E-3</v>
      </c>
      <c r="G229" s="139">
        <f t="shared" si="4"/>
        <v>0</v>
      </c>
    </row>
    <row r="230" spans="1:7" outlineLevel="1" x14ac:dyDescent="0.25">
      <c r="A230" s="104" t="s">
        <v>752</v>
      </c>
      <c r="B230" s="144" t="s">
        <v>753</v>
      </c>
      <c r="C230" s="200">
        <v>3.2520187200000001</v>
      </c>
      <c r="D230" s="202">
        <v>0</v>
      </c>
      <c r="F230" s="139">
        <f t="shared" si="3"/>
        <v>9.0885636156327269E-4</v>
      </c>
      <c r="G230" s="139">
        <f t="shared" si="4"/>
        <v>0</v>
      </c>
    </row>
    <row r="231" spans="1:7" outlineLevel="1" x14ac:dyDescent="0.25">
      <c r="A231" s="104" t="s">
        <v>754</v>
      </c>
      <c r="B231" s="144" t="s">
        <v>755</v>
      </c>
      <c r="C231" s="200">
        <v>4.09161529</v>
      </c>
      <c r="D231" s="202">
        <v>0</v>
      </c>
      <c r="F231" s="139">
        <f t="shared" si="3"/>
        <v>1.1435022075721799E-3</v>
      </c>
      <c r="G231" s="139">
        <f t="shared" si="4"/>
        <v>0</v>
      </c>
    </row>
    <row r="232" spans="1:7" outlineLevel="1" x14ac:dyDescent="0.25">
      <c r="A232" s="104" t="s">
        <v>756</v>
      </c>
      <c r="B232" s="144" t="s">
        <v>757</v>
      </c>
      <c r="C232" s="200">
        <v>4.9573096300000001</v>
      </c>
      <c r="D232" s="202">
        <v>0</v>
      </c>
      <c r="F232" s="139">
        <f t="shared" si="3"/>
        <v>1.3854417152507578E-3</v>
      </c>
      <c r="G232" s="139">
        <f t="shared" si="4"/>
        <v>0</v>
      </c>
    </row>
    <row r="233" spans="1:7" outlineLevel="1" x14ac:dyDescent="0.25">
      <c r="A233" s="104" t="s">
        <v>758</v>
      </c>
      <c r="B233" s="144" t="s">
        <v>759</v>
      </c>
      <c r="C233" s="200">
        <v>9.0464703899999996</v>
      </c>
      <c r="D233" s="202">
        <v>0</v>
      </c>
      <c r="F233" s="139">
        <f t="shared" si="3"/>
        <v>2.5282579442363357E-3</v>
      </c>
      <c r="G233" s="139">
        <f t="shared" si="4"/>
        <v>0</v>
      </c>
    </row>
    <row r="234" spans="1:7" outlineLevel="1" x14ac:dyDescent="0.25">
      <c r="A234" s="104" t="s">
        <v>760</v>
      </c>
      <c r="B234" s="144"/>
      <c r="F234" s="139"/>
      <c r="G234" s="139"/>
    </row>
    <row r="235" spans="1:7" outlineLevel="1" x14ac:dyDescent="0.25">
      <c r="A235" s="104" t="s">
        <v>761</v>
      </c>
      <c r="B235" s="144"/>
      <c r="F235" s="139"/>
      <c r="G235" s="139"/>
    </row>
    <row r="236" spans="1:7" outlineLevel="1" x14ac:dyDescent="0.25">
      <c r="A236" s="104" t="s">
        <v>762</v>
      </c>
      <c r="B236" s="144"/>
      <c r="F236" s="139"/>
      <c r="G236" s="139"/>
    </row>
    <row r="237" spans="1:7" ht="15" customHeight="1" x14ac:dyDescent="0.25">
      <c r="A237" s="125"/>
      <c r="B237" s="125" t="s">
        <v>763</v>
      </c>
      <c r="C237" s="125" t="s">
        <v>691</v>
      </c>
      <c r="D237" s="125" t="s">
        <v>692</v>
      </c>
      <c r="E237" s="127"/>
      <c r="F237" s="125" t="s">
        <v>512</v>
      </c>
      <c r="G237" s="125" t="s">
        <v>693</v>
      </c>
    </row>
    <row r="238" spans="1:7" x14ac:dyDescent="0.25">
      <c r="A238" s="104" t="s">
        <v>764</v>
      </c>
      <c r="B238" s="104" t="s">
        <v>729</v>
      </c>
      <c r="C238" s="190">
        <v>0.51814857046706797</v>
      </c>
      <c r="F238" s="191"/>
      <c r="G238" s="191"/>
    </row>
    <row r="239" spans="1:7" x14ac:dyDescent="0.25">
      <c r="F239" s="191"/>
      <c r="G239" s="191"/>
    </row>
    <row r="240" spans="1:7" x14ac:dyDescent="0.25">
      <c r="B240" s="122" t="s">
        <v>730</v>
      </c>
      <c r="F240" s="191"/>
      <c r="G240" s="191"/>
    </row>
    <row r="241" spans="1:7" x14ac:dyDescent="0.25">
      <c r="A241" s="104" t="s">
        <v>765</v>
      </c>
      <c r="B241" s="104" t="s">
        <v>732</v>
      </c>
      <c r="C241" s="200">
        <v>1163.4086600600101</v>
      </c>
      <c r="D241" s="202">
        <v>27250</v>
      </c>
      <c r="F241" s="139">
        <f>IF($C$249=0,"",IF(C241="[Mark as ND1 if not relevant]","",C241/$C$249))</f>
        <v>0.32514307352859928</v>
      </c>
      <c r="G241" s="139">
        <f>IF($D$249=0,"",IF(D241="[Mark as ND1 if not relevant]","",D241/$D$249))</f>
        <v>0.5406102448121255</v>
      </c>
    </row>
    <row r="242" spans="1:7" x14ac:dyDescent="0.25">
      <c r="A242" s="104" t="s">
        <v>766</v>
      </c>
      <c r="B242" s="104" t="s">
        <v>734</v>
      </c>
      <c r="C242" s="200">
        <v>511.74763571</v>
      </c>
      <c r="D242" s="202">
        <v>6194</v>
      </c>
      <c r="F242" s="139">
        <f t="shared" ref="F242:F248" si="5">IF($C$249=0,"",IF(C242="[Mark as ND1 if not relevant]","",C242/$C$249))</f>
        <v>0.14302042339719276</v>
      </c>
      <c r="G242" s="139">
        <f t="shared" ref="G242:G248" si="6">IF($D$249=0,"",IF(D242="[Mark as ND1 if not relevant]","",D242/$D$249))</f>
        <v>0.12288219656390112</v>
      </c>
    </row>
    <row r="243" spans="1:7" x14ac:dyDescent="0.25">
      <c r="A243" s="104" t="s">
        <v>767</v>
      </c>
      <c r="B243" s="104" t="s">
        <v>736</v>
      </c>
      <c r="C243" s="200">
        <v>532.33598460999895</v>
      </c>
      <c r="D243" s="202">
        <v>5657</v>
      </c>
      <c r="F243" s="139">
        <f t="shared" si="5"/>
        <v>0.14877434226511621</v>
      </c>
      <c r="G243" s="139">
        <f t="shared" si="6"/>
        <v>0.11222870293219062</v>
      </c>
    </row>
    <row r="244" spans="1:7" x14ac:dyDescent="0.25">
      <c r="A244" s="104" t="s">
        <v>768</v>
      </c>
      <c r="B244" s="104" t="s">
        <v>738</v>
      </c>
      <c r="C244" s="200">
        <v>477.84320121000002</v>
      </c>
      <c r="D244" s="202">
        <v>4594</v>
      </c>
      <c r="F244" s="139">
        <f t="shared" si="5"/>
        <v>0.13354499793576424</v>
      </c>
      <c r="G244" s="139">
        <f t="shared" si="6"/>
        <v>9.1139943657501096E-2</v>
      </c>
    </row>
    <row r="245" spans="1:7" x14ac:dyDescent="0.25">
      <c r="A245" s="104" t="s">
        <v>769</v>
      </c>
      <c r="B245" s="104" t="s">
        <v>740</v>
      </c>
      <c r="C245" s="200">
        <v>443.53976673999898</v>
      </c>
      <c r="D245" s="202">
        <v>3674</v>
      </c>
      <c r="F245" s="139">
        <f t="shared" si="5"/>
        <v>0.1239580621503733</v>
      </c>
      <c r="G245" s="139">
        <f t="shared" si="6"/>
        <v>7.2888148236321074E-2</v>
      </c>
    </row>
    <row r="246" spans="1:7" x14ac:dyDescent="0.25">
      <c r="A246" s="104" t="s">
        <v>770</v>
      </c>
      <c r="B246" s="104" t="s">
        <v>742</v>
      </c>
      <c r="C246" s="200">
        <v>325.90797256000002</v>
      </c>
      <c r="D246" s="202">
        <v>2203</v>
      </c>
      <c r="F246" s="139">
        <f t="shared" si="5"/>
        <v>9.108297326939864E-2</v>
      </c>
      <c r="G246" s="139">
        <f t="shared" si="6"/>
        <v>4.3705114470499545E-2</v>
      </c>
    </row>
    <row r="247" spans="1:7" x14ac:dyDescent="0.25">
      <c r="A247" s="104" t="s">
        <v>771</v>
      </c>
      <c r="B247" s="104" t="s">
        <v>744</v>
      </c>
      <c r="C247" s="200">
        <v>100.04725599</v>
      </c>
      <c r="D247" s="202">
        <v>597</v>
      </c>
      <c r="F247" s="139">
        <f t="shared" si="5"/>
        <v>2.7960658560864795E-2</v>
      </c>
      <c r="G247" s="139">
        <f t="shared" si="6"/>
        <v>1.1843828115700512E-2</v>
      </c>
    </row>
    <row r="248" spans="1:7" x14ac:dyDescent="0.25">
      <c r="A248" s="104" t="s">
        <v>772</v>
      </c>
      <c r="B248" s="104" t="s">
        <v>746</v>
      </c>
      <c r="C248" s="200">
        <v>23.313284370000002</v>
      </c>
      <c r="D248" s="202">
        <v>237</v>
      </c>
      <c r="F248" s="139">
        <f t="shared" si="5"/>
        <v>6.5154688926907772E-3</v>
      </c>
      <c r="G248" s="139">
        <f t="shared" si="6"/>
        <v>4.7018212117605051E-3</v>
      </c>
    </row>
    <row r="249" spans="1:7" x14ac:dyDescent="0.25">
      <c r="A249" s="104" t="s">
        <v>773</v>
      </c>
      <c r="B249" s="141" t="s">
        <v>72</v>
      </c>
      <c r="C249" s="131">
        <f>SUM(C241:C248)</f>
        <v>3578.1437612500081</v>
      </c>
      <c r="D249" s="189">
        <f>SUM(D241:D248)</f>
        <v>50406</v>
      </c>
      <c r="F249" s="188">
        <f>SUM(F241:F248)</f>
        <v>1</v>
      </c>
      <c r="G249" s="188">
        <f>SUM(G241:G248)</f>
        <v>1</v>
      </c>
    </row>
    <row r="250" spans="1:7" outlineLevel="1" x14ac:dyDescent="0.25">
      <c r="A250" s="104" t="s">
        <v>774</v>
      </c>
      <c r="B250" s="144" t="s">
        <v>749</v>
      </c>
      <c r="C250" s="200">
        <v>3.51516267</v>
      </c>
      <c r="D250" s="189"/>
      <c r="F250" s="139">
        <f t="shared" ref="F250:F255" si="7">IF($C$249=0,"",IF(C250="[for completion]","",C250/$C$249))</f>
        <v>9.8239838993277183E-4</v>
      </c>
      <c r="G250" s="139">
        <f t="shared" ref="G250:G255" si="8">IF($D$249=0,"",IF(D250="[for completion]","",D250/$D$249))</f>
        <v>0</v>
      </c>
    </row>
    <row r="251" spans="1:7" outlineLevel="1" x14ac:dyDescent="0.25">
      <c r="A251" s="104" t="s">
        <v>775</v>
      </c>
      <c r="B251" s="144" t="s">
        <v>751</v>
      </c>
      <c r="C251" s="200">
        <v>5.3152005400000002</v>
      </c>
      <c r="D251" s="189"/>
      <c r="F251" s="139">
        <f t="shared" si="7"/>
        <v>1.4854631045185169E-3</v>
      </c>
      <c r="G251" s="139">
        <f t="shared" si="8"/>
        <v>0</v>
      </c>
    </row>
    <row r="252" spans="1:7" outlineLevel="1" x14ac:dyDescent="0.25">
      <c r="A252" s="104" t="s">
        <v>776</v>
      </c>
      <c r="B252" s="144" t="s">
        <v>753</v>
      </c>
      <c r="C252" s="200">
        <v>2.8751833699999998</v>
      </c>
      <c r="D252" s="189"/>
      <c r="F252" s="139">
        <f t="shared" si="7"/>
        <v>8.0354048407366607E-4</v>
      </c>
      <c r="G252" s="139">
        <f t="shared" si="8"/>
        <v>0</v>
      </c>
    </row>
    <row r="253" spans="1:7" outlineLevel="1" x14ac:dyDescent="0.25">
      <c r="A253" s="104" t="s">
        <v>777</v>
      </c>
      <c r="B253" s="144" t="s">
        <v>755</v>
      </c>
      <c r="C253" s="200">
        <v>1.52468895</v>
      </c>
      <c r="D253" s="189"/>
      <c r="F253" s="139">
        <f t="shared" si="7"/>
        <v>4.2611170811855724E-4</v>
      </c>
      <c r="G253" s="139">
        <f t="shared" si="8"/>
        <v>0</v>
      </c>
    </row>
    <row r="254" spans="1:7" outlineLevel="1" x14ac:dyDescent="0.25">
      <c r="A254" s="104" t="s">
        <v>778</v>
      </c>
      <c r="B254" s="144" t="s">
        <v>757</v>
      </c>
      <c r="C254" s="200">
        <v>5.2410920599999997</v>
      </c>
      <c r="D254" s="189"/>
      <c r="F254" s="139">
        <f t="shared" si="7"/>
        <v>1.4647516728531467E-3</v>
      </c>
      <c r="G254" s="139">
        <f t="shared" si="8"/>
        <v>0</v>
      </c>
    </row>
    <row r="255" spans="1:7" outlineLevel="1" x14ac:dyDescent="0.25">
      <c r="A255" s="104" t="s">
        <v>779</v>
      </c>
      <c r="B255" s="144" t="s">
        <v>759</v>
      </c>
      <c r="C255" s="200">
        <v>4.8419567800000003</v>
      </c>
      <c r="D255" s="189"/>
      <c r="F255" s="139">
        <f t="shared" si="7"/>
        <v>1.3532035331941176E-3</v>
      </c>
      <c r="G255" s="139">
        <f t="shared" si="8"/>
        <v>0</v>
      </c>
    </row>
    <row r="256" spans="1:7" outlineLevel="1" x14ac:dyDescent="0.25">
      <c r="A256" s="104" t="s">
        <v>780</v>
      </c>
      <c r="B256" s="144"/>
      <c r="F256" s="140"/>
      <c r="G256" s="140"/>
    </row>
    <row r="257" spans="1:14" outlineLevel="1" x14ac:dyDescent="0.25">
      <c r="A257" s="104" t="s">
        <v>781</v>
      </c>
      <c r="B257" s="144"/>
      <c r="F257" s="140"/>
      <c r="G257" s="140"/>
    </row>
    <row r="258" spans="1:14" outlineLevel="1" x14ac:dyDescent="0.25">
      <c r="A258" s="104" t="s">
        <v>782</v>
      </c>
      <c r="B258" s="144"/>
      <c r="F258" s="140"/>
      <c r="G258" s="140"/>
    </row>
    <row r="259" spans="1:14" ht="15" customHeight="1" x14ac:dyDescent="0.25">
      <c r="A259" s="125"/>
      <c r="B259" s="147" t="s">
        <v>783</v>
      </c>
      <c r="C259" s="125" t="s">
        <v>512</v>
      </c>
      <c r="D259" s="125"/>
      <c r="E259" s="127"/>
      <c r="F259" s="125"/>
      <c r="G259" s="125"/>
    </row>
    <row r="260" spans="1:14" x14ac:dyDescent="0.25">
      <c r="A260" s="104" t="s">
        <v>784</v>
      </c>
      <c r="B260" s="104" t="s">
        <v>1527</v>
      </c>
      <c r="C260" s="190">
        <v>0.81927439486583298</v>
      </c>
      <c r="E260" s="203"/>
      <c r="F260" s="203"/>
      <c r="G260" s="203"/>
    </row>
    <row r="261" spans="1:14" x14ac:dyDescent="0.25">
      <c r="A261" s="104" t="s">
        <v>786</v>
      </c>
      <c r="B261" s="104" t="s">
        <v>787</v>
      </c>
      <c r="C261" s="190"/>
      <c r="E261" s="203"/>
      <c r="F261" s="203"/>
    </row>
    <row r="262" spans="1:14" x14ac:dyDescent="0.25">
      <c r="A262" s="104" t="s">
        <v>788</v>
      </c>
      <c r="B262" s="104" t="s">
        <v>789</v>
      </c>
      <c r="C262" s="190"/>
      <c r="E262" s="203"/>
      <c r="F262" s="203"/>
    </row>
    <row r="263" spans="1:14" x14ac:dyDescent="0.25">
      <c r="A263" s="104" t="s">
        <v>790</v>
      </c>
      <c r="B263" s="104" t="s">
        <v>791</v>
      </c>
      <c r="C263" s="190"/>
      <c r="E263" s="203"/>
      <c r="F263" s="203"/>
    </row>
    <row r="264" spans="1:14" x14ac:dyDescent="0.25">
      <c r="A264" s="104" t="s">
        <v>792</v>
      </c>
      <c r="B264" s="122" t="s">
        <v>793</v>
      </c>
      <c r="C264" s="190"/>
      <c r="D264" s="118"/>
      <c r="E264" s="118"/>
      <c r="F264" s="150"/>
      <c r="G264" s="150"/>
      <c r="H264" s="100"/>
      <c r="I264" s="104"/>
      <c r="J264" s="104"/>
      <c r="K264" s="104"/>
      <c r="L264" s="100"/>
      <c r="M264" s="100"/>
      <c r="N264" s="100"/>
    </row>
    <row r="265" spans="1:14" x14ac:dyDescent="0.25">
      <c r="A265" s="104" t="s">
        <v>794</v>
      </c>
      <c r="B265" s="104" t="s">
        <v>70</v>
      </c>
      <c r="C265" s="190">
        <v>0.18072560513416699</v>
      </c>
      <c r="E265" s="203"/>
      <c r="F265" s="203"/>
    </row>
    <row r="266" spans="1:14" outlineLevel="1" x14ac:dyDescent="0.25">
      <c r="A266" s="104" t="s">
        <v>796</v>
      </c>
      <c r="B266" s="144" t="s">
        <v>798</v>
      </c>
      <c r="C266" s="205"/>
      <c r="E266" s="203"/>
      <c r="F266" s="203"/>
    </row>
    <row r="267" spans="1:14" outlineLevel="1" x14ac:dyDescent="0.25">
      <c r="A267" s="104" t="s">
        <v>797</v>
      </c>
      <c r="B267" s="144" t="s">
        <v>800</v>
      </c>
      <c r="C267" s="188"/>
      <c r="E267" s="203"/>
      <c r="F267" s="203"/>
    </row>
    <row r="268" spans="1:14" outlineLevel="1" x14ac:dyDescent="0.25">
      <c r="A268" s="104" t="s">
        <v>799</v>
      </c>
      <c r="B268" s="144" t="s">
        <v>802</v>
      </c>
      <c r="C268" s="188"/>
      <c r="E268" s="203"/>
      <c r="F268" s="203"/>
    </row>
    <row r="269" spans="1:14" outlineLevel="1" x14ac:dyDescent="0.25">
      <c r="A269" s="104" t="s">
        <v>801</v>
      </c>
      <c r="B269" s="144" t="s">
        <v>804</v>
      </c>
      <c r="C269" s="188"/>
      <c r="E269" s="203"/>
      <c r="F269" s="203"/>
    </row>
    <row r="270" spans="1:14" outlineLevel="1" x14ac:dyDescent="0.25">
      <c r="A270" s="104" t="s">
        <v>803</v>
      </c>
      <c r="B270" s="144" t="s">
        <v>178</v>
      </c>
      <c r="C270" s="188"/>
      <c r="E270" s="203"/>
      <c r="F270" s="203"/>
    </row>
    <row r="271" spans="1:14" outlineLevel="1" x14ac:dyDescent="0.25">
      <c r="A271" s="104" t="s">
        <v>805</v>
      </c>
      <c r="B271" s="144" t="s">
        <v>178</v>
      </c>
      <c r="C271" s="188"/>
      <c r="E271" s="203"/>
      <c r="F271" s="203"/>
    </row>
    <row r="272" spans="1:14" outlineLevel="1" x14ac:dyDescent="0.25">
      <c r="A272" s="104" t="s">
        <v>806</v>
      </c>
      <c r="B272" s="144" t="s">
        <v>178</v>
      </c>
      <c r="C272" s="188"/>
      <c r="E272" s="203"/>
      <c r="F272" s="203"/>
    </row>
    <row r="273" spans="1:7" outlineLevel="1" x14ac:dyDescent="0.25">
      <c r="A273" s="104" t="s">
        <v>807</v>
      </c>
      <c r="B273" s="144" t="s">
        <v>178</v>
      </c>
      <c r="C273" s="188"/>
      <c r="E273" s="203"/>
      <c r="F273" s="203"/>
    </row>
    <row r="274" spans="1:7" outlineLevel="1" x14ac:dyDescent="0.25">
      <c r="A274" s="104" t="s">
        <v>808</v>
      </c>
      <c r="B274" s="144" t="s">
        <v>178</v>
      </c>
      <c r="C274" s="188"/>
      <c r="E274" s="203"/>
      <c r="F274" s="203"/>
    </row>
    <row r="275" spans="1:7" outlineLevel="1" x14ac:dyDescent="0.25">
      <c r="A275" s="104" t="s">
        <v>809</v>
      </c>
      <c r="B275" s="144" t="s">
        <v>178</v>
      </c>
      <c r="C275" s="188"/>
      <c r="E275" s="203"/>
      <c r="F275" s="203"/>
    </row>
    <row r="276" spans="1:7" ht="15" customHeight="1" x14ac:dyDescent="0.25">
      <c r="A276" s="125"/>
      <c r="B276" s="147" t="s">
        <v>810</v>
      </c>
      <c r="C276" s="125" t="s">
        <v>512</v>
      </c>
      <c r="D276" s="125"/>
      <c r="E276" s="127"/>
      <c r="F276" s="125"/>
      <c r="G276" s="128"/>
    </row>
    <row r="277" spans="1:7" x14ac:dyDescent="0.25">
      <c r="A277" s="104" t="s">
        <v>811</v>
      </c>
      <c r="B277" s="104" t="s">
        <v>812</v>
      </c>
      <c r="C277" s="190">
        <v>1</v>
      </c>
      <c r="E277" s="100"/>
      <c r="F277" s="100"/>
    </row>
    <row r="278" spans="1:7" x14ac:dyDescent="0.25">
      <c r="A278" s="104" t="s">
        <v>813</v>
      </c>
      <c r="B278" s="104" t="s">
        <v>814</v>
      </c>
      <c r="C278" s="188"/>
      <c r="E278" s="100"/>
      <c r="F278" s="100"/>
    </row>
    <row r="279" spans="1:7" x14ac:dyDescent="0.25">
      <c r="A279" s="104" t="s">
        <v>815</v>
      </c>
      <c r="B279" s="104" t="s">
        <v>70</v>
      </c>
      <c r="C279" s="188"/>
      <c r="E279" s="100"/>
      <c r="F279" s="100"/>
    </row>
    <row r="280" spans="1:7" outlineLevel="1" x14ac:dyDescent="0.25">
      <c r="A280" s="104" t="s">
        <v>816</v>
      </c>
      <c r="C280" s="188"/>
      <c r="E280" s="100"/>
      <c r="F280" s="100"/>
    </row>
    <row r="281" spans="1:7" outlineLevel="1" x14ac:dyDescent="0.25">
      <c r="A281" s="104" t="s">
        <v>817</v>
      </c>
      <c r="C281" s="188"/>
      <c r="E281" s="100"/>
      <c r="F281" s="100"/>
    </row>
    <row r="282" spans="1:7" outlineLevel="1" x14ac:dyDescent="0.25">
      <c r="A282" s="104" t="s">
        <v>818</v>
      </c>
      <c r="C282" s="188"/>
      <c r="E282" s="100"/>
      <c r="F282" s="100"/>
    </row>
    <row r="283" spans="1:7" outlineLevel="1" x14ac:dyDescent="0.25">
      <c r="A283" s="104" t="s">
        <v>819</v>
      </c>
      <c r="C283" s="188"/>
      <c r="E283" s="100"/>
      <c r="F283" s="100"/>
    </row>
    <row r="284" spans="1:7" outlineLevel="1" x14ac:dyDescent="0.25">
      <c r="A284" s="104" t="s">
        <v>820</v>
      </c>
      <c r="C284" s="188"/>
      <c r="E284" s="100"/>
      <c r="F284" s="100"/>
    </row>
    <row r="285" spans="1:7" outlineLevel="1" x14ac:dyDescent="0.25">
      <c r="A285" s="104" t="s">
        <v>821</v>
      </c>
      <c r="C285" s="188"/>
      <c r="E285" s="100"/>
      <c r="F285" s="100"/>
    </row>
    <row r="286" spans="1:7" ht="15" customHeight="1" x14ac:dyDescent="0.25">
      <c r="A286" s="125"/>
      <c r="B286" s="147" t="s">
        <v>1528</v>
      </c>
      <c r="C286" s="125" t="s">
        <v>59</v>
      </c>
      <c r="D286" s="125" t="s">
        <v>1529</v>
      </c>
      <c r="E286" s="127"/>
      <c r="F286" s="125" t="s">
        <v>512</v>
      </c>
      <c r="G286" s="125" t="s">
        <v>1530</v>
      </c>
    </row>
    <row r="287" spans="1:7" s="71" customFormat="1" x14ac:dyDescent="0.3">
      <c r="A287" s="104" t="s">
        <v>1531</v>
      </c>
      <c r="B287" s="122"/>
      <c r="C287" s="131"/>
      <c r="D287" s="104"/>
      <c r="E287" s="110"/>
      <c r="F287" s="139" t="str">
        <f>IF($C$305=0,"",IF(C287="[For completion]","",C287/$C$305))</f>
        <v/>
      </c>
      <c r="G287" s="139" t="str">
        <f>IF($D$305=0,"",IF(D287="[For completion]","",D287/$D$305))</f>
        <v/>
      </c>
    </row>
    <row r="288" spans="1:7" s="71" customFormat="1" x14ac:dyDescent="0.3">
      <c r="A288" s="104" t="s">
        <v>1532</v>
      </c>
      <c r="B288" s="122"/>
      <c r="C288" s="131"/>
      <c r="D288" s="104"/>
      <c r="E288" s="110"/>
      <c r="F288" s="139" t="str">
        <f t="shared" ref="F288:F303" si="9">IF($C$305=0,"",IF(C288="[For completion]","",C288/$C$305))</f>
        <v/>
      </c>
      <c r="G288" s="139" t="str">
        <f t="shared" ref="G288:G303" si="10">IF($D$305=0,"",IF(D288="[For completion]","",D288/$D$305))</f>
        <v/>
      </c>
    </row>
    <row r="289" spans="1:7" s="71" customFormat="1" x14ac:dyDescent="0.3">
      <c r="A289" s="104" t="s">
        <v>1533</v>
      </c>
      <c r="B289" s="122"/>
      <c r="C289" s="131"/>
      <c r="D289" s="104"/>
      <c r="E289" s="110"/>
      <c r="F289" s="139" t="str">
        <f t="shared" si="9"/>
        <v/>
      </c>
      <c r="G289" s="139" t="str">
        <f t="shared" si="10"/>
        <v/>
      </c>
    </row>
    <row r="290" spans="1:7" s="71" customFormat="1" x14ac:dyDescent="0.3">
      <c r="A290" s="104" t="s">
        <v>1534</v>
      </c>
      <c r="B290" s="122"/>
      <c r="C290" s="131"/>
      <c r="D290" s="104"/>
      <c r="E290" s="110"/>
      <c r="F290" s="139" t="str">
        <f t="shared" si="9"/>
        <v/>
      </c>
      <c r="G290" s="139" t="str">
        <f t="shared" si="10"/>
        <v/>
      </c>
    </row>
    <row r="291" spans="1:7" s="71" customFormat="1" x14ac:dyDescent="0.3">
      <c r="A291" s="104" t="s">
        <v>1535</v>
      </c>
      <c r="B291" s="122"/>
      <c r="C291" s="131"/>
      <c r="D291" s="104"/>
      <c r="E291" s="110"/>
      <c r="F291" s="139" t="str">
        <f t="shared" si="9"/>
        <v/>
      </c>
      <c r="G291" s="139" t="str">
        <f t="shared" si="10"/>
        <v/>
      </c>
    </row>
    <row r="292" spans="1:7" s="71" customFormat="1" x14ac:dyDescent="0.3">
      <c r="A292" s="104" t="s">
        <v>1536</v>
      </c>
      <c r="B292" s="122"/>
      <c r="C292" s="131"/>
      <c r="D292" s="104"/>
      <c r="E292" s="110"/>
      <c r="F292" s="139" t="str">
        <f t="shared" si="9"/>
        <v/>
      </c>
      <c r="G292" s="139" t="str">
        <f t="shared" si="10"/>
        <v/>
      </c>
    </row>
    <row r="293" spans="1:7" s="71" customFormat="1" x14ac:dyDescent="0.3">
      <c r="A293" s="104" t="s">
        <v>1537</v>
      </c>
      <c r="B293" s="122"/>
      <c r="C293" s="131"/>
      <c r="D293" s="104"/>
      <c r="E293" s="110"/>
      <c r="F293" s="139" t="str">
        <f t="shared" si="9"/>
        <v/>
      </c>
      <c r="G293" s="139" t="str">
        <f t="shared" si="10"/>
        <v/>
      </c>
    </row>
    <row r="294" spans="1:7" s="71" customFormat="1" x14ac:dyDescent="0.3">
      <c r="A294" s="104" t="s">
        <v>1538</v>
      </c>
      <c r="B294" s="122"/>
      <c r="C294" s="131"/>
      <c r="D294" s="104"/>
      <c r="E294" s="110"/>
      <c r="F294" s="139" t="str">
        <f t="shared" si="9"/>
        <v/>
      </c>
      <c r="G294" s="139" t="str">
        <f t="shared" si="10"/>
        <v/>
      </c>
    </row>
    <row r="295" spans="1:7" s="71" customFormat="1" x14ac:dyDescent="0.3">
      <c r="A295" s="104" t="s">
        <v>1539</v>
      </c>
      <c r="B295" s="122"/>
      <c r="C295" s="131"/>
      <c r="D295" s="104"/>
      <c r="E295" s="110"/>
      <c r="F295" s="139" t="str">
        <f t="shared" si="9"/>
        <v/>
      </c>
      <c r="G295" s="139" t="str">
        <f t="shared" si="10"/>
        <v/>
      </c>
    </row>
    <row r="296" spans="1:7" s="71" customFormat="1" x14ac:dyDescent="0.3">
      <c r="A296" s="104" t="s">
        <v>1540</v>
      </c>
      <c r="B296" s="122"/>
      <c r="C296" s="131"/>
      <c r="D296" s="104"/>
      <c r="E296" s="110"/>
      <c r="F296" s="139" t="str">
        <f t="shared" si="9"/>
        <v/>
      </c>
      <c r="G296" s="139" t="str">
        <f t="shared" si="10"/>
        <v/>
      </c>
    </row>
    <row r="297" spans="1:7" s="71" customFormat="1" x14ac:dyDescent="0.3">
      <c r="A297" s="104" t="s">
        <v>1541</v>
      </c>
      <c r="B297" s="122"/>
      <c r="C297" s="131"/>
      <c r="D297" s="104"/>
      <c r="E297" s="110"/>
      <c r="F297" s="139" t="str">
        <f t="shared" si="9"/>
        <v/>
      </c>
      <c r="G297" s="139" t="str">
        <f t="shared" si="10"/>
        <v/>
      </c>
    </row>
    <row r="298" spans="1:7" s="71" customFormat="1" x14ac:dyDescent="0.3">
      <c r="A298" s="104" t="s">
        <v>1542</v>
      </c>
      <c r="B298" s="122"/>
      <c r="C298" s="131"/>
      <c r="D298" s="104"/>
      <c r="E298" s="110"/>
      <c r="F298" s="139" t="str">
        <f t="shared" si="9"/>
        <v/>
      </c>
      <c r="G298" s="139" t="str">
        <f t="shared" si="10"/>
        <v/>
      </c>
    </row>
    <row r="299" spans="1:7" s="71" customFormat="1" x14ac:dyDescent="0.3">
      <c r="A299" s="104" t="s">
        <v>1543</v>
      </c>
      <c r="B299" s="122"/>
      <c r="C299" s="131"/>
      <c r="D299" s="104"/>
      <c r="E299" s="110"/>
      <c r="F299" s="139" t="str">
        <f t="shared" si="9"/>
        <v/>
      </c>
      <c r="G299" s="139" t="str">
        <f t="shared" si="10"/>
        <v/>
      </c>
    </row>
    <row r="300" spans="1:7" s="71" customFormat="1" x14ac:dyDescent="0.3">
      <c r="A300" s="104" t="s">
        <v>1544</v>
      </c>
      <c r="B300" s="122"/>
      <c r="C300" s="131"/>
      <c r="D300" s="104"/>
      <c r="E300" s="110"/>
      <c r="F300" s="139" t="str">
        <f t="shared" si="9"/>
        <v/>
      </c>
      <c r="G300" s="139" t="str">
        <f t="shared" si="10"/>
        <v/>
      </c>
    </row>
    <row r="301" spans="1:7" s="71" customFormat="1" x14ac:dyDescent="0.3">
      <c r="A301" s="104" t="s">
        <v>1545</v>
      </c>
      <c r="B301" s="122"/>
      <c r="C301" s="131"/>
      <c r="D301" s="104"/>
      <c r="E301" s="110"/>
      <c r="F301" s="139" t="str">
        <f t="shared" si="9"/>
        <v/>
      </c>
      <c r="G301" s="139" t="str">
        <f t="shared" si="10"/>
        <v/>
      </c>
    </row>
    <row r="302" spans="1:7" s="71" customFormat="1" x14ac:dyDescent="0.3">
      <c r="A302" s="104" t="s">
        <v>1546</v>
      </c>
      <c r="B302" s="122"/>
      <c r="C302" s="131"/>
      <c r="D302" s="104"/>
      <c r="E302" s="110"/>
      <c r="F302" s="139" t="str">
        <f t="shared" si="9"/>
        <v/>
      </c>
      <c r="G302" s="139" t="str">
        <f t="shared" si="10"/>
        <v/>
      </c>
    </row>
    <row r="303" spans="1:7" s="71" customFormat="1" x14ac:dyDescent="0.3">
      <c r="A303" s="104" t="s">
        <v>1547</v>
      </c>
      <c r="B303" s="122"/>
      <c r="C303" s="131"/>
      <c r="D303" s="104"/>
      <c r="E303" s="110"/>
      <c r="F303" s="139" t="str">
        <f t="shared" si="9"/>
        <v/>
      </c>
      <c r="G303" s="139" t="str">
        <f t="shared" si="10"/>
        <v/>
      </c>
    </row>
    <row r="304" spans="1:7" s="71" customFormat="1" x14ac:dyDescent="0.3">
      <c r="A304" s="104" t="s">
        <v>1548</v>
      </c>
      <c r="B304" s="122" t="s">
        <v>1549</v>
      </c>
      <c r="C304" s="131"/>
      <c r="D304" s="104"/>
      <c r="E304" s="110"/>
      <c r="F304" s="139"/>
      <c r="G304" s="139"/>
    </row>
    <row r="305" spans="1:7" s="71" customFormat="1" x14ac:dyDescent="0.3">
      <c r="A305" s="104" t="s">
        <v>1550</v>
      </c>
      <c r="B305" s="122" t="s">
        <v>72</v>
      </c>
      <c r="C305" s="131">
        <f>SUM(C287:C304)</f>
        <v>0</v>
      </c>
      <c r="D305" s="104">
        <f>SUM(D287:D304)</f>
        <v>0</v>
      </c>
      <c r="E305" s="110"/>
      <c r="F305" s="191">
        <f>SUM(F287:F304)</f>
        <v>0</v>
      </c>
      <c r="G305" s="191">
        <f>SUM(G287:G304)</f>
        <v>0</v>
      </c>
    </row>
    <row r="306" spans="1:7" s="71" customFormat="1" x14ac:dyDescent="0.3">
      <c r="A306" s="104" t="s">
        <v>1551</v>
      </c>
      <c r="B306" s="122"/>
      <c r="C306" s="104"/>
      <c r="D306" s="104"/>
      <c r="E306" s="110"/>
      <c r="F306" s="110"/>
      <c r="G306" s="110"/>
    </row>
    <row r="307" spans="1:7" s="71" customFormat="1" x14ac:dyDescent="0.3">
      <c r="A307" s="104" t="s">
        <v>1552</v>
      </c>
      <c r="B307" s="122"/>
      <c r="C307" s="104"/>
      <c r="D307" s="104"/>
      <c r="E307" s="110"/>
      <c r="F307" s="110"/>
      <c r="G307" s="110"/>
    </row>
    <row r="308" spans="1:7" s="71" customFormat="1" x14ac:dyDescent="0.3">
      <c r="A308" s="104" t="s">
        <v>1553</v>
      </c>
      <c r="B308" s="122"/>
      <c r="C308" s="104"/>
      <c r="D308" s="104"/>
      <c r="E308" s="110"/>
      <c r="F308" s="110"/>
      <c r="G308" s="110"/>
    </row>
    <row r="309" spans="1:7" ht="15" customHeight="1" x14ac:dyDescent="0.25">
      <c r="A309" s="125"/>
      <c r="B309" s="147" t="s">
        <v>1554</v>
      </c>
      <c r="C309" s="125" t="s">
        <v>59</v>
      </c>
      <c r="D309" s="125" t="s">
        <v>1529</v>
      </c>
      <c r="E309" s="127"/>
      <c r="F309" s="125" t="s">
        <v>512</v>
      </c>
      <c r="G309" s="125" t="s">
        <v>1530</v>
      </c>
    </row>
    <row r="310" spans="1:7" s="71" customFormat="1" x14ac:dyDescent="0.3">
      <c r="A310" s="104" t="s">
        <v>1555</v>
      </c>
      <c r="B310" s="122"/>
      <c r="C310" s="131"/>
      <c r="D310" s="104"/>
      <c r="E310" s="110"/>
      <c r="F310" s="139" t="str">
        <f>IF($C$328=0,"",IF(C310="[For completion]","",C310/$C$328))</f>
        <v/>
      </c>
      <c r="G310" s="139" t="str">
        <f>IF($D$328=0,"",IF(D310="[For completion]","",D310/$D$328))</f>
        <v/>
      </c>
    </row>
    <row r="311" spans="1:7" s="71" customFormat="1" x14ac:dyDescent="0.3">
      <c r="A311" s="104" t="s">
        <v>1556</v>
      </c>
      <c r="B311" s="122"/>
      <c r="C311" s="131"/>
      <c r="D311" s="104"/>
      <c r="E311" s="110"/>
      <c r="F311" s="139" t="str">
        <f t="shared" ref="F311:F326" si="11">IF($C$328=0,"",IF(C311="[For completion]","",C311/$C$328))</f>
        <v/>
      </c>
      <c r="G311" s="139" t="str">
        <f t="shared" ref="G311:G327" si="12">IF($D$328=0,"",IF(D311="[For completion]","",D311/$D$328))</f>
        <v/>
      </c>
    </row>
    <row r="312" spans="1:7" s="71" customFormat="1" x14ac:dyDescent="0.3">
      <c r="A312" s="104" t="s">
        <v>1557</v>
      </c>
      <c r="B312" s="122"/>
      <c r="C312" s="131"/>
      <c r="D312" s="104"/>
      <c r="E312" s="110"/>
      <c r="F312" s="139" t="str">
        <f t="shared" si="11"/>
        <v/>
      </c>
      <c r="G312" s="139" t="str">
        <f t="shared" si="12"/>
        <v/>
      </c>
    </row>
    <row r="313" spans="1:7" s="71" customFormat="1" x14ac:dyDescent="0.3">
      <c r="A313" s="104" t="s">
        <v>1558</v>
      </c>
      <c r="B313" s="122"/>
      <c r="C313" s="131"/>
      <c r="D313" s="104"/>
      <c r="E313" s="110"/>
      <c r="F313" s="139" t="str">
        <f t="shared" si="11"/>
        <v/>
      </c>
      <c r="G313" s="139" t="str">
        <f t="shared" si="12"/>
        <v/>
      </c>
    </row>
    <row r="314" spans="1:7" s="71" customFormat="1" x14ac:dyDescent="0.3">
      <c r="A314" s="104" t="s">
        <v>1559</v>
      </c>
      <c r="B314" s="122"/>
      <c r="C314" s="131"/>
      <c r="D314" s="104"/>
      <c r="E314" s="110"/>
      <c r="F314" s="139" t="str">
        <f t="shared" si="11"/>
        <v/>
      </c>
      <c r="G314" s="139" t="str">
        <f t="shared" si="12"/>
        <v/>
      </c>
    </row>
    <row r="315" spans="1:7" s="71" customFormat="1" x14ac:dyDescent="0.3">
      <c r="A315" s="104" t="s">
        <v>1560</v>
      </c>
      <c r="B315" s="122"/>
      <c r="C315" s="131"/>
      <c r="D315" s="104"/>
      <c r="E315" s="110"/>
      <c r="F315" s="139" t="str">
        <f t="shared" si="11"/>
        <v/>
      </c>
      <c r="G315" s="139" t="str">
        <f t="shared" si="12"/>
        <v/>
      </c>
    </row>
    <row r="316" spans="1:7" s="71" customFormat="1" x14ac:dyDescent="0.3">
      <c r="A316" s="104" t="s">
        <v>1561</v>
      </c>
      <c r="B316" s="122"/>
      <c r="C316" s="131"/>
      <c r="D316" s="104"/>
      <c r="E316" s="110"/>
      <c r="F316" s="139" t="str">
        <f t="shared" si="11"/>
        <v/>
      </c>
      <c r="G316" s="139" t="str">
        <f t="shared" si="12"/>
        <v/>
      </c>
    </row>
    <row r="317" spans="1:7" s="71" customFormat="1" x14ac:dyDescent="0.3">
      <c r="A317" s="104" t="s">
        <v>1562</v>
      </c>
      <c r="B317" s="122"/>
      <c r="C317" s="131"/>
      <c r="D317" s="104"/>
      <c r="E317" s="110"/>
      <c r="F317" s="139" t="str">
        <f t="shared" si="11"/>
        <v/>
      </c>
      <c r="G317" s="139" t="str">
        <f t="shared" si="12"/>
        <v/>
      </c>
    </row>
    <row r="318" spans="1:7" s="71" customFormat="1" x14ac:dyDescent="0.3">
      <c r="A318" s="104" t="s">
        <v>1563</v>
      </c>
      <c r="B318" s="122"/>
      <c r="C318" s="131"/>
      <c r="D318" s="104"/>
      <c r="E318" s="110"/>
      <c r="F318" s="139" t="str">
        <f t="shared" si="11"/>
        <v/>
      </c>
      <c r="G318" s="139" t="str">
        <f t="shared" si="12"/>
        <v/>
      </c>
    </row>
    <row r="319" spans="1:7" s="71" customFormat="1" x14ac:dyDescent="0.3">
      <c r="A319" s="104" t="s">
        <v>1564</v>
      </c>
      <c r="B319" s="122"/>
      <c r="C319" s="131"/>
      <c r="D319" s="104"/>
      <c r="E319" s="110"/>
      <c r="F319" s="139" t="str">
        <f t="shared" si="11"/>
        <v/>
      </c>
      <c r="G319" s="139" t="str">
        <f t="shared" si="12"/>
        <v/>
      </c>
    </row>
    <row r="320" spans="1:7" s="71" customFormat="1" x14ac:dyDescent="0.3">
      <c r="A320" s="104" t="s">
        <v>1565</v>
      </c>
      <c r="B320" s="122"/>
      <c r="C320" s="131"/>
      <c r="D320" s="104"/>
      <c r="E320" s="110"/>
      <c r="F320" s="139" t="str">
        <f t="shared" si="11"/>
        <v/>
      </c>
      <c r="G320" s="139" t="str">
        <f t="shared" si="12"/>
        <v/>
      </c>
    </row>
    <row r="321" spans="1:7" s="71" customFormat="1" x14ac:dyDescent="0.3">
      <c r="A321" s="104" t="s">
        <v>1566</v>
      </c>
      <c r="B321" s="122"/>
      <c r="C321" s="131"/>
      <c r="D321" s="104"/>
      <c r="E321" s="110"/>
      <c r="F321" s="139" t="str">
        <f>IF($C$328=0,"",IF(C321="[For completion]","",C321/$C$328))</f>
        <v/>
      </c>
      <c r="G321" s="139" t="str">
        <f t="shared" si="12"/>
        <v/>
      </c>
    </row>
    <row r="322" spans="1:7" s="71" customFormat="1" x14ac:dyDescent="0.3">
      <c r="A322" s="104" t="s">
        <v>1567</v>
      </c>
      <c r="B322" s="122"/>
      <c r="C322" s="131"/>
      <c r="D322" s="104"/>
      <c r="E322" s="110"/>
      <c r="F322" s="139" t="str">
        <f t="shared" si="11"/>
        <v/>
      </c>
      <c r="G322" s="139" t="str">
        <f t="shared" si="12"/>
        <v/>
      </c>
    </row>
    <row r="323" spans="1:7" s="71" customFormat="1" x14ac:dyDescent="0.3">
      <c r="A323" s="104" t="s">
        <v>1568</v>
      </c>
      <c r="B323" s="122"/>
      <c r="C323" s="131"/>
      <c r="D323" s="104"/>
      <c r="E323" s="110"/>
      <c r="F323" s="139" t="str">
        <f t="shared" si="11"/>
        <v/>
      </c>
      <c r="G323" s="139" t="str">
        <f t="shared" si="12"/>
        <v/>
      </c>
    </row>
    <row r="324" spans="1:7" s="71" customFormat="1" x14ac:dyDescent="0.3">
      <c r="A324" s="104" t="s">
        <v>1569</v>
      </c>
      <c r="B324" s="122"/>
      <c r="C324" s="131"/>
      <c r="D324" s="104"/>
      <c r="E324" s="110"/>
      <c r="F324" s="139" t="str">
        <f t="shared" si="11"/>
        <v/>
      </c>
      <c r="G324" s="139" t="str">
        <f t="shared" si="12"/>
        <v/>
      </c>
    </row>
    <row r="325" spans="1:7" s="71" customFormat="1" x14ac:dyDescent="0.3">
      <c r="A325" s="104" t="s">
        <v>1570</v>
      </c>
      <c r="B325" s="122"/>
      <c r="C325" s="131"/>
      <c r="D325" s="104"/>
      <c r="E325" s="110"/>
      <c r="F325" s="139" t="str">
        <f t="shared" si="11"/>
        <v/>
      </c>
      <c r="G325" s="139" t="str">
        <f t="shared" si="12"/>
        <v/>
      </c>
    </row>
    <row r="326" spans="1:7" s="71" customFormat="1" x14ac:dyDescent="0.3">
      <c r="A326" s="104" t="s">
        <v>1571</v>
      </c>
      <c r="B326" s="122"/>
      <c r="C326" s="131"/>
      <c r="D326" s="104"/>
      <c r="E326" s="110"/>
      <c r="F326" s="139" t="str">
        <f t="shared" si="11"/>
        <v/>
      </c>
      <c r="G326" s="139" t="str">
        <f t="shared" si="12"/>
        <v/>
      </c>
    </row>
    <row r="327" spans="1:7" s="71" customFormat="1" x14ac:dyDescent="0.3">
      <c r="A327" s="104" t="s">
        <v>1572</v>
      </c>
      <c r="B327" s="122" t="s">
        <v>1549</v>
      </c>
      <c r="C327" s="131"/>
      <c r="D327" s="104"/>
      <c r="E327" s="110"/>
      <c r="F327" s="139"/>
      <c r="G327" s="139" t="str">
        <f t="shared" si="12"/>
        <v/>
      </c>
    </row>
    <row r="328" spans="1:7" s="71" customFormat="1" x14ac:dyDescent="0.3">
      <c r="A328" s="104" t="s">
        <v>1573</v>
      </c>
      <c r="B328" s="122" t="s">
        <v>72</v>
      </c>
      <c r="C328" s="131">
        <f>SUM(C310:C327)</f>
        <v>0</v>
      </c>
      <c r="D328" s="104">
        <f>SUM(D310:D327)</f>
        <v>0</v>
      </c>
      <c r="E328" s="110"/>
      <c r="F328" s="191">
        <f>SUM(F310:F327)</f>
        <v>0</v>
      </c>
      <c r="G328" s="191">
        <f>SUM(G310:G327)</f>
        <v>0</v>
      </c>
    </row>
    <row r="329" spans="1:7" s="71" customFormat="1" x14ac:dyDescent="0.3">
      <c r="A329" s="104" t="s">
        <v>1574</v>
      </c>
      <c r="B329" s="122"/>
      <c r="C329" s="104"/>
      <c r="D329" s="104"/>
      <c r="E329" s="110"/>
      <c r="F329" s="110"/>
      <c r="G329" s="110"/>
    </row>
    <row r="330" spans="1:7" s="71" customFormat="1" x14ac:dyDescent="0.3">
      <c r="A330" s="104" t="s">
        <v>1575</v>
      </c>
      <c r="B330" s="122"/>
      <c r="C330" s="104"/>
      <c r="D330" s="104"/>
      <c r="E330" s="110"/>
      <c r="F330" s="110"/>
      <c r="G330" s="110"/>
    </row>
    <row r="331" spans="1:7" s="71" customFormat="1" x14ac:dyDescent="0.3">
      <c r="A331" s="104" t="s">
        <v>1576</v>
      </c>
      <c r="B331" s="122"/>
      <c r="C331" s="104"/>
      <c r="D331" s="104"/>
      <c r="E331" s="110"/>
      <c r="F331" s="110"/>
      <c r="G331" s="110"/>
    </row>
    <row r="332" spans="1:7" ht="15" customHeight="1" x14ac:dyDescent="0.25">
      <c r="A332" s="125"/>
      <c r="B332" s="147" t="s">
        <v>1577</v>
      </c>
      <c r="C332" s="125" t="s">
        <v>59</v>
      </c>
      <c r="D332" s="125" t="s">
        <v>1529</v>
      </c>
      <c r="E332" s="127"/>
      <c r="F332" s="125" t="s">
        <v>512</v>
      </c>
      <c r="G332" s="125" t="s">
        <v>1530</v>
      </c>
    </row>
    <row r="333" spans="1:7" s="71" customFormat="1" x14ac:dyDescent="0.3">
      <c r="A333" s="104" t="s">
        <v>1578</v>
      </c>
      <c r="B333" s="122" t="s">
        <v>1579</v>
      </c>
      <c r="C333" s="131"/>
      <c r="D333" s="104"/>
      <c r="E333" s="110"/>
      <c r="F333" s="139" t="str">
        <f>IF($C$346=0,"",IF(C333="[For completion]","",C333/$C$346))</f>
        <v/>
      </c>
      <c r="G333" s="139" t="str">
        <f>IF($D$346=0,"",IF(D333="[For completion]","",D333/$D$346))</f>
        <v/>
      </c>
    </row>
    <row r="334" spans="1:7" s="71" customFormat="1" x14ac:dyDescent="0.3">
      <c r="A334" s="104" t="s">
        <v>1580</v>
      </c>
      <c r="B334" s="122" t="s">
        <v>1581</v>
      </c>
      <c r="C334" s="131"/>
      <c r="D334" s="104"/>
      <c r="E334" s="110"/>
      <c r="F334" s="139" t="str">
        <f t="shared" ref="F334:F345" si="13">IF($C$346=0,"",IF(C334="[For completion]","",C334/$C$346))</f>
        <v/>
      </c>
      <c r="G334" s="139" t="str">
        <f t="shared" ref="G334:G345" si="14">IF($D$346=0,"",IF(D334="[For completion]","",D334/$D$346))</f>
        <v/>
      </c>
    </row>
    <row r="335" spans="1:7" s="71" customFormat="1" x14ac:dyDescent="0.3">
      <c r="A335" s="104" t="s">
        <v>1582</v>
      </c>
      <c r="B335" s="122" t="s">
        <v>1583</v>
      </c>
      <c r="C335" s="131"/>
      <c r="D335" s="104"/>
      <c r="E335" s="110"/>
      <c r="F335" s="139" t="str">
        <f t="shared" si="13"/>
        <v/>
      </c>
      <c r="G335" s="139" t="str">
        <f t="shared" si="14"/>
        <v/>
      </c>
    </row>
    <row r="336" spans="1:7" s="71" customFormat="1" x14ac:dyDescent="0.3">
      <c r="A336" s="104" t="s">
        <v>1584</v>
      </c>
      <c r="B336" s="122" t="s">
        <v>1585</v>
      </c>
      <c r="C336" s="131"/>
      <c r="D336" s="104"/>
      <c r="E336" s="110"/>
      <c r="F336" s="139" t="str">
        <f t="shared" si="13"/>
        <v/>
      </c>
      <c r="G336" s="139" t="str">
        <f t="shared" si="14"/>
        <v/>
      </c>
    </row>
    <row r="337" spans="1:7" s="71" customFormat="1" x14ac:dyDescent="0.3">
      <c r="A337" s="104" t="s">
        <v>1586</v>
      </c>
      <c r="B337" s="122" t="s">
        <v>1587</v>
      </c>
      <c r="C337" s="131"/>
      <c r="D337" s="104"/>
      <c r="E337" s="110"/>
      <c r="F337" s="139" t="str">
        <f t="shared" si="13"/>
        <v/>
      </c>
      <c r="G337" s="139" t="str">
        <f t="shared" si="14"/>
        <v/>
      </c>
    </row>
    <row r="338" spans="1:7" s="71" customFormat="1" x14ac:dyDescent="0.3">
      <c r="A338" s="104" t="s">
        <v>1588</v>
      </c>
      <c r="B338" s="122" t="s">
        <v>1589</v>
      </c>
      <c r="C338" s="131"/>
      <c r="D338" s="104"/>
      <c r="E338" s="110"/>
      <c r="F338" s="139" t="str">
        <f t="shared" si="13"/>
        <v/>
      </c>
      <c r="G338" s="139" t="str">
        <f t="shared" si="14"/>
        <v/>
      </c>
    </row>
    <row r="339" spans="1:7" s="71" customFormat="1" x14ac:dyDescent="0.3">
      <c r="A339" s="104" t="s">
        <v>1590</v>
      </c>
      <c r="B339" s="122" t="s">
        <v>1591</v>
      </c>
      <c r="C339" s="131"/>
      <c r="D339" s="104"/>
      <c r="E339" s="110"/>
      <c r="F339" s="139" t="str">
        <f t="shared" si="13"/>
        <v/>
      </c>
      <c r="G339" s="139" t="str">
        <f t="shared" si="14"/>
        <v/>
      </c>
    </row>
    <row r="340" spans="1:7" s="71" customFormat="1" x14ac:dyDescent="0.3">
      <c r="A340" s="104" t="s">
        <v>1592</v>
      </c>
      <c r="B340" s="122" t="s">
        <v>1593</v>
      </c>
      <c r="C340" s="131"/>
      <c r="D340" s="104"/>
      <c r="E340" s="110"/>
      <c r="F340" s="139" t="str">
        <f t="shared" si="13"/>
        <v/>
      </c>
      <c r="G340" s="139" t="str">
        <f t="shared" si="14"/>
        <v/>
      </c>
    </row>
    <row r="341" spans="1:7" s="71" customFormat="1" x14ac:dyDescent="0.3">
      <c r="A341" s="104" t="s">
        <v>1594</v>
      </c>
      <c r="B341" s="122" t="s">
        <v>1595</v>
      </c>
      <c r="C341" s="131"/>
      <c r="D341" s="104"/>
      <c r="E341" s="110"/>
      <c r="F341" s="139" t="str">
        <f t="shared" si="13"/>
        <v/>
      </c>
      <c r="G341" s="139" t="str">
        <f t="shared" si="14"/>
        <v/>
      </c>
    </row>
    <row r="342" spans="1:7" s="71" customFormat="1" x14ac:dyDescent="0.3">
      <c r="A342" s="104" t="s">
        <v>1596</v>
      </c>
      <c r="B342" s="104" t="s">
        <v>1597</v>
      </c>
      <c r="C342" s="131"/>
      <c r="D342" s="104"/>
      <c r="F342" s="139" t="str">
        <f t="shared" si="13"/>
        <v/>
      </c>
      <c r="G342" s="139" t="str">
        <f t="shared" si="14"/>
        <v/>
      </c>
    </row>
    <row r="343" spans="1:7" s="71" customFormat="1" x14ac:dyDescent="0.3">
      <c r="A343" s="104" t="s">
        <v>1598</v>
      </c>
      <c r="B343" s="104" t="s">
        <v>1599</v>
      </c>
      <c r="C343" s="131"/>
      <c r="D343" s="104"/>
      <c r="F343" s="139" t="str">
        <f t="shared" si="13"/>
        <v/>
      </c>
      <c r="G343" s="139" t="str">
        <f t="shared" si="14"/>
        <v/>
      </c>
    </row>
    <row r="344" spans="1:7" s="71" customFormat="1" x14ac:dyDescent="0.3">
      <c r="A344" s="104" t="s">
        <v>1600</v>
      </c>
      <c r="B344" s="122" t="s">
        <v>1601</v>
      </c>
      <c r="C344" s="131"/>
      <c r="D344" s="104"/>
      <c r="E344" s="110"/>
      <c r="F344" s="139" t="str">
        <f t="shared" si="13"/>
        <v/>
      </c>
      <c r="G344" s="139" t="str">
        <f t="shared" si="14"/>
        <v/>
      </c>
    </row>
    <row r="345" spans="1:7" s="71" customFormat="1" x14ac:dyDescent="0.3">
      <c r="A345" s="104" t="s">
        <v>1602</v>
      </c>
      <c r="B345" s="104" t="s">
        <v>1549</v>
      </c>
      <c r="C345" s="131"/>
      <c r="D345" s="104"/>
      <c r="F345" s="139" t="str">
        <f t="shared" si="13"/>
        <v/>
      </c>
      <c r="G345" s="139" t="str">
        <f t="shared" si="14"/>
        <v/>
      </c>
    </row>
    <row r="346" spans="1:7" s="71" customFormat="1" x14ac:dyDescent="0.3">
      <c r="A346" s="104" t="s">
        <v>1603</v>
      </c>
      <c r="B346" s="122" t="s">
        <v>72</v>
      </c>
      <c r="C346" s="131">
        <f>SUM(C333:C345)</f>
        <v>0</v>
      </c>
      <c r="D346" s="104">
        <f>SUM(D333:D345)</f>
        <v>0</v>
      </c>
      <c r="E346" s="110"/>
      <c r="F346" s="191">
        <f>SUM(F333:F345)</f>
        <v>0</v>
      </c>
      <c r="G346" s="191">
        <f>SUM(G333:G345)</f>
        <v>0</v>
      </c>
    </row>
    <row r="347" spans="1:7" s="71" customFormat="1" x14ac:dyDescent="0.3">
      <c r="A347" s="104" t="s">
        <v>1604</v>
      </c>
      <c r="B347" s="122"/>
      <c r="C347" s="131"/>
      <c r="D347" s="104"/>
      <c r="E347" s="110"/>
      <c r="F347" s="191"/>
      <c r="G347" s="191"/>
    </row>
    <row r="348" spans="1:7" s="71" customFormat="1" x14ac:dyDescent="0.3">
      <c r="A348" s="104" t="s">
        <v>1605</v>
      </c>
      <c r="B348" s="122"/>
      <c r="C348" s="131"/>
      <c r="D348" s="104"/>
      <c r="E348" s="110"/>
      <c r="F348" s="191"/>
      <c r="G348" s="191"/>
    </row>
    <row r="349" spans="1:7" s="71" customFormat="1" x14ac:dyDescent="0.3">
      <c r="A349" s="104" t="s">
        <v>1606</v>
      </c>
    </row>
    <row r="350" spans="1:7" s="71" customFormat="1" x14ac:dyDescent="0.3">
      <c r="A350" s="104" t="s">
        <v>1607</v>
      </c>
    </row>
    <row r="351" spans="1:7" s="71" customFormat="1" x14ac:dyDescent="0.3">
      <c r="A351" s="104" t="s">
        <v>1608</v>
      </c>
      <c r="B351" s="122"/>
      <c r="C351" s="131"/>
      <c r="D351" s="104"/>
      <c r="E351" s="110"/>
      <c r="F351" s="191"/>
      <c r="G351" s="191"/>
    </row>
    <row r="352" spans="1:7" s="71" customFormat="1" x14ac:dyDescent="0.3">
      <c r="A352" s="104" t="s">
        <v>1609</v>
      </c>
      <c r="B352" s="122"/>
      <c r="C352" s="131"/>
      <c r="D352" s="104"/>
      <c r="E352" s="110"/>
      <c r="F352" s="191"/>
      <c r="G352" s="191"/>
    </row>
    <row r="353" spans="1:7" s="71" customFormat="1" x14ac:dyDescent="0.3">
      <c r="A353" s="104" t="s">
        <v>1610</v>
      </c>
      <c r="B353" s="122"/>
      <c r="C353" s="131"/>
      <c r="D353" s="104"/>
      <c r="E353" s="110"/>
      <c r="F353" s="191"/>
      <c r="G353" s="191"/>
    </row>
    <row r="354" spans="1:7" s="71" customFormat="1" x14ac:dyDescent="0.3">
      <c r="A354" s="104" t="s">
        <v>1611</v>
      </c>
      <c r="B354" s="122"/>
      <c r="C354" s="131"/>
      <c r="D354" s="104"/>
      <c r="E354" s="110"/>
      <c r="F354" s="191"/>
      <c r="G354" s="191"/>
    </row>
    <row r="355" spans="1:7" s="71" customFormat="1" x14ac:dyDescent="0.3">
      <c r="A355" s="104" t="s">
        <v>1612</v>
      </c>
      <c r="B355" s="122"/>
      <c r="C355" s="104"/>
      <c r="D355" s="104"/>
      <c r="E355" s="110"/>
      <c r="F355" s="110"/>
      <c r="G355" s="110"/>
    </row>
    <row r="356" spans="1:7" s="71" customFormat="1" x14ac:dyDescent="0.3">
      <c r="A356" s="104" t="s">
        <v>1613</v>
      </c>
      <c r="B356" s="122"/>
      <c r="C356" s="104"/>
      <c r="D356" s="104"/>
      <c r="E356" s="110"/>
      <c r="F356" s="110"/>
      <c r="G356" s="110"/>
    </row>
    <row r="357" spans="1:7" ht="15" customHeight="1" x14ac:dyDescent="0.25">
      <c r="A357" s="125"/>
      <c r="B357" s="147" t="s">
        <v>1614</v>
      </c>
      <c r="C357" s="125" t="s">
        <v>59</v>
      </c>
      <c r="D357" s="125" t="s">
        <v>1529</v>
      </c>
      <c r="E357" s="127"/>
      <c r="F357" s="125" t="s">
        <v>512</v>
      </c>
      <c r="G357" s="125" t="s">
        <v>1530</v>
      </c>
    </row>
    <row r="358" spans="1:7" s="71" customFormat="1" x14ac:dyDescent="0.3">
      <c r="A358" s="104" t="s">
        <v>1615</v>
      </c>
      <c r="B358" s="122" t="s">
        <v>1616</v>
      </c>
      <c r="C358" s="131"/>
      <c r="D358" s="104"/>
      <c r="E358" s="110"/>
      <c r="F358" s="139" t="str">
        <f>IF($C$365=0,"",IF(C358="[For completion]","",C358/$C$365))</f>
        <v/>
      </c>
      <c r="G358" s="139" t="str">
        <f>IF($D$365=0,"",IF(D358="[For completion]","",D358/$D$365))</f>
        <v/>
      </c>
    </row>
    <row r="359" spans="1:7" s="71" customFormat="1" x14ac:dyDescent="0.3">
      <c r="A359" s="104" t="s">
        <v>1617</v>
      </c>
      <c r="B359" s="206" t="s">
        <v>1618</v>
      </c>
      <c r="C359" s="131"/>
      <c r="D359" s="104"/>
      <c r="E359" s="110"/>
      <c r="F359" s="139" t="str">
        <f t="shared" ref="F359:F364" si="15">IF($C$365=0,"",IF(C359="[For completion]","",C359/$C$365))</f>
        <v/>
      </c>
      <c r="G359" s="139" t="str">
        <f t="shared" ref="G359:G364" si="16">IF($D$365=0,"",IF(D359="[For completion]","",D359/$D$365))</f>
        <v/>
      </c>
    </row>
    <row r="360" spans="1:7" s="71" customFormat="1" x14ac:dyDescent="0.3">
      <c r="A360" s="104" t="s">
        <v>1619</v>
      </c>
      <c r="B360" s="122" t="s">
        <v>1620</v>
      </c>
      <c r="C360" s="131"/>
      <c r="D360" s="104"/>
      <c r="E360" s="110"/>
      <c r="F360" s="139" t="str">
        <f t="shared" si="15"/>
        <v/>
      </c>
      <c r="G360" s="139" t="str">
        <f t="shared" si="16"/>
        <v/>
      </c>
    </row>
    <row r="361" spans="1:7" s="71" customFormat="1" x14ac:dyDescent="0.3">
      <c r="A361" s="104" t="s">
        <v>1621</v>
      </c>
      <c r="B361" s="122" t="s">
        <v>1622</v>
      </c>
      <c r="C361" s="131"/>
      <c r="D361" s="104"/>
      <c r="E361" s="110"/>
      <c r="F361" s="139" t="str">
        <f t="shared" si="15"/>
        <v/>
      </c>
      <c r="G361" s="139" t="str">
        <f t="shared" si="16"/>
        <v/>
      </c>
    </row>
    <row r="362" spans="1:7" s="71" customFormat="1" x14ac:dyDescent="0.3">
      <c r="A362" s="104" t="s">
        <v>1623</v>
      </c>
      <c r="B362" s="122" t="s">
        <v>1624</v>
      </c>
      <c r="C362" s="131"/>
      <c r="D362" s="104"/>
      <c r="E362" s="110"/>
      <c r="F362" s="139" t="str">
        <f t="shared" si="15"/>
        <v/>
      </c>
      <c r="G362" s="139" t="str">
        <f t="shared" si="16"/>
        <v/>
      </c>
    </row>
    <row r="363" spans="1:7" s="71" customFormat="1" x14ac:dyDescent="0.3">
      <c r="A363" s="104" t="s">
        <v>1625</v>
      </c>
      <c r="B363" s="122" t="s">
        <v>1626</v>
      </c>
      <c r="C363" s="131"/>
      <c r="D363" s="104"/>
      <c r="E363" s="110"/>
      <c r="F363" s="139" t="str">
        <f t="shared" si="15"/>
        <v/>
      </c>
      <c r="G363" s="139" t="str">
        <f t="shared" si="16"/>
        <v/>
      </c>
    </row>
    <row r="364" spans="1:7" s="71" customFormat="1" x14ac:dyDescent="0.3">
      <c r="A364" s="104" t="s">
        <v>1627</v>
      </c>
      <c r="B364" s="122" t="s">
        <v>1628</v>
      </c>
      <c r="C364" s="131"/>
      <c r="D364" s="104"/>
      <c r="E364" s="110"/>
      <c r="F364" s="139" t="str">
        <f t="shared" si="15"/>
        <v/>
      </c>
      <c r="G364" s="139" t="str">
        <f t="shared" si="16"/>
        <v/>
      </c>
    </row>
    <row r="365" spans="1:7" s="71" customFormat="1" x14ac:dyDescent="0.3">
      <c r="A365" s="104" t="s">
        <v>1629</v>
      </c>
      <c r="B365" s="122" t="s">
        <v>72</v>
      </c>
      <c r="C365" s="131">
        <f>SUM(C358:C364)</f>
        <v>0</v>
      </c>
      <c r="D365" s="104">
        <f>SUM(D358:D364)</f>
        <v>0</v>
      </c>
      <c r="E365" s="110"/>
      <c r="F365" s="191">
        <f>SUM(F358:F364)</f>
        <v>0</v>
      </c>
      <c r="G365" s="191">
        <f>SUM(G358:G364)</f>
        <v>0</v>
      </c>
    </row>
    <row r="366" spans="1:7" s="71" customFormat="1" x14ac:dyDescent="0.3">
      <c r="A366" s="104" t="s">
        <v>1630</v>
      </c>
      <c r="B366" s="122"/>
      <c r="C366" s="104"/>
      <c r="D366" s="104"/>
      <c r="E366" s="110"/>
      <c r="F366" s="110"/>
      <c r="G366" s="110"/>
    </row>
    <row r="367" spans="1:7" ht="15" customHeight="1" x14ac:dyDescent="0.25">
      <c r="A367" s="125"/>
      <c r="B367" s="147" t="s">
        <v>1631</v>
      </c>
      <c r="C367" s="125" t="s">
        <v>59</v>
      </c>
      <c r="D367" s="125" t="s">
        <v>1529</v>
      </c>
      <c r="E367" s="127"/>
      <c r="F367" s="125" t="s">
        <v>512</v>
      </c>
      <c r="G367" s="125" t="s">
        <v>1530</v>
      </c>
    </row>
    <row r="368" spans="1:7" s="71" customFormat="1" x14ac:dyDescent="0.3">
      <c r="A368" s="104" t="s">
        <v>1632</v>
      </c>
      <c r="B368" s="122" t="s">
        <v>1633</v>
      </c>
      <c r="C368" s="131"/>
      <c r="D368" s="104"/>
      <c r="E368" s="110"/>
      <c r="F368" s="139" t="str">
        <f>IF($C$372=0,"",IF(C368="[For completion]","",C368/$C$372))</f>
        <v/>
      </c>
      <c r="G368" s="139" t="str">
        <f>IF($D$372=0,"",IF(D368="[For completion]","",D368/$D$372))</f>
        <v/>
      </c>
    </row>
    <row r="369" spans="1:7" s="71" customFormat="1" x14ac:dyDescent="0.3">
      <c r="A369" s="104" t="s">
        <v>1634</v>
      </c>
      <c r="B369" s="206" t="s">
        <v>1635</v>
      </c>
      <c r="C369" s="131"/>
      <c r="D369" s="104"/>
      <c r="E369" s="110"/>
      <c r="F369" s="139" t="str">
        <f>IF($C$372=0,"",IF(C369="[For completion]","",C369/$C$372))</f>
        <v/>
      </c>
      <c r="G369" s="139" t="str">
        <f>IF($D$372=0,"",IF(D369="[For completion]","",D369/$D$372))</f>
        <v/>
      </c>
    </row>
    <row r="370" spans="1:7" s="71" customFormat="1" x14ac:dyDescent="0.3">
      <c r="A370" s="104" t="s">
        <v>1636</v>
      </c>
      <c r="B370" s="122" t="s">
        <v>1628</v>
      </c>
      <c r="C370" s="131"/>
      <c r="D370" s="104"/>
      <c r="E370" s="110"/>
      <c r="F370" s="139" t="str">
        <f>IF($C$372=0,"",IF(C370="[For completion]","",C370/$C$372))</f>
        <v/>
      </c>
      <c r="G370" s="139" t="str">
        <f>IF($D$372=0,"",IF(D370="[For completion]","",D370/$D$372))</f>
        <v/>
      </c>
    </row>
    <row r="371" spans="1:7" s="71" customFormat="1" x14ac:dyDescent="0.3">
      <c r="A371" s="104" t="s">
        <v>1637</v>
      </c>
      <c r="B371" s="104" t="s">
        <v>1549</v>
      </c>
      <c r="C371" s="131"/>
      <c r="D371" s="104"/>
      <c r="E371" s="110"/>
      <c r="F371" s="139" t="str">
        <f>IF($C$372=0,"",IF(C371="[For completion]","",C371/$C$372))</f>
        <v/>
      </c>
      <c r="G371" s="139" t="str">
        <f>IF($D$372=0,"",IF(D371="[For completion]","",D371/$D$372))</f>
        <v/>
      </c>
    </row>
    <row r="372" spans="1:7" s="71" customFormat="1" x14ac:dyDescent="0.3">
      <c r="A372" s="104" t="s">
        <v>1638</v>
      </c>
      <c r="B372" s="122" t="s">
        <v>72</v>
      </c>
      <c r="C372" s="131">
        <f>SUM(C368:C371)</f>
        <v>0</v>
      </c>
      <c r="D372" s="104">
        <f>SUM(D368:D371)</f>
        <v>0</v>
      </c>
      <c r="E372" s="110"/>
      <c r="F372" s="191">
        <f>SUM(F368:F371)</f>
        <v>0</v>
      </c>
      <c r="G372" s="191">
        <f>SUM(G368:G371)</f>
        <v>0</v>
      </c>
    </row>
    <row r="373" spans="1:7" s="71" customFormat="1" x14ac:dyDescent="0.3">
      <c r="A373" s="104" t="s">
        <v>1639</v>
      </c>
      <c r="B373" s="122"/>
      <c r="C373" s="104"/>
      <c r="D373" s="104"/>
      <c r="E373" s="110"/>
      <c r="F373" s="110"/>
      <c r="G373" s="110"/>
    </row>
    <row r="374" spans="1:7" ht="15" customHeight="1" x14ac:dyDescent="0.25">
      <c r="A374" s="125"/>
      <c r="B374" s="147" t="s">
        <v>1640</v>
      </c>
      <c r="C374" s="125" t="s">
        <v>1641</v>
      </c>
      <c r="D374" s="125" t="s">
        <v>1642</v>
      </c>
      <c r="E374" s="127"/>
      <c r="F374" s="125" t="s">
        <v>1643</v>
      </c>
      <c r="G374" s="125"/>
    </row>
    <row r="375" spans="1:7" s="71" customFormat="1" x14ac:dyDescent="0.3">
      <c r="A375" s="104" t="s">
        <v>1644</v>
      </c>
      <c r="B375" s="122" t="s">
        <v>1616</v>
      </c>
      <c r="C375" s="131"/>
      <c r="D375" s="131"/>
      <c r="E375" s="100"/>
      <c r="F375" s="131"/>
      <c r="G375" s="139" t="str">
        <f>IF($D$393=0,"",IF(D375="[For completion]","",D375/$D$393))</f>
        <v/>
      </c>
    </row>
    <row r="376" spans="1:7" s="71" customFormat="1" x14ac:dyDescent="0.3">
      <c r="A376" s="104" t="s">
        <v>1645</v>
      </c>
      <c r="B376" s="122" t="s">
        <v>1618</v>
      </c>
      <c r="C376" s="131"/>
      <c r="D376" s="131"/>
      <c r="E376" s="100"/>
      <c r="F376" s="131"/>
      <c r="G376" s="139" t="str">
        <f t="shared" ref="G376:G393" si="17">IF($D$393=0,"",IF(D376="[For completion]","",D376/$D$393))</f>
        <v/>
      </c>
    </row>
    <row r="377" spans="1:7" s="71" customFormat="1" x14ac:dyDescent="0.3">
      <c r="A377" s="104" t="s">
        <v>1646</v>
      </c>
      <c r="B377" s="122" t="s">
        <v>1620</v>
      </c>
      <c r="C377" s="131"/>
      <c r="D377" s="131"/>
      <c r="E377" s="100"/>
      <c r="F377" s="131"/>
      <c r="G377" s="139" t="str">
        <f t="shared" si="17"/>
        <v/>
      </c>
    </row>
    <row r="378" spans="1:7" s="71" customFormat="1" x14ac:dyDescent="0.3">
      <c r="A378" s="104" t="s">
        <v>1647</v>
      </c>
      <c r="B378" s="122" t="s">
        <v>1622</v>
      </c>
      <c r="C378" s="131"/>
      <c r="D378" s="131"/>
      <c r="E378" s="100"/>
      <c r="F378" s="131"/>
      <c r="G378" s="139" t="str">
        <f t="shared" si="17"/>
        <v/>
      </c>
    </row>
    <row r="379" spans="1:7" s="71" customFormat="1" x14ac:dyDescent="0.3">
      <c r="A379" s="104" t="s">
        <v>1648</v>
      </c>
      <c r="B379" s="122" t="s">
        <v>1624</v>
      </c>
      <c r="C379" s="131"/>
      <c r="D379" s="131"/>
      <c r="E379" s="100"/>
      <c r="F379" s="131"/>
      <c r="G379" s="139" t="str">
        <f t="shared" si="17"/>
        <v/>
      </c>
    </row>
    <row r="380" spans="1:7" s="71" customFormat="1" x14ac:dyDescent="0.3">
      <c r="A380" s="104" t="s">
        <v>1649</v>
      </c>
      <c r="B380" s="122" t="s">
        <v>1626</v>
      </c>
      <c r="C380" s="131"/>
      <c r="D380" s="131"/>
      <c r="E380" s="100"/>
      <c r="F380" s="131"/>
      <c r="G380" s="139" t="str">
        <f t="shared" si="17"/>
        <v/>
      </c>
    </row>
    <row r="381" spans="1:7" s="71" customFormat="1" x14ac:dyDescent="0.3">
      <c r="A381" s="104" t="s">
        <v>1650</v>
      </c>
      <c r="B381" s="122" t="s">
        <v>1628</v>
      </c>
      <c r="C381" s="131"/>
      <c r="D381" s="131"/>
      <c r="E381" s="100"/>
      <c r="F381" s="131"/>
      <c r="G381" s="139" t="str">
        <f t="shared" si="17"/>
        <v/>
      </c>
    </row>
    <row r="382" spans="1:7" s="71" customFormat="1" x14ac:dyDescent="0.3">
      <c r="A382" s="104" t="s">
        <v>1651</v>
      </c>
      <c r="B382" s="122" t="s">
        <v>1549</v>
      </c>
      <c r="C382" s="131"/>
      <c r="D382" s="131"/>
      <c r="E382" s="100"/>
      <c r="F382" s="131"/>
      <c r="G382" s="139" t="str">
        <f t="shared" si="17"/>
        <v/>
      </c>
    </row>
    <row r="383" spans="1:7" s="71" customFormat="1" x14ac:dyDescent="0.3">
      <c r="A383" s="104" t="s">
        <v>1652</v>
      </c>
      <c r="B383" s="122" t="s">
        <v>72</v>
      </c>
      <c r="C383" s="131">
        <f>SUM(C375:C382)</f>
        <v>0</v>
      </c>
      <c r="D383" s="131">
        <f>SUM(D375:D382)</f>
        <v>0</v>
      </c>
      <c r="E383" s="100"/>
      <c r="F383" s="104"/>
      <c r="G383" s="139" t="str">
        <f t="shared" si="17"/>
        <v/>
      </c>
    </row>
    <row r="384" spans="1:7" s="71" customFormat="1" ht="14.25" customHeight="1" x14ac:dyDescent="0.3">
      <c r="A384" s="104" t="s">
        <v>1653</v>
      </c>
      <c r="B384" s="122" t="s">
        <v>1654</v>
      </c>
      <c r="C384" s="104"/>
      <c r="D384" s="104"/>
      <c r="E384" s="104"/>
      <c r="F384" s="131"/>
      <c r="G384" s="139" t="str">
        <f t="shared" si="17"/>
        <v/>
      </c>
    </row>
    <row r="385" spans="1:7" s="71" customFormat="1" ht="14.25" customHeight="1" x14ac:dyDescent="0.3">
      <c r="A385" s="104" t="s">
        <v>1655</v>
      </c>
      <c r="B385" s="122"/>
      <c r="C385" s="131"/>
      <c r="D385" s="104"/>
      <c r="E385" s="100"/>
      <c r="F385" s="139"/>
      <c r="G385" s="139" t="str">
        <f t="shared" si="17"/>
        <v/>
      </c>
    </row>
    <row r="386" spans="1:7" s="71" customFormat="1" ht="14.25" customHeight="1" x14ac:dyDescent="0.3">
      <c r="A386" s="104" t="s">
        <v>1656</v>
      </c>
      <c r="B386" s="122"/>
      <c r="C386" s="131"/>
      <c r="D386" s="104"/>
      <c r="E386" s="100"/>
      <c r="F386" s="139"/>
      <c r="G386" s="139" t="str">
        <f t="shared" si="17"/>
        <v/>
      </c>
    </row>
    <row r="387" spans="1:7" s="71" customFormat="1" ht="14.25" customHeight="1" x14ac:dyDescent="0.3">
      <c r="A387" s="104" t="s">
        <v>1657</v>
      </c>
      <c r="B387" s="122"/>
      <c r="C387" s="131"/>
      <c r="D387" s="104"/>
      <c r="E387" s="100"/>
      <c r="F387" s="139"/>
      <c r="G387" s="139" t="str">
        <f t="shared" si="17"/>
        <v/>
      </c>
    </row>
    <row r="388" spans="1:7" s="71" customFormat="1" ht="14.25" customHeight="1" x14ac:dyDescent="0.3">
      <c r="A388" s="104" t="s">
        <v>1658</v>
      </c>
      <c r="B388" s="122"/>
      <c r="C388" s="131"/>
      <c r="D388" s="104"/>
      <c r="E388" s="100"/>
      <c r="F388" s="139"/>
      <c r="G388" s="139" t="str">
        <f t="shared" si="17"/>
        <v/>
      </c>
    </row>
    <row r="389" spans="1:7" s="71" customFormat="1" ht="14.25" customHeight="1" x14ac:dyDescent="0.3">
      <c r="A389" s="104" t="s">
        <v>1659</v>
      </c>
      <c r="B389" s="122"/>
      <c r="C389" s="131"/>
      <c r="D389" s="104"/>
      <c r="E389" s="100"/>
      <c r="F389" s="139"/>
      <c r="G389" s="139" t="str">
        <f t="shared" si="17"/>
        <v/>
      </c>
    </row>
    <row r="390" spans="1:7" s="71" customFormat="1" ht="14.25" customHeight="1" x14ac:dyDescent="0.3">
      <c r="A390" s="104" t="s">
        <v>1660</v>
      </c>
      <c r="B390" s="122"/>
      <c r="C390" s="131"/>
      <c r="D390" s="104"/>
      <c r="E390" s="100"/>
      <c r="F390" s="139"/>
      <c r="G390" s="139" t="str">
        <f t="shared" si="17"/>
        <v/>
      </c>
    </row>
    <row r="391" spans="1:7" s="71" customFormat="1" ht="14.25" customHeight="1" x14ac:dyDescent="0.3">
      <c r="A391" s="104" t="s">
        <v>1661</v>
      </c>
      <c r="B391" s="122"/>
      <c r="C391" s="131"/>
      <c r="D391" s="104"/>
      <c r="E391" s="100"/>
      <c r="F391" s="139"/>
      <c r="G391" s="139" t="str">
        <f t="shared" si="17"/>
        <v/>
      </c>
    </row>
    <row r="392" spans="1:7" s="71" customFormat="1" ht="14.25" customHeight="1" x14ac:dyDescent="0.3">
      <c r="A392" s="104" t="s">
        <v>1662</v>
      </c>
      <c r="B392" s="122"/>
      <c r="C392" s="131"/>
      <c r="D392" s="104"/>
      <c r="E392" s="100"/>
      <c r="F392" s="139"/>
      <c r="G392" s="139" t="str">
        <f t="shared" si="17"/>
        <v/>
      </c>
    </row>
    <row r="393" spans="1:7" s="71" customFormat="1" ht="14.25" customHeight="1" x14ac:dyDescent="0.3">
      <c r="A393" s="104" t="s">
        <v>1663</v>
      </c>
      <c r="B393" s="122"/>
      <c r="C393" s="131"/>
      <c r="D393" s="104"/>
      <c r="E393" s="100"/>
      <c r="F393" s="139"/>
      <c r="G393" s="139" t="str">
        <f t="shared" si="17"/>
        <v/>
      </c>
    </row>
    <row r="394" spans="1:7" s="71" customFormat="1" ht="14.25" customHeight="1" x14ac:dyDescent="0.3">
      <c r="A394" s="104" t="s">
        <v>1664</v>
      </c>
      <c r="B394" s="104"/>
      <c r="C394" s="207"/>
      <c r="D394" s="104"/>
      <c r="E394" s="100"/>
      <c r="F394" s="100"/>
      <c r="G394" s="100"/>
    </row>
    <row r="395" spans="1:7" s="71" customFormat="1" ht="14.25" customHeight="1" x14ac:dyDescent="0.3">
      <c r="A395" s="104" t="s">
        <v>1665</v>
      </c>
      <c r="B395" s="104"/>
      <c r="C395" s="207"/>
      <c r="D395" s="104"/>
      <c r="E395" s="100"/>
      <c r="F395" s="100"/>
      <c r="G395" s="100"/>
    </row>
    <row r="396" spans="1:7" s="71" customFormat="1" ht="14.25" customHeight="1" x14ac:dyDescent="0.3">
      <c r="A396" s="104" t="s">
        <v>1666</v>
      </c>
      <c r="B396" s="104"/>
      <c r="C396" s="207"/>
      <c r="D396" s="104"/>
      <c r="E396" s="100"/>
      <c r="F396" s="100"/>
      <c r="G396" s="100"/>
    </row>
    <row r="397" spans="1:7" s="71" customFormat="1" ht="14.25" customHeight="1" x14ac:dyDescent="0.3">
      <c r="A397" s="104" t="s">
        <v>1667</v>
      </c>
      <c r="B397" s="104"/>
      <c r="C397" s="207"/>
      <c r="D397" s="104"/>
      <c r="E397" s="100"/>
      <c r="F397" s="100"/>
      <c r="G397" s="100"/>
    </row>
    <row r="398" spans="1:7" s="71" customFormat="1" ht="14.25" customHeight="1" x14ac:dyDescent="0.3">
      <c r="A398" s="104" t="s">
        <v>1668</v>
      </c>
      <c r="B398" s="104"/>
      <c r="C398" s="207"/>
      <c r="D398" s="104"/>
      <c r="E398" s="100"/>
      <c r="F398" s="100"/>
      <c r="G398" s="100"/>
    </row>
    <row r="399" spans="1:7" s="71" customFormat="1" ht="14.25" customHeight="1" x14ac:dyDescent="0.3">
      <c r="A399" s="104" t="s">
        <v>1669</v>
      </c>
      <c r="B399" s="104"/>
      <c r="C399" s="207"/>
      <c r="D399" s="104"/>
      <c r="E399" s="100"/>
      <c r="F399" s="100"/>
      <c r="G399" s="100"/>
    </row>
    <row r="400" spans="1:7" s="71" customFormat="1" ht="14.25" customHeight="1" x14ac:dyDescent="0.3">
      <c r="A400" s="104" t="s">
        <v>1670</v>
      </c>
      <c r="B400" s="104"/>
      <c r="C400" s="207"/>
      <c r="D400" s="104"/>
      <c r="E400" s="100"/>
      <c r="F400" s="100"/>
      <c r="G400" s="100"/>
    </row>
    <row r="401" spans="1:7" s="71" customFormat="1" ht="14.25" customHeight="1" x14ac:dyDescent="0.3">
      <c r="A401" s="104" t="s">
        <v>1671</v>
      </c>
      <c r="B401" s="104"/>
      <c r="C401" s="207"/>
      <c r="D401" s="104"/>
      <c r="E401" s="100"/>
      <c r="F401" s="100"/>
      <c r="G401" s="100"/>
    </row>
    <row r="402" spans="1:7" s="71" customFormat="1" ht="14.25" customHeight="1" x14ac:dyDescent="0.3">
      <c r="A402" s="104" t="s">
        <v>1672</v>
      </c>
      <c r="B402" s="104"/>
      <c r="C402" s="207"/>
      <c r="D402" s="104"/>
      <c r="E402" s="100"/>
      <c r="F402" s="100"/>
      <c r="G402" s="100"/>
    </row>
    <row r="403" spans="1:7" s="71" customFormat="1" ht="14.25" customHeight="1" x14ac:dyDescent="0.3">
      <c r="A403" s="104" t="s">
        <v>1673</v>
      </c>
      <c r="B403" s="104"/>
      <c r="C403" s="207"/>
      <c r="D403" s="104"/>
      <c r="E403" s="100"/>
      <c r="F403" s="100"/>
      <c r="G403" s="100"/>
    </row>
    <row r="404" spans="1:7" s="71" customFormat="1" ht="14.25" customHeight="1" x14ac:dyDescent="0.3">
      <c r="A404" s="104" t="s">
        <v>1674</v>
      </c>
      <c r="B404" s="104"/>
      <c r="C404" s="207"/>
      <c r="D404" s="104"/>
      <c r="E404" s="100"/>
      <c r="F404" s="100"/>
      <c r="G404" s="100"/>
    </row>
    <row r="405" spans="1:7" s="71" customFormat="1" ht="14.25" customHeight="1" x14ac:dyDescent="0.3">
      <c r="A405" s="104" t="s">
        <v>1675</v>
      </c>
      <c r="B405" s="104"/>
      <c r="C405" s="207"/>
      <c r="D405" s="104"/>
      <c r="E405" s="100"/>
      <c r="F405" s="100"/>
      <c r="G405" s="100"/>
    </row>
    <row r="406" spans="1:7" s="71" customFormat="1" ht="14.25" customHeight="1" x14ac:dyDescent="0.3">
      <c r="A406" s="104" t="s">
        <v>1676</v>
      </c>
      <c r="B406" s="104"/>
      <c r="C406" s="207"/>
      <c r="D406" s="104"/>
      <c r="E406" s="100"/>
      <c r="F406" s="100"/>
      <c r="G406" s="100"/>
    </row>
    <row r="407" spans="1:7" s="71" customFormat="1" ht="14.25" customHeight="1" x14ac:dyDescent="0.3">
      <c r="A407" s="104" t="s">
        <v>1677</v>
      </c>
      <c r="B407" s="104"/>
      <c r="C407" s="207"/>
      <c r="D407" s="104"/>
      <c r="E407" s="100"/>
      <c r="F407" s="100"/>
      <c r="G407" s="100"/>
    </row>
    <row r="408" spans="1:7" s="71" customFormat="1" ht="14.25" customHeight="1" x14ac:dyDescent="0.3">
      <c r="A408" s="104" t="s">
        <v>1678</v>
      </c>
      <c r="B408" s="104"/>
      <c r="C408" s="207"/>
      <c r="D408" s="104"/>
      <c r="E408" s="100"/>
      <c r="F408" s="100"/>
      <c r="G408" s="100"/>
    </row>
    <row r="409" spans="1:7" s="71" customFormat="1" ht="14.25" customHeight="1" x14ac:dyDescent="0.3">
      <c r="A409" s="104" t="s">
        <v>1679</v>
      </c>
      <c r="B409" s="104"/>
      <c r="C409" s="207"/>
      <c r="D409" s="104"/>
      <c r="E409" s="100"/>
      <c r="F409" s="100"/>
      <c r="G409" s="100"/>
    </row>
    <row r="410" spans="1:7" s="71" customFormat="1" ht="14.25" customHeight="1" x14ac:dyDescent="0.3">
      <c r="A410" s="104" t="s">
        <v>1680</v>
      </c>
      <c r="B410" s="104"/>
      <c r="C410" s="207"/>
      <c r="D410" s="104"/>
      <c r="E410" s="100"/>
      <c r="F410" s="100"/>
      <c r="G410" s="100"/>
    </row>
    <row r="411" spans="1:7" s="71" customFormat="1" ht="14.25" customHeight="1" x14ac:dyDescent="0.3">
      <c r="A411" s="104" t="s">
        <v>1681</v>
      </c>
      <c r="B411" s="104"/>
      <c r="C411" s="207"/>
      <c r="D411" s="104"/>
      <c r="E411" s="100"/>
      <c r="F411" s="100"/>
      <c r="G411" s="100"/>
    </row>
    <row r="412" spans="1:7" s="71" customFormat="1" ht="14.25" customHeight="1" x14ac:dyDescent="0.3">
      <c r="A412" s="104" t="s">
        <v>1682</v>
      </c>
      <c r="B412" s="104"/>
      <c r="C412" s="207"/>
      <c r="D412" s="104"/>
      <c r="E412" s="100"/>
      <c r="F412" s="100"/>
      <c r="G412" s="100"/>
    </row>
    <row r="413" spans="1:7" s="71" customFormat="1" ht="14.25" customHeight="1" x14ac:dyDescent="0.3">
      <c r="A413" s="104" t="s">
        <v>1683</v>
      </c>
      <c r="B413" s="104"/>
      <c r="C413" s="207"/>
      <c r="D413" s="104"/>
      <c r="E413" s="100"/>
      <c r="F413" s="100"/>
      <c r="G413" s="100"/>
    </row>
    <row r="414" spans="1:7" s="71" customFormat="1" ht="14.25" customHeight="1" x14ac:dyDescent="0.3">
      <c r="A414" s="104" t="s">
        <v>1684</v>
      </c>
      <c r="B414" s="104"/>
      <c r="C414" s="207"/>
      <c r="D414" s="104"/>
      <c r="E414" s="100"/>
      <c r="F414" s="100"/>
      <c r="G414" s="100"/>
    </row>
    <row r="415" spans="1:7" s="71" customFormat="1" ht="14.25" customHeight="1" x14ac:dyDescent="0.3">
      <c r="A415" s="104" t="s">
        <v>1685</v>
      </c>
      <c r="B415" s="104"/>
      <c r="C415" s="207"/>
      <c r="D415" s="104"/>
      <c r="E415" s="100"/>
      <c r="F415" s="100"/>
      <c r="G415" s="100"/>
    </row>
    <row r="416" spans="1:7" s="71" customFormat="1" ht="14.25" customHeight="1" x14ac:dyDescent="0.3">
      <c r="A416" s="104" t="s">
        <v>1686</v>
      </c>
      <c r="B416" s="104"/>
      <c r="C416" s="207"/>
      <c r="D416" s="104"/>
      <c r="E416" s="100"/>
      <c r="F416" s="100"/>
      <c r="G416" s="100"/>
    </row>
    <row r="417" spans="1:7" s="71" customFormat="1" ht="14.25" customHeight="1" x14ac:dyDescent="0.3">
      <c r="A417" s="104" t="s">
        <v>1687</v>
      </c>
      <c r="B417" s="104"/>
      <c r="C417" s="207"/>
      <c r="D417" s="104"/>
      <c r="E417" s="100"/>
      <c r="F417" s="100"/>
      <c r="G417" s="100"/>
    </row>
    <row r="418" spans="1:7" s="71" customFormat="1" ht="14.25" customHeight="1" x14ac:dyDescent="0.3">
      <c r="A418" s="104" t="s">
        <v>1688</v>
      </c>
      <c r="B418" s="104"/>
      <c r="C418" s="207"/>
      <c r="D418" s="104"/>
      <c r="E418" s="100"/>
      <c r="F418" s="100"/>
      <c r="G418" s="100"/>
    </row>
    <row r="419" spans="1:7" s="71" customFormat="1" ht="14.25" customHeight="1" x14ac:dyDescent="0.3">
      <c r="A419" s="104" t="s">
        <v>1689</v>
      </c>
      <c r="B419" s="104"/>
      <c r="C419" s="207"/>
      <c r="D419" s="104"/>
      <c r="E419" s="100"/>
      <c r="F419" s="100"/>
      <c r="G419" s="100"/>
    </row>
    <row r="420" spans="1:7" s="71" customFormat="1" ht="14.25" customHeight="1" x14ac:dyDescent="0.3">
      <c r="A420" s="104" t="s">
        <v>1690</v>
      </c>
      <c r="B420" s="104"/>
      <c r="C420" s="207"/>
      <c r="D420" s="104"/>
      <c r="E420" s="100"/>
      <c r="F420" s="100"/>
      <c r="G420" s="100"/>
    </row>
    <row r="421" spans="1:7" s="71" customFormat="1" ht="14.25" customHeight="1" x14ac:dyDescent="0.3">
      <c r="A421" s="104" t="s">
        <v>1691</v>
      </c>
      <c r="B421" s="104"/>
      <c r="C421" s="207"/>
      <c r="D421" s="104"/>
      <c r="E421" s="100"/>
      <c r="F421" s="100"/>
      <c r="G421" s="100"/>
    </row>
    <row r="422" spans="1:7" s="71" customFormat="1" ht="14.25" customHeight="1" x14ac:dyDescent="0.3">
      <c r="A422" s="104" t="s">
        <v>1692</v>
      </c>
      <c r="B422" s="104"/>
      <c r="C422" s="207"/>
      <c r="D422" s="104"/>
      <c r="E422" s="100"/>
      <c r="F422" s="100"/>
      <c r="G422" s="100"/>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5225E998-98DC-48DC-BCAB-688A90BE8C4C}"/>
    <hyperlink ref="B7" location="'B1. HTT Mortgage Assets'!B166" display="7.A Residential Cover Pool" xr:uid="{9673FEC4-41C1-4EA3-B4F2-59C832F8B536}"/>
    <hyperlink ref="B8" location="'B1. HTT Mortgage Assets'!B267" display="7.B Commercial Cover Pool" xr:uid="{9180BA30-FAA2-4CD5-8540-9572E681603F}"/>
    <hyperlink ref="B149" location="'2. Harmonised Glossary'!A9" display="Breakdown by Interest Rate" xr:uid="{D93A743D-8389-43FD-A4EA-D3D21209CA4A}"/>
    <hyperlink ref="B11" location="'2. Harmonised Glossary'!A12" display="Property Type Information" xr:uid="{967450A7-A4D4-42CC-87C0-857E0AC9410B}"/>
    <hyperlink ref="B215" location="'C. HTT Harmonised Glossary'!B13" display="11. Loan to Value (LTV) Information - UNINDEXED" xr:uid="{967C2CEB-D8E0-4DBD-872D-DD87A82B05AE}"/>
    <hyperlink ref="B237" location="'C. HTT Harmonised Glossary'!B16" display="12. Loan to Value (LTV) Information - INDEXED " xr:uid="{BD5AF19C-4558-4322-9962-D2E89933168B}"/>
    <hyperlink ref="B179" location="'C. HTT Harmonised Glossary'!B19" display="9. Non-Performing Loans (NPLs)" xr:uid="{B7BD2328-01F4-45C0-9871-36E4D33340F4}"/>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18509-CD20-487A-BBE1-45ECDD65364A}">
  <sheetPr>
    <tabColor theme="9" tint="-0.249977111117893"/>
  </sheetPr>
  <dimension ref="A1:C403"/>
  <sheetViews>
    <sheetView view="pageBreakPreview" zoomScale="60" zoomScaleNormal="100" workbookViewId="0">
      <selection activeCell="C18" sqref="C18"/>
    </sheetView>
  </sheetViews>
  <sheetFormatPr defaultColWidth="10.33203125" defaultRowHeight="14.4" outlineLevelRow="1" x14ac:dyDescent="0.3"/>
  <cols>
    <col min="1" max="1" width="14.77734375" style="71" customWidth="1"/>
    <col min="2" max="2" width="81.77734375" style="104" bestFit="1" customWidth="1"/>
    <col min="3" max="3" width="122.44140625" style="71" customWidth="1"/>
    <col min="4" max="16384" width="10.33203125" style="71"/>
  </cols>
  <sheetData>
    <row r="1" spans="1:3" ht="31.2" x14ac:dyDescent="0.3">
      <c r="A1" s="70" t="s">
        <v>1693</v>
      </c>
      <c r="B1" s="70"/>
      <c r="C1" s="101" t="s">
        <v>1447</v>
      </c>
    </row>
    <row r="2" spans="1:3" x14ac:dyDescent="0.3">
      <c r="B2" s="100"/>
      <c r="C2" s="100"/>
    </row>
    <row r="3" spans="1:3" x14ac:dyDescent="0.3">
      <c r="A3" s="208" t="s">
        <v>1694</v>
      </c>
      <c r="B3" s="209"/>
      <c r="C3" s="100"/>
    </row>
    <row r="4" spans="1:3" x14ac:dyDescent="0.3">
      <c r="C4" s="100"/>
    </row>
    <row r="5" spans="1:3" ht="36" x14ac:dyDescent="0.3">
      <c r="A5" s="115" t="s">
        <v>5</v>
      </c>
      <c r="B5" s="115" t="s">
        <v>1695</v>
      </c>
      <c r="C5" s="210" t="s">
        <v>1696</v>
      </c>
    </row>
    <row r="6" spans="1:3" ht="30" customHeight="1" x14ac:dyDescent="0.3">
      <c r="A6" s="166" t="s">
        <v>1697</v>
      </c>
      <c r="B6" s="118" t="s">
        <v>1698</v>
      </c>
      <c r="C6" s="211" t="s">
        <v>1699</v>
      </c>
    </row>
    <row r="7" spans="1:3" ht="28.5" customHeight="1" x14ac:dyDescent="0.3">
      <c r="A7" s="166" t="s">
        <v>1700</v>
      </c>
      <c r="B7" s="118" t="s">
        <v>1701</v>
      </c>
      <c r="C7" s="211" t="s">
        <v>1702</v>
      </c>
    </row>
    <row r="8" spans="1:3" ht="28.8" x14ac:dyDescent="0.3">
      <c r="A8" s="166" t="s">
        <v>1703</v>
      </c>
      <c r="B8" s="118" t="s">
        <v>1704</v>
      </c>
      <c r="C8" s="211" t="s">
        <v>1705</v>
      </c>
    </row>
    <row r="9" spans="1:3" ht="14.25" customHeight="1" x14ac:dyDescent="0.3">
      <c r="A9" s="166" t="s">
        <v>1706</v>
      </c>
      <c r="B9" s="118" t="s">
        <v>1707</v>
      </c>
      <c r="C9" s="212" t="s">
        <v>1708</v>
      </c>
    </row>
    <row r="10" spans="1:3" ht="46.5" customHeight="1" x14ac:dyDescent="0.3">
      <c r="A10" s="166" t="s">
        <v>1709</v>
      </c>
      <c r="B10" s="118" t="s">
        <v>1710</v>
      </c>
      <c r="C10" s="211" t="s">
        <v>1711</v>
      </c>
    </row>
    <row r="11" spans="1:3" ht="14.25" customHeight="1" x14ac:dyDescent="0.3">
      <c r="A11" s="166" t="s">
        <v>1712</v>
      </c>
      <c r="B11" s="118" t="s">
        <v>1713</v>
      </c>
      <c r="C11" s="212" t="s">
        <v>1714</v>
      </c>
    </row>
    <row r="12" spans="1:3" ht="14.25" customHeight="1" x14ac:dyDescent="0.3">
      <c r="A12" s="166" t="s">
        <v>1715</v>
      </c>
      <c r="B12" s="118" t="s">
        <v>1716</v>
      </c>
      <c r="C12" s="213" t="s">
        <v>1717</v>
      </c>
    </row>
    <row r="13" spans="1:3" ht="28.8" x14ac:dyDescent="0.3">
      <c r="A13" s="166" t="s">
        <v>1718</v>
      </c>
      <c r="B13" s="118" t="s">
        <v>1719</v>
      </c>
      <c r="C13" s="213" t="s">
        <v>1720</v>
      </c>
    </row>
    <row r="14" spans="1:3" ht="14.25" customHeight="1" x14ac:dyDescent="0.3">
      <c r="A14" s="166" t="s">
        <v>1721</v>
      </c>
      <c r="B14" s="118" t="s">
        <v>1722</v>
      </c>
      <c r="C14" s="213" t="s">
        <v>1723</v>
      </c>
    </row>
    <row r="15" spans="1:3" ht="14.25" customHeight="1" x14ac:dyDescent="0.3">
      <c r="A15" s="166" t="s">
        <v>1724</v>
      </c>
      <c r="B15" s="118" t="s">
        <v>1725</v>
      </c>
      <c r="C15" s="213" t="s">
        <v>1726</v>
      </c>
    </row>
    <row r="16" spans="1:3" ht="14.25" customHeight="1" x14ac:dyDescent="0.3">
      <c r="A16" s="166" t="s">
        <v>1727</v>
      </c>
      <c r="B16" s="118" t="s">
        <v>1728</v>
      </c>
      <c r="C16" s="213" t="s">
        <v>1729</v>
      </c>
    </row>
    <row r="17" spans="1:3" ht="28.8" x14ac:dyDescent="0.3">
      <c r="A17" s="166" t="s">
        <v>1730</v>
      </c>
      <c r="B17" s="124" t="s">
        <v>1731</v>
      </c>
      <c r="C17" s="213" t="s">
        <v>1732</v>
      </c>
    </row>
    <row r="18" spans="1:3" ht="43.2" x14ac:dyDescent="0.3">
      <c r="A18" s="166" t="s">
        <v>1733</v>
      </c>
      <c r="B18" s="124" t="s">
        <v>1734</v>
      </c>
      <c r="C18" s="213" t="s">
        <v>1735</v>
      </c>
    </row>
    <row r="19" spans="1:3" ht="14.25" customHeight="1" x14ac:dyDescent="0.3">
      <c r="A19" s="166" t="s">
        <v>1736</v>
      </c>
      <c r="B19" s="124" t="s">
        <v>1737</v>
      </c>
      <c r="C19" s="213" t="s">
        <v>1738</v>
      </c>
    </row>
    <row r="20" spans="1:3" ht="28.8" x14ac:dyDescent="0.3">
      <c r="A20" s="166" t="s">
        <v>1739</v>
      </c>
      <c r="B20" s="118" t="s">
        <v>1740</v>
      </c>
      <c r="C20" s="213" t="s">
        <v>1741</v>
      </c>
    </row>
    <row r="21" spans="1:3" ht="14.25" customHeight="1" x14ac:dyDescent="0.3">
      <c r="A21" s="166" t="s">
        <v>1742</v>
      </c>
      <c r="B21" s="120" t="s">
        <v>1743</v>
      </c>
      <c r="C21" s="213" t="s">
        <v>1744</v>
      </c>
    </row>
    <row r="22" spans="1:3" ht="14.25" customHeight="1" x14ac:dyDescent="0.3">
      <c r="A22" s="166" t="s">
        <v>1745</v>
      </c>
      <c r="B22" s="71"/>
      <c r="C22" s="214"/>
    </row>
    <row r="23" spans="1:3" ht="14.25" customHeight="1" outlineLevel="1" x14ac:dyDescent="0.3">
      <c r="A23" s="166" t="s">
        <v>1746</v>
      </c>
      <c r="C23" s="213"/>
    </row>
    <row r="24" spans="1:3" ht="14.25" customHeight="1" outlineLevel="1" x14ac:dyDescent="0.3">
      <c r="A24" s="166" t="s">
        <v>1747</v>
      </c>
      <c r="B24" s="201"/>
      <c r="C24" s="213"/>
    </row>
    <row r="25" spans="1:3" ht="14.25" customHeight="1" outlineLevel="1" x14ac:dyDescent="0.3">
      <c r="A25" s="166" t="s">
        <v>1748</v>
      </c>
      <c r="B25" s="201"/>
      <c r="C25" s="213"/>
    </row>
    <row r="26" spans="1:3" ht="14.25" customHeight="1" outlineLevel="1" x14ac:dyDescent="0.3">
      <c r="A26" s="166" t="s">
        <v>1749</v>
      </c>
      <c r="B26" s="201"/>
      <c r="C26" s="213"/>
    </row>
    <row r="27" spans="1:3" ht="14.25" customHeight="1" outlineLevel="1" x14ac:dyDescent="0.3">
      <c r="A27" s="166" t="s">
        <v>1750</v>
      </c>
      <c r="B27" s="201"/>
      <c r="C27" s="213"/>
    </row>
    <row r="28" spans="1:3" ht="14.25" customHeight="1" outlineLevel="1" x14ac:dyDescent="0.3">
      <c r="A28" s="115"/>
      <c r="B28" s="115" t="s">
        <v>1751</v>
      </c>
      <c r="C28" s="210" t="s">
        <v>1696</v>
      </c>
    </row>
    <row r="29" spans="1:3" ht="14.25" customHeight="1" outlineLevel="1" x14ac:dyDescent="0.3">
      <c r="A29" s="166" t="s">
        <v>1752</v>
      </c>
      <c r="B29" s="118" t="s">
        <v>1753</v>
      </c>
      <c r="C29" s="213"/>
    </row>
    <row r="30" spans="1:3" ht="14.25" customHeight="1" outlineLevel="1" x14ac:dyDescent="0.3">
      <c r="A30" s="166" t="s">
        <v>1754</v>
      </c>
      <c r="B30" s="118" t="s">
        <v>1755</v>
      </c>
      <c r="C30" s="213"/>
    </row>
    <row r="31" spans="1:3" ht="14.25" customHeight="1" outlineLevel="1" x14ac:dyDescent="0.3">
      <c r="A31" s="166" t="s">
        <v>1756</v>
      </c>
      <c r="B31" s="118" t="s">
        <v>1757</v>
      </c>
      <c r="C31" s="213"/>
    </row>
    <row r="32" spans="1:3" ht="14.25" customHeight="1" outlineLevel="1" x14ac:dyDescent="0.3">
      <c r="A32" s="166" t="s">
        <v>1758</v>
      </c>
      <c r="B32" s="215" t="s">
        <v>1759</v>
      </c>
      <c r="C32" s="213"/>
    </row>
    <row r="33" spans="1:3" ht="14.25" customHeight="1" outlineLevel="1" x14ac:dyDescent="0.3">
      <c r="A33" s="166" t="s">
        <v>1760</v>
      </c>
      <c r="B33" s="216"/>
      <c r="C33" s="213"/>
    </row>
    <row r="34" spans="1:3" ht="14.25" customHeight="1" outlineLevel="1" x14ac:dyDescent="0.3">
      <c r="A34" s="166" t="s">
        <v>1761</v>
      </c>
      <c r="B34" s="216"/>
      <c r="C34" s="213"/>
    </row>
    <row r="35" spans="1:3" ht="14.25" customHeight="1" outlineLevel="1" x14ac:dyDescent="0.3">
      <c r="A35" s="166" t="s">
        <v>1762</v>
      </c>
      <c r="B35" s="216"/>
      <c r="C35" s="213"/>
    </row>
    <row r="36" spans="1:3" ht="14.25" customHeight="1" outlineLevel="1" x14ac:dyDescent="0.3">
      <c r="A36" s="166" t="s">
        <v>1763</v>
      </c>
      <c r="B36" s="216"/>
      <c r="C36" s="213"/>
    </row>
    <row r="37" spans="1:3" ht="14.25" customHeight="1" outlineLevel="1" x14ac:dyDescent="0.3">
      <c r="A37" s="166" t="s">
        <v>1764</v>
      </c>
      <c r="B37" s="216"/>
      <c r="C37" s="213"/>
    </row>
    <row r="38" spans="1:3" ht="14.25" customHeight="1" outlineLevel="1" x14ac:dyDescent="0.3">
      <c r="A38" s="166" t="s">
        <v>1765</v>
      </c>
      <c r="B38" s="216"/>
      <c r="C38" s="213"/>
    </row>
    <row r="39" spans="1:3" ht="14.25" customHeight="1" outlineLevel="1" x14ac:dyDescent="0.3">
      <c r="A39" s="166" t="s">
        <v>1766</v>
      </c>
      <c r="B39" s="216"/>
      <c r="C39" s="213"/>
    </row>
    <row r="40" spans="1:3" ht="14.25" customHeight="1" outlineLevel="1" x14ac:dyDescent="0.3">
      <c r="A40" s="166" t="s">
        <v>1767</v>
      </c>
      <c r="B40" s="71"/>
      <c r="C40" s="213"/>
    </row>
    <row r="41" spans="1:3" ht="14.25" customHeight="1" outlineLevel="1" x14ac:dyDescent="0.3">
      <c r="A41" s="166" t="s">
        <v>1768</v>
      </c>
      <c r="B41" s="216"/>
      <c r="C41" s="213"/>
    </row>
    <row r="42" spans="1:3" ht="14.25" customHeight="1" outlineLevel="1" x14ac:dyDescent="0.3">
      <c r="A42" s="166" t="s">
        <v>1769</v>
      </c>
      <c r="B42" s="216"/>
      <c r="C42" s="213"/>
    </row>
    <row r="43" spans="1:3" ht="14.25" customHeight="1" outlineLevel="1" x14ac:dyDescent="0.3">
      <c r="A43" s="166" t="s">
        <v>1770</v>
      </c>
      <c r="B43" s="216"/>
      <c r="C43" s="213"/>
    </row>
    <row r="44" spans="1:3" ht="14.25" customHeight="1" x14ac:dyDescent="0.3">
      <c r="A44" s="115"/>
      <c r="B44" s="115" t="s">
        <v>1771</v>
      </c>
      <c r="C44" s="210" t="s">
        <v>1772</v>
      </c>
    </row>
    <row r="45" spans="1:3" ht="14.25" customHeight="1" x14ac:dyDescent="0.3">
      <c r="A45" s="166" t="s">
        <v>1773</v>
      </c>
      <c r="B45" s="124" t="s">
        <v>1774</v>
      </c>
      <c r="C45" s="104" t="s">
        <v>50</v>
      </c>
    </row>
    <row r="46" spans="1:3" ht="14.25" customHeight="1" x14ac:dyDescent="0.3">
      <c r="A46" s="166" t="s">
        <v>1775</v>
      </c>
      <c r="B46" s="124" t="s">
        <v>1776</v>
      </c>
      <c r="C46" s="104" t="s">
        <v>1777</v>
      </c>
    </row>
    <row r="47" spans="1:3" ht="14.25" customHeight="1" x14ac:dyDescent="0.3">
      <c r="A47" s="166" t="s">
        <v>1778</v>
      </c>
      <c r="B47" s="124" t="s">
        <v>1779</v>
      </c>
      <c r="C47" s="104" t="s">
        <v>1780</v>
      </c>
    </row>
    <row r="48" spans="1:3" ht="14.25" customHeight="1" outlineLevel="1" x14ac:dyDescent="0.3">
      <c r="A48" s="166" t="s">
        <v>1781</v>
      </c>
      <c r="B48" s="215" t="s">
        <v>1782</v>
      </c>
      <c r="C48" s="213" t="s">
        <v>1783</v>
      </c>
    </row>
    <row r="49" spans="1:3" ht="14.25" customHeight="1" outlineLevel="1" x14ac:dyDescent="0.3">
      <c r="A49" s="166" t="s">
        <v>1784</v>
      </c>
      <c r="B49" s="217"/>
      <c r="C49" s="213"/>
    </row>
    <row r="50" spans="1:3" ht="14.25" customHeight="1" outlineLevel="1" x14ac:dyDescent="0.3">
      <c r="A50" s="166" t="s">
        <v>1785</v>
      </c>
      <c r="B50" s="215"/>
      <c r="C50" s="213"/>
    </row>
    <row r="51" spans="1:3" ht="14.25" customHeight="1" x14ac:dyDescent="0.3">
      <c r="A51" s="115"/>
      <c r="B51" s="115" t="s">
        <v>1786</v>
      </c>
      <c r="C51" s="210" t="s">
        <v>1696</v>
      </c>
    </row>
    <row r="52" spans="1:3" ht="14.25" customHeight="1" x14ac:dyDescent="0.3">
      <c r="A52" s="166" t="s">
        <v>1787</v>
      </c>
      <c r="B52" s="118" t="s">
        <v>1788</v>
      </c>
      <c r="C52" s="104"/>
    </row>
    <row r="53" spans="1:3" ht="14.25" customHeight="1" x14ac:dyDescent="0.3">
      <c r="A53" s="166" t="s">
        <v>1789</v>
      </c>
      <c r="B53" s="217"/>
      <c r="C53" s="214"/>
    </row>
    <row r="54" spans="1:3" ht="14.25" customHeight="1" x14ac:dyDescent="0.3">
      <c r="A54" s="166" t="s">
        <v>1790</v>
      </c>
      <c r="B54" s="217"/>
      <c r="C54" s="214"/>
    </row>
    <row r="55" spans="1:3" ht="14.25" customHeight="1" x14ac:dyDescent="0.3">
      <c r="A55" s="166" t="s">
        <v>1791</v>
      </c>
      <c r="B55" s="217"/>
      <c r="C55" s="214"/>
    </row>
    <row r="56" spans="1:3" ht="14.25" customHeight="1" x14ac:dyDescent="0.3">
      <c r="A56" s="166" t="s">
        <v>1792</v>
      </c>
      <c r="B56" s="217"/>
      <c r="C56" s="214"/>
    </row>
    <row r="57" spans="1:3" ht="14.25" customHeight="1" x14ac:dyDescent="0.3">
      <c r="A57" s="166" t="s">
        <v>1793</v>
      </c>
      <c r="B57" s="217"/>
      <c r="C57" s="214"/>
    </row>
    <row r="58" spans="1:3" x14ac:dyDescent="0.3">
      <c r="B58" s="122"/>
    </row>
    <row r="59" spans="1:3" x14ac:dyDescent="0.3">
      <c r="B59" s="122"/>
    </row>
    <row r="60" spans="1:3" x14ac:dyDescent="0.3">
      <c r="B60" s="122"/>
    </row>
    <row r="61" spans="1:3" x14ac:dyDescent="0.3">
      <c r="B61" s="122"/>
    </row>
    <row r="62" spans="1:3" x14ac:dyDescent="0.3">
      <c r="B62" s="122"/>
    </row>
    <row r="63" spans="1:3" x14ac:dyDescent="0.3">
      <c r="B63" s="122"/>
    </row>
    <row r="64" spans="1:3" x14ac:dyDescent="0.3">
      <c r="B64" s="122"/>
    </row>
    <row r="65" spans="2:2" x14ac:dyDescent="0.3">
      <c r="B65" s="122"/>
    </row>
    <row r="66" spans="2:2" x14ac:dyDescent="0.3">
      <c r="B66" s="122"/>
    </row>
    <row r="67" spans="2:2" x14ac:dyDescent="0.3">
      <c r="B67" s="122"/>
    </row>
    <row r="68" spans="2:2" x14ac:dyDescent="0.3">
      <c r="B68" s="122"/>
    </row>
    <row r="69" spans="2:2" x14ac:dyDescent="0.3">
      <c r="B69" s="122"/>
    </row>
    <row r="70" spans="2:2" x14ac:dyDescent="0.3">
      <c r="B70" s="122"/>
    </row>
    <row r="71" spans="2:2" x14ac:dyDescent="0.3">
      <c r="B71" s="122"/>
    </row>
    <row r="72" spans="2:2" x14ac:dyDescent="0.3">
      <c r="B72" s="122"/>
    </row>
    <row r="73" spans="2:2" x14ac:dyDescent="0.3">
      <c r="B73" s="122"/>
    </row>
    <row r="74" spans="2:2" x14ac:dyDescent="0.3">
      <c r="B74" s="122"/>
    </row>
    <row r="75" spans="2:2" x14ac:dyDescent="0.3">
      <c r="B75" s="122"/>
    </row>
    <row r="76" spans="2:2" x14ac:dyDescent="0.3">
      <c r="B76" s="122"/>
    </row>
    <row r="77" spans="2:2" x14ac:dyDescent="0.3">
      <c r="B77" s="122"/>
    </row>
    <row r="78" spans="2:2" x14ac:dyDescent="0.3">
      <c r="B78" s="122"/>
    </row>
    <row r="79" spans="2:2" x14ac:dyDescent="0.3">
      <c r="B79" s="122"/>
    </row>
    <row r="80" spans="2:2" x14ac:dyDescent="0.3">
      <c r="B80" s="122"/>
    </row>
    <row r="81" spans="2:2" x14ac:dyDescent="0.3">
      <c r="B81" s="122"/>
    </row>
    <row r="82" spans="2:2" x14ac:dyDescent="0.3">
      <c r="B82" s="122"/>
    </row>
    <row r="83" spans="2:2" x14ac:dyDescent="0.3">
      <c r="B83" s="122"/>
    </row>
    <row r="84" spans="2:2" x14ac:dyDescent="0.3">
      <c r="B84" s="122"/>
    </row>
    <row r="85" spans="2:2" x14ac:dyDescent="0.3">
      <c r="B85" s="122"/>
    </row>
    <row r="86" spans="2:2" x14ac:dyDescent="0.3">
      <c r="B86" s="122"/>
    </row>
    <row r="87" spans="2:2" x14ac:dyDescent="0.3">
      <c r="B87" s="122"/>
    </row>
    <row r="88" spans="2:2" x14ac:dyDescent="0.3">
      <c r="B88" s="122"/>
    </row>
    <row r="89" spans="2:2" x14ac:dyDescent="0.3">
      <c r="B89" s="122"/>
    </row>
    <row r="90" spans="2:2" x14ac:dyDescent="0.3">
      <c r="B90" s="122"/>
    </row>
    <row r="91" spans="2:2" x14ac:dyDescent="0.3">
      <c r="B91" s="122"/>
    </row>
    <row r="92" spans="2:2" x14ac:dyDescent="0.3">
      <c r="B92" s="122"/>
    </row>
    <row r="93" spans="2:2" x14ac:dyDescent="0.3">
      <c r="B93" s="122"/>
    </row>
    <row r="94" spans="2:2" x14ac:dyDescent="0.3">
      <c r="B94" s="122"/>
    </row>
    <row r="95" spans="2:2" x14ac:dyDescent="0.3">
      <c r="B95" s="122"/>
    </row>
    <row r="96" spans="2:2" x14ac:dyDescent="0.3">
      <c r="B96" s="122"/>
    </row>
    <row r="97" spans="2:2" x14ac:dyDescent="0.3">
      <c r="B97" s="122"/>
    </row>
    <row r="98" spans="2:2" x14ac:dyDescent="0.3">
      <c r="B98" s="122"/>
    </row>
    <row r="99" spans="2:2" x14ac:dyDescent="0.3">
      <c r="B99" s="122"/>
    </row>
    <row r="100" spans="2:2" x14ac:dyDescent="0.3">
      <c r="B100" s="122"/>
    </row>
    <row r="101" spans="2:2" x14ac:dyDescent="0.3">
      <c r="B101" s="122"/>
    </row>
    <row r="102" spans="2:2" x14ac:dyDescent="0.3">
      <c r="B102" s="122"/>
    </row>
    <row r="103" spans="2:2" x14ac:dyDescent="0.3">
      <c r="B103" s="100"/>
    </row>
    <row r="104" spans="2:2" x14ac:dyDescent="0.3">
      <c r="B104" s="100"/>
    </row>
    <row r="105" spans="2:2" x14ac:dyDescent="0.3">
      <c r="B105" s="100"/>
    </row>
    <row r="106" spans="2:2" x14ac:dyDescent="0.3">
      <c r="B106" s="100"/>
    </row>
    <row r="107" spans="2:2" x14ac:dyDescent="0.3">
      <c r="B107" s="100"/>
    </row>
    <row r="108" spans="2:2" x14ac:dyDescent="0.3">
      <c r="B108" s="100"/>
    </row>
    <row r="109" spans="2:2" x14ac:dyDescent="0.3">
      <c r="B109" s="100"/>
    </row>
    <row r="110" spans="2:2" x14ac:dyDescent="0.3">
      <c r="B110" s="100"/>
    </row>
    <row r="111" spans="2:2" x14ac:dyDescent="0.3">
      <c r="B111" s="100"/>
    </row>
    <row r="112" spans="2:2" x14ac:dyDescent="0.3">
      <c r="B112" s="100"/>
    </row>
    <row r="113" spans="2:2" x14ac:dyDescent="0.3">
      <c r="B113" s="122"/>
    </row>
    <row r="114" spans="2:2" x14ac:dyDescent="0.3">
      <c r="B114" s="122"/>
    </row>
    <row r="115" spans="2:2" x14ac:dyDescent="0.3">
      <c r="B115" s="122"/>
    </row>
    <row r="116" spans="2:2" x14ac:dyDescent="0.3">
      <c r="B116" s="122"/>
    </row>
    <row r="117" spans="2:2" x14ac:dyDescent="0.3">
      <c r="B117" s="122"/>
    </row>
    <row r="118" spans="2:2" x14ac:dyDescent="0.3">
      <c r="B118" s="122"/>
    </row>
    <row r="119" spans="2:2" x14ac:dyDescent="0.3">
      <c r="B119" s="122"/>
    </row>
    <row r="120" spans="2:2" x14ac:dyDescent="0.3">
      <c r="B120" s="122"/>
    </row>
    <row r="121" spans="2:2" x14ac:dyDescent="0.3">
      <c r="B121" s="151"/>
    </row>
    <row r="122" spans="2:2" x14ac:dyDescent="0.3">
      <c r="B122" s="122"/>
    </row>
    <row r="123" spans="2:2" x14ac:dyDescent="0.3">
      <c r="B123" s="122"/>
    </row>
    <row r="124" spans="2:2" x14ac:dyDescent="0.3">
      <c r="B124" s="122"/>
    </row>
    <row r="125" spans="2:2" x14ac:dyDescent="0.3">
      <c r="B125" s="122"/>
    </row>
    <row r="126" spans="2:2" x14ac:dyDescent="0.3">
      <c r="B126" s="122"/>
    </row>
    <row r="127" spans="2:2" x14ac:dyDescent="0.3">
      <c r="B127" s="122"/>
    </row>
    <row r="128" spans="2:2" x14ac:dyDescent="0.3">
      <c r="B128" s="122"/>
    </row>
    <row r="129" spans="2:2" x14ac:dyDescent="0.3">
      <c r="B129" s="122"/>
    </row>
    <row r="130" spans="2:2" x14ac:dyDescent="0.3">
      <c r="B130" s="122"/>
    </row>
    <row r="131" spans="2:2" x14ac:dyDescent="0.3">
      <c r="B131" s="122"/>
    </row>
    <row r="132" spans="2:2" x14ac:dyDescent="0.3">
      <c r="B132" s="122"/>
    </row>
    <row r="133" spans="2:2" x14ac:dyDescent="0.3">
      <c r="B133" s="122"/>
    </row>
    <row r="134" spans="2:2" x14ac:dyDescent="0.3">
      <c r="B134" s="122"/>
    </row>
    <row r="135" spans="2:2" x14ac:dyDescent="0.3">
      <c r="B135" s="122"/>
    </row>
    <row r="136" spans="2:2" x14ac:dyDescent="0.3">
      <c r="B136" s="122"/>
    </row>
    <row r="137" spans="2:2" x14ac:dyDescent="0.3">
      <c r="B137" s="122"/>
    </row>
    <row r="138" spans="2:2" x14ac:dyDescent="0.3">
      <c r="B138" s="122"/>
    </row>
    <row r="140" spans="2:2" x14ac:dyDescent="0.3">
      <c r="B140" s="122"/>
    </row>
    <row r="141" spans="2:2" x14ac:dyDescent="0.3">
      <c r="B141" s="122"/>
    </row>
    <row r="142" spans="2:2" x14ac:dyDescent="0.3">
      <c r="B142" s="122"/>
    </row>
    <row r="147" spans="2:2" x14ac:dyDescent="0.3">
      <c r="B147" s="110"/>
    </row>
    <row r="148" spans="2:2" x14ac:dyDescent="0.3">
      <c r="B148" s="218"/>
    </row>
    <row r="154" spans="2:2" x14ac:dyDescent="0.3">
      <c r="B154" s="124"/>
    </row>
    <row r="155" spans="2:2" x14ac:dyDescent="0.3">
      <c r="B155" s="122"/>
    </row>
    <row r="157" spans="2:2" x14ac:dyDescent="0.3">
      <c r="B157" s="122"/>
    </row>
    <row r="158" spans="2:2" x14ac:dyDescent="0.3">
      <c r="B158" s="122"/>
    </row>
    <row r="159" spans="2:2" x14ac:dyDescent="0.3">
      <c r="B159" s="122"/>
    </row>
    <row r="160" spans="2:2" x14ac:dyDescent="0.3">
      <c r="B160" s="122"/>
    </row>
    <row r="161" spans="2:2" x14ac:dyDescent="0.3">
      <c r="B161" s="122"/>
    </row>
    <row r="162" spans="2:2" x14ac:dyDescent="0.3">
      <c r="B162" s="122"/>
    </row>
    <row r="163" spans="2:2" x14ac:dyDescent="0.3">
      <c r="B163" s="122"/>
    </row>
    <row r="164" spans="2:2" x14ac:dyDescent="0.3">
      <c r="B164" s="122"/>
    </row>
    <row r="165" spans="2:2" x14ac:dyDescent="0.3">
      <c r="B165" s="122"/>
    </row>
    <row r="166" spans="2:2" x14ac:dyDescent="0.3">
      <c r="B166" s="122"/>
    </row>
    <row r="167" spans="2:2" x14ac:dyDescent="0.3">
      <c r="B167" s="122"/>
    </row>
    <row r="168" spans="2:2" x14ac:dyDescent="0.3">
      <c r="B168" s="122"/>
    </row>
    <row r="265" spans="2:2" x14ac:dyDescent="0.3">
      <c r="B265" s="118"/>
    </row>
    <row r="266" spans="2:2" x14ac:dyDescent="0.3">
      <c r="B266" s="122"/>
    </row>
    <row r="267" spans="2:2" x14ac:dyDescent="0.3">
      <c r="B267" s="122"/>
    </row>
    <row r="270" spans="2:2" x14ac:dyDescent="0.3">
      <c r="B270" s="122"/>
    </row>
    <row r="286" spans="2:2" x14ac:dyDescent="0.3">
      <c r="B286" s="118"/>
    </row>
    <row r="316" spans="2:2" x14ac:dyDescent="0.3">
      <c r="B316" s="110"/>
    </row>
    <row r="317" spans="2:2" x14ac:dyDescent="0.3">
      <c r="B317" s="122"/>
    </row>
    <row r="319" spans="2:2" x14ac:dyDescent="0.3">
      <c r="B319" s="122"/>
    </row>
    <row r="320" spans="2:2" x14ac:dyDescent="0.3">
      <c r="B320" s="122"/>
    </row>
    <row r="321" spans="2:2" x14ac:dyDescent="0.3">
      <c r="B321" s="122"/>
    </row>
    <row r="322" spans="2:2" x14ac:dyDescent="0.3">
      <c r="B322" s="122"/>
    </row>
    <row r="323" spans="2:2" x14ac:dyDescent="0.3">
      <c r="B323" s="122"/>
    </row>
    <row r="324" spans="2:2" x14ac:dyDescent="0.3">
      <c r="B324" s="122"/>
    </row>
    <row r="325" spans="2:2" x14ac:dyDescent="0.3">
      <c r="B325" s="122"/>
    </row>
    <row r="326" spans="2:2" x14ac:dyDescent="0.3">
      <c r="B326" s="122"/>
    </row>
    <row r="327" spans="2:2" x14ac:dyDescent="0.3">
      <c r="B327" s="122"/>
    </row>
    <row r="328" spans="2:2" x14ac:dyDescent="0.3">
      <c r="B328" s="122"/>
    </row>
    <row r="329" spans="2:2" x14ac:dyDescent="0.3">
      <c r="B329" s="122"/>
    </row>
    <row r="330" spans="2:2" x14ac:dyDescent="0.3">
      <c r="B330" s="122"/>
    </row>
    <row r="342" spans="2:2" x14ac:dyDescent="0.3">
      <c r="B342" s="122"/>
    </row>
    <row r="343" spans="2:2" x14ac:dyDescent="0.3">
      <c r="B343" s="122"/>
    </row>
    <row r="344" spans="2:2" x14ac:dyDescent="0.3">
      <c r="B344" s="122"/>
    </row>
    <row r="345" spans="2:2" x14ac:dyDescent="0.3">
      <c r="B345" s="122"/>
    </row>
    <row r="346" spans="2:2" x14ac:dyDescent="0.3">
      <c r="B346" s="122"/>
    </row>
    <row r="347" spans="2:2" x14ac:dyDescent="0.3">
      <c r="B347" s="122"/>
    </row>
    <row r="348" spans="2:2" x14ac:dyDescent="0.3">
      <c r="B348" s="122"/>
    </row>
    <row r="349" spans="2:2" x14ac:dyDescent="0.3">
      <c r="B349" s="122"/>
    </row>
    <row r="350" spans="2:2" x14ac:dyDescent="0.3">
      <c r="B350" s="122"/>
    </row>
    <row r="352" spans="2:2" x14ac:dyDescent="0.3">
      <c r="B352" s="122"/>
    </row>
    <row r="353" spans="2:2" x14ac:dyDescent="0.3">
      <c r="B353" s="122"/>
    </row>
    <row r="354" spans="2:2" x14ac:dyDescent="0.3">
      <c r="B354" s="122"/>
    </row>
    <row r="355" spans="2:2" x14ac:dyDescent="0.3">
      <c r="B355" s="122"/>
    </row>
    <row r="356" spans="2:2" x14ac:dyDescent="0.3">
      <c r="B356" s="122"/>
    </row>
    <row r="358" spans="2:2" x14ac:dyDescent="0.3">
      <c r="B358" s="122"/>
    </row>
    <row r="361" spans="2:2" x14ac:dyDescent="0.3">
      <c r="B361" s="122"/>
    </row>
    <row r="364" spans="2:2" x14ac:dyDescent="0.3">
      <c r="B364" s="122"/>
    </row>
    <row r="365" spans="2:2" x14ac:dyDescent="0.3">
      <c r="B365" s="122"/>
    </row>
    <row r="366" spans="2:2" x14ac:dyDescent="0.3">
      <c r="B366" s="122"/>
    </row>
    <row r="367" spans="2:2" x14ac:dyDescent="0.3">
      <c r="B367" s="122"/>
    </row>
    <row r="368" spans="2:2" x14ac:dyDescent="0.3">
      <c r="B368" s="122"/>
    </row>
    <row r="369" spans="2:2" x14ac:dyDescent="0.3">
      <c r="B369" s="122"/>
    </row>
    <row r="370" spans="2:2" x14ac:dyDescent="0.3">
      <c r="B370" s="122"/>
    </row>
    <row r="371" spans="2:2" x14ac:dyDescent="0.3">
      <c r="B371" s="122"/>
    </row>
    <row r="372" spans="2:2" x14ac:dyDescent="0.3">
      <c r="B372" s="122"/>
    </row>
    <row r="373" spans="2:2" x14ac:dyDescent="0.3">
      <c r="B373" s="122"/>
    </row>
    <row r="374" spans="2:2" x14ac:dyDescent="0.3">
      <c r="B374" s="122"/>
    </row>
    <row r="375" spans="2:2" x14ac:dyDescent="0.3">
      <c r="B375" s="122"/>
    </row>
    <row r="376" spans="2:2" x14ac:dyDescent="0.3">
      <c r="B376" s="122"/>
    </row>
    <row r="377" spans="2:2" x14ac:dyDescent="0.3">
      <c r="B377" s="122"/>
    </row>
    <row r="378" spans="2:2" x14ac:dyDescent="0.3">
      <c r="B378" s="122"/>
    </row>
    <row r="379" spans="2:2" x14ac:dyDescent="0.3">
      <c r="B379" s="122"/>
    </row>
    <row r="380" spans="2:2" x14ac:dyDescent="0.3">
      <c r="B380" s="122"/>
    </row>
    <row r="381" spans="2:2" x14ac:dyDescent="0.3">
      <c r="B381" s="122"/>
    </row>
    <row r="382" spans="2:2" x14ac:dyDescent="0.3">
      <c r="B382" s="122"/>
    </row>
    <row r="386" spans="2:2" x14ac:dyDescent="0.3">
      <c r="B386" s="110"/>
    </row>
    <row r="403" spans="2:2" x14ac:dyDescent="0.3">
      <c r="B403" s="219"/>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3.2" x14ac:dyDescent="0.25"/>
  <cols>
    <col min="1" max="1" width="0.6640625" customWidth="1"/>
    <col min="2" max="2" width="21.109375" customWidth="1"/>
    <col min="3" max="3" width="10.5546875" customWidth="1"/>
    <col min="4" max="4" width="3.21875" customWidth="1"/>
    <col min="5" max="5" width="11.33203125" customWidth="1"/>
    <col min="6" max="6" width="0.21875" customWidth="1"/>
    <col min="7" max="7" width="0.33203125" customWidth="1"/>
    <col min="8" max="8" width="5.44140625" customWidth="1"/>
    <col min="9" max="9" width="14.5546875" customWidth="1"/>
    <col min="10" max="10" width="0.5546875" customWidth="1"/>
    <col min="11" max="11" width="15.33203125" customWidth="1"/>
    <col min="12" max="12" width="0.44140625" customWidth="1"/>
    <col min="13" max="13" width="4.6640625" customWidth="1"/>
  </cols>
  <sheetData>
    <row r="1" spans="2:12" s="1" customFormat="1" ht="3.45" customHeight="1" x14ac:dyDescent="0.15"/>
    <row r="2" spans="2:12" s="1" customFormat="1" ht="2.5499999999999998" customHeight="1" x14ac:dyDescent="0.15">
      <c r="B2" s="238"/>
    </row>
    <row r="3" spans="2:12" s="1" customFormat="1" ht="15.3" customHeight="1" x14ac:dyDescent="0.15">
      <c r="B3" s="238"/>
      <c r="D3" s="243" t="s">
        <v>14</v>
      </c>
      <c r="E3" s="243"/>
      <c r="F3" s="243"/>
      <c r="G3" s="243"/>
      <c r="H3" s="243"/>
      <c r="I3" s="243"/>
      <c r="J3" s="243"/>
      <c r="K3" s="243"/>
      <c r="L3" s="243"/>
    </row>
    <row r="4" spans="2:12" s="1" customFormat="1" ht="7.35" customHeight="1" x14ac:dyDescent="0.15">
      <c r="B4" s="238"/>
    </row>
    <row r="5" spans="2:12" s="1" customFormat="1" ht="2.5499999999999998" customHeight="1" x14ac:dyDescent="0.15"/>
    <row r="6" spans="2:12" s="1" customFormat="1" ht="22.05" customHeight="1" x14ac:dyDescent="0.15">
      <c r="B6" s="239" t="s">
        <v>948</v>
      </c>
      <c r="C6" s="239"/>
      <c r="D6" s="239"/>
      <c r="E6" s="239"/>
      <c r="F6" s="239"/>
      <c r="G6" s="239"/>
      <c r="H6" s="239"/>
      <c r="I6" s="239"/>
      <c r="J6" s="239"/>
      <c r="K6" s="239"/>
    </row>
    <row r="7" spans="2:12" s="1" customFormat="1" ht="7.2" customHeight="1" x14ac:dyDescent="0.15"/>
    <row r="8" spans="2:12" s="1" customFormat="1" ht="12.75" customHeight="1" x14ac:dyDescent="0.15">
      <c r="B8" s="240" t="s">
        <v>949</v>
      </c>
      <c r="C8" s="240"/>
      <c r="D8" s="240"/>
      <c r="E8" s="240"/>
      <c r="F8" s="240"/>
      <c r="G8" s="240"/>
      <c r="H8" s="240"/>
      <c r="I8" s="240"/>
      <c r="J8" s="240"/>
      <c r="K8" s="240"/>
    </row>
    <row r="9" spans="2:12" s="1" customFormat="1" ht="1.8" customHeight="1" x14ac:dyDescent="0.15"/>
    <row r="10" spans="2:12" s="1" customFormat="1" ht="2.5499999999999998" customHeight="1" x14ac:dyDescent="0.15">
      <c r="B10" s="244" t="s">
        <v>949</v>
      </c>
    </row>
    <row r="11" spans="2:12" s="1" customFormat="1" ht="14.25" customHeight="1" x14ac:dyDescent="0.15">
      <c r="B11" s="244"/>
      <c r="C11" s="241">
        <v>45504</v>
      </c>
      <c r="D11" s="241"/>
    </row>
    <row r="12" spans="2:12" s="1" customFormat="1" ht="2.85" customHeight="1" x14ac:dyDescent="0.15">
      <c r="B12" s="244"/>
    </row>
    <row r="13" spans="2:12" s="1" customFormat="1" ht="4.6500000000000004" customHeight="1" x14ac:dyDescent="0.15"/>
    <row r="14" spans="2:12" s="1" customFormat="1" ht="12.75" customHeight="1" x14ac:dyDescent="0.15">
      <c r="B14" s="240" t="s">
        <v>950</v>
      </c>
      <c r="C14" s="240"/>
      <c r="D14" s="240"/>
      <c r="E14" s="240"/>
      <c r="F14" s="240"/>
      <c r="G14" s="240"/>
      <c r="H14" s="240"/>
      <c r="I14" s="240"/>
      <c r="J14" s="240"/>
      <c r="K14" s="240"/>
    </row>
    <row r="15" spans="2:12" s="1" customFormat="1" ht="8.5500000000000007" customHeight="1" x14ac:dyDescent="0.15"/>
    <row r="16" spans="2:12" s="1" customFormat="1" ht="11.7" customHeight="1" x14ac:dyDescent="0.15">
      <c r="B16" s="245" t="s">
        <v>930</v>
      </c>
      <c r="C16" s="245"/>
      <c r="D16" s="234"/>
      <c r="E16" s="234"/>
      <c r="F16" s="234"/>
      <c r="G16" s="234"/>
      <c r="H16" s="234"/>
      <c r="I16" s="234"/>
      <c r="J16" s="234"/>
      <c r="K16" s="234"/>
    </row>
    <row r="17" spans="2:11" s="1" customFormat="1" ht="9.9" customHeight="1" x14ac:dyDescent="0.15">
      <c r="B17" s="242" t="s">
        <v>931</v>
      </c>
      <c r="C17" s="242"/>
      <c r="D17" s="242" t="s">
        <v>932</v>
      </c>
      <c r="E17" s="242"/>
      <c r="F17" s="242" t="s">
        <v>933</v>
      </c>
      <c r="G17" s="242"/>
      <c r="H17" s="242"/>
      <c r="I17" s="242"/>
      <c r="J17" s="242"/>
      <c r="K17" s="242"/>
    </row>
    <row r="18" spans="2:11" s="1" customFormat="1" ht="9.6" customHeight="1" x14ac:dyDescent="0.15"/>
    <row r="19" spans="2:11" s="1" customFormat="1" ht="10.95" customHeight="1" x14ac:dyDescent="0.15">
      <c r="B19" s="237" t="s">
        <v>934</v>
      </c>
      <c r="C19" s="237"/>
      <c r="D19" s="237"/>
      <c r="E19" s="237"/>
      <c r="F19" s="234"/>
      <c r="G19" s="234"/>
      <c r="H19" s="234"/>
      <c r="I19" s="234"/>
      <c r="J19" s="235"/>
      <c r="K19" s="235"/>
    </row>
    <row r="20" spans="2:11" s="1" customFormat="1" ht="9.9" customHeight="1" x14ac:dyDescent="0.15">
      <c r="B20" s="233" t="s">
        <v>935</v>
      </c>
      <c r="C20" s="233"/>
      <c r="D20" s="233" t="s">
        <v>936</v>
      </c>
      <c r="E20" s="233"/>
      <c r="F20" s="233"/>
      <c r="G20" s="233" t="s">
        <v>937</v>
      </c>
      <c r="H20" s="233"/>
      <c r="I20" s="233"/>
      <c r="J20" s="233"/>
      <c r="K20" s="233"/>
    </row>
    <row r="21" spans="2:11" s="1" customFormat="1" ht="9.6" customHeight="1" x14ac:dyDescent="0.15"/>
    <row r="22" spans="2:11" s="1" customFormat="1" ht="10.95" customHeight="1" x14ac:dyDescent="0.15">
      <c r="B22" s="237" t="s">
        <v>938</v>
      </c>
      <c r="C22" s="237"/>
      <c r="D22" s="237"/>
      <c r="E22" s="237"/>
      <c r="F22" s="237"/>
      <c r="G22" s="237"/>
      <c r="H22" s="234"/>
      <c r="I22" s="234"/>
      <c r="J22" s="234"/>
      <c r="K22" s="6"/>
    </row>
    <row r="23" spans="2:11" s="1" customFormat="1" ht="9.9" customHeight="1" x14ac:dyDescent="0.15">
      <c r="B23" s="233" t="s">
        <v>939</v>
      </c>
      <c r="C23" s="233"/>
      <c r="D23" s="233" t="s">
        <v>940</v>
      </c>
      <c r="E23" s="233"/>
      <c r="F23" s="233"/>
      <c r="G23" s="233" t="s">
        <v>941</v>
      </c>
      <c r="H23" s="233"/>
      <c r="I23" s="233"/>
      <c r="J23" s="233"/>
      <c r="K23" s="233"/>
    </row>
    <row r="24" spans="2:11" s="1" customFormat="1" ht="8.85" customHeight="1" x14ac:dyDescent="0.15"/>
    <row r="25" spans="2:11" s="1" customFormat="1" ht="9.9" customHeight="1" x14ac:dyDescent="0.15">
      <c r="B25" s="237" t="s">
        <v>942</v>
      </c>
      <c r="C25" s="237"/>
      <c r="D25" s="235"/>
      <c r="E25" s="235"/>
      <c r="F25" s="235"/>
      <c r="G25" s="235"/>
      <c r="H25" s="235"/>
      <c r="I25" s="235"/>
      <c r="J25" s="235"/>
      <c r="K25" s="235"/>
    </row>
    <row r="26" spans="2:11" s="1" customFormat="1" ht="9.9" customHeight="1" x14ac:dyDescent="0.15">
      <c r="B26" s="233" t="s">
        <v>943</v>
      </c>
      <c r="C26" s="233"/>
      <c r="D26" s="236"/>
      <c r="E26" s="236"/>
      <c r="F26" s="236"/>
      <c r="G26" s="236"/>
      <c r="H26" s="236"/>
      <c r="I26" s="236"/>
      <c r="J26" s="236"/>
      <c r="K26" s="236"/>
    </row>
    <row r="27" spans="2:11" s="1" customFormat="1" ht="7.35" customHeight="1" x14ac:dyDescent="0.15"/>
    <row r="28" spans="2:11" s="1" customFormat="1" ht="9.9" customHeight="1" x14ac:dyDescent="0.15">
      <c r="B28" s="237" t="s">
        <v>944</v>
      </c>
      <c r="C28" s="237"/>
      <c r="D28" s="237"/>
      <c r="E28" s="237"/>
      <c r="F28" s="237"/>
      <c r="G28" s="237"/>
      <c r="H28" s="237"/>
      <c r="I28" s="237"/>
      <c r="J28" s="237"/>
      <c r="K28" s="237"/>
    </row>
    <row r="29" spans="2:11" s="1" customFormat="1" ht="9.9" customHeight="1" x14ac:dyDescent="0.15">
      <c r="B29" s="233" t="s">
        <v>945</v>
      </c>
      <c r="C29" s="233"/>
      <c r="D29" s="233"/>
      <c r="E29" s="233"/>
      <c r="F29" s="233"/>
      <c r="G29" s="233"/>
      <c r="H29" s="233"/>
      <c r="I29" s="233"/>
      <c r="J29" s="233"/>
      <c r="K29" s="233"/>
    </row>
    <row r="30" spans="2:11" s="1" customFormat="1" ht="9.9" customHeight="1" x14ac:dyDescent="0.15">
      <c r="B30" s="233" t="s">
        <v>946</v>
      </c>
      <c r="C30" s="233"/>
      <c r="D30" s="233"/>
      <c r="E30" s="233"/>
      <c r="F30" s="233"/>
      <c r="G30" s="233"/>
      <c r="H30" s="233"/>
      <c r="I30" s="233"/>
      <c r="J30" s="233"/>
      <c r="K30" s="233"/>
    </row>
    <row r="31" spans="2:11" s="1" customFormat="1" ht="9.9" customHeight="1" x14ac:dyDescent="0.15">
      <c r="B31" s="233" t="s">
        <v>947</v>
      </c>
      <c r="C31" s="233"/>
      <c r="D31" s="233"/>
      <c r="E31" s="233"/>
      <c r="F31" s="233"/>
      <c r="G31" s="233"/>
      <c r="H31" s="233"/>
      <c r="I31" s="233"/>
      <c r="J31" s="233"/>
      <c r="K31" s="233"/>
    </row>
    <row r="32" spans="2:11" s="1" customFormat="1" ht="19.2"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3.2" x14ac:dyDescent="0.25"/>
  <cols>
    <col min="1" max="1" width="0.44140625" customWidth="1"/>
    <col min="2" max="2" width="9.33203125" customWidth="1"/>
    <col min="3" max="3" width="11" customWidth="1"/>
    <col min="4" max="4" width="15.33203125" customWidth="1"/>
    <col min="5" max="5" width="3.6640625" customWidth="1"/>
    <col min="6" max="6" width="5" customWidth="1"/>
    <col min="7" max="7" width="9.77734375" customWidth="1"/>
    <col min="8" max="8" width="8.21875" customWidth="1"/>
    <col min="9" max="9" width="7.5546875" customWidth="1"/>
    <col min="10" max="10" width="8.5546875" customWidth="1"/>
    <col min="11" max="11" width="9.77734375" customWidth="1"/>
    <col min="12" max="12" width="13" customWidth="1"/>
    <col min="13" max="13" width="12.33203125" customWidth="1"/>
    <col min="14" max="14" width="12.77734375" customWidth="1"/>
    <col min="15" max="15" width="4.6640625" customWidth="1"/>
  </cols>
  <sheetData>
    <row r="1" spans="2:14" s="1" customFormat="1" ht="6" customHeight="1" x14ac:dyDescent="0.15"/>
    <row r="2" spans="2:14" s="1" customFormat="1" ht="15.3" customHeight="1" x14ac:dyDescent="0.15">
      <c r="B2" s="238"/>
      <c r="C2" s="238"/>
      <c r="D2" s="243" t="s">
        <v>14</v>
      </c>
      <c r="E2" s="243"/>
      <c r="F2" s="243"/>
      <c r="G2" s="243"/>
      <c r="H2" s="243"/>
      <c r="I2" s="243"/>
    </row>
    <row r="3" spans="2:14" s="1" customFormat="1" ht="9.9" customHeight="1" x14ac:dyDescent="0.15">
      <c r="B3" s="238"/>
      <c r="C3" s="238"/>
    </row>
    <row r="4" spans="2:14" s="1" customFormat="1" ht="1.8" customHeight="1" x14ac:dyDescent="0.15"/>
    <row r="5" spans="2:14" s="1" customFormat="1" ht="22.05" customHeight="1" x14ac:dyDescent="0.15">
      <c r="B5" s="239" t="s">
        <v>981</v>
      </c>
      <c r="C5" s="239"/>
      <c r="D5" s="239"/>
      <c r="E5" s="239"/>
      <c r="F5" s="239"/>
      <c r="G5" s="239"/>
      <c r="H5" s="239"/>
      <c r="I5" s="239"/>
      <c r="J5" s="239"/>
    </row>
    <row r="6" spans="2:14" s="1" customFormat="1" ht="3.45" customHeight="1" x14ac:dyDescent="0.15"/>
    <row r="7" spans="2:14" s="1" customFormat="1" ht="12.75" customHeight="1" x14ac:dyDescent="0.15">
      <c r="B7" s="240" t="s">
        <v>982</v>
      </c>
      <c r="C7" s="240"/>
      <c r="D7" s="240"/>
      <c r="E7" s="240"/>
      <c r="F7" s="240"/>
      <c r="G7" s="240"/>
      <c r="H7" s="240"/>
      <c r="I7" s="240"/>
      <c r="J7" s="240"/>
      <c r="K7" s="240"/>
      <c r="L7" s="240"/>
      <c r="M7" s="240"/>
      <c r="N7" s="240"/>
    </row>
    <row r="8" spans="2:14" s="1" customFormat="1" ht="2.85" customHeight="1" x14ac:dyDescent="0.15"/>
    <row r="9" spans="2:14" s="1" customFormat="1" ht="22.35" customHeight="1" x14ac:dyDescent="0.15">
      <c r="B9" s="10" t="s">
        <v>951</v>
      </c>
      <c r="C9" s="10" t="s">
        <v>952</v>
      </c>
      <c r="D9" s="10" t="s">
        <v>953</v>
      </c>
      <c r="E9" s="248" t="s">
        <v>954</v>
      </c>
      <c r="F9" s="248"/>
      <c r="G9" s="11" t="s">
        <v>955</v>
      </c>
      <c r="H9" s="10" t="s">
        <v>956</v>
      </c>
      <c r="I9" s="11" t="s">
        <v>957</v>
      </c>
      <c r="J9" s="10" t="s">
        <v>958</v>
      </c>
      <c r="K9" s="11" t="s">
        <v>959</v>
      </c>
      <c r="L9" s="11" t="s">
        <v>960</v>
      </c>
      <c r="M9" s="11" t="s">
        <v>961</v>
      </c>
      <c r="N9" s="11" t="s">
        <v>976</v>
      </c>
    </row>
    <row r="10" spans="2:14" s="1" customFormat="1" ht="7.35" customHeight="1" x14ac:dyDescent="0.15">
      <c r="B10" s="12" t="s">
        <v>962</v>
      </c>
      <c r="C10" s="12" t="s">
        <v>963</v>
      </c>
      <c r="D10" s="13">
        <v>500000000</v>
      </c>
      <c r="E10" s="246">
        <v>42817</v>
      </c>
      <c r="F10" s="246"/>
      <c r="G10" s="14">
        <v>45558</v>
      </c>
      <c r="H10" s="12" t="s">
        <v>1</v>
      </c>
      <c r="I10" s="12" t="s">
        <v>964</v>
      </c>
      <c r="J10" s="15">
        <v>5.0000000000000001E-3</v>
      </c>
      <c r="K10" s="12" t="s">
        <v>965</v>
      </c>
      <c r="L10" s="12" t="s">
        <v>966</v>
      </c>
      <c r="M10" s="16">
        <v>0.147945205479452</v>
      </c>
      <c r="N10" s="12" t="s">
        <v>977</v>
      </c>
    </row>
    <row r="11" spans="2:14" s="1" customFormat="1" ht="7.35" customHeight="1" x14ac:dyDescent="0.15">
      <c r="B11" s="12" t="s">
        <v>967</v>
      </c>
      <c r="C11" s="12" t="s">
        <v>968</v>
      </c>
      <c r="D11" s="13">
        <v>750000000</v>
      </c>
      <c r="E11" s="246">
        <v>43181</v>
      </c>
      <c r="F11" s="246"/>
      <c r="G11" s="14">
        <v>46834</v>
      </c>
      <c r="H11" s="12" t="s">
        <v>1</v>
      </c>
      <c r="I11" s="12" t="s">
        <v>964</v>
      </c>
      <c r="J11" s="15">
        <v>8.7500000000000008E-3</v>
      </c>
      <c r="K11" s="12" t="s">
        <v>965</v>
      </c>
      <c r="L11" s="12" t="s">
        <v>969</v>
      </c>
      <c r="M11" s="16">
        <v>3.6438356164383601</v>
      </c>
      <c r="N11" s="12" t="s">
        <v>978</v>
      </c>
    </row>
    <row r="12" spans="2:14" s="1" customFormat="1" ht="7.35" customHeight="1" x14ac:dyDescent="0.15">
      <c r="B12" s="12" t="s">
        <v>970</v>
      </c>
      <c r="C12" s="12" t="s">
        <v>971</v>
      </c>
      <c r="D12" s="13">
        <v>500000000</v>
      </c>
      <c r="E12" s="246">
        <v>43377</v>
      </c>
      <c r="F12" s="246"/>
      <c r="G12" s="14">
        <v>45934</v>
      </c>
      <c r="H12" s="12" t="s">
        <v>1</v>
      </c>
      <c r="I12" s="12" t="s">
        <v>964</v>
      </c>
      <c r="J12" s="15">
        <v>6.2500000000000003E-3</v>
      </c>
      <c r="K12" s="12" t="s">
        <v>965</v>
      </c>
      <c r="L12" s="12" t="s">
        <v>972</v>
      </c>
      <c r="M12" s="16">
        <v>1.17808219178082</v>
      </c>
      <c r="N12" s="12" t="s">
        <v>979</v>
      </c>
    </row>
    <row r="13" spans="2:14" s="1" customFormat="1" ht="7.35" customHeight="1" x14ac:dyDescent="0.15">
      <c r="B13" s="12" t="s">
        <v>973</v>
      </c>
      <c r="C13" s="12" t="s">
        <v>974</v>
      </c>
      <c r="D13" s="13">
        <v>1000000000</v>
      </c>
      <c r="E13" s="246">
        <v>45229</v>
      </c>
      <c r="F13" s="246"/>
      <c r="G13" s="14">
        <v>47056</v>
      </c>
      <c r="H13" s="12" t="s">
        <v>1</v>
      </c>
      <c r="I13" s="12" t="s">
        <v>964</v>
      </c>
      <c r="J13" s="15">
        <v>3.7499999999999999E-2</v>
      </c>
      <c r="K13" s="12" t="s">
        <v>965</v>
      </c>
      <c r="L13" s="12" t="s">
        <v>975</v>
      </c>
      <c r="M13" s="16">
        <v>4.25205479452055</v>
      </c>
      <c r="N13" s="12" t="s">
        <v>980</v>
      </c>
    </row>
    <row r="14" spans="2:14" s="1" customFormat="1" ht="7.35" customHeight="1" x14ac:dyDescent="0.15">
      <c r="B14" s="17"/>
      <c r="C14" s="18"/>
      <c r="D14" s="19">
        <v>2750000000</v>
      </c>
      <c r="E14" s="247"/>
      <c r="F14" s="247"/>
      <c r="G14" s="17"/>
      <c r="H14" s="17"/>
      <c r="I14" s="17"/>
      <c r="J14" s="17"/>
      <c r="K14" s="17"/>
      <c r="L14" s="17"/>
      <c r="M14" s="17"/>
      <c r="N14" s="17"/>
    </row>
    <row r="15" spans="2:14" s="1" customFormat="1" ht="3.9" customHeight="1" x14ac:dyDescent="0.15"/>
    <row r="16" spans="2:14" s="1" customFormat="1" ht="13.2" customHeight="1" x14ac:dyDescent="0.15">
      <c r="B16" s="240" t="s">
        <v>983</v>
      </c>
      <c r="C16" s="240"/>
      <c r="D16" s="240"/>
      <c r="E16" s="240"/>
      <c r="F16" s="240"/>
      <c r="G16" s="240"/>
      <c r="H16" s="240"/>
      <c r="I16" s="240"/>
      <c r="J16" s="240"/>
      <c r="K16" s="240"/>
      <c r="L16" s="240"/>
      <c r="M16" s="240"/>
      <c r="N16" s="240"/>
    </row>
    <row r="17" spans="2:7" s="1" customFormat="1" ht="1.8" customHeight="1" x14ac:dyDescent="0.15"/>
    <row r="18" spans="2:7" s="1" customFormat="1" ht="10.65" customHeight="1" x14ac:dyDescent="0.15">
      <c r="B18" s="7" t="s">
        <v>984</v>
      </c>
      <c r="F18" s="249">
        <v>2750000000</v>
      </c>
      <c r="G18" s="249"/>
    </row>
    <row r="19" spans="2:7" s="1" customFormat="1" ht="10.65" customHeight="1" x14ac:dyDescent="0.15">
      <c r="B19" s="233" t="s">
        <v>985</v>
      </c>
      <c r="C19" s="233"/>
      <c r="F19" s="20"/>
      <c r="G19" s="21">
        <v>1.8068181818181799E-2</v>
      </c>
    </row>
    <row r="20" spans="2:7" s="1" customFormat="1" ht="9.3000000000000007" customHeight="1" x14ac:dyDescent="0.15">
      <c r="B20" s="233" t="s">
        <v>986</v>
      </c>
      <c r="C20" s="233"/>
      <c r="F20" s="22"/>
      <c r="G20" s="23">
        <v>2.7810709838107099</v>
      </c>
    </row>
    <row r="21" spans="2:7" s="1" customFormat="1" ht="1.35" customHeight="1" x14ac:dyDescent="0.15">
      <c r="B21" s="233"/>
      <c r="C21" s="233"/>
    </row>
    <row r="22" spans="2:7" s="1" customFormat="1" ht="10.65" customHeight="1" x14ac:dyDescent="0.15">
      <c r="B22" s="24" t="s">
        <v>987</v>
      </c>
    </row>
    <row r="23" spans="2:7" s="1" customFormat="1" ht="15.6"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3.2" x14ac:dyDescent="0.25"/>
  <cols>
    <col min="1" max="1" width="0.6640625" customWidth="1"/>
    <col min="2" max="2" width="23" customWidth="1"/>
    <col min="3" max="3" width="23.33203125" customWidth="1"/>
    <col min="4" max="4" width="14.5546875" customWidth="1"/>
    <col min="5" max="5" width="19.33203125" customWidth="1"/>
    <col min="6" max="6" width="5.21875" customWidth="1"/>
    <col min="7" max="7" width="0.21875" customWidth="1"/>
    <col min="8" max="8" width="4.6640625" customWidth="1"/>
  </cols>
  <sheetData>
    <row r="1" spans="2:6" s="1" customFormat="1" ht="6" customHeight="1" x14ac:dyDescent="0.15">
      <c r="B1" s="238"/>
    </row>
    <row r="2" spans="2:6" s="1" customFormat="1" ht="15.3" customHeight="1" x14ac:dyDescent="0.15">
      <c r="B2" s="238"/>
      <c r="C2" s="243" t="s">
        <v>14</v>
      </c>
      <c r="D2" s="243"/>
      <c r="E2" s="243"/>
      <c r="F2" s="243"/>
    </row>
    <row r="3" spans="2:6" s="1" customFormat="1" ht="4.95" customHeight="1" x14ac:dyDescent="0.15">
      <c r="B3" s="238"/>
    </row>
    <row r="4" spans="2:6" s="1" customFormat="1" ht="2.85" customHeight="1" x14ac:dyDescent="0.15"/>
    <row r="5" spans="2:6" s="1" customFormat="1" ht="22.05" customHeight="1" x14ac:dyDescent="0.15">
      <c r="B5" s="239" t="s">
        <v>1005</v>
      </c>
      <c r="C5" s="239"/>
      <c r="D5" s="239"/>
      <c r="E5" s="239"/>
      <c r="F5" s="239"/>
    </row>
    <row r="6" spans="2:6" s="1" customFormat="1" ht="6.45" customHeight="1" x14ac:dyDescent="0.15"/>
    <row r="7" spans="2:6" s="1" customFormat="1" ht="12.75" customHeight="1" x14ac:dyDescent="0.15">
      <c r="B7" s="250" t="s">
        <v>1006</v>
      </c>
      <c r="C7" s="250"/>
      <c r="D7" s="250"/>
      <c r="E7" s="250"/>
      <c r="F7" s="250"/>
    </row>
    <row r="8" spans="2:6" s="1" customFormat="1" ht="8.5500000000000007" customHeight="1" x14ac:dyDescent="0.15"/>
    <row r="9" spans="2:6" s="1" customFormat="1" ht="10.65" customHeight="1" x14ac:dyDescent="0.15">
      <c r="B9" s="5" t="s">
        <v>988</v>
      </c>
      <c r="C9" s="25" t="s">
        <v>989</v>
      </c>
      <c r="D9" s="25" t="s">
        <v>990</v>
      </c>
      <c r="E9" s="25" t="s">
        <v>991</v>
      </c>
    </row>
    <row r="10" spans="2:6" s="1" customFormat="1" ht="9.9" customHeight="1" x14ac:dyDescent="0.15">
      <c r="B10" s="7" t="s">
        <v>992</v>
      </c>
      <c r="C10" s="26" t="s">
        <v>993</v>
      </c>
      <c r="D10" s="26" t="s">
        <v>994</v>
      </c>
      <c r="E10" s="26" t="s">
        <v>995</v>
      </c>
    </row>
    <row r="11" spans="2:6" s="1" customFormat="1" ht="9.9" customHeight="1" x14ac:dyDescent="0.15">
      <c r="B11" s="7" t="s">
        <v>996</v>
      </c>
      <c r="C11" s="26" t="s">
        <v>997</v>
      </c>
      <c r="D11" s="26" t="s">
        <v>994</v>
      </c>
      <c r="E11" s="26" t="s">
        <v>998</v>
      </c>
    </row>
    <row r="12" spans="2:6" s="1" customFormat="1" ht="9.9" customHeight="1" x14ac:dyDescent="0.15">
      <c r="B12" s="7" t="s">
        <v>999</v>
      </c>
      <c r="C12" s="26" t="s">
        <v>1000</v>
      </c>
      <c r="D12" s="26" t="s">
        <v>994</v>
      </c>
      <c r="E12" s="26" t="s">
        <v>1001</v>
      </c>
    </row>
    <row r="13" spans="2:6" s="1" customFormat="1" ht="19.2" customHeight="1" x14ac:dyDescent="0.15"/>
    <row r="14" spans="2:6" s="1" customFormat="1" ht="12.75" customHeight="1" x14ac:dyDescent="0.15">
      <c r="B14" s="250" t="s">
        <v>1007</v>
      </c>
      <c r="C14" s="250"/>
      <c r="D14" s="250"/>
      <c r="E14" s="250"/>
      <c r="F14" s="250"/>
    </row>
    <row r="15" spans="2:6" s="1" customFormat="1" ht="10.65" customHeight="1" x14ac:dyDescent="0.15"/>
    <row r="16" spans="2:6" s="1" customFormat="1" ht="10.65" customHeight="1" x14ac:dyDescent="0.15">
      <c r="B16" s="5" t="s">
        <v>988</v>
      </c>
      <c r="C16" s="25" t="s">
        <v>989</v>
      </c>
      <c r="D16" s="25" t="s">
        <v>990</v>
      </c>
    </row>
    <row r="17" spans="2:4" s="1" customFormat="1" ht="9.9" customHeight="1" x14ac:dyDescent="0.15">
      <c r="B17" s="7" t="s">
        <v>992</v>
      </c>
      <c r="C17" s="26" t="s">
        <v>1002</v>
      </c>
      <c r="D17" s="26"/>
    </row>
    <row r="18" spans="2:4" s="1" customFormat="1" ht="9.9" customHeight="1" x14ac:dyDescent="0.15">
      <c r="B18" s="7" t="s">
        <v>996</v>
      </c>
      <c r="C18" s="26" t="s">
        <v>1003</v>
      </c>
      <c r="D18" s="26" t="s">
        <v>994</v>
      </c>
    </row>
    <row r="19" spans="2:4" s="1" customFormat="1" ht="9.9" customHeight="1" x14ac:dyDescent="0.15">
      <c r="B19" s="7" t="s">
        <v>999</v>
      </c>
      <c r="C19" s="26" t="s">
        <v>1004</v>
      </c>
      <c r="D19" s="26" t="s">
        <v>994</v>
      </c>
    </row>
    <row r="20" spans="2:4" s="1" customFormat="1" ht="19.2"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3.2" x14ac:dyDescent="0.25"/>
  <cols>
    <col min="1" max="1" width="0.6640625" customWidth="1"/>
    <col min="2" max="2" width="69.33203125" customWidth="1"/>
    <col min="3" max="3" width="18.21875" customWidth="1"/>
    <col min="4" max="4" width="5.77734375" customWidth="1"/>
    <col min="5" max="5" width="4.77734375" customWidth="1"/>
  </cols>
  <sheetData>
    <row r="1" spans="2:4" s="1" customFormat="1" ht="6" customHeight="1" x14ac:dyDescent="0.15">
      <c r="B1" s="238"/>
    </row>
    <row r="2" spans="2:4" s="1" customFormat="1" ht="15.3" customHeight="1" x14ac:dyDescent="0.15">
      <c r="B2" s="238"/>
      <c r="C2" s="8" t="s">
        <v>14</v>
      </c>
    </row>
    <row r="3" spans="2:4" s="1" customFormat="1" ht="3.9" customHeight="1" x14ac:dyDescent="0.15">
      <c r="B3" s="238"/>
      <c r="C3" s="251"/>
    </row>
    <row r="4" spans="2:4" s="1" customFormat="1" ht="7.35" customHeight="1" x14ac:dyDescent="0.15">
      <c r="C4" s="251"/>
    </row>
    <row r="5" spans="2:4" s="1" customFormat="1" ht="22.05" customHeight="1" x14ac:dyDescent="0.15">
      <c r="B5" s="239" t="s">
        <v>1063</v>
      </c>
      <c r="C5" s="239"/>
    </row>
    <row r="6" spans="2:4" s="1" customFormat="1" ht="9.6" customHeight="1" x14ac:dyDescent="0.15">
      <c r="B6" s="7" t="s">
        <v>1064</v>
      </c>
    </row>
    <row r="7" spans="2:4" s="1" customFormat="1" ht="1.35" customHeight="1" x14ac:dyDescent="0.15"/>
    <row r="8" spans="2:4" s="1" customFormat="1" ht="12.75" customHeight="1" x14ac:dyDescent="0.15">
      <c r="B8" s="240" t="s">
        <v>1065</v>
      </c>
      <c r="C8" s="240"/>
    </row>
    <row r="9" spans="2:4" s="1" customFormat="1" ht="3.45" customHeight="1" x14ac:dyDescent="0.15"/>
    <row r="10" spans="2:4" s="1" customFormat="1" ht="14.25" customHeight="1" x14ac:dyDescent="0.25">
      <c r="B10" s="27" t="s">
        <v>1008</v>
      </c>
      <c r="C10" s="28">
        <v>2750000000</v>
      </c>
      <c r="D10" s="29" t="s">
        <v>1009</v>
      </c>
    </row>
    <row r="11" spans="2:4" s="1" customFormat="1" ht="14.25" customHeight="1" x14ac:dyDescent="0.25">
      <c r="B11" s="27" t="s">
        <v>1010</v>
      </c>
      <c r="C11" s="28">
        <v>3578143761.25002</v>
      </c>
      <c r="D11" s="29" t="s">
        <v>1011</v>
      </c>
    </row>
    <row r="12" spans="2:4" s="1" customFormat="1" ht="14.25" customHeight="1" x14ac:dyDescent="0.25">
      <c r="B12" s="27" t="s">
        <v>1012</v>
      </c>
      <c r="C12" s="28">
        <v>20000000</v>
      </c>
      <c r="D12" s="29" t="s">
        <v>1013</v>
      </c>
    </row>
    <row r="13" spans="2:4" s="1" customFormat="1" ht="14.25" customHeight="1" x14ac:dyDescent="0.25">
      <c r="B13" s="27" t="s">
        <v>1014</v>
      </c>
      <c r="C13" s="28">
        <v>159922092.34</v>
      </c>
      <c r="D13" s="29" t="s">
        <v>1015</v>
      </c>
    </row>
    <row r="14" spans="2:4" s="1" customFormat="1" ht="14.25" customHeight="1" x14ac:dyDescent="0.25">
      <c r="B14" s="27" t="s">
        <v>1016</v>
      </c>
      <c r="C14" s="30">
        <v>0.36656940130546301</v>
      </c>
      <c r="D14" s="31"/>
    </row>
    <row r="15" spans="2:4" s="1" customFormat="1" ht="3.45" customHeight="1" x14ac:dyDescent="0.15"/>
    <row r="16" spans="2:4" s="1" customFormat="1" ht="12.75" customHeight="1" x14ac:dyDescent="0.15">
      <c r="B16" s="240" t="s">
        <v>1066</v>
      </c>
      <c r="C16" s="240"/>
    </row>
    <row r="17" spans="2:4" s="1" customFormat="1" ht="3.45" customHeight="1" x14ac:dyDescent="0.15"/>
    <row r="18" spans="2:4" s="1" customFormat="1" ht="14.25" customHeight="1" x14ac:dyDescent="0.25">
      <c r="B18" s="27" t="s">
        <v>1017</v>
      </c>
      <c r="C18" s="28">
        <v>2909837662.8498001</v>
      </c>
      <c r="D18" s="29" t="s">
        <v>1018</v>
      </c>
    </row>
    <row r="19" spans="2:4" s="1" customFormat="1" ht="14.25" customHeight="1" x14ac:dyDescent="0.25">
      <c r="B19" s="27" t="s">
        <v>1019</v>
      </c>
      <c r="C19" s="30">
        <v>1.05812278649084</v>
      </c>
      <c r="D19" s="32" t="s">
        <v>1020</v>
      </c>
    </row>
    <row r="20" spans="2:4" s="1" customFormat="1" ht="14.25" customHeight="1" x14ac:dyDescent="0.25">
      <c r="B20" s="2" t="s">
        <v>1021</v>
      </c>
      <c r="C20" s="33" t="s">
        <v>1022</v>
      </c>
      <c r="D20" s="34" t="s">
        <v>1023</v>
      </c>
    </row>
    <row r="21" spans="2:4" s="1" customFormat="1" ht="3.45" customHeight="1" x14ac:dyDescent="0.15"/>
    <row r="22" spans="2:4" s="1" customFormat="1" ht="12.75" customHeight="1" x14ac:dyDescent="0.15">
      <c r="B22" s="240" t="s">
        <v>1067</v>
      </c>
      <c r="C22" s="240"/>
    </row>
    <row r="23" spans="2:4" s="1" customFormat="1" ht="3.45" customHeight="1" x14ac:dyDescent="0.15"/>
    <row r="24" spans="2:4" s="1" customFormat="1" ht="14.25" customHeight="1" x14ac:dyDescent="0.25">
      <c r="B24" s="27" t="s">
        <v>1024</v>
      </c>
      <c r="C24" s="28">
        <v>18792160.239999998</v>
      </c>
      <c r="D24" s="29" t="s">
        <v>1025</v>
      </c>
    </row>
    <row r="25" spans="2:4" s="1" customFormat="1" ht="14.25" customHeight="1" x14ac:dyDescent="0.25">
      <c r="B25" s="27" t="s">
        <v>1026</v>
      </c>
      <c r="C25" s="28">
        <v>159922092.34</v>
      </c>
      <c r="D25" s="29" t="s">
        <v>1027</v>
      </c>
    </row>
    <row r="26" spans="2:4" s="1" customFormat="1" ht="14.25" customHeight="1" x14ac:dyDescent="0.25">
      <c r="B26" s="27" t="s">
        <v>1028</v>
      </c>
      <c r="C26" s="35">
        <v>0</v>
      </c>
      <c r="D26" s="29" t="s">
        <v>1029</v>
      </c>
    </row>
    <row r="27" spans="2:4" s="1" customFormat="1" ht="14.25" customHeight="1" x14ac:dyDescent="0.25">
      <c r="B27" s="27" t="s">
        <v>1017</v>
      </c>
      <c r="C27" s="28">
        <v>2909837662.8498001</v>
      </c>
      <c r="D27" s="29"/>
    </row>
    <row r="28" spans="2:4" s="1" customFormat="1" ht="14.25" customHeight="1" x14ac:dyDescent="0.25">
      <c r="B28" s="27" t="s">
        <v>1030</v>
      </c>
      <c r="C28" s="30">
        <v>1.1231097874290199</v>
      </c>
      <c r="D28" s="32" t="s">
        <v>1020</v>
      </c>
    </row>
    <row r="29" spans="2:4" s="1" customFormat="1" ht="14.25" customHeight="1" x14ac:dyDescent="0.25">
      <c r="B29" s="2" t="s">
        <v>1031</v>
      </c>
      <c r="C29" s="33" t="s">
        <v>1022</v>
      </c>
      <c r="D29" s="34" t="s">
        <v>1032</v>
      </c>
    </row>
    <row r="30" spans="2:4" s="1" customFormat="1" ht="3.45" customHeight="1" x14ac:dyDescent="0.15"/>
    <row r="31" spans="2:4" s="1" customFormat="1" ht="12.75" customHeight="1" x14ac:dyDescent="0.15">
      <c r="B31" s="240" t="s">
        <v>1068</v>
      </c>
      <c r="C31" s="240"/>
    </row>
    <row r="32" spans="2:4" s="1" customFormat="1" ht="3.45" customHeight="1" x14ac:dyDescent="0.15"/>
    <row r="33" spans="2:4" s="1" customFormat="1" ht="14.25" customHeight="1" x14ac:dyDescent="0.25">
      <c r="B33" s="27" t="s">
        <v>1033</v>
      </c>
      <c r="C33" s="28">
        <v>547169632.67000306</v>
      </c>
      <c r="D33" s="29" t="s">
        <v>1034</v>
      </c>
    </row>
    <row r="34" spans="2:4" s="1" customFormat="1" ht="14.25" customHeight="1" x14ac:dyDescent="0.25">
      <c r="B34" s="27" t="s">
        <v>1035</v>
      </c>
      <c r="C34" s="28">
        <v>547169632.67000306</v>
      </c>
      <c r="D34" s="29"/>
    </row>
    <row r="35" spans="2:4" s="1" customFormat="1" ht="14.25" customHeight="1" x14ac:dyDescent="0.25">
      <c r="B35" s="27" t="s">
        <v>1036</v>
      </c>
      <c r="C35" s="36" t="s">
        <v>94</v>
      </c>
      <c r="D35" s="29"/>
    </row>
    <row r="36" spans="2:4" s="1" customFormat="1" ht="14.25" customHeight="1" x14ac:dyDescent="0.25">
      <c r="B36" s="27" t="s">
        <v>1037</v>
      </c>
      <c r="C36" s="36" t="s">
        <v>94</v>
      </c>
      <c r="D36" s="29"/>
    </row>
    <row r="37" spans="2:4" s="1" customFormat="1" ht="14.25" customHeight="1" x14ac:dyDescent="0.25">
      <c r="B37" s="27" t="s">
        <v>1038</v>
      </c>
      <c r="C37" s="36" t="s">
        <v>94</v>
      </c>
      <c r="D37" s="31"/>
    </row>
    <row r="38" spans="2:4" s="1" customFormat="1" ht="14.25" customHeight="1" x14ac:dyDescent="0.25">
      <c r="B38" s="27" t="s">
        <v>1039</v>
      </c>
      <c r="C38" s="28">
        <v>3088551915.4298</v>
      </c>
      <c r="D38" s="29" t="s">
        <v>1040</v>
      </c>
    </row>
    <row r="39" spans="2:4" s="1" customFormat="1" ht="14.25" customHeight="1" x14ac:dyDescent="0.25">
      <c r="B39" s="27" t="s">
        <v>1017</v>
      </c>
      <c r="C39" s="28">
        <v>2909837662.8498001</v>
      </c>
      <c r="D39" s="31"/>
    </row>
    <row r="40" spans="2:4" s="1" customFormat="1" ht="14.25" customHeight="1" x14ac:dyDescent="0.25">
      <c r="B40" s="27" t="s">
        <v>1041</v>
      </c>
      <c r="C40" s="28">
        <v>18792160.239999998</v>
      </c>
      <c r="D40" s="31"/>
    </row>
    <row r="41" spans="2:4" s="1" customFormat="1" ht="14.25" customHeight="1" x14ac:dyDescent="0.25">
      <c r="B41" s="27" t="s">
        <v>1042</v>
      </c>
      <c r="C41" s="28">
        <v>159922092.34</v>
      </c>
      <c r="D41" s="31"/>
    </row>
    <row r="42" spans="2:4" s="1" customFormat="1" ht="14.25" customHeight="1" x14ac:dyDescent="0.25">
      <c r="B42" s="27" t="s">
        <v>1038</v>
      </c>
      <c r="C42" s="36" t="s">
        <v>94</v>
      </c>
      <c r="D42" s="31"/>
    </row>
    <row r="43" spans="2:4" s="1" customFormat="1" ht="14.25" customHeight="1" x14ac:dyDescent="0.25">
      <c r="B43" s="27" t="s">
        <v>1043</v>
      </c>
      <c r="C43" s="28">
        <v>222500000</v>
      </c>
      <c r="D43" s="29" t="s">
        <v>1044</v>
      </c>
    </row>
    <row r="44" spans="2:4" s="1" customFormat="1" ht="14.25" customHeight="1" x14ac:dyDescent="0.25">
      <c r="B44" s="27" t="s">
        <v>1045</v>
      </c>
      <c r="C44" s="28">
        <v>20856814.979274299</v>
      </c>
      <c r="D44" s="29" t="s">
        <v>1046</v>
      </c>
    </row>
    <row r="45" spans="2:4" s="1" customFormat="1" ht="14.25" customHeight="1" x14ac:dyDescent="0.25">
      <c r="B45" s="27" t="s">
        <v>1047</v>
      </c>
      <c r="C45" s="28">
        <v>2750000000</v>
      </c>
      <c r="D45" s="29" t="s">
        <v>1048</v>
      </c>
    </row>
    <row r="46" spans="2:4" s="1" customFormat="1" ht="14.25" customHeight="1" x14ac:dyDescent="0.25">
      <c r="B46" s="27" t="s">
        <v>1049</v>
      </c>
      <c r="C46" s="28">
        <v>642364733.12052703</v>
      </c>
      <c r="D46" s="31"/>
    </row>
    <row r="47" spans="2:4" s="1" customFormat="1" ht="14.25" customHeight="1" x14ac:dyDescent="0.25">
      <c r="B47" s="2" t="s">
        <v>1050</v>
      </c>
      <c r="C47" s="33" t="s">
        <v>1022</v>
      </c>
      <c r="D47" s="31"/>
    </row>
    <row r="48" spans="2:4" s="1" customFormat="1" ht="3.45" customHeight="1" x14ac:dyDescent="0.15"/>
    <row r="49" spans="2:4" s="1" customFormat="1" ht="13.2" customHeight="1" x14ac:dyDescent="0.15">
      <c r="B49" s="240" t="s">
        <v>1069</v>
      </c>
      <c r="C49" s="240"/>
    </row>
    <row r="50" spans="2:4" s="1" customFormat="1" ht="3.45" customHeight="1" x14ac:dyDescent="0.15"/>
    <row r="51" spans="2:4" s="1" customFormat="1" ht="14.25" customHeight="1" x14ac:dyDescent="0.25">
      <c r="B51" s="27" t="s">
        <v>1051</v>
      </c>
      <c r="C51" s="28">
        <v>297030025.41000003</v>
      </c>
      <c r="D51" s="29" t="s">
        <v>1052</v>
      </c>
    </row>
    <row r="52" spans="2:4" s="1" customFormat="1" ht="14.25" customHeight="1" x14ac:dyDescent="0.25">
      <c r="B52" s="27" t="s">
        <v>1053</v>
      </c>
      <c r="C52" s="28">
        <v>-46877350.316437498</v>
      </c>
      <c r="D52" s="29" t="s">
        <v>1054</v>
      </c>
    </row>
    <row r="53" spans="2:4" s="1" customFormat="1" ht="14.25" customHeight="1" x14ac:dyDescent="0.25">
      <c r="B53" s="27" t="s">
        <v>1055</v>
      </c>
      <c r="C53" s="28">
        <v>250152675.09356299</v>
      </c>
      <c r="D53" s="29"/>
    </row>
    <row r="54" spans="2:4" s="1" customFormat="1" ht="14.25" customHeight="1" x14ac:dyDescent="0.25">
      <c r="B54" s="2" t="s">
        <v>1056</v>
      </c>
      <c r="C54" s="33" t="s">
        <v>1022</v>
      </c>
      <c r="D54" s="29"/>
    </row>
    <row r="55" spans="2:4" s="1" customFormat="1" ht="14.25" customHeight="1" x14ac:dyDescent="0.25">
      <c r="B55" s="27" t="s">
        <v>1057</v>
      </c>
      <c r="C55" s="28">
        <v>17750720</v>
      </c>
      <c r="D55" s="29" t="s">
        <v>1058</v>
      </c>
    </row>
    <row r="56" spans="2:4" s="1" customFormat="1" ht="14.25" customHeight="1" x14ac:dyDescent="0.25">
      <c r="B56" s="27" t="s">
        <v>1059</v>
      </c>
      <c r="C56" s="28">
        <v>43125000</v>
      </c>
      <c r="D56" s="29" t="s">
        <v>1060</v>
      </c>
    </row>
    <row r="57" spans="2:4" s="1" customFormat="1" ht="14.25" customHeight="1" x14ac:dyDescent="0.25">
      <c r="B57" s="27" t="s">
        <v>1061</v>
      </c>
      <c r="C57" s="28">
        <v>-25374280</v>
      </c>
      <c r="D57" s="29" t="s">
        <v>1062</v>
      </c>
    </row>
    <row r="58" spans="2:4" s="1" customFormat="1" ht="19.2"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heetViews>
  <sheetFormatPr defaultRowHeight="13.2" x14ac:dyDescent="0.25"/>
  <cols>
    <col min="1" max="1" width="0.44140625" customWidth="1"/>
    <col min="2" max="3" width="14.77734375" customWidth="1"/>
    <col min="4" max="4" width="24.77734375" customWidth="1"/>
    <col min="5" max="5" width="13.5546875" customWidth="1"/>
    <col min="6" max="6" width="17.6640625" customWidth="1"/>
    <col min="7" max="8" width="0.21875" customWidth="1"/>
    <col min="9" max="9" width="9.5546875" customWidth="1"/>
  </cols>
  <sheetData>
    <row r="1" spans="2:7" s="1" customFormat="1" ht="6" customHeight="1" x14ac:dyDescent="0.15">
      <c r="B1" s="238"/>
    </row>
    <row r="2" spans="2:7" s="1" customFormat="1" ht="15.3" customHeight="1" x14ac:dyDescent="0.15">
      <c r="B2" s="238"/>
      <c r="D2" s="243" t="s">
        <v>14</v>
      </c>
      <c r="E2" s="243"/>
      <c r="F2" s="243"/>
      <c r="G2" s="243"/>
    </row>
    <row r="3" spans="2:7" s="1" customFormat="1" ht="3.9" customHeight="1" x14ac:dyDescent="0.15">
      <c r="B3" s="238"/>
    </row>
    <row r="4" spans="2:7" s="1" customFormat="1" ht="22.8" customHeight="1" x14ac:dyDescent="0.15">
      <c r="B4" s="239" t="s">
        <v>1107</v>
      </c>
      <c r="C4" s="239"/>
      <c r="D4" s="239"/>
      <c r="E4" s="239"/>
      <c r="F4" s="239"/>
    </row>
    <row r="5" spans="2:7" s="1" customFormat="1" ht="4.2" customHeight="1" x14ac:dyDescent="0.15"/>
    <row r="6" spans="2:7" s="1" customFormat="1" ht="16.350000000000001" customHeight="1" x14ac:dyDescent="0.15">
      <c r="B6" s="9" t="s">
        <v>1109</v>
      </c>
      <c r="C6" s="3">
        <v>45504</v>
      </c>
      <c r="D6" s="50" t="s">
        <v>1108</v>
      </c>
    </row>
    <row r="7" spans="2:7" s="1" customFormat="1" ht="2.85" customHeight="1" x14ac:dyDescent="0.15"/>
    <row r="8" spans="2:7" s="1" customFormat="1" ht="12.75" customHeight="1" x14ac:dyDescent="0.15">
      <c r="B8" s="250" t="s">
        <v>1110</v>
      </c>
      <c r="C8" s="250"/>
      <c r="D8" s="250"/>
      <c r="E8" s="250"/>
      <c r="F8" s="250"/>
    </row>
    <row r="9" spans="2:7" s="1" customFormat="1" ht="1.35" customHeight="1" x14ac:dyDescent="0.15"/>
    <row r="10" spans="2:7" s="1" customFormat="1" ht="7.35" customHeight="1" x14ac:dyDescent="0.15">
      <c r="B10" s="261" t="s">
        <v>1111</v>
      </c>
      <c r="C10" s="261"/>
    </row>
    <row r="11" spans="2:7" s="1" customFormat="1" ht="1.8" customHeight="1" x14ac:dyDescent="0.15"/>
    <row r="12" spans="2:7" s="1" customFormat="1" ht="11.4" customHeight="1" x14ac:dyDescent="0.15">
      <c r="B12" s="262" t="s">
        <v>1070</v>
      </c>
      <c r="C12" s="262"/>
      <c r="D12" s="262"/>
      <c r="E12" s="262"/>
      <c r="F12" s="37">
        <v>3578143761.25002</v>
      </c>
    </row>
    <row r="13" spans="2:7" s="1" customFormat="1" ht="11.4" customHeight="1" x14ac:dyDescent="0.15">
      <c r="B13" s="258" t="s">
        <v>1071</v>
      </c>
      <c r="C13" s="258"/>
      <c r="D13" s="258"/>
      <c r="E13" s="258"/>
      <c r="F13" s="38">
        <v>3578143761.25002</v>
      </c>
    </row>
    <row r="14" spans="2:7" s="1" customFormat="1" ht="11.4" customHeight="1" x14ac:dyDescent="0.15">
      <c r="B14" s="258" t="s">
        <v>1072</v>
      </c>
      <c r="C14" s="258"/>
      <c r="D14" s="258"/>
      <c r="E14" s="258"/>
      <c r="F14" s="38">
        <v>547169632.67000306</v>
      </c>
    </row>
    <row r="15" spans="2:7" s="1" customFormat="1" ht="11.4" customHeight="1" x14ac:dyDescent="0.15">
      <c r="B15" s="258" t="s">
        <v>504</v>
      </c>
      <c r="C15" s="258"/>
      <c r="D15" s="258"/>
      <c r="E15" s="258"/>
      <c r="F15" s="38">
        <v>26592</v>
      </c>
    </row>
    <row r="16" spans="2:7" s="1" customFormat="1" ht="11.4" customHeight="1" x14ac:dyDescent="0.15">
      <c r="B16" s="258" t="s">
        <v>1073</v>
      </c>
      <c r="C16" s="258"/>
      <c r="D16" s="258"/>
      <c r="E16" s="258"/>
      <c r="F16" s="38">
        <v>50406</v>
      </c>
    </row>
    <row r="17" spans="2:6" s="1" customFormat="1" ht="11.4" customHeight="1" x14ac:dyDescent="0.15">
      <c r="B17" s="258" t="s">
        <v>1074</v>
      </c>
      <c r="C17" s="258"/>
      <c r="D17" s="258"/>
      <c r="E17" s="258"/>
      <c r="F17" s="38">
        <v>134557.151069871</v>
      </c>
    </row>
    <row r="18" spans="2:6" s="1" customFormat="1" ht="11.4" customHeight="1" x14ac:dyDescent="0.15">
      <c r="B18" s="258" t="s">
        <v>1075</v>
      </c>
      <c r="C18" s="258"/>
      <c r="D18" s="258"/>
      <c r="E18" s="258"/>
      <c r="F18" s="38">
        <v>70986.465128158598</v>
      </c>
    </row>
    <row r="19" spans="2:6" s="1" customFormat="1" ht="11.4" customHeight="1" x14ac:dyDescent="0.15">
      <c r="B19" s="258" t="s">
        <v>1076</v>
      </c>
      <c r="C19" s="258"/>
      <c r="D19" s="258"/>
      <c r="E19" s="258"/>
      <c r="F19" s="39">
        <v>0.51814857046706497</v>
      </c>
    </row>
    <row r="20" spans="2:6" s="1" customFormat="1" ht="11.4" customHeight="1" x14ac:dyDescent="0.15">
      <c r="B20" s="258" t="s">
        <v>1077</v>
      </c>
      <c r="C20" s="258"/>
      <c r="D20" s="258"/>
      <c r="E20" s="258"/>
      <c r="F20" s="39">
        <v>0.57703613784539398</v>
      </c>
    </row>
    <row r="21" spans="2:6" s="1" customFormat="1" ht="11.4" customHeight="1" x14ac:dyDescent="0.15">
      <c r="B21" s="258" t="s">
        <v>1078</v>
      </c>
      <c r="C21" s="258"/>
      <c r="D21" s="258"/>
      <c r="E21" s="258"/>
      <c r="F21" s="40">
        <v>4.7402382591078798</v>
      </c>
    </row>
    <row r="22" spans="2:6" s="1" customFormat="1" ht="11.4" customHeight="1" x14ac:dyDescent="0.15">
      <c r="B22" s="258" t="s">
        <v>1079</v>
      </c>
      <c r="C22" s="258"/>
      <c r="D22" s="258"/>
      <c r="E22" s="258"/>
      <c r="F22" s="40">
        <v>14.9407451798659</v>
      </c>
    </row>
    <row r="23" spans="2:6" s="1" customFormat="1" ht="11.4" customHeight="1" x14ac:dyDescent="0.15">
      <c r="B23" s="258" t="s">
        <v>1080</v>
      </c>
      <c r="C23" s="258"/>
      <c r="D23" s="258"/>
      <c r="E23" s="258"/>
      <c r="F23" s="40">
        <v>19.680976552537999</v>
      </c>
    </row>
    <row r="24" spans="2:6" s="1" customFormat="1" ht="11.4" customHeight="1" x14ac:dyDescent="0.15">
      <c r="B24" s="258" t="s">
        <v>1081</v>
      </c>
      <c r="C24" s="258"/>
      <c r="D24" s="258"/>
      <c r="E24" s="258"/>
      <c r="F24" s="39">
        <v>0.92081087621504298</v>
      </c>
    </row>
    <row r="25" spans="2:6" s="1" customFormat="1" ht="11.4" customHeight="1" x14ac:dyDescent="0.15">
      <c r="B25" s="258" t="s">
        <v>1082</v>
      </c>
      <c r="C25" s="258"/>
      <c r="D25" s="258"/>
      <c r="E25" s="258"/>
      <c r="F25" s="39">
        <v>7.9189123784957002E-2</v>
      </c>
    </row>
    <row r="26" spans="2:6" s="1" customFormat="1" ht="11.4" customHeight="1" x14ac:dyDescent="0.15">
      <c r="B26" s="258" t="s">
        <v>1083</v>
      </c>
      <c r="C26" s="258"/>
      <c r="D26" s="258"/>
      <c r="E26" s="258"/>
      <c r="F26" s="39">
        <v>1.8541055801655801E-2</v>
      </c>
    </row>
    <row r="27" spans="2:6" s="1" customFormat="1" ht="11.4" customHeight="1" x14ac:dyDescent="0.15">
      <c r="B27" s="258" t="s">
        <v>1084</v>
      </c>
      <c r="C27" s="258"/>
      <c r="D27" s="258"/>
      <c r="E27" s="258"/>
      <c r="F27" s="39">
        <v>1.8265712417051602E-2</v>
      </c>
    </row>
    <row r="28" spans="2:6" s="1" customFormat="1" ht="11.4" customHeight="1" x14ac:dyDescent="0.15">
      <c r="B28" s="258" t="s">
        <v>1085</v>
      </c>
      <c r="C28" s="258"/>
      <c r="D28" s="258"/>
      <c r="E28" s="258"/>
      <c r="F28" s="39">
        <v>2.1742747790645601E-2</v>
      </c>
    </row>
    <row r="29" spans="2:6" s="1" customFormat="1" ht="11.4" customHeight="1" x14ac:dyDescent="0.15">
      <c r="B29" s="258" t="s">
        <v>1086</v>
      </c>
      <c r="C29" s="258"/>
      <c r="D29" s="258"/>
      <c r="E29" s="258"/>
      <c r="F29" s="40">
        <v>7.8625453582393998</v>
      </c>
    </row>
    <row r="30" spans="2:6" s="1" customFormat="1" ht="11.4" customHeight="1" x14ac:dyDescent="0.15">
      <c r="B30" s="258" t="s">
        <v>1087</v>
      </c>
      <c r="C30" s="258"/>
      <c r="D30" s="258"/>
      <c r="E30" s="258"/>
      <c r="F30" s="40">
        <v>7.2339919291540697</v>
      </c>
    </row>
    <row r="31" spans="2:6" s="1" customFormat="1" ht="11.4" customHeight="1" x14ac:dyDescent="0.15">
      <c r="B31" s="259" t="s">
        <v>1088</v>
      </c>
      <c r="C31" s="259"/>
      <c r="D31" s="259"/>
      <c r="E31" s="259"/>
      <c r="F31" s="41">
        <v>5.9184114482314302E-5</v>
      </c>
    </row>
    <row r="32" spans="2:6" s="1" customFormat="1" ht="3.45" customHeight="1" x14ac:dyDescent="0.15"/>
    <row r="33" spans="2:8" s="1" customFormat="1" ht="12.75" customHeight="1" x14ac:dyDescent="0.15">
      <c r="B33" s="250" t="s">
        <v>1112</v>
      </c>
      <c r="C33" s="250"/>
      <c r="D33" s="250"/>
      <c r="E33" s="250"/>
      <c r="F33" s="250"/>
    </row>
    <row r="34" spans="2:8" s="1" customFormat="1" ht="3.45" customHeight="1" x14ac:dyDescent="0.15"/>
    <row r="35" spans="2:8" s="1" customFormat="1" ht="14.25" customHeight="1" x14ac:dyDescent="0.25">
      <c r="B35" s="260" t="s">
        <v>1089</v>
      </c>
      <c r="C35" s="260"/>
      <c r="D35" s="260"/>
      <c r="E35" s="260"/>
      <c r="F35" s="28">
        <v>159922092.34</v>
      </c>
    </row>
    <row r="36" spans="2:8" s="1" customFormat="1" ht="3.45" customHeight="1" x14ac:dyDescent="0.15"/>
    <row r="37" spans="2:8" s="1" customFormat="1" ht="12.75" customHeight="1" x14ac:dyDescent="0.15">
      <c r="B37" s="250" t="s">
        <v>1113</v>
      </c>
      <c r="C37" s="250"/>
      <c r="D37" s="250"/>
      <c r="E37" s="250"/>
      <c r="F37" s="250"/>
    </row>
    <row r="38" spans="2:8" s="1" customFormat="1" ht="3.45" customHeight="1" x14ac:dyDescent="0.15"/>
    <row r="39" spans="2:8" s="1" customFormat="1" ht="8.85" customHeight="1" x14ac:dyDescent="0.15">
      <c r="B39" s="42"/>
      <c r="C39" s="43" t="s">
        <v>1090</v>
      </c>
      <c r="D39" s="43" t="s">
        <v>1090</v>
      </c>
      <c r="E39" s="43" t="s">
        <v>1090</v>
      </c>
      <c r="F39" s="253" t="s">
        <v>1090</v>
      </c>
      <c r="G39" s="253"/>
      <c r="H39" s="253"/>
    </row>
    <row r="40" spans="2:8" s="1" customFormat="1" ht="7.2" customHeight="1" x14ac:dyDescent="0.15">
      <c r="B40" s="44" t="s">
        <v>952</v>
      </c>
      <c r="C40" s="45" t="s">
        <v>1091</v>
      </c>
      <c r="D40" s="45" t="s">
        <v>1092</v>
      </c>
      <c r="E40" s="45" t="s">
        <v>1093</v>
      </c>
      <c r="F40" s="254" t="s">
        <v>1094</v>
      </c>
      <c r="G40" s="254"/>
      <c r="H40" s="254"/>
    </row>
    <row r="41" spans="2:8" s="1" customFormat="1" ht="9.6" customHeight="1" x14ac:dyDescent="0.15">
      <c r="B41" s="46" t="s">
        <v>10</v>
      </c>
      <c r="C41" s="12" t="s">
        <v>1095</v>
      </c>
      <c r="D41" s="12" t="s">
        <v>1095</v>
      </c>
      <c r="E41" s="12" t="s">
        <v>1095</v>
      </c>
      <c r="F41" s="252" t="s">
        <v>1095</v>
      </c>
      <c r="G41" s="252"/>
      <c r="H41" s="252"/>
    </row>
    <row r="42" spans="2:8" s="1" customFormat="1" ht="8.5500000000000007" customHeight="1" x14ac:dyDescent="0.15">
      <c r="B42" s="47" t="s">
        <v>951</v>
      </c>
      <c r="C42" s="48" t="s">
        <v>1096</v>
      </c>
      <c r="D42" s="48" t="s">
        <v>1097</v>
      </c>
      <c r="E42" s="48" t="s">
        <v>1098</v>
      </c>
      <c r="F42" s="255" t="s">
        <v>1099</v>
      </c>
      <c r="G42" s="255"/>
      <c r="H42" s="255"/>
    </row>
    <row r="43" spans="2:8" s="1" customFormat="1" ht="8.5500000000000007" customHeight="1" x14ac:dyDescent="0.15">
      <c r="B43" s="46" t="s">
        <v>956</v>
      </c>
      <c r="C43" s="12" t="s">
        <v>1</v>
      </c>
      <c r="D43" s="12" t="s">
        <v>1</v>
      </c>
      <c r="E43" s="12" t="s">
        <v>1</v>
      </c>
      <c r="F43" s="252" t="s">
        <v>1</v>
      </c>
      <c r="G43" s="252"/>
      <c r="H43" s="252"/>
    </row>
    <row r="44" spans="2:8" s="1" customFormat="1" ht="8.5500000000000007" customHeight="1" x14ac:dyDescent="0.15">
      <c r="B44" s="47" t="s">
        <v>1100</v>
      </c>
      <c r="C44" s="13">
        <v>2000000</v>
      </c>
      <c r="D44" s="13">
        <v>6000000</v>
      </c>
      <c r="E44" s="13">
        <v>7000000</v>
      </c>
      <c r="F44" s="256">
        <v>5000000</v>
      </c>
      <c r="G44" s="256"/>
      <c r="H44" s="256"/>
    </row>
    <row r="45" spans="2:8" s="1" customFormat="1" ht="8.5500000000000007" customHeight="1" x14ac:dyDescent="0.15">
      <c r="B45" s="47" t="s">
        <v>954</v>
      </c>
      <c r="C45" s="14">
        <v>43385</v>
      </c>
      <c r="D45" s="14">
        <v>43180</v>
      </c>
      <c r="E45" s="14">
        <v>45212</v>
      </c>
      <c r="F45" s="246">
        <v>44587</v>
      </c>
      <c r="G45" s="246"/>
      <c r="H45" s="246"/>
    </row>
    <row r="46" spans="2:8" s="1" customFormat="1" ht="8.5500000000000007" customHeight="1" x14ac:dyDescent="0.15">
      <c r="B46" s="47" t="s">
        <v>955</v>
      </c>
      <c r="C46" s="14">
        <v>46195</v>
      </c>
      <c r="D46" s="14">
        <v>46926</v>
      </c>
      <c r="E46" s="14">
        <v>47656</v>
      </c>
      <c r="F46" s="246">
        <v>48143</v>
      </c>
      <c r="G46" s="246"/>
      <c r="H46" s="246"/>
    </row>
    <row r="47" spans="2:8" s="1" customFormat="1" ht="8.5500000000000007" customHeight="1" x14ac:dyDescent="0.15">
      <c r="B47" s="47" t="s">
        <v>957</v>
      </c>
      <c r="C47" s="12" t="s">
        <v>1101</v>
      </c>
      <c r="D47" s="12" t="s">
        <v>1101</v>
      </c>
      <c r="E47" s="12" t="s">
        <v>1101</v>
      </c>
      <c r="F47" s="252" t="s">
        <v>1101</v>
      </c>
      <c r="G47" s="252"/>
      <c r="H47" s="252"/>
    </row>
    <row r="48" spans="2:8" s="1" customFormat="1" ht="8.5500000000000007" customHeight="1" x14ac:dyDescent="0.15">
      <c r="B48" s="46" t="s">
        <v>958</v>
      </c>
      <c r="C48" s="15">
        <v>0.01</v>
      </c>
      <c r="D48" s="15">
        <v>8.0000000000000002E-3</v>
      </c>
      <c r="E48" s="15">
        <v>1E-3</v>
      </c>
      <c r="F48" s="257">
        <v>0</v>
      </c>
      <c r="G48" s="257"/>
      <c r="H48" s="257"/>
    </row>
    <row r="49" spans="2:8" s="1" customFormat="1" ht="8.1" customHeight="1" x14ac:dyDescent="0.15">
      <c r="B49" s="46" t="s">
        <v>1102</v>
      </c>
      <c r="C49" s="12" t="s">
        <v>1103</v>
      </c>
      <c r="D49" s="12" t="s">
        <v>1103</v>
      </c>
      <c r="E49" s="12" t="s">
        <v>1103</v>
      </c>
      <c r="F49" s="252" t="s">
        <v>1103</v>
      </c>
      <c r="G49" s="252"/>
      <c r="H49" s="252"/>
    </row>
    <row r="50" spans="2:8" s="1" customFormat="1" ht="7.2" customHeight="1" x14ac:dyDescent="0.15">
      <c r="B50" s="46" t="s">
        <v>1104</v>
      </c>
      <c r="C50" s="12" t="s">
        <v>993</v>
      </c>
      <c r="D50" s="12" t="s">
        <v>993</v>
      </c>
      <c r="E50" s="12" t="s">
        <v>993</v>
      </c>
      <c r="F50" s="252" t="s">
        <v>993</v>
      </c>
      <c r="G50" s="252"/>
      <c r="H50" s="252"/>
    </row>
    <row r="51" spans="2:8" s="1" customFormat="1" ht="9.9" customHeight="1" x14ac:dyDescent="0.15">
      <c r="B51" s="46" t="s">
        <v>1105</v>
      </c>
      <c r="C51" s="12" t="s">
        <v>1106</v>
      </c>
      <c r="D51" s="12" t="s">
        <v>1106</v>
      </c>
      <c r="E51" s="12" t="s">
        <v>1106</v>
      </c>
      <c r="F51" s="252" t="s">
        <v>1106</v>
      </c>
      <c r="G51" s="252"/>
      <c r="H51" s="252"/>
    </row>
    <row r="52" spans="2:8" s="1" customFormat="1" ht="17.399999999999999" customHeight="1" x14ac:dyDescent="0.15"/>
    <row r="53" spans="2:8" s="1" customFormat="1" ht="12.75" customHeight="1" x14ac:dyDescent="0.15">
      <c r="B53" s="250" t="s">
        <v>1114</v>
      </c>
      <c r="C53" s="250"/>
      <c r="D53" s="250"/>
      <c r="E53" s="250"/>
      <c r="F53" s="250"/>
    </row>
    <row r="54" spans="2:8" s="1" customFormat="1" ht="3.45" customHeight="1" x14ac:dyDescent="0.15"/>
    <row r="55" spans="2:8" s="1" customFormat="1" ht="12.75" customHeight="1" x14ac:dyDescent="0.15">
      <c r="B55" s="7" t="s">
        <v>1115</v>
      </c>
    </row>
    <row r="56" spans="2:8" s="1" customFormat="1" ht="3.45" customHeight="1" x14ac:dyDescent="0.15"/>
    <row r="57" spans="2:8" s="1" customFormat="1" ht="12.75" customHeight="1" x14ac:dyDescent="0.15">
      <c r="B57" s="250" t="s">
        <v>1116</v>
      </c>
      <c r="C57" s="250"/>
      <c r="D57" s="250"/>
      <c r="E57" s="250"/>
      <c r="F57" s="250"/>
    </row>
    <row r="58" spans="2:8" s="1" customFormat="1" ht="3.45" customHeight="1" x14ac:dyDescent="0.15"/>
    <row r="59" spans="2:8" s="1" customFormat="1" ht="14.25" customHeight="1" x14ac:dyDescent="0.25">
      <c r="B59" s="49">
        <v>6064505.0800000001</v>
      </c>
      <c r="C59" s="27" t="s">
        <v>1</v>
      </c>
    </row>
    <row r="60" spans="2:8" s="1" customFormat="1" ht="19.2" customHeight="1" x14ac:dyDescent="0.15"/>
  </sheetData>
  <mergeCells count="43">
    <mergeCell ref="B1:B3"/>
    <mergeCell ref="B10:C10"/>
    <mergeCell ref="B12:E12"/>
    <mergeCell ref="B13:E13"/>
    <mergeCell ref="B14:E14"/>
    <mergeCell ref="B4:F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F50:H50"/>
    <mergeCell ref="B30:E30"/>
    <mergeCell ref="B31:E31"/>
    <mergeCell ref="B33:F33"/>
    <mergeCell ref="B35:E35"/>
    <mergeCell ref="B37:F37"/>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s>
  <pageMargins left="0.7" right="0.7" top="0.75" bottom="0.75" header="0.3" footer="0.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41"/>
  <sheetViews>
    <sheetView zoomScaleNormal="100" workbookViewId="0"/>
  </sheetViews>
  <sheetFormatPr defaultRowHeight="13.2" x14ac:dyDescent="0.25"/>
  <cols>
    <col min="1" max="1" width="0.6640625" customWidth="1"/>
    <col min="2" max="2" width="11.7773437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6" customHeight="1" x14ac:dyDescent="0.15">
      <c r="B1" s="238"/>
      <c r="C1" s="238"/>
      <c r="D1" s="238"/>
      <c r="E1" s="238"/>
      <c r="F1" s="238"/>
      <c r="G1" s="238"/>
      <c r="H1" s="238"/>
      <c r="I1" s="238"/>
      <c r="J1" s="238"/>
      <c r="K1" s="238"/>
      <c r="L1" s="238"/>
    </row>
    <row r="2" spans="2:44" s="1" customFormat="1" ht="15.3" customHeight="1" x14ac:dyDescent="0.15">
      <c r="B2" s="238"/>
      <c r="C2" s="238"/>
      <c r="D2" s="238"/>
      <c r="E2" s="238"/>
      <c r="F2" s="238"/>
      <c r="G2" s="238"/>
      <c r="H2" s="238"/>
      <c r="I2" s="238"/>
      <c r="J2" s="238"/>
      <c r="K2" s="238"/>
      <c r="L2" s="238"/>
      <c r="M2" s="243" t="s">
        <v>14</v>
      </c>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row>
    <row r="3" spans="2:44" s="1" customFormat="1" ht="4.2" customHeight="1" x14ac:dyDescent="0.15">
      <c r="B3" s="238"/>
      <c r="C3" s="238"/>
      <c r="D3" s="238"/>
      <c r="E3" s="238"/>
      <c r="F3" s="238"/>
      <c r="G3" s="238"/>
      <c r="H3" s="238"/>
      <c r="I3" s="238"/>
      <c r="J3" s="238"/>
      <c r="K3" s="238"/>
      <c r="L3" s="238"/>
    </row>
    <row r="4" spans="2:44" s="1" customFormat="1" ht="1.8" customHeight="1" x14ac:dyDescent="0.15"/>
    <row r="5" spans="2:44" s="1" customFormat="1" ht="22.05" customHeight="1" x14ac:dyDescent="0.15">
      <c r="B5" s="239" t="s">
        <v>1232</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row>
    <row r="6" spans="2:44" s="1" customFormat="1" ht="4.6500000000000004" customHeight="1" x14ac:dyDescent="0.15"/>
    <row r="7" spans="2:44" s="1" customFormat="1" ht="1.8" customHeight="1" x14ac:dyDescent="0.15">
      <c r="B7" s="244" t="s">
        <v>1109</v>
      </c>
      <c r="C7" s="244"/>
      <c r="D7" s="244"/>
      <c r="E7" s="244"/>
      <c r="F7" s="244"/>
      <c r="G7" s="244"/>
      <c r="H7" s="244"/>
      <c r="I7" s="244"/>
      <c r="J7" s="244"/>
      <c r="K7" s="244"/>
    </row>
    <row r="8" spans="2:44" s="1" customFormat="1" ht="14.25" customHeight="1" x14ac:dyDescent="0.15">
      <c r="B8" s="244"/>
      <c r="C8" s="244"/>
      <c r="D8" s="244"/>
      <c r="E8" s="244"/>
      <c r="F8" s="244"/>
      <c r="G8" s="244"/>
      <c r="H8" s="244"/>
      <c r="I8" s="244"/>
      <c r="J8" s="244"/>
      <c r="K8" s="244"/>
      <c r="M8" s="241">
        <v>45504</v>
      </c>
      <c r="N8" s="241"/>
      <c r="O8" s="241"/>
      <c r="P8" s="241"/>
      <c r="Q8" s="241"/>
      <c r="R8" s="241"/>
      <c r="S8" s="241"/>
      <c r="T8" s="241"/>
      <c r="U8" s="241"/>
      <c r="V8" s="241"/>
    </row>
    <row r="9" spans="2:44" s="1" customFormat="1" ht="3.45" customHeight="1" x14ac:dyDescent="0.15">
      <c r="B9" s="244"/>
      <c r="C9" s="244"/>
      <c r="D9" s="244"/>
      <c r="E9" s="244"/>
      <c r="F9" s="244"/>
      <c r="G9" s="244"/>
      <c r="H9" s="244"/>
      <c r="I9" s="244"/>
      <c r="J9" s="244"/>
      <c r="K9" s="244"/>
    </row>
    <row r="10" spans="2:44" s="1" customFormat="1" ht="1.35" customHeight="1" x14ac:dyDescent="0.15"/>
    <row r="11" spans="2:44" s="1" customFormat="1" ht="12.75" customHeight="1" x14ac:dyDescent="0.15">
      <c r="B11" s="250" t="s">
        <v>1233</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row>
    <row r="12" spans="2:44" s="1" customFormat="1" ht="3.45" customHeight="1" x14ac:dyDescent="0.15"/>
    <row r="13" spans="2:44" s="1" customFormat="1" ht="9.9" customHeight="1" x14ac:dyDescent="0.15">
      <c r="B13" s="267"/>
      <c r="C13" s="267"/>
      <c r="D13" s="267"/>
      <c r="E13" s="267"/>
      <c r="F13" s="267"/>
      <c r="G13" s="267"/>
      <c r="H13" s="267"/>
      <c r="I13" s="267"/>
      <c r="J13" s="267"/>
      <c r="K13" s="248" t="s">
        <v>1117</v>
      </c>
      <c r="L13" s="248"/>
      <c r="M13" s="248"/>
      <c r="N13" s="248"/>
      <c r="O13" s="248"/>
      <c r="P13" s="248"/>
      <c r="Q13" s="248"/>
      <c r="R13" s="248"/>
      <c r="S13" s="248"/>
      <c r="T13" s="248"/>
      <c r="U13" s="248"/>
      <c r="V13" s="248" t="s">
        <v>1118</v>
      </c>
      <c r="W13" s="248"/>
      <c r="X13" s="248"/>
      <c r="Y13" s="248"/>
      <c r="Z13" s="248"/>
      <c r="AA13" s="248"/>
      <c r="AB13" s="248"/>
      <c r="AC13" s="248"/>
      <c r="AD13" s="248"/>
      <c r="AE13" s="248"/>
      <c r="AF13" s="248" t="s">
        <v>1119</v>
      </c>
      <c r="AG13" s="248"/>
      <c r="AH13" s="248"/>
      <c r="AI13" s="248"/>
      <c r="AJ13" s="248"/>
      <c r="AK13" s="248"/>
      <c r="AL13" s="248"/>
      <c r="AM13" s="248"/>
      <c r="AN13" s="248"/>
      <c r="AO13" s="10" t="s">
        <v>1118</v>
      </c>
    </row>
    <row r="14" spans="2:44" s="1" customFormat="1" ht="8.1" customHeight="1" x14ac:dyDescent="0.15">
      <c r="B14" s="268" t="s">
        <v>608</v>
      </c>
      <c r="C14" s="268"/>
      <c r="D14" s="268"/>
      <c r="E14" s="268"/>
      <c r="F14" s="268"/>
      <c r="G14" s="268"/>
      <c r="H14" s="268"/>
      <c r="I14" s="268"/>
      <c r="J14" s="268"/>
      <c r="K14" s="265">
        <v>600463673.07000303</v>
      </c>
      <c r="L14" s="265"/>
      <c r="M14" s="265"/>
      <c r="N14" s="265"/>
      <c r="O14" s="265"/>
      <c r="P14" s="265"/>
      <c r="Q14" s="265"/>
      <c r="R14" s="265"/>
      <c r="S14" s="265"/>
      <c r="T14" s="265"/>
      <c r="U14" s="265"/>
      <c r="V14" s="257">
        <v>0.167814295102619</v>
      </c>
      <c r="W14" s="257"/>
      <c r="X14" s="257"/>
      <c r="Y14" s="257"/>
      <c r="Z14" s="257"/>
      <c r="AA14" s="257"/>
      <c r="AB14" s="257"/>
      <c r="AC14" s="257"/>
      <c r="AD14" s="257"/>
      <c r="AE14" s="257"/>
      <c r="AF14" s="256">
        <v>8101</v>
      </c>
      <c r="AG14" s="256"/>
      <c r="AH14" s="256"/>
      <c r="AI14" s="256"/>
      <c r="AJ14" s="256"/>
      <c r="AK14" s="256"/>
      <c r="AL14" s="256"/>
      <c r="AM14" s="256"/>
      <c r="AN14" s="256"/>
      <c r="AO14" s="15">
        <v>0.16071499424671701</v>
      </c>
    </row>
    <row r="15" spans="2:44" s="1" customFormat="1" ht="8.1" customHeight="1" x14ac:dyDescent="0.15">
      <c r="B15" s="268" t="s">
        <v>612</v>
      </c>
      <c r="C15" s="268"/>
      <c r="D15" s="268"/>
      <c r="E15" s="268"/>
      <c r="F15" s="268"/>
      <c r="G15" s="268"/>
      <c r="H15" s="268"/>
      <c r="I15" s="268"/>
      <c r="J15" s="268"/>
      <c r="K15" s="265">
        <v>528091286.95999902</v>
      </c>
      <c r="L15" s="265"/>
      <c r="M15" s="265"/>
      <c r="N15" s="265"/>
      <c r="O15" s="265"/>
      <c r="P15" s="265"/>
      <c r="Q15" s="265"/>
      <c r="R15" s="265"/>
      <c r="S15" s="265"/>
      <c r="T15" s="265"/>
      <c r="U15" s="265"/>
      <c r="V15" s="257">
        <v>0.147588057438898</v>
      </c>
      <c r="W15" s="257"/>
      <c r="X15" s="257"/>
      <c r="Y15" s="257"/>
      <c r="Z15" s="257"/>
      <c r="AA15" s="257"/>
      <c r="AB15" s="257"/>
      <c r="AC15" s="257"/>
      <c r="AD15" s="257"/>
      <c r="AE15" s="257"/>
      <c r="AF15" s="256">
        <v>7859</v>
      </c>
      <c r="AG15" s="256"/>
      <c r="AH15" s="256"/>
      <c r="AI15" s="256"/>
      <c r="AJ15" s="256"/>
      <c r="AK15" s="256"/>
      <c r="AL15" s="256"/>
      <c r="AM15" s="256"/>
      <c r="AN15" s="256"/>
      <c r="AO15" s="15">
        <v>0.15591397849462399</v>
      </c>
    </row>
    <row r="16" spans="2:44" s="1" customFormat="1" ht="8.1" customHeight="1" x14ac:dyDescent="0.15">
      <c r="B16" s="268" t="s">
        <v>610</v>
      </c>
      <c r="C16" s="268"/>
      <c r="D16" s="268"/>
      <c r="E16" s="268"/>
      <c r="F16" s="268"/>
      <c r="G16" s="268"/>
      <c r="H16" s="268"/>
      <c r="I16" s="268"/>
      <c r="J16" s="268"/>
      <c r="K16" s="265">
        <v>481462351.11999899</v>
      </c>
      <c r="L16" s="265"/>
      <c r="M16" s="265"/>
      <c r="N16" s="265"/>
      <c r="O16" s="265"/>
      <c r="P16" s="265"/>
      <c r="Q16" s="265"/>
      <c r="R16" s="265"/>
      <c r="S16" s="265"/>
      <c r="T16" s="265"/>
      <c r="U16" s="265"/>
      <c r="V16" s="257">
        <v>0.13455645810938699</v>
      </c>
      <c r="W16" s="257"/>
      <c r="X16" s="257"/>
      <c r="Y16" s="257"/>
      <c r="Z16" s="257"/>
      <c r="AA16" s="257"/>
      <c r="AB16" s="257"/>
      <c r="AC16" s="257"/>
      <c r="AD16" s="257"/>
      <c r="AE16" s="257"/>
      <c r="AF16" s="256">
        <v>6433</v>
      </c>
      <c r="AG16" s="256"/>
      <c r="AH16" s="256"/>
      <c r="AI16" s="256"/>
      <c r="AJ16" s="256"/>
      <c r="AK16" s="256"/>
      <c r="AL16" s="256"/>
      <c r="AM16" s="256"/>
      <c r="AN16" s="256"/>
      <c r="AO16" s="15">
        <v>0.12762369559179501</v>
      </c>
    </row>
    <row r="17" spans="2:44" s="1" customFormat="1" ht="8.1" customHeight="1" x14ac:dyDescent="0.15">
      <c r="B17" s="268" t="s">
        <v>616</v>
      </c>
      <c r="C17" s="268"/>
      <c r="D17" s="268"/>
      <c r="E17" s="268"/>
      <c r="F17" s="268"/>
      <c r="G17" s="268"/>
      <c r="H17" s="268"/>
      <c r="I17" s="268"/>
      <c r="J17" s="268"/>
      <c r="K17" s="265">
        <v>383564460.20000201</v>
      </c>
      <c r="L17" s="265"/>
      <c r="M17" s="265"/>
      <c r="N17" s="265"/>
      <c r="O17" s="265"/>
      <c r="P17" s="265"/>
      <c r="Q17" s="265"/>
      <c r="R17" s="265"/>
      <c r="S17" s="265"/>
      <c r="T17" s="265"/>
      <c r="U17" s="265"/>
      <c r="V17" s="257">
        <v>0.10719649231365901</v>
      </c>
      <c r="W17" s="257"/>
      <c r="X17" s="257"/>
      <c r="Y17" s="257"/>
      <c r="Z17" s="257"/>
      <c r="AA17" s="257"/>
      <c r="AB17" s="257"/>
      <c r="AC17" s="257"/>
      <c r="AD17" s="257"/>
      <c r="AE17" s="257"/>
      <c r="AF17" s="256">
        <v>6266</v>
      </c>
      <c r="AG17" s="256"/>
      <c r="AH17" s="256"/>
      <c r="AI17" s="256"/>
      <c r="AJ17" s="256"/>
      <c r="AK17" s="256"/>
      <c r="AL17" s="256"/>
      <c r="AM17" s="256"/>
      <c r="AN17" s="256"/>
      <c r="AO17" s="15">
        <v>0.124310597944689</v>
      </c>
    </row>
    <row r="18" spans="2:44" s="1" customFormat="1" ht="8.1" customHeight="1" x14ac:dyDescent="0.15">
      <c r="B18" s="268" t="s">
        <v>614</v>
      </c>
      <c r="C18" s="268"/>
      <c r="D18" s="268"/>
      <c r="E18" s="268"/>
      <c r="F18" s="268"/>
      <c r="G18" s="268"/>
      <c r="H18" s="268"/>
      <c r="I18" s="268"/>
      <c r="J18" s="268"/>
      <c r="K18" s="265">
        <v>362536542.36000103</v>
      </c>
      <c r="L18" s="265"/>
      <c r="M18" s="265"/>
      <c r="N18" s="265"/>
      <c r="O18" s="265"/>
      <c r="P18" s="265"/>
      <c r="Q18" s="265"/>
      <c r="R18" s="265"/>
      <c r="S18" s="265"/>
      <c r="T18" s="265"/>
      <c r="U18" s="265"/>
      <c r="V18" s="257">
        <v>0.10131972512847</v>
      </c>
      <c r="W18" s="257"/>
      <c r="X18" s="257"/>
      <c r="Y18" s="257"/>
      <c r="Z18" s="257"/>
      <c r="AA18" s="257"/>
      <c r="AB18" s="257"/>
      <c r="AC18" s="257"/>
      <c r="AD18" s="257"/>
      <c r="AE18" s="257"/>
      <c r="AF18" s="256">
        <v>3816</v>
      </c>
      <c r="AG18" s="256"/>
      <c r="AH18" s="256"/>
      <c r="AI18" s="256"/>
      <c r="AJ18" s="256"/>
      <c r="AK18" s="256"/>
      <c r="AL18" s="256"/>
      <c r="AM18" s="256"/>
      <c r="AN18" s="256"/>
      <c r="AO18" s="15">
        <v>7.5705273181764093E-2</v>
      </c>
    </row>
    <row r="19" spans="2:44" s="1" customFormat="1" ht="8.1" customHeight="1" x14ac:dyDescent="0.15">
      <c r="B19" s="268" t="s">
        <v>620</v>
      </c>
      <c r="C19" s="268"/>
      <c r="D19" s="268"/>
      <c r="E19" s="268"/>
      <c r="F19" s="268"/>
      <c r="G19" s="268"/>
      <c r="H19" s="268"/>
      <c r="I19" s="268"/>
      <c r="J19" s="268"/>
      <c r="K19" s="265">
        <v>284791755.10000002</v>
      </c>
      <c r="L19" s="265"/>
      <c r="M19" s="265"/>
      <c r="N19" s="265"/>
      <c r="O19" s="265"/>
      <c r="P19" s="265"/>
      <c r="Q19" s="265"/>
      <c r="R19" s="265"/>
      <c r="S19" s="265"/>
      <c r="T19" s="265"/>
      <c r="U19" s="265"/>
      <c r="V19" s="257">
        <v>7.9592038247370406E-2</v>
      </c>
      <c r="W19" s="257"/>
      <c r="X19" s="257"/>
      <c r="Y19" s="257"/>
      <c r="Z19" s="257"/>
      <c r="AA19" s="257"/>
      <c r="AB19" s="257"/>
      <c r="AC19" s="257"/>
      <c r="AD19" s="257"/>
      <c r="AE19" s="257"/>
      <c r="AF19" s="256">
        <v>4207</v>
      </c>
      <c r="AG19" s="256"/>
      <c r="AH19" s="256"/>
      <c r="AI19" s="256"/>
      <c r="AJ19" s="256"/>
      <c r="AK19" s="256"/>
      <c r="AL19" s="256"/>
      <c r="AM19" s="256"/>
      <c r="AN19" s="256"/>
      <c r="AO19" s="15">
        <v>8.3462286235765598E-2</v>
      </c>
    </row>
    <row r="20" spans="2:44" s="1" customFormat="1" ht="8.1" customHeight="1" x14ac:dyDescent="0.15">
      <c r="B20" s="268" t="s">
        <v>618</v>
      </c>
      <c r="C20" s="268"/>
      <c r="D20" s="268"/>
      <c r="E20" s="268"/>
      <c r="F20" s="268"/>
      <c r="G20" s="268"/>
      <c r="H20" s="268"/>
      <c r="I20" s="268"/>
      <c r="J20" s="268"/>
      <c r="K20" s="265">
        <v>246717518.65000001</v>
      </c>
      <c r="L20" s="265"/>
      <c r="M20" s="265"/>
      <c r="N20" s="265"/>
      <c r="O20" s="265"/>
      <c r="P20" s="265"/>
      <c r="Q20" s="265"/>
      <c r="R20" s="265"/>
      <c r="S20" s="265"/>
      <c r="T20" s="265"/>
      <c r="U20" s="265"/>
      <c r="V20" s="257">
        <v>6.8951259399317996E-2</v>
      </c>
      <c r="W20" s="257"/>
      <c r="X20" s="257"/>
      <c r="Y20" s="257"/>
      <c r="Z20" s="257"/>
      <c r="AA20" s="257"/>
      <c r="AB20" s="257"/>
      <c r="AC20" s="257"/>
      <c r="AD20" s="257"/>
      <c r="AE20" s="257"/>
      <c r="AF20" s="256">
        <v>3971</v>
      </c>
      <c r="AG20" s="256"/>
      <c r="AH20" s="256"/>
      <c r="AI20" s="256"/>
      <c r="AJ20" s="256"/>
      <c r="AK20" s="256"/>
      <c r="AL20" s="256"/>
      <c r="AM20" s="256"/>
      <c r="AN20" s="256"/>
      <c r="AO20" s="15">
        <v>7.8780303932071596E-2</v>
      </c>
    </row>
    <row r="21" spans="2:44" s="1" customFormat="1" ht="8.1" customHeight="1" x14ac:dyDescent="0.15">
      <c r="B21" s="268" t="s">
        <v>622</v>
      </c>
      <c r="C21" s="268"/>
      <c r="D21" s="268"/>
      <c r="E21" s="268"/>
      <c r="F21" s="268"/>
      <c r="G21" s="268"/>
      <c r="H21" s="268"/>
      <c r="I21" s="268"/>
      <c r="J21" s="268"/>
      <c r="K21" s="265">
        <v>226378000.63</v>
      </c>
      <c r="L21" s="265"/>
      <c r="M21" s="265"/>
      <c r="N21" s="265"/>
      <c r="O21" s="265"/>
      <c r="P21" s="265"/>
      <c r="Q21" s="265"/>
      <c r="R21" s="265"/>
      <c r="S21" s="265"/>
      <c r="T21" s="265"/>
      <c r="U21" s="265"/>
      <c r="V21" s="257">
        <v>6.3266882421436396E-2</v>
      </c>
      <c r="W21" s="257"/>
      <c r="X21" s="257"/>
      <c r="Y21" s="257"/>
      <c r="Z21" s="257"/>
      <c r="AA21" s="257"/>
      <c r="AB21" s="257"/>
      <c r="AC21" s="257"/>
      <c r="AD21" s="257"/>
      <c r="AE21" s="257"/>
      <c r="AF21" s="256">
        <v>3530</v>
      </c>
      <c r="AG21" s="256"/>
      <c r="AH21" s="256"/>
      <c r="AI21" s="256"/>
      <c r="AJ21" s="256"/>
      <c r="AK21" s="256"/>
      <c r="AL21" s="256"/>
      <c r="AM21" s="256"/>
      <c r="AN21" s="256"/>
      <c r="AO21" s="15">
        <v>7.0031345474745099E-2</v>
      </c>
    </row>
    <row r="22" spans="2:44" s="1" customFormat="1" ht="8.1" customHeight="1" x14ac:dyDescent="0.15">
      <c r="B22" s="268" t="s">
        <v>624</v>
      </c>
      <c r="C22" s="268"/>
      <c r="D22" s="268"/>
      <c r="E22" s="268"/>
      <c r="F22" s="268"/>
      <c r="G22" s="268"/>
      <c r="H22" s="268"/>
      <c r="I22" s="268"/>
      <c r="J22" s="268"/>
      <c r="K22" s="265">
        <v>196636513.31</v>
      </c>
      <c r="L22" s="265"/>
      <c r="M22" s="265"/>
      <c r="N22" s="265"/>
      <c r="O22" s="265"/>
      <c r="P22" s="265"/>
      <c r="Q22" s="265"/>
      <c r="R22" s="265"/>
      <c r="S22" s="265"/>
      <c r="T22" s="265"/>
      <c r="U22" s="265"/>
      <c r="V22" s="257">
        <v>5.4954894613095703E-2</v>
      </c>
      <c r="W22" s="257"/>
      <c r="X22" s="257"/>
      <c r="Y22" s="257"/>
      <c r="Z22" s="257"/>
      <c r="AA22" s="257"/>
      <c r="AB22" s="257"/>
      <c r="AC22" s="257"/>
      <c r="AD22" s="257"/>
      <c r="AE22" s="257"/>
      <c r="AF22" s="256">
        <v>2421</v>
      </c>
      <c r="AG22" s="256"/>
      <c r="AH22" s="256"/>
      <c r="AI22" s="256"/>
      <c r="AJ22" s="256"/>
      <c r="AK22" s="256"/>
      <c r="AL22" s="256"/>
      <c r="AM22" s="256"/>
      <c r="AN22" s="256"/>
      <c r="AO22" s="15">
        <v>4.8029996428996503E-2</v>
      </c>
    </row>
    <row r="23" spans="2:44" s="1" customFormat="1" ht="8.1" customHeight="1" x14ac:dyDescent="0.15">
      <c r="B23" s="268" t="s">
        <v>626</v>
      </c>
      <c r="C23" s="268"/>
      <c r="D23" s="268"/>
      <c r="E23" s="268"/>
      <c r="F23" s="268"/>
      <c r="G23" s="268"/>
      <c r="H23" s="268"/>
      <c r="I23" s="268"/>
      <c r="J23" s="268"/>
      <c r="K23" s="265">
        <v>153896550.19</v>
      </c>
      <c r="L23" s="265"/>
      <c r="M23" s="265"/>
      <c r="N23" s="265"/>
      <c r="O23" s="265"/>
      <c r="P23" s="265"/>
      <c r="Q23" s="265"/>
      <c r="R23" s="265"/>
      <c r="S23" s="265"/>
      <c r="T23" s="265"/>
      <c r="U23" s="265"/>
      <c r="V23" s="257">
        <v>4.3010164056750302E-2</v>
      </c>
      <c r="W23" s="257"/>
      <c r="X23" s="257"/>
      <c r="Y23" s="257"/>
      <c r="Z23" s="257"/>
      <c r="AA23" s="257"/>
      <c r="AB23" s="257"/>
      <c r="AC23" s="257"/>
      <c r="AD23" s="257"/>
      <c r="AE23" s="257"/>
      <c r="AF23" s="256">
        <v>2224</v>
      </c>
      <c r="AG23" s="256"/>
      <c r="AH23" s="256"/>
      <c r="AI23" s="256"/>
      <c r="AJ23" s="256"/>
      <c r="AK23" s="256"/>
      <c r="AL23" s="256"/>
      <c r="AM23" s="256"/>
      <c r="AN23" s="256"/>
      <c r="AO23" s="15">
        <v>4.4121731539896E-2</v>
      </c>
    </row>
    <row r="24" spans="2:44" s="1" customFormat="1" ht="8.1" customHeight="1" x14ac:dyDescent="0.15">
      <c r="B24" s="268" t="s">
        <v>560</v>
      </c>
      <c r="C24" s="268"/>
      <c r="D24" s="268"/>
      <c r="E24" s="268"/>
      <c r="F24" s="268"/>
      <c r="G24" s="268"/>
      <c r="H24" s="268"/>
      <c r="I24" s="268"/>
      <c r="J24" s="268"/>
      <c r="K24" s="265">
        <v>108517588.72</v>
      </c>
      <c r="L24" s="265"/>
      <c r="M24" s="265"/>
      <c r="N24" s="265"/>
      <c r="O24" s="265"/>
      <c r="P24" s="265"/>
      <c r="Q24" s="265"/>
      <c r="R24" s="265"/>
      <c r="S24" s="265"/>
      <c r="T24" s="265"/>
      <c r="U24" s="265"/>
      <c r="V24" s="257">
        <v>3.0327900710755699E-2</v>
      </c>
      <c r="W24" s="257"/>
      <c r="X24" s="257"/>
      <c r="Y24" s="257"/>
      <c r="Z24" s="257"/>
      <c r="AA24" s="257"/>
      <c r="AB24" s="257"/>
      <c r="AC24" s="257"/>
      <c r="AD24" s="257"/>
      <c r="AE24" s="257"/>
      <c r="AF24" s="256">
        <v>1494</v>
      </c>
      <c r="AG24" s="256"/>
      <c r="AH24" s="256"/>
      <c r="AI24" s="256"/>
      <c r="AJ24" s="256"/>
      <c r="AK24" s="256"/>
      <c r="AL24" s="256"/>
      <c r="AM24" s="256"/>
      <c r="AN24" s="256"/>
      <c r="AO24" s="15">
        <v>2.9639328651351E-2</v>
      </c>
    </row>
    <row r="25" spans="2:44" s="1" customFormat="1" ht="8.1" customHeight="1" x14ac:dyDescent="0.15">
      <c r="B25" s="268" t="s">
        <v>70</v>
      </c>
      <c r="C25" s="268"/>
      <c r="D25" s="268"/>
      <c r="E25" s="268"/>
      <c r="F25" s="268"/>
      <c r="G25" s="268"/>
      <c r="H25" s="268"/>
      <c r="I25" s="268"/>
      <c r="J25" s="268"/>
      <c r="K25" s="265">
        <v>5087520.9400000004</v>
      </c>
      <c r="L25" s="265"/>
      <c r="M25" s="265"/>
      <c r="N25" s="265"/>
      <c r="O25" s="265"/>
      <c r="P25" s="265"/>
      <c r="Q25" s="265"/>
      <c r="R25" s="265"/>
      <c r="S25" s="265"/>
      <c r="T25" s="265"/>
      <c r="U25" s="265"/>
      <c r="V25" s="257">
        <v>1.42183245824162E-3</v>
      </c>
      <c r="W25" s="257"/>
      <c r="X25" s="257"/>
      <c r="Y25" s="257"/>
      <c r="Z25" s="257"/>
      <c r="AA25" s="257"/>
      <c r="AB25" s="257"/>
      <c r="AC25" s="257"/>
      <c r="AD25" s="257"/>
      <c r="AE25" s="257"/>
      <c r="AF25" s="256">
        <v>84</v>
      </c>
      <c r="AG25" s="256"/>
      <c r="AH25" s="256"/>
      <c r="AI25" s="256"/>
      <c r="AJ25" s="256"/>
      <c r="AK25" s="256"/>
      <c r="AL25" s="256"/>
      <c r="AM25" s="256"/>
      <c r="AN25" s="256"/>
      <c r="AO25" s="15">
        <v>1.6664682775859999E-3</v>
      </c>
    </row>
    <row r="26" spans="2:44" s="1" customFormat="1" ht="8.85" customHeight="1" x14ac:dyDescent="0.15">
      <c r="B26" s="267"/>
      <c r="C26" s="267"/>
      <c r="D26" s="267"/>
      <c r="E26" s="267"/>
      <c r="F26" s="267"/>
      <c r="G26" s="267"/>
      <c r="H26" s="267"/>
      <c r="I26" s="267"/>
      <c r="J26" s="267"/>
      <c r="K26" s="266">
        <v>3578143761.25</v>
      </c>
      <c r="L26" s="266"/>
      <c r="M26" s="266"/>
      <c r="N26" s="266"/>
      <c r="O26" s="266"/>
      <c r="P26" s="266"/>
      <c r="Q26" s="266"/>
      <c r="R26" s="266"/>
      <c r="S26" s="266"/>
      <c r="T26" s="266"/>
      <c r="U26" s="266"/>
      <c r="V26" s="264">
        <v>1</v>
      </c>
      <c r="W26" s="264"/>
      <c r="X26" s="264"/>
      <c r="Y26" s="264"/>
      <c r="Z26" s="264"/>
      <c r="AA26" s="264"/>
      <c r="AB26" s="264"/>
      <c r="AC26" s="264"/>
      <c r="AD26" s="264"/>
      <c r="AE26" s="264"/>
      <c r="AF26" s="263">
        <v>50406</v>
      </c>
      <c r="AG26" s="263"/>
      <c r="AH26" s="263"/>
      <c r="AI26" s="263"/>
      <c r="AJ26" s="263"/>
      <c r="AK26" s="263"/>
      <c r="AL26" s="263"/>
      <c r="AM26" s="263"/>
      <c r="AN26" s="263"/>
      <c r="AO26" s="51">
        <v>1</v>
      </c>
    </row>
    <row r="27" spans="2:44" s="1" customFormat="1" ht="6" customHeight="1" x14ac:dyDescent="0.15"/>
    <row r="28" spans="2:44" s="1" customFormat="1" ht="12.75" customHeight="1" x14ac:dyDescent="0.15">
      <c r="B28" s="250" t="s">
        <v>1234</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row>
    <row r="29" spans="2:44" s="1" customFormat="1" ht="5.25" customHeight="1" x14ac:dyDescent="0.15"/>
    <row r="30" spans="2:44" s="1" customFormat="1" ht="8.85" customHeight="1" x14ac:dyDescent="0.15">
      <c r="B30" s="248" t="s">
        <v>1120</v>
      </c>
      <c r="C30" s="248"/>
      <c r="D30" s="248"/>
      <c r="E30" s="248"/>
      <c r="F30" s="248"/>
      <c r="G30" s="248"/>
      <c r="H30" s="248"/>
      <c r="I30" s="248"/>
      <c r="J30" s="248"/>
      <c r="K30" s="248" t="s">
        <v>1117</v>
      </c>
      <c r="L30" s="248"/>
      <c r="M30" s="248"/>
      <c r="N30" s="248"/>
      <c r="O30" s="248"/>
      <c r="P30" s="248"/>
      <c r="Q30" s="248"/>
      <c r="R30" s="248"/>
      <c r="S30" s="248"/>
      <c r="T30" s="248"/>
      <c r="U30" s="248"/>
      <c r="V30" s="248" t="s">
        <v>1118</v>
      </c>
      <c r="W30" s="248"/>
      <c r="X30" s="248"/>
      <c r="Y30" s="248"/>
      <c r="Z30" s="248"/>
      <c r="AA30" s="248"/>
      <c r="AB30" s="248"/>
      <c r="AC30" s="248"/>
      <c r="AD30" s="248"/>
      <c r="AE30" s="248"/>
      <c r="AF30" s="248" t="s">
        <v>1119</v>
      </c>
      <c r="AG30" s="248"/>
      <c r="AH30" s="248"/>
      <c r="AI30" s="248"/>
      <c r="AJ30" s="248"/>
      <c r="AK30" s="248"/>
      <c r="AL30" s="248"/>
      <c r="AM30" s="248"/>
      <c r="AN30" s="248" t="s">
        <v>1118</v>
      </c>
      <c r="AO30" s="248"/>
    </row>
    <row r="31" spans="2:44" s="1" customFormat="1" ht="7.2" customHeight="1" x14ac:dyDescent="0.15">
      <c r="B31" s="252" t="s">
        <v>1121</v>
      </c>
      <c r="C31" s="252"/>
      <c r="D31" s="252"/>
      <c r="E31" s="252"/>
      <c r="F31" s="252"/>
      <c r="G31" s="252"/>
      <c r="H31" s="252"/>
      <c r="I31" s="252"/>
      <c r="J31" s="252"/>
      <c r="K31" s="265">
        <v>170261835.78</v>
      </c>
      <c r="L31" s="265"/>
      <c r="M31" s="265"/>
      <c r="N31" s="265"/>
      <c r="O31" s="265"/>
      <c r="P31" s="265"/>
      <c r="Q31" s="265"/>
      <c r="R31" s="265"/>
      <c r="S31" s="265"/>
      <c r="T31" s="265"/>
      <c r="U31" s="265"/>
      <c r="V31" s="257">
        <v>4.7583844345180898E-2</v>
      </c>
      <c r="W31" s="257"/>
      <c r="X31" s="257"/>
      <c r="Y31" s="257"/>
      <c r="Z31" s="257"/>
      <c r="AA31" s="257"/>
      <c r="AB31" s="257"/>
      <c r="AC31" s="257"/>
      <c r="AD31" s="257"/>
      <c r="AE31" s="257"/>
      <c r="AF31" s="256">
        <v>1235</v>
      </c>
      <c r="AG31" s="256"/>
      <c r="AH31" s="256"/>
      <c r="AI31" s="256"/>
      <c r="AJ31" s="256"/>
      <c r="AK31" s="256"/>
      <c r="AL31" s="256"/>
      <c r="AM31" s="256"/>
      <c r="AN31" s="257">
        <v>2.4501051462127499E-2</v>
      </c>
      <c r="AO31" s="257"/>
    </row>
    <row r="32" spans="2:44" s="1" customFormat="1" ht="7.2" customHeight="1" x14ac:dyDescent="0.15">
      <c r="B32" s="252" t="s">
        <v>1122</v>
      </c>
      <c r="C32" s="252"/>
      <c r="D32" s="252"/>
      <c r="E32" s="252"/>
      <c r="F32" s="252"/>
      <c r="G32" s="252"/>
      <c r="H32" s="252"/>
      <c r="I32" s="252"/>
      <c r="J32" s="252"/>
      <c r="K32" s="265">
        <v>309106934.61000001</v>
      </c>
      <c r="L32" s="265"/>
      <c r="M32" s="265"/>
      <c r="N32" s="265"/>
      <c r="O32" s="265"/>
      <c r="P32" s="265"/>
      <c r="Q32" s="265"/>
      <c r="R32" s="265"/>
      <c r="S32" s="265"/>
      <c r="T32" s="265"/>
      <c r="U32" s="265"/>
      <c r="V32" s="257">
        <v>8.6387511300556497E-2</v>
      </c>
      <c r="W32" s="257"/>
      <c r="X32" s="257"/>
      <c r="Y32" s="257"/>
      <c r="Z32" s="257"/>
      <c r="AA32" s="257"/>
      <c r="AB32" s="257"/>
      <c r="AC32" s="257"/>
      <c r="AD32" s="257"/>
      <c r="AE32" s="257"/>
      <c r="AF32" s="256">
        <v>2526</v>
      </c>
      <c r="AG32" s="256"/>
      <c r="AH32" s="256"/>
      <c r="AI32" s="256"/>
      <c r="AJ32" s="256"/>
      <c r="AK32" s="256"/>
      <c r="AL32" s="256"/>
      <c r="AM32" s="256"/>
      <c r="AN32" s="257">
        <v>5.0113081775979097E-2</v>
      </c>
      <c r="AO32" s="257"/>
    </row>
    <row r="33" spans="2:41" s="1" customFormat="1" ht="7.2" customHeight="1" x14ac:dyDescent="0.15">
      <c r="B33" s="252" t="s">
        <v>1123</v>
      </c>
      <c r="C33" s="252"/>
      <c r="D33" s="252"/>
      <c r="E33" s="252"/>
      <c r="F33" s="252"/>
      <c r="G33" s="252"/>
      <c r="H33" s="252"/>
      <c r="I33" s="252"/>
      <c r="J33" s="252"/>
      <c r="K33" s="265">
        <v>563243905.02999902</v>
      </c>
      <c r="L33" s="265"/>
      <c r="M33" s="265"/>
      <c r="N33" s="265"/>
      <c r="O33" s="265"/>
      <c r="P33" s="265"/>
      <c r="Q33" s="265"/>
      <c r="R33" s="265"/>
      <c r="S33" s="265"/>
      <c r="T33" s="265"/>
      <c r="U33" s="265"/>
      <c r="V33" s="257">
        <v>0.15741231840087799</v>
      </c>
      <c r="W33" s="257"/>
      <c r="X33" s="257"/>
      <c r="Y33" s="257"/>
      <c r="Z33" s="257"/>
      <c r="AA33" s="257"/>
      <c r="AB33" s="257"/>
      <c r="AC33" s="257"/>
      <c r="AD33" s="257"/>
      <c r="AE33" s="257"/>
      <c r="AF33" s="256">
        <v>5227</v>
      </c>
      <c r="AG33" s="256"/>
      <c r="AH33" s="256"/>
      <c r="AI33" s="256"/>
      <c r="AJ33" s="256"/>
      <c r="AK33" s="256"/>
      <c r="AL33" s="256"/>
      <c r="AM33" s="256"/>
      <c r="AN33" s="257">
        <v>0.10369797246359599</v>
      </c>
      <c r="AO33" s="257"/>
    </row>
    <row r="34" spans="2:41" s="1" customFormat="1" ht="7.2" customHeight="1" x14ac:dyDescent="0.15">
      <c r="B34" s="252" t="s">
        <v>1124</v>
      </c>
      <c r="C34" s="252"/>
      <c r="D34" s="252"/>
      <c r="E34" s="252"/>
      <c r="F34" s="252"/>
      <c r="G34" s="252"/>
      <c r="H34" s="252"/>
      <c r="I34" s="252"/>
      <c r="J34" s="252"/>
      <c r="K34" s="265">
        <v>696190473.200001</v>
      </c>
      <c r="L34" s="265"/>
      <c r="M34" s="265"/>
      <c r="N34" s="265"/>
      <c r="O34" s="265"/>
      <c r="P34" s="265"/>
      <c r="Q34" s="265"/>
      <c r="R34" s="265"/>
      <c r="S34" s="265"/>
      <c r="T34" s="265"/>
      <c r="U34" s="265"/>
      <c r="V34" s="257">
        <v>0.194567496348104</v>
      </c>
      <c r="W34" s="257"/>
      <c r="X34" s="257"/>
      <c r="Y34" s="257"/>
      <c r="Z34" s="257"/>
      <c r="AA34" s="257"/>
      <c r="AB34" s="257"/>
      <c r="AC34" s="257"/>
      <c r="AD34" s="257"/>
      <c r="AE34" s="257"/>
      <c r="AF34" s="256">
        <v>7131</v>
      </c>
      <c r="AG34" s="256"/>
      <c r="AH34" s="256"/>
      <c r="AI34" s="256"/>
      <c r="AJ34" s="256"/>
      <c r="AK34" s="256"/>
      <c r="AL34" s="256"/>
      <c r="AM34" s="256"/>
      <c r="AN34" s="257">
        <v>0.14147125342221201</v>
      </c>
      <c r="AO34" s="257"/>
    </row>
    <row r="35" spans="2:41" s="1" customFormat="1" ht="7.2" customHeight="1" x14ac:dyDescent="0.15">
      <c r="B35" s="252" t="s">
        <v>1125</v>
      </c>
      <c r="C35" s="252"/>
      <c r="D35" s="252"/>
      <c r="E35" s="252"/>
      <c r="F35" s="252"/>
      <c r="G35" s="252"/>
      <c r="H35" s="252"/>
      <c r="I35" s="252"/>
      <c r="J35" s="252"/>
      <c r="K35" s="265">
        <v>413103001.49999899</v>
      </c>
      <c r="L35" s="265"/>
      <c r="M35" s="265"/>
      <c r="N35" s="265"/>
      <c r="O35" s="265"/>
      <c r="P35" s="265"/>
      <c r="Q35" s="265"/>
      <c r="R35" s="265"/>
      <c r="S35" s="265"/>
      <c r="T35" s="265"/>
      <c r="U35" s="265"/>
      <c r="V35" s="257">
        <v>0.11545176188105</v>
      </c>
      <c r="W35" s="257"/>
      <c r="X35" s="257"/>
      <c r="Y35" s="257"/>
      <c r="Z35" s="257"/>
      <c r="AA35" s="257"/>
      <c r="AB35" s="257"/>
      <c r="AC35" s="257"/>
      <c r="AD35" s="257"/>
      <c r="AE35" s="257"/>
      <c r="AF35" s="256">
        <v>5111</v>
      </c>
      <c r="AG35" s="256"/>
      <c r="AH35" s="256"/>
      <c r="AI35" s="256"/>
      <c r="AJ35" s="256"/>
      <c r="AK35" s="256"/>
      <c r="AL35" s="256"/>
      <c r="AM35" s="256"/>
      <c r="AN35" s="257">
        <v>0.101396659127882</v>
      </c>
      <c r="AO35" s="257"/>
    </row>
    <row r="36" spans="2:41" s="1" customFormat="1" ht="7.2" customHeight="1" x14ac:dyDescent="0.15">
      <c r="B36" s="252" t="s">
        <v>1126</v>
      </c>
      <c r="C36" s="252"/>
      <c r="D36" s="252"/>
      <c r="E36" s="252"/>
      <c r="F36" s="252"/>
      <c r="G36" s="252"/>
      <c r="H36" s="252"/>
      <c r="I36" s="252"/>
      <c r="J36" s="252"/>
      <c r="K36" s="265">
        <v>251013078.38</v>
      </c>
      <c r="L36" s="265"/>
      <c r="M36" s="265"/>
      <c r="N36" s="265"/>
      <c r="O36" s="265"/>
      <c r="P36" s="265"/>
      <c r="Q36" s="265"/>
      <c r="R36" s="265"/>
      <c r="S36" s="265"/>
      <c r="T36" s="265"/>
      <c r="U36" s="265"/>
      <c r="V36" s="257">
        <v>7.0151758880786397E-2</v>
      </c>
      <c r="W36" s="257"/>
      <c r="X36" s="257"/>
      <c r="Y36" s="257"/>
      <c r="Z36" s="257"/>
      <c r="AA36" s="257"/>
      <c r="AB36" s="257"/>
      <c r="AC36" s="257"/>
      <c r="AD36" s="257"/>
      <c r="AE36" s="257"/>
      <c r="AF36" s="256">
        <v>3714</v>
      </c>
      <c r="AG36" s="256"/>
      <c r="AH36" s="256"/>
      <c r="AI36" s="256"/>
      <c r="AJ36" s="256"/>
      <c r="AK36" s="256"/>
      <c r="AL36" s="256"/>
      <c r="AM36" s="256"/>
      <c r="AN36" s="257">
        <v>7.3681704558981098E-2</v>
      </c>
      <c r="AO36" s="257"/>
    </row>
    <row r="37" spans="2:41" s="1" customFormat="1" ht="7.2" customHeight="1" x14ac:dyDescent="0.15">
      <c r="B37" s="252" t="s">
        <v>1127</v>
      </c>
      <c r="C37" s="252"/>
      <c r="D37" s="252"/>
      <c r="E37" s="252"/>
      <c r="F37" s="252"/>
      <c r="G37" s="252"/>
      <c r="H37" s="252"/>
      <c r="I37" s="252"/>
      <c r="J37" s="252"/>
      <c r="K37" s="265">
        <v>266103320.30999899</v>
      </c>
      <c r="L37" s="265"/>
      <c r="M37" s="265"/>
      <c r="N37" s="265"/>
      <c r="O37" s="265"/>
      <c r="P37" s="265"/>
      <c r="Q37" s="265"/>
      <c r="R37" s="265"/>
      <c r="S37" s="265"/>
      <c r="T37" s="265"/>
      <c r="U37" s="265"/>
      <c r="V37" s="257">
        <v>7.4369096957981995E-2</v>
      </c>
      <c r="W37" s="257"/>
      <c r="X37" s="257"/>
      <c r="Y37" s="257"/>
      <c r="Z37" s="257"/>
      <c r="AA37" s="257"/>
      <c r="AB37" s="257"/>
      <c r="AC37" s="257"/>
      <c r="AD37" s="257"/>
      <c r="AE37" s="257"/>
      <c r="AF37" s="256">
        <v>4238</v>
      </c>
      <c r="AG37" s="256"/>
      <c r="AH37" s="256"/>
      <c r="AI37" s="256"/>
      <c r="AJ37" s="256"/>
      <c r="AK37" s="256"/>
      <c r="AL37" s="256"/>
      <c r="AM37" s="256"/>
      <c r="AN37" s="257">
        <v>8.4077292385827104E-2</v>
      </c>
      <c r="AO37" s="257"/>
    </row>
    <row r="38" spans="2:41" s="1" customFormat="1" ht="7.2" customHeight="1" x14ac:dyDescent="0.15">
      <c r="B38" s="252" t="s">
        <v>1128</v>
      </c>
      <c r="C38" s="252"/>
      <c r="D38" s="252"/>
      <c r="E38" s="252"/>
      <c r="F38" s="252"/>
      <c r="G38" s="252"/>
      <c r="H38" s="252"/>
      <c r="I38" s="252"/>
      <c r="J38" s="252"/>
      <c r="K38" s="265">
        <v>413567644.049999</v>
      </c>
      <c r="L38" s="265"/>
      <c r="M38" s="265"/>
      <c r="N38" s="265"/>
      <c r="O38" s="265"/>
      <c r="P38" s="265"/>
      <c r="Q38" s="265"/>
      <c r="R38" s="265"/>
      <c r="S38" s="265"/>
      <c r="T38" s="265"/>
      <c r="U38" s="265"/>
      <c r="V38" s="257">
        <v>0.115581617633363</v>
      </c>
      <c r="W38" s="257"/>
      <c r="X38" s="257"/>
      <c r="Y38" s="257"/>
      <c r="Z38" s="257"/>
      <c r="AA38" s="257"/>
      <c r="AB38" s="257"/>
      <c r="AC38" s="257"/>
      <c r="AD38" s="257"/>
      <c r="AE38" s="257"/>
      <c r="AF38" s="256">
        <v>8020</v>
      </c>
      <c r="AG38" s="256"/>
      <c r="AH38" s="256"/>
      <c r="AI38" s="256"/>
      <c r="AJ38" s="256"/>
      <c r="AK38" s="256"/>
      <c r="AL38" s="256"/>
      <c r="AM38" s="256"/>
      <c r="AN38" s="257">
        <v>0.15910804269333001</v>
      </c>
      <c r="AO38" s="257"/>
    </row>
    <row r="39" spans="2:41" s="1" customFormat="1" ht="7.2" customHeight="1" x14ac:dyDescent="0.15">
      <c r="B39" s="252" t="s">
        <v>1129</v>
      </c>
      <c r="C39" s="252"/>
      <c r="D39" s="252"/>
      <c r="E39" s="252"/>
      <c r="F39" s="252"/>
      <c r="G39" s="252"/>
      <c r="H39" s="252"/>
      <c r="I39" s="252"/>
      <c r="J39" s="252"/>
      <c r="K39" s="265">
        <v>311788268.91000003</v>
      </c>
      <c r="L39" s="265"/>
      <c r="M39" s="265"/>
      <c r="N39" s="265"/>
      <c r="O39" s="265"/>
      <c r="P39" s="265"/>
      <c r="Q39" s="265"/>
      <c r="R39" s="265"/>
      <c r="S39" s="265"/>
      <c r="T39" s="265"/>
      <c r="U39" s="265"/>
      <c r="V39" s="257">
        <v>8.7136875909390094E-2</v>
      </c>
      <c r="W39" s="257"/>
      <c r="X39" s="257"/>
      <c r="Y39" s="257"/>
      <c r="Z39" s="257"/>
      <c r="AA39" s="257"/>
      <c r="AB39" s="257"/>
      <c r="AC39" s="257"/>
      <c r="AD39" s="257"/>
      <c r="AE39" s="257"/>
      <c r="AF39" s="256">
        <v>7599</v>
      </c>
      <c r="AG39" s="256"/>
      <c r="AH39" s="256"/>
      <c r="AI39" s="256"/>
      <c r="AJ39" s="256"/>
      <c r="AK39" s="256"/>
      <c r="AL39" s="256"/>
      <c r="AM39" s="256"/>
      <c r="AN39" s="257">
        <v>0.15075586239733399</v>
      </c>
      <c r="AO39" s="257"/>
    </row>
    <row r="40" spans="2:41" s="1" customFormat="1" ht="7.2" customHeight="1" x14ac:dyDescent="0.15">
      <c r="B40" s="252" t="s">
        <v>1130</v>
      </c>
      <c r="C40" s="252"/>
      <c r="D40" s="252"/>
      <c r="E40" s="252"/>
      <c r="F40" s="252"/>
      <c r="G40" s="252"/>
      <c r="H40" s="252"/>
      <c r="I40" s="252"/>
      <c r="J40" s="252"/>
      <c r="K40" s="265">
        <v>153631494.44999999</v>
      </c>
      <c r="L40" s="265"/>
      <c r="M40" s="265"/>
      <c r="N40" s="265"/>
      <c r="O40" s="265"/>
      <c r="P40" s="265"/>
      <c r="Q40" s="265"/>
      <c r="R40" s="265"/>
      <c r="S40" s="265"/>
      <c r="T40" s="265"/>
      <c r="U40" s="265"/>
      <c r="V40" s="257">
        <v>4.2936087731793797E-2</v>
      </c>
      <c r="W40" s="257"/>
      <c r="X40" s="257"/>
      <c r="Y40" s="257"/>
      <c r="Z40" s="257"/>
      <c r="AA40" s="257"/>
      <c r="AB40" s="257"/>
      <c r="AC40" s="257"/>
      <c r="AD40" s="257"/>
      <c r="AE40" s="257"/>
      <c r="AF40" s="256">
        <v>4553</v>
      </c>
      <c r="AG40" s="256"/>
      <c r="AH40" s="256"/>
      <c r="AI40" s="256"/>
      <c r="AJ40" s="256"/>
      <c r="AK40" s="256"/>
      <c r="AL40" s="256"/>
      <c r="AM40" s="256"/>
      <c r="AN40" s="257">
        <v>9.0326548426774594E-2</v>
      </c>
      <c r="AO40" s="257"/>
    </row>
    <row r="41" spans="2:41" s="1" customFormat="1" ht="7.2" customHeight="1" x14ac:dyDescent="0.15">
      <c r="B41" s="252" t="s">
        <v>1131</v>
      </c>
      <c r="C41" s="252"/>
      <c r="D41" s="252"/>
      <c r="E41" s="252"/>
      <c r="F41" s="252"/>
      <c r="G41" s="252"/>
      <c r="H41" s="252"/>
      <c r="I41" s="252"/>
      <c r="J41" s="252"/>
      <c r="K41" s="265">
        <v>6074128.71</v>
      </c>
      <c r="L41" s="265"/>
      <c r="M41" s="265"/>
      <c r="N41" s="265"/>
      <c r="O41" s="265"/>
      <c r="P41" s="265"/>
      <c r="Q41" s="265"/>
      <c r="R41" s="265"/>
      <c r="S41" s="265"/>
      <c r="T41" s="265"/>
      <c r="U41" s="265"/>
      <c r="V41" s="257">
        <v>1.6975641883874601E-3</v>
      </c>
      <c r="W41" s="257"/>
      <c r="X41" s="257"/>
      <c r="Y41" s="257"/>
      <c r="Z41" s="257"/>
      <c r="AA41" s="257"/>
      <c r="AB41" s="257"/>
      <c r="AC41" s="257"/>
      <c r="AD41" s="257"/>
      <c r="AE41" s="257"/>
      <c r="AF41" s="256">
        <v>159</v>
      </c>
      <c r="AG41" s="256"/>
      <c r="AH41" s="256"/>
      <c r="AI41" s="256"/>
      <c r="AJ41" s="256"/>
      <c r="AK41" s="256"/>
      <c r="AL41" s="256"/>
      <c r="AM41" s="256"/>
      <c r="AN41" s="257">
        <v>3.1543863825735001E-3</v>
      </c>
      <c r="AO41" s="257"/>
    </row>
    <row r="42" spans="2:41" s="1" customFormat="1" ht="7.2" customHeight="1" x14ac:dyDescent="0.15">
      <c r="B42" s="252" t="s">
        <v>1132</v>
      </c>
      <c r="C42" s="252"/>
      <c r="D42" s="252"/>
      <c r="E42" s="252"/>
      <c r="F42" s="252"/>
      <c r="G42" s="252"/>
      <c r="H42" s="252"/>
      <c r="I42" s="252"/>
      <c r="J42" s="252"/>
      <c r="K42" s="265">
        <v>3234962.38</v>
      </c>
      <c r="L42" s="265"/>
      <c r="M42" s="265"/>
      <c r="N42" s="265"/>
      <c r="O42" s="265"/>
      <c r="P42" s="265"/>
      <c r="Q42" s="265"/>
      <c r="R42" s="265"/>
      <c r="S42" s="265"/>
      <c r="T42" s="265"/>
      <c r="U42" s="265"/>
      <c r="V42" s="257">
        <v>9.0408954917727696E-4</v>
      </c>
      <c r="W42" s="257"/>
      <c r="X42" s="257"/>
      <c r="Y42" s="257"/>
      <c r="Z42" s="257"/>
      <c r="AA42" s="257"/>
      <c r="AB42" s="257"/>
      <c r="AC42" s="257"/>
      <c r="AD42" s="257"/>
      <c r="AE42" s="257"/>
      <c r="AF42" s="256">
        <v>114</v>
      </c>
      <c r="AG42" s="256"/>
      <c r="AH42" s="256"/>
      <c r="AI42" s="256"/>
      <c r="AJ42" s="256"/>
      <c r="AK42" s="256"/>
      <c r="AL42" s="256"/>
      <c r="AM42" s="256"/>
      <c r="AN42" s="257">
        <v>2.2616355195809999E-3</v>
      </c>
      <c r="AO42" s="257"/>
    </row>
    <row r="43" spans="2:41" s="1" customFormat="1" ht="7.2" customHeight="1" x14ac:dyDescent="0.15">
      <c r="B43" s="252" t="s">
        <v>1133</v>
      </c>
      <c r="C43" s="252"/>
      <c r="D43" s="252"/>
      <c r="E43" s="252"/>
      <c r="F43" s="252"/>
      <c r="G43" s="252"/>
      <c r="H43" s="252"/>
      <c r="I43" s="252"/>
      <c r="J43" s="252"/>
      <c r="K43" s="265">
        <v>1673585.73</v>
      </c>
      <c r="L43" s="265"/>
      <c r="M43" s="265"/>
      <c r="N43" s="265"/>
      <c r="O43" s="265"/>
      <c r="P43" s="265"/>
      <c r="Q43" s="265"/>
      <c r="R43" s="265"/>
      <c r="S43" s="265"/>
      <c r="T43" s="265"/>
      <c r="U43" s="265"/>
      <c r="V43" s="257">
        <v>4.6772456381555401E-4</v>
      </c>
      <c r="W43" s="257"/>
      <c r="X43" s="257"/>
      <c r="Y43" s="257"/>
      <c r="Z43" s="257"/>
      <c r="AA43" s="257"/>
      <c r="AB43" s="257"/>
      <c r="AC43" s="257"/>
      <c r="AD43" s="257"/>
      <c r="AE43" s="257"/>
      <c r="AF43" s="256">
        <v>78</v>
      </c>
      <c r="AG43" s="256"/>
      <c r="AH43" s="256"/>
      <c r="AI43" s="256"/>
      <c r="AJ43" s="256"/>
      <c r="AK43" s="256"/>
      <c r="AL43" s="256"/>
      <c r="AM43" s="256"/>
      <c r="AN43" s="257">
        <v>1.547434829187E-3</v>
      </c>
      <c r="AO43" s="257"/>
    </row>
    <row r="44" spans="2:41" s="1" customFormat="1" ht="7.2" customHeight="1" x14ac:dyDescent="0.15">
      <c r="B44" s="252" t="s">
        <v>1134</v>
      </c>
      <c r="C44" s="252"/>
      <c r="D44" s="252"/>
      <c r="E44" s="252"/>
      <c r="F44" s="252"/>
      <c r="G44" s="252"/>
      <c r="H44" s="252"/>
      <c r="I44" s="252"/>
      <c r="J44" s="252"/>
      <c r="K44" s="265">
        <v>4172500.13</v>
      </c>
      <c r="L44" s="265"/>
      <c r="M44" s="265"/>
      <c r="N44" s="265"/>
      <c r="O44" s="265"/>
      <c r="P44" s="265"/>
      <c r="Q44" s="265"/>
      <c r="R44" s="265"/>
      <c r="S44" s="265"/>
      <c r="T44" s="265"/>
      <c r="U44" s="265"/>
      <c r="V44" s="257">
        <v>1.16610745917665E-3</v>
      </c>
      <c r="W44" s="257"/>
      <c r="X44" s="257"/>
      <c r="Y44" s="257"/>
      <c r="Z44" s="257"/>
      <c r="AA44" s="257"/>
      <c r="AB44" s="257"/>
      <c r="AC44" s="257"/>
      <c r="AD44" s="257"/>
      <c r="AE44" s="257"/>
      <c r="AF44" s="256">
        <v>205</v>
      </c>
      <c r="AG44" s="256"/>
      <c r="AH44" s="256"/>
      <c r="AI44" s="256"/>
      <c r="AJ44" s="256"/>
      <c r="AK44" s="256"/>
      <c r="AL44" s="256"/>
      <c r="AM44" s="256"/>
      <c r="AN44" s="257">
        <v>4.0669761536324999E-3</v>
      </c>
      <c r="AO44" s="257"/>
    </row>
    <row r="45" spans="2:41" s="1" customFormat="1" ht="7.2" customHeight="1" x14ac:dyDescent="0.15">
      <c r="B45" s="252" t="s">
        <v>1135</v>
      </c>
      <c r="C45" s="252"/>
      <c r="D45" s="252"/>
      <c r="E45" s="252"/>
      <c r="F45" s="252"/>
      <c r="G45" s="252"/>
      <c r="H45" s="252"/>
      <c r="I45" s="252"/>
      <c r="J45" s="252"/>
      <c r="K45" s="265">
        <v>9864651.6699999999</v>
      </c>
      <c r="L45" s="265"/>
      <c r="M45" s="265"/>
      <c r="N45" s="265"/>
      <c r="O45" s="265"/>
      <c r="P45" s="265"/>
      <c r="Q45" s="265"/>
      <c r="R45" s="265"/>
      <c r="S45" s="265"/>
      <c r="T45" s="265"/>
      <c r="U45" s="265"/>
      <c r="V45" s="257">
        <v>2.75691876241268E-3</v>
      </c>
      <c r="W45" s="257"/>
      <c r="X45" s="257"/>
      <c r="Y45" s="257"/>
      <c r="Z45" s="257"/>
      <c r="AA45" s="257"/>
      <c r="AB45" s="257"/>
      <c r="AC45" s="257"/>
      <c r="AD45" s="257"/>
      <c r="AE45" s="257"/>
      <c r="AF45" s="256">
        <v>263</v>
      </c>
      <c r="AG45" s="256"/>
      <c r="AH45" s="256"/>
      <c r="AI45" s="256"/>
      <c r="AJ45" s="256"/>
      <c r="AK45" s="256"/>
      <c r="AL45" s="256"/>
      <c r="AM45" s="256"/>
      <c r="AN45" s="257">
        <v>5.2176328214895099E-3</v>
      </c>
      <c r="AO45" s="257"/>
    </row>
    <row r="46" spans="2:41" s="1" customFormat="1" ht="7.2" customHeight="1" x14ac:dyDescent="0.15">
      <c r="B46" s="252" t="s">
        <v>1136</v>
      </c>
      <c r="C46" s="252"/>
      <c r="D46" s="252"/>
      <c r="E46" s="252"/>
      <c r="F46" s="252"/>
      <c r="G46" s="252"/>
      <c r="H46" s="252"/>
      <c r="I46" s="252"/>
      <c r="J46" s="252"/>
      <c r="K46" s="265">
        <v>1461157.72</v>
      </c>
      <c r="L46" s="265"/>
      <c r="M46" s="265"/>
      <c r="N46" s="265"/>
      <c r="O46" s="265"/>
      <c r="P46" s="265"/>
      <c r="Q46" s="265"/>
      <c r="R46" s="265"/>
      <c r="S46" s="265"/>
      <c r="T46" s="265"/>
      <c r="U46" s="265"/>
      <c r="V46" s="257">
        <v>4.0835634828980598E-4</v>
      </c>
      <c r="W46" s="257"/>
      <c r="X46" s="257"/>
      <c r="Y46" s="257"/>
      <c r="Z46" s="257"/>
      <c r="AA46" s="257"/>
      <c r="AB46" s="257"/>
      <c r="AC46" s="257"/>
      <c r="AD46" s="257"/>
      <c r="AE46" s="257"/>
      <c r="AF46" s="256">
        <v>70</v>
      </c>
      <c r="AG46" s="256"/>
      <c r="AH46" s="256"/>
      <c r="AI46" s="256"/>
      <c r="AJ46" s="256"/>
      <c r="AK46" s="256"/>
      <c r="AL46" s="256"/>
      <c r="AM46" s="256"/>
      <c r="AN46" s="257">
        <v>1.388723564655E-3</v>
      </c>
      <c r="AO46" s="257"/>
    </row>
    <row r="47" spans="2:41" s="1" customFormat="1" ht="7.2" customHeight="1" x14ac:dyDescent="0.15">
      <c r="B47" s="252" t="s">
        <v>1137</v>
      </c>
      <c r="C47" s="252"/>
      <c r="D47" s="252"/>
      <c r="E47" s="252"/>
      <c r="F47" s="252"/>
      <c r="G47" s="252"/>
      <c r="H47" s="252"/>
      <c r="I47" s="252"/>
      <c r="J47" s="252"/>
      <c r="K47" s="265">
        <v>530712.30000000005</v>
      </c>
      <c r="L47" s="265"/>
      <c r="M47" s="265"/>
      <c r="N47" s="265"/>
      <c r="O47" s="265"/>
      <c r="P47" s="265"/>
      <c r="Q47" s="265"/>
      <c r="R47" s="265"/>
      <c r="S47" s="265"/>
      <c r="T47" s="265"/>
      <c r="U47" s="265"/>
      <c r="V47" s="257">
        <v>1.4832056379271899E-4</v>
      </c>
      <c r="W47" s="257"/>
      <c r="X47" s="257"/>
      <c r="Y47" s="257"/>
      <c r="Z47" s="257"/>
      <c r="AA47" s="257"/>
      <c r="AB47" s="257"/>
      <c r="AC47" s="257"/>
      <c r="AD47" s="257"/>
      <c r="AE47" s="257"/>
      <c r="AF47" s="256">
        <v>16</v>
      </c>
      <c r="AG47" s="256"/>
      <c r="AH47" s="256"/>
      <c r="AI47" s="256"/>
      <c r="AJ47" s="256"/>
      <c r="AK47" s="256"/>
      <c r="AL47" s="256"/>
      <c r="AM47" s="256"/>
      <c r="AN47" s="257">
        <v>3.1742252906400001E-4</v>
      </c>
      <c r="AO47" s="257"/>
    </row>
    <row r="48" spans="2:41" s="1" customFormat="1" ht="7.2" customHeight="1" x14ac:dyDescent="0.15">
      <c r="B48" s="252" t="s">
        <v>1138</v>
      </c>
      <c r="C48" s="252"/>
      <c r="D48" s="252"/>
      <c r="E48" s="252"/>
      <c r="F48" s="252"/>
      <c r="G48" s="252"/>
      <c r="H48" s="252"/>
      <c r="I48" s="252"/>
      <c r="J48" s="252"/>
      <c r="K48" s="265">
        <v>285798.53999999998</v>
      </c>
      <c r="L48" s="265"/>
      <c r="M48" s="265"/>
      <c r="N48" s="265"/>
      <c r="O48" s="265"/>
      <c r="P48" s="265"/>
      <c r="Q48" s="265"/>
      <c r="R48" s="265"/>
      <c r="S48" s="265"/>
      <c r="T48" s="265"/>
      <c r="U48" s="265"/>
      <c r="V48" s="257">
        <v>7.9873408971180705E-5</v>
      </c>
      <c r="W48" s="257"/>
      <c r="X48" s="257"/>
      <c r="Y48" s="257"/>
      <c r="Z48" s="257"/>
      <c r="AA48" s="257"/>
      <c r="AB48" s="257"/>
      <c r="AC48" s="257"/>
      <c r="AD48" s="257"/>
      <c r="AE48" s="257"/>
      <c r="AF48" s="256">
        <v>14</v>
      </c>
      <c r="AG48" s="256"/>
      <c r="AH48" s="256"/>
      <c r="AI48" s="256"/>
      <c r="AJ48" s="256"/>
      <c r="AK48" s="256"/>
      <c r="AL48" s="256"/>
      <c r="AM48" s="256"/>
      <c r="AN48" s="257">
        <v>2.77744712931E-4</v>
      </c>
      <c r="AO48" s="257"/>
    </row>
    <row r="49" spans="2:44" s="1" customFormat="1" ht="7.2" customHeight="1" x14ac:dyDescent="0.15">
      <c r="B49" s="252" t="s">
        <v>1139</v>
      </c>
      <c r="C49" s="252"/>
      <c r="D49" s="252"/>
      <c r="E49" s="252"/>
      <c r="F49" s="252"/>
      <c r="G49" s="252"/>
      <c r="H49" s="252"/>
      <c r="I49" s="252"/>
      <c r="J49" s="252"/>
      <c r="K49" s="265">
        <v>1152506.1499999999</v>
      </c>
      <c r="L49" s="265"/>
      <c r="M49" s="265"/>
      <c r="N49" s="265"/>
      <c r="O49" s="265"/>
      <c r="P49" s="265"/>
      <c r="Q49" s="265"/>
      <c r="R49" s="265"/>
      <c r="S49" s="265"/>
      <c r="T49" s="265"/>
      <c r="U49" s="265"/>
      <c r="V49" s="257">
        <v>3.2209609979376002E-4</v>
      </c>
      <c r="W49" s="257"/>
      <c r="X49" s="257"/>
      <c r="Y49" s="257"/>
      <c r="Z49" s="257"/>
      <c r="AA49" s="257"/>
      <c r="AB49" s="257"/>
      <c r="AC49" s="257"/>
      <c r="AD49" s="257"/>
      <c r="AE49" s="257"/>
      <c r="AF49" s="256">
        <v>54</v>
      </c>
      <c r="AG49" s="256"/>
      <c r="AH49" s="256"/>
      <c r="AI49" s="256"/>
      <c r="AJ49" s="256"/>
      <c r="AK49" s="256"/>
      <c r="AL49" s="256"/>
      <c r="AM49" s="256"/>
      <c r="AN49" s="257">
        <v>1.071301035591E-3</v>
      </c>
      <c r="AO49" s="257"/>
    </row>
    <row r="50" spans="2:44" s="1" customFormat="1" ht="7.2" customHeight="1" x14ac:dyDescent="0.15">
      <c r="B50" s="252" t="s">
        <v>1140</v>
      </c>
      <c r="C50" s="252"/>
      <c r="D50" s="252"/>
      <c r="E50" s="252"/>
      <c r="F50" s="252"/>
      <c r="G50" s="252"/>
      <c r="H50" s="252"/>
      <c r="I50" s="252"/>
      <c r="J50" s="252"/>
      <c r="K50" s="265">
        <v>1132500.02</v>
      </c>
      <c r="L50" s="265"/>
      <c r="M50" s="265"/>
      <c r="N50" s="265"/>
      <c r="O50" s="265"/>
      <c r="P50" s="265"/>
      <c r="Q50" s="265"/>
      <c r="R50" s="265"/>
      <c r="S50" s="265"/>
      <c r="T50" s="265"/>
      <c r="U50" s="265"/>
      <c r="V50" s="257">
        <v>3.1650489627179501E-4</v>
      </c>
      <c r="W50" s="257"/>
      <c r="X50" s="257"/>
      <c r="Y50" s="257"/>
      <c r="Z50" s="257"/>
      <c r="AA50" s="257"/>
      <c r="AB50" s="257"/>
      <c r="AC50" s="257"/>
      <c r="AD50" s="257"/>
      <c r="AE50" s="257"/>
      <c r="AF50" s="256">
        <v>55</v>
      </c>
      <c r="AG50" s="256"/>
      <c r="AH50" s="256"/>
      <c r="AI50" s="256"/>
      <c r="AJ50" s="256"/>
      <c r="AK50" s="256"/>
      <c r="AL50" s="256"/>
      <c r="AM50" s="256"/>
      <c r="AN50" s="257">
        <v>1.0911399436575001E-3</v>
      </c>
      <c r="AO50" s="257"/>
    </row>
    <row r="51" spans="2:44" s="1" customFormat="1" ht="7.2" customHeight="1" x14ac:dyDescent="0.15">
      <c r="B51" s="252" t="s">
        <v>1141</v>
      </c>
      <c r="C51" s="252"/>
      <c r="D51" s="252"/>
      <c r="E51" s="252"/>
      <c r="F51" s="252"/>
      <c r="G51" s="252"/>
      <c r="H51" s="252"/>
      <c r="I51" s="252"/>
      <c r="J51" s="252"/>
      <c r="K51" s="265">
        <v>268843.14</v>
      </c>
      <c r="L51" s="265"/>
      <c r="M51" s="265"/>
      <c r="N51" s="265"/>
      <c r="O51" s="265"/>
      <c r="P51" s="265"/>
      <c r="Q51" s="265"/>
      <c r="R51" s="265"/>
      <c r="S51" s="265"/>
      <c r="T51" s="265"/>
      <c r="U51" s="265"/>
      <c r="V51" s="257">
        <v>7.5134806742946998E-5</v>
      </c>
      <c r="W51" s="257"/>
      <c r="X51" s="257"/>
      <c r="Y51" s="257"/>
      <c r="Z51" s="257"/>
      <c r="AA51" s="257"/>
      <c r="AB51" s="257"/>
      <c r="AC51" s="257"/>
      <c r="AD51" s="257"/>
      <c r="AE51" s="257"/>
      <c r="AF51" s="256">
        <v>17</v>
      </c>
      <c r="AG51" s="256"/>
      <c r="AH51" s="256"/>
      <c r="AI51" s="256"/>
      <c r="AJ51" s="256"/>
      <c r="AK51" s="256"/>
      <c r="AL51" s="256"/>
      <c r="AM51" s="256"/>
      <c r="AN51" s="257">
        <v>3.3726143713049998E-4</v>
      </c>
      <c r="AO51" s="257"/>
    </row>
    <row r="52" spans="2:44" s="1" customFormat="1" ht="7.2" customHeight="1" x14ac:dyDescent="0.15">
      <c r="B52" s="252" t="s">
        <v>1142</v>
      </c>
      <c r="C52" s="252"/>
      <c r="D52" s="252"/>
      <c r="E52" s="252"/>
      <c r="F52" s="252"/>
      <c r="G52" s="252"/>
      <c r="H52" s="252"/>
      <c r="I52" s="252"/>
      <c r="J52" s="252"/>
      <c r="K52" s="265">
        <v>263037.15999999997</v>
      </c>
      <c r="L52" s="265"/>
      <c r="M52" s="265"/>
      <c r="N52" s="265"/>
      <c r="O52" s="265"/>
      <c r="P52" s="265"/>
      <c r="Q52" s="265"/>
      <c r="R52" s="265"/>
      <c r="S52" s="265"/>
      <c r="T52" s="265"/>
      <c r="U52" s="265"/>
      <c r="V52" s="257">
        <v>7.3512183285813498E-5</v>
      </c>
      <c r="W52" s="257"/>
      <c r="X52" s="257"/>
      <c r="Y52" s="257"/>
      <c r="Z52" s="257"/>
      <c r="AA52" s="257"/>
      <c r="AB52" s="257"/>
      <c r="AC52" s="257"/>
      <c r="AD52" s="257"/>
      <c r="AE52" s="257"/>
      <c r="AF52" s="256">
        <v>3</v>
      </c>
      <c r="AG52" s="256"/>
      <c r="AH52" s="256"/>
      <c r="AI52" s="256"/>
      <c r="AJ52" s="256"/>
      <c r="AK52" s="256"/>
      <c r="AL52" s="256"/>
      <c r="AM52" s="256"/>
      <c r="AN52" s="257">
        <v>5.9516724199500103E-5</v>
      </c>
      <c r="AO52" s="257"/>
    </row>
    <row r="53" spans="2:44" s="1" customFormat="1" ht="7.2" customHeight="1" x14ac:dyDescent="0.15">
      <c r="B53" s="252" t="s">
        <v>1143</v>
      </c>
      <c r="C53" s="252"/>
      <c r="D53" s="252"/>
      <c r="E53" s="252"/>
      <c r="F53" s="252"/>
      <c r="G53" s="252"/>
      <c r="H53" s="252"/>
      <c r="I53" s="252"/>
      <c r="J53" s="252"/>
      <c r="K53" s="265">
        <v>937.77</v>
      </c>
      <c r="L53" s="265"/>
      <c r="M53" s="265"/>
      <c r="N53" s="265"/>
      <c r="O53" s="265"/>
      <c r="P53" s="265"/>
      <c r="Q53" s="265"/>
      <c r="R53" s="265"/>
      <c r="S53" s="265"/>
      <c r="T53" s="265"/>
      <c r="U53" s="265"/>
      <c r="V53" s="257">
        <v>2.6208281795597698E-7</v>
      </c>
      <c r="W53" s="257"/>
      <c r="X53" s="257"/>
      <c r="Y53" s="257"/>
      <c r="Z53" s="257"/>
      <c r="AA53" s="257"/>
      <c r="AB53" s="257"/>
      <c r="AC53" s="257"/>
      <c r="AD53" s="257"/>
      <c r="AE53" s="257"/>
      <c r="AF53" s="256">
        <v>1</v>
      </c>
      <c r="AG53" s="256"/>
      <c r="AH53" s="256"/>
      <c r="AI53" s="256"/>
      <c r="AJ53" s="256"/>
      <c r="AK53" s="256"/>
      <c r="AL53" s="256"/>
      <c r="AM53" s="256"/>
      <c r="AN53" s="257">
        <v>1.98389080665E-5</v>
      </c>
      <c r="AO53" s="257"/>
    </row>
    <row r="54" spans="2:44" s="1" customFormat="1" ht="7.2" customHeight="1" x14ac:dyDescent="0.15">
      <c r="B54" s="252" t="s">
        <v>1144</v>
      </c>
      <c r="C54" s="252"/>
      <c r="D54" s="252"/>
      <c r="E54" s="252"/>
      <c r="F54" s="252"/>
      <c r="G54" s="252"/>
      <c r="H54" s="252"/>
      <c r="I54" s="252"/>
      <c r="J54" s="252"/>
      <c r="K54" s="265">
        <v>18483.61</v>
      </c>
      <c r="L54" s="265"/>
      <c r="M54" s="265"/>
      <c r="N54" s="265"/>
      <c r="O54" s="265"/>
      <c r="P54" s="265"/>
      <c r="Q54" s="265"/>
      <c r="R54" s="265"/>
      <c r="S54" s="265"/>
      <c r="T54" s="265"/>
      <c r="U54" s="265"/>
      <c r="V54" s="257">
        <v>5.16569798010097E-6</v>
      </c>
      <c r="W54" s="257"/>
      <c r="X54" s="257"/>
      <c r="Y54" s="257"/>
      <c r="Z54" s="257"/>
      <c r="AA54" s="257"/>
      <c r="AB54" s="257"/>
      <c r="AC54" s="257"/>
      <c r="AD54" s="257"/>
      <c r="AE54" s="257"/>
      <c r="AF54" s="256">
        <v>3</v>
      </c>
      <c r="AG54" s="256"/>
      <c r="AH54" s="256"/>
      <c r="AI54" s="256"/>
      <c r="AJ54" s="256"/>
      <c r="AK54" s="256"/>
      <c r="AL54" s="256"/>
      <c r="AM54" s="256"/>
      <c r="AN54" s="257">
        <v>5.9516724199500103E-5</v>
      </c>
      <c r="AO54" s="257"/>
    </row>
    <row r="55" spans="2:44" s="1" customFormat="1" ht="8.5500000000000007" customHeight="1" x14ac:dyDescent="0.15">
      <c r="B55" s="269"/>
      <c r="C55" s="269"/>
      <c r="D55" s="269"/>
      <c r="E55" s="269"/>
      <c r="F55" s="269"/>
      <c r="G55" s="269"/>
      <c r="H55" s="269"/>
      <c r="I55" s="269"/>
      <c r="J55" s="269"/>
      <c r="K55" s="266">
        <v>3578143761.25</v>
      </c>
      <c r="L55" s="266"/>
      <c r="M55" s="266"/>
      <c r="N55" s="266"/>
      <c r="O55" s="266"/>
      <c r="P55" s="266"/>
      <c r="Q55" s="266"/>
      <c r="R55" s="266"/>
      <c r="S55" s="266"/>
      <c r="T55" s="266"/>
      <c r="U55" s="266"/>
      <c r="V55" s="264">
        <v>1</v>
      </c>
      <c r="W55" s="264"/>
      <c r="X55" s="264"/>
      <c r="Y55" s="264"/>
      <c r="Z55" s="264"/>
      <c r="AA55" s="264"/>
      <c r="AB55" s="264"/>
      <c r="AC55" s="264"/>
      <c r="AD55" s="264"/>
      <c r="AE55" s="264"/>
      <c r="AF55" s="263">
        <v>50406</v>
      </c>
      <c r="AG55" s="263"/>
      <c r="AH55" s="263"/>
      <c r="AI55" s="263"/>
      <c r="AJ55" s="263"/>
      <c r="AK55" s="263"/>
      <c r="AL55" s="263"/>
      <c r="AM55" s="263"/>
      <c r="AN55" s="264">
        <v>1</v>
      </c>
      <c r="AO55" s="264"/>
    </row>
    <row r="56" spans="2:44" s="1" customFormat="1" ht="5.25" customHeight="1" x14ac:dyDescent="0.15"/>
    <row r="57" spans="2:44" s="1" customFormat="1" ht="12.75" customHeight="1" x14ac:dyDescent="0.15">
      <c r="B57" s="250" t="s">
        <v>1235</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row>
    <row r="58" spans="2:44" s="1" customFormat="1" ht="6.45" customHeight="1" x14ac:dyDescent="0.15"/>
    <row r="59" spans="2:44" s="1" customFormat="1" ht="8.85" customHeight="1" x14ac:dyDescent="0.15">
      <c r="B59" s="248" t="s">
        <v>1120</v>
      </c>
      <c r="C59" s="248"/>
      <c r="D59" s="248"/>
      <c r="E59" s="248"/>
      <c r="F59" s="248"/>
      <c r="G59" s="248"/>
      <c r="H59" s="248"/>
      <c r="I59" s="248"/>
      <c r="J59" s="248"/>
      <c r="K59" s="248"/>
      <c r="L59" s="248" t="s">
        <v>1117</v>
      </c>
      <c r="M59" s="248"/>
      <c r="N59" s="248"/>
      <c r="O59" s="248"/>
      <c r="P59" s="248"/>
      <c r="Q59" s="248"/>
      <c r="R59" s="248"/>
      <c r="S59" s="248"/>
      <c r="T59" s="248"/>
      <c r="U59" s="248"/>
      <c r="V59" s="248" t="s">
        <v>1118</v>
      </c>
      <c r="W59" s="248"/>
      <c r="X59" s="248"/>
      <c r="Y59" s="248"/>
      <c r="Z59" s="248"/>
      <c r="AA59" s="248"/>
      <c r="AB59" s="248"/>
      <c r="AC59" s="248"/>
      <c r="AD59" s="248"/>
      <c r="AE59" s="248"/>
      <c r="AF59" s="248" t="s">
        <v>1119</v>
      </c>
      <c r="AG59" s="248"/>
      <c r="AH59" s="248"/>
      <c r="AI59" s="248"/>
      <c r="AJ59" s="248"/>
      <c r="AK59" s="248" t="s">
        <v>1118</v>
      </c>
      <c r="AL59" s="248"/>
      <c r="AM59" s="248"/>
      <c r="AN59" s="248"/>
      <c r="AO59" s="248"/>
      <c r="AP59" s="248"/>
      <c r="AQ59" s="248"/>
    </row>
    <row r="60" spans="2:44" s="1" customFormat="1" ht="7.2" customHeight="1" x14ac:dyDescent="0.15">
      <c r="B60" s="252" t="s">
        <v>1145</v>
      </c>
      <c r="C60" s="252"/>
      <c r="D60" s="252"/>
      <c r="E60" s="252"/>
      <c r="F60" s="252"/>
      <c r="G60" s="252"/>
      <c r="H60" s="252"/>
      <c r="I60" s="252"/>
      <c r="J60" s="252"/>
      <c r="K60" s="252"/>
      <c r="L60" s="265">
        <v>300000</v>
      </c>
      <c r="M60" s="265"/>
      <c r="N60" s="265"/>
      <c r="O60" s="265"/>
      <c r="P60" s="265"/>
      <c r="Q60" s="265"/>
      <c r="R60" s="265"/>
      <c r="S60" s="265"/>
      <c r="T60" s="265"/>
      <c r="U60" s="265"/>
      <c r="V60" s="257">
        <v>8.38423551476303E-5</v>
      </c>
      <c r="W60" s="257"/>
      <c r="X60" s="257"/>
      <c r="Y60" s="257"/>
      <c r="Z60" s="257"/>
      <c r="AA60" s="257"/>
      <c r="AB60" s="257"/>
      <c r="AC60" s="257"/>
      <c r="AD60" s="257"/>
      <c r="AE60" s="257"/>
      <c r="AF60" s="256">
        <v>155</v>
      </c>
      <c r="AG60" s="256"/>
      <c r="AH60" s="256"/>
      <c r="AI60" s="256"/>
      <c r="AJ60" s="256"/>
      <c r="AK60" s="257">
        <v>3.0750307503075E-3</v>
      </c>
      <c r="AL60" s="257"/>
      <c r="AM60" s="257"/>
      <c r="AN60" s="257"/>
      <c r="AO60" s="257"/>
      <c r="AP60" s="257"/>
      <c r="AQ60" s="257"/>
    </row>
    <row r="61" spans="2:44" s="1" customFormat="1" ht="7.2" customHeight="1" x14ac:dyDescent="0.15">
      <c r="B61" s="252" t="s">
        <v>1121</v>
      </c>
      <c r="C61" s="252"/>
      <c r="D61" s="252"/>
      <c r="E61" s="252"/>
      <c r="F61" s="252"/>
      <c r="G61" s="252"/>
      <c r="H61" s="252"/>
      <c r="I61" s="252"/>
      <c r="J61" s="252"/>
      <c r="K61" s="252"/>
      <c r="L61" s="265">
        <v>24828208.690000001</v>
      </c>
      <c r="M61" s="265"/>
      <c r="N61" s="265"/>
      <c r="O61" s="265"/>
      <c r="P61" s="265"/>
      <c r="Q61" s="265"/>
      <c r="R61" s="265"/>
      <c r="S61" s="265"/>
      <c r="T61" s="265"/>
      <c r="U61" s="265"/>
      <c r="V61" s="257">
        <v>6.9388516355548598E-3</v>
      </c>
      <c r="W61" s="257"/>
      <c r="X61" s="257"/>
      <c r="Y61" s="257"/>
      <c r="Z61" s="257"/>
      <c r="AA61" s="257"/>
      <c r="AB61" s="257"/>
      <c r="AC61" s="257"/>
      <c r="AD61" s="257"/>
      <c r="AE61" s="257"/>
      <c r="AF61" s="256">
        <v>2449</v>
      </c>
      <c r="AG61" s="256"/>
      <c r="AH61" s="256"/>
      <c r="AI61" s="256"/>
      <c r="AJ61" s="256"/>
      <c r="AK61" s="257">
        <v>4.8585485854858598E-2</v>
      </c>
      <c r="AL61" s="257"/>
      <c r="AM61" s="257"/>
      <c r="AN61" s="257"/>
      <c r="AO61" s="257"/>
      <c r="AP61" s="257"/>
      <c r="AQ61" s="257"/>
    </row>
    <row r="62" spans="2:44" s="1" customFormat="1" ht="7.2" customHeight="1" x14ac:dyDescent="0.15">
      <c r="B62" s="252" t="s">
        <v>1122</v>
      </c>
      <c r="C62" s="252"/>
      <c r="D62" s="252"/>
      <c r="E62" s="252"/>
      <c r="F62" s="252"/>
      <c r="G62" s="252"/>
      <c r="H62" s="252"/>
      <c r="I62" s="252"/>
      <c r="J62" s="252"/>
      <c r="K62" s="252"/>
      <c r="L62" s="265">
        <v>51558394.429999903</v>
      </c>
      <c r="M62" s="265"/>
      <c r="N62" s="265"/>
      <c r="O62" s="265"/>
      <c r="P62" s="265"/>
      <c r="Q62" s="265"/>
      <c r="R62" s="265"/>
      <c r="S62" s="265"/>
      <c r="T62" s="265"/>
      <c r="U62" s="265"/>
      <c r="V62" s="257">
        <v>1.44092573888055E-2</v>
      </c>
      <c r="W62" s="257"/>
      <c r="X62" s="257"/>
      <c r="Y62" s="257"/>
      <c r="Z62" s="257"/>
      <c r="AA62" s="257"/>
      <c r="AB62" s="257"/>
      <c r="AC62" s="257"/>
      <c r="AD62" s="257"/>
      <c r="AE62" s="257"/>
      <c r="AF62" s="256">
        <v>3097</v>
      </c>
      <c r="AG62" s="256"/>
      <c r="AH62" s="256"/>
      <c r="AI62" s="256"/>
      <c r="AJ62" s="256"/>
      <c r="AK62" s="257">
        <v>6.1441098281950601E-2</v>
      </c>
      <c r="AL62" s="257"/>
      <c r="AM62" s="257"/>
      <c r="AN62" s="257"/>
      <c r="AO62" s="257"/>
      <c r="AP62" s="257"/>
      <c r="AQ62" s="257"/>
    </row>
    <row r="63" spans="2:44" s="1" customFormat="1" ht="7.2" customHeight="1" x14ac:dyDescent="0.15">
      <c r="B63" s="252" t="s">
        <v>1123</v>
      </c>
      <c r="C63" s="252"/>
      <c r="D63" s="252"/>
      <c r="E63" s="252"/>
      <c r="F63" s="252"/>
      <c r="G63" s="252"/>
      <c r="H63" s="252"/>
      <c r="I63" s="252"/>
      <c r="J63" s="252"/>
      <c r="K63" s="252"/>
      <c r="L63" s="265">
        <v>56876956.100000001</v>
      </c>
      <c r="M63" s="265"/>
      <c r="N63" s="265"/>
      <c r="O63" s="265"/>
      <c r="P63" s="265"/>
      <c r="Q63" s="265"/>
      <c r="R63" s="265"/>
      <c r="S63" s="265"/>
      <c r="T63" s="265"/>
      <c r="U63" s="265"/>
      <c r="V63" s="257">
        <v>1.5895659843507898E-2</v>
      </c>
      <c r="W63" s="257"/>
      <c r="X63" s="257"/>
      <c r="Y63" s="257"/>
      <c r="Z63" s="257"/>
      <c r="AA63" s="257"/>
      <c r="AB63" s="257"/>
      <c r="AC63" s="257"/>
      <c r="AD63" s="257"/>
      <c r="AE63" s="257"/>
      <c r="AF63" s="256">
        <v>2549</v>
      </c>
      <c r="AG63" s="256"/>
      <c r="AH63" s="256"/>
      <c r="AI63" s="256"/>
      <c r="AJ63" s="256"/>
      <c r="AK63" s="257">
        <v>5.0569376661508597E-2</v>
      </c>
      <c r="AL63" s="257"/>
      <c r="AM63" s="257"/>
      <c r="AN63" s="257"/>
      <c r="AO63" s="257"/>
      <c r="AP63" s="257"/>
      <c r="AQ63" s="257"/>
    </row>
    <row r="64" spans="2:44" s="1" customFormat="1" ht="7.2" customHeight="1" x14ac:dyDescent="0.15">
      <c r="B64" s="252" t="s">
        <v>1124</v>
      </c>
      <c r="C64" s="252"/>
      <c r="D64" s="252"/>
      <c r="E64" s="252"/>
      <c r="F64" s="252"/>
      <c r="G64" s="252"/>
      <c r="H64" s="252"/>
      <c r="I64" s="252"/>
      <c r="J64" s="252"/>
      <c r="K64" s="252"/>
      <c r="L64" s="265">
        <v>60708882.069999903</v>
      </c>
      <c r="M64" s="265"/>
      <c r="N64" s="265"/>
      <c r="O64" s="265"/>
      <c r="P64" s="265"/>
      <c r="Q64" s="265"/>
      <c r="R64" s="265"/>
      <c r="S64" s="265"/>
      <c r="T64" s="265"/>
      <c r="U64" s="265"/>
      <c r="V64" s="257">
        <v>1.6966585503761799E-2</v>
      </c>
      <c r="W64" s="257"/>
      <c r="X64" s="257"/>
      <c r="Y64" s="257"/>
      <c r="Z64" s="257"/>
      <c r="AA64" s="257"/>
      <c r="AB64" s="257"/>
      <c r="AC64" s="257"/>
      <c r="AD64" s="257"/>
      <c r="AE64" s="257"/>
      <c r="AF64" s="256">
        <v>2207</v>
      </c>
      <c r="AG64" s="256"/>
      <c r="AH64" s="256"/>
      <c r="AI64" s="256"/>
      <c r="AJ64" s="256"/>
      <c r="AK64" s="257">
        <v>4.3784470102765503E-2</v>
      </c>
      <c r="AL64" s="257"/>
      <c r="AM64" s="257"/>
      <c r="AN64" s="257"/>
      <c r="AO64" s="257"/>
      <c r="AP64" s="257"/>
      <c r="AQ64" s="257"/>
    </row>
    <row r="65" spans="2:43" s="1" customFormat="1" ht="7.2" customHeight="1" x14ac:dyDescent="0.15">
      <c r="B65" s="252" t="s">
        <v>1125</v>
      </c>
      <c r="C65" s="252"/>
      <c r="D65" s="252"/>
      <c r="E65" s="252"/>
      <c r="F65" s="252"/>
      <c r="G65" s="252"/>
      <c r="H65" s="252"/>
      <c r="I65" s="252"/>
      <c r="J65" s="252"/>
      <c r="K65" s="252"/>
      <c r="L65" s="265">
        <v>75009917.650000006</v>
      </c>
      <c r="M65" s="265"/>
      <c r="N65" s="265"/>
      <c r="O65" s="265"/>
      <c r="P65" s="265"/>
      <c r="Q65" s="265"/>
      <c r="R65" s="265"/>
      <c r="S65" s="265"/>
      <c r="T65" s="265"/>
      <c r="U65" s="265"/>
      <c r="V65" s="257">
        <v>2.0963360517352699E-2</v>
      </c>
      <c r="W65" s="257"/>
      <c r="X65" s="257"/>
      <c r="Y65" s="257"/>
      <c r="Z65" s="257"/>
      <c r="AA65" s="257"/>
      <c r="AB65" s="257"/>
      <c r="AC65" s="257"/>
      <c r="AD65" s="257"/>
      <c r="AE65" s="257"/>
      <c r="AF65" s="256">
        <v>2151</v>
      </c>
      <c r="AG65" s="256"/>
      <c r="AH65" s="256"/>
      <c r="AI65" s="256"/>
      <c r="AJ65" s="256"/>
      <c r="AK65" s="257">
        <v>4.2673491251041501E-2</v>
      </c>
      <c r="AL65" s="257"/>
      <c r="AM65" s="257"/>
      <c r="AN65" s="257"/>
      <c r="AO65" s="257"/>
      <c r="AP65" s="257"/>
      <c r="AQ65" s="257"/>
    </row>
    <row r="66" spans="2:43" s="1" customFormat="1" ht="7.2" customHeight="1" x14ac:dyDescent="0.15">
      <c r="B66" s="252" t="s">
        <v>1126</v>
      </c>
      <c r="C66" s="252"/>
      <c r="D66" s="252"/>
      <c r="E66" s="252"/>
      <c r="F66" s="252"/>
      <c r="G66" s="252"/>
      <c r="H66" s="252"/>
      <c r="I66" s="252"/>
      <c r="J66" s="252"/>
      <c r="K66" s="252"/>
      <c r="L66" s="265">
        <v>91957840.900000006</v>
      </c>
      <c r="M66" s="265"/>
      <c r="N66" s="265"/>
      <c r="O66" s="265"/>
      <c r="P66" s="265"/>
      <c r="Q66" s="265"/>
      <c r="R66" s="265"/>
      <c r="S66" s="265"/>
      <c r="T66" s="265"/>
      <c r="U66" s="265"/>
      <c r="V66" s="257">
        <v>2.56998731844903E-2</v>
      </c>
      <c r="W66" s="257"/>
      <c r="X66" s="257"/>
      <c r="Y66" s="257"/>
      <c r="Z66" s="257"/>
      <c r="AA66" s="257"/>
      <c r="AB66" s="257"/>
      <c r="AC66" s="257"/>
      <c r="AD66" s="257"/>
      <c r="AE66" s="257"/>
      <c r="AF66" s="256">
        <v>2360</v>
      </c>
      <c r="AG66" s="256"/>
      <c r="AH66" s="256"/>
      <c r="AI66" s="256"/>
      <c r="AJ66" s="256"/>
      <c r="AK66" s="257">
        <v>4.6819823036940003E-2</v>
      </c>
      <c r="AL66" s="257"/>
      <c r="AM66" s="257"/>
      <c r="AN66" s="257"/>
      <c r="AO66" s="257"/>
      <c r="AP66" s="257"/>
      <c r="AQ66" s="257"/>
    </row>
    <row r="67" spans="2:43" s="1" customFormat="1" ht="7.2" customHeight="1" x14ac:dyDescent="0.15">
      <c r="B67" s="252" t="s">
        <v>1127</v>
      </c>
      <c r="C67" s="252"/>
      <c r="D67" s="252"/>
      <c r="E67" s="252"/>
      <c r="F67" s="252"/>
      <c r="G67" s="252"/>
      <c r="H67" s="252"/>
      <c r="I67" s="252"/>
      <c r="J67" s="252"/>
      <c r="K67" s="252"/>
      <c r="L67" s="265">
        <v>100616095.22</v>
      </c>
      <c r="M67" s="265"/>
      <c r="N67" s="265"/>
      <c r="O67" s="265"/>
      <c r="P67" s="265"/>
      <c r="Q67" s="265"/>
      <c r="R67" s="265"/>
      <c r="S67" s="265"/>
      <c r="T67" s="265"/>
      <c r="U67" s="265"/>
      <c r="V67" s="257">
        <v>2.8119634630010201E-2</v>
      </c>
      <c r="W67" s="257"/>
      <c r="X67" s="257"/>
      <c r="Y67" s="257"/>
      <c r="Z67" s="257"/>
      <c r="AA67" s="257"/>
      <c r="AB67" s="257"/>
      <c r="AC67" s="257"/>
      <c r="AD67" s="257"/>
      <c r="AE67" s="257"/>
      <c r="AF67" s="256">
        <v>2147</v>
      </c>
      <c r="AG67" s="256"/>
      <c r="AH67" s="256"/>
      <c r="AI67" s="256"/>
      <c r="AJ67" s="256"/>
      <c r="AK67" s="257">
        <v>4.2594135618775501E-2</v>
      </c>
      <c r="AL67" s="257"/>
      <c r="AM67" s="257"/>
      <c r="AN67" s="257"/>
      <c r="AO67" s="257"/>
      <c r="AP67" s="257"/>
      <c r="AQ67" s="257"/>
    </row>
    <row r="68" spans="2:43" s="1" customFormat="1" ht="7.2" customHeight="1" x14ac:dyDescent="0.15">
      <c r="B68" s="252" t="s">
        <v>1128</v>
      </c>
      <c r="C68" s="252"/>
      <c r="D68" s="252"/>
      <c r="E68" s="252"/>
      <c r="F68" s="252"/>
      <c r="G68" s="252"/>
      <c r="H68" s="252"/>
      <c r="I68" s="252"/>
      <c r="J68" s="252"/>
      <c r="K68" s="252"/>
      <c r="L68" s="265">
        <v>114429734.77</v>
      </c>
      <c r="M68" s="265"/>
      <c r="N68" s="265"/>
      <c r="O68" s="265"/>
      <c r="P68" s="265"/>
      <c r="Q68" s="265"/>
      <c r="R68" s="265"/>
      <c r="S68" s="265"/>
      <c r="T68" s="265"/>
      <c r="U68" s="265"/>
      <c r="V68" s="257">
        <v>3.1980194873451599E-2</v>
      </c>
      <c r="W68" s="257"/>
      <c r="X68" s="257"/>
      <c r="Y68" s="257"/>
      <c r="Z68" s="257"/>
      <c r="AA68" s="257"/>
      <c r="AB68" s="257"/>
      <c r="AC68" s="257"/>
      <c r="AD68" s="257"/>
      <c r="AE68" s="257"/>
      <c r="AF68" s="256">
        <v>2123</v>
      </c>
      <c r="AG68" s="256"/>
      <c r="AH68" s="256"/>
      <c r="AI68" s="256"/>
      <c r="AJ68" s="256"/>
      <c r="AK68" s="257">
        <v>4.2118001825179503E-2</v>
      </c>
      <c r="AL68" s="257"/>
      <c r="AM68" s="257"/>
      <c r="AN68" s="257"/>
      <c r="AO68" s="257"/>
      <c r="AP68" s="257"/>
      <c r="AQ68" s="257"/>
    </row>
    <row r="69" spans="2:43" s="1" customFormat="1" ht="7.2" customHeight="1" x14ac:dyDescent="0.15">
      <c r="B69" s="252" t="s">
        <v>1129</v>
      </c>
      <c r="C69" s="252"/>
      <c r="D69" s="252"/>
      <c r="E69" s="252"/>
      <c r="F69" s="252"/>
      <c r="G69" s="252"/>
      <c r="H69" s="252"/>
      <c r="I69" s="252"/>
      <c r="J69" s="252"/>
      <c r="K69" s="252"/>
      <c r="L69" s="265">
        <v>106080686.48</v>
      </c>
      <c r="M69" s="265"/>
      <c r="N69" s="265"/>
      <c r="O69" s="265"/>
      <c r="P69" s="265"/>
      <c r="Q69" s="265"/>
      <c r="R69" s="265"/>
      <c r="S69" s="265"/>
      <c r="T69" s="265"/>
      <c r="U69" s="265"/>
      <c r="V69" s="257">
        <v>2.96468486338686E-2</v>
      </c>
      <c r="W69" s="257"/>
      <c r="X69" s="257"/>
      <c r="Y69" s="257"/>
      <c r="Z69" s="257"/>
      <c r="AA69" s="257"/>
      <c r="AB69" s="257"/>
      <c r="AC69" s="257"/>
      <c r="AD69" s="257"/>
      <c r="AE69" s="257"/>
      <c r="AF69" s="256">
        <v>1841</v>
      </c>
      <c r="AG69" s="256"/>
      <c r="AH69" s="256"/>
      <c r="AI69" s="256"/>
      <c r="AJ69" s="256"/>
      <c r="AK69" s="257">
        <v>3.6523429750426502E-2</v>
      </c>
      <c r="AL69" s="257"/>
      <c r="AM69" s="257"/>
      <c r="AN69" s="257"/>
      <c r="AO69" s="257"/>
      <c r="AP69" s="257"/>
      <c r="AQ69" s="257"/>
    </row>
    <row r="70" spans="2:43" s="1" customFormat="1" ht="7.2" customHeight="1" x14ac:dyDescent="0.15">
      <c r="B70" s="252" t="s">
        <v>1130</v>
      </c>
      <c r="C70" s="252"/>
      <c r="D70" s="252"/>
      <c r="E70" s="252"/>
      <c r="F70" s="252"/>
      <c r="G70" s="252"/>
      <c r="H70" s="252"/>
      <c r="I70" s="252"/>
      <c r="J70" s="252"/>
      <c r="K70" s="252"/>
      <c r="L70" s="265">
        <v>116077804.47</v>
      </c>
      <c r="M70" s="265"/>
      <c r="N70" s="265"/>
      <c r="O70" s="265"/>
      <c r="P70" s="265"/>
      <c r="Q70" s="265"/>
      <c r="R70" s="265"/>
      <c r="S70" s="265"/>
      <c r="T70" s="265"/>
      <c r="U70" s="265"/>
      <c r="V70" s="257">
        <v>3.2440788357102998E-2</v>
      </c>
      <c r="W70" s="257"/>
      <c r="X70" s="257"/>
      <c r="Y70" s="257"/>
      <c r="Z70" s="257"/>
      <c r="AA70" s="257"/>
      <c r="AB70" s="257"/>
      <c r="AC70" s="257"/>
      <c r="AD70" s="257"/>
      <c r="AE70" s="257"/>
      <c r="AF70" s="256">
        <v>1839</v>
      </c>
      <c r="AG70" s="256"/>
      <c r="AH70" s="256"/>
      <c r="AI70" s="256"/>
      <c r="AJ70" s="256"/>
      <c r="AK70" s="257">
        <v>3.6483751934293498E-2</v>
      </c>
      <c r="AL70" s="257"/>
      <c r="AM70" s="257"/>
      <c r="AN70" s="257"/>
      <c r="AO70" s="257"/>
      <c r="AP70" s="257"/>
      <c r="AQ70" s="257"/>
    </row>
    <row r="71" spans="2:43" s="1" customFormat="1" ht="7.2" customHeight="1" x14ac:dyDescent="0.15">
      <c r="B71" s="252" t="s">
        <v>1131</v>
      </c>
      <c r="C71" s="252"/>
      <c r="D71" s="252"/>
      <c r="E71" s="252"/>
      <c r="F71" s="252"/>
      <c r="G71" s="252"/>
      <c r="H71" s="252"/>
      <c r="I71" s="252"/>
      <c r="J71" s="252"/>
      <c r="K71" s="252"/>
      <c r="L71" s="265">
        <v>164249342.11000001</v>
      </c>
      <c r="M71" s="265"/>
      <c r="N71" s="265"/>
      <c r="O71" s="265"/>
      <c r="P71" s="265"/>
      <c r="Q71" s="265"/>
      <c r="R71" s="265"/>
      <c r="S71" s="265"/>
      <c r="T71" s="265"/>
      <c r="U71" s="265"/>
      <c r="V71" s="257">
        <v>4.5903505579837502E-2</v>
      </c>
      <c r="W71" s="257"/>
      <c r="X71" s="257"/>
      <c r="Y71" s="257"/>
      <c r="Z71" s="257"/>
      <c r="AA71" s="257"/>
      <c r="AB71" s="257"/>
      <c r="AC71" s="257"/>
      <c r="AD71" s="257"/>
      <c r="AE71" s="257"/>
      <c r="AF71" s="256">
        <v>2579</v>
      </c>
      <c r="AG71" s="256"/>
      <c r="AH71" s="256"/>
      <c r="AI71" s="256"/>
      <c r="AJ71" s="256"/>
      <c r="AK71" s="257">
        <v>5.1164543903503598E-2</v>
      </c>
      <c r="AL71" s="257"/>
      <c r="AM71" s="257"/>
      <c r="AN71" s="257"/>
      <c r="AO71" s="257"/>
      <c r="AP71" s="257"/>
      <c r="AQ71" s="257"/>
    </row>
    <row r="72" spans="2:43" s="1" customFormat="1" ht="7.2" customHeight="1" x14ac:dyDescent="0.15">
      <c r="B72" s="252" t="s">
        <v>1132</v>
      </c>
      <c r="C72" s="252"/>
      <c r="D72" s="252"/>
      <c r="E72" s="252"/>
      <c r="F72" s="252"/>
      <c r="G72" s="252"/>
      <c r="H72" s="252"/>
      <c r="I72" s="252"/>
      <c r="J72" s="252"/>
      <c r="K72" s="252"/>
      <c r="L72" s="265">
        <v>169692270.16</v>
      </c>
      <c r="M72" s="265"/>
      <c r="N72" s="265"/>
      <c r="O72" s="265"/>
      <c r="P72" s="265"/>
      <c r="Q72" s="265"/>
      <c r="R72" s="265"/>
      <c r="S72" s="265"/>
      <c r="T72" s="265"/>
      <c r="U72" s="265"/>
      <c r="V72" s="257">
        <v>4.7424665268541E-2</v>
      </c>
      <c r="W72" s="257"/>
      <c r="X72" s="257"/>
      <c r="Y72" s="257"/>
      <c r="Z72" s="257"/>
      <c r="AA72" s="257"/>
      <c r="AB72" s="257"/>
      <c r="AC72" s="257"/>
      <c r="AD72" s="257"/>
      <c r="AE72" s="257"/>
      <c r="AF72" s="256">
        <v>2300</v>
      </c>
      <c r="AG72" s="256"/>
      <c r="AH72" s="256"/>
      <c r="AI72" s="256"/>
      <c r="AJ72" s="256"/>
      <c r="AK72" s="257">
        <v>4.5629488552950001E-2</v>
      </c>
      <c r="AL72" s="257"/>
      <c r="AM72" s="257"/>
      <c r="AN72" s="257"/>
      <c r="AO72" s="257"/>
      <c r="AP72" s="257"/>
      <c r="AQ72" s="257"/>
    </row>
    <row r="73" spans="2:43" s="1" customFormat="1" ht="7.2" customHeight="1" x14ac:dyDescent="0.15">
      <c r="B73" s="252" t="s">
        <v>1133</v>
      </c>
      <c r="C73" s="252"/>
      <c r="D73" s="252"/>
      <c r="E73" s="252"/>
      <c r="F73" s="252"/>
      <c r="G73" s="252"/>
      <c r="H73" s="252"/>
      <c r="I73" s="252"/>
      <c r="J73" s="252"/>
      <c r="K73" s="252"/>
      <c r="L73" s="265">
        <v>185611706.11000001</v>
      </c>
      <c r="M73" s="265"/>
      <c r="N73" s="265"/>
      <c r="O73" s="265"/>
      <c r="P73" s="265"/>
      <c r="Q73" s="265"/>
      <c r="R73" s="265"/>
      <c r="S73" s="265"/>
      <c r="T73" s="265"/>
      <c r="U73" s="265"/>
      <c r="V73" s="257">
        <v>5.1873741944107397E-2</v>
      </c>
      <c r="W73" s="257"/>
      <c r="X73" s="257"/>
      <c r="Y73" s="257"/>
      <c r="Z73" s="257"/>
      <c r="AA73" s="257"/>
      <c r="AB73" s="257"/>
      <c r="AC73" s="257"/>
      <c r="AD73" s="257"/>
      <c r="AE73" s="257"/>
      <c r="AF73" s="256">
        <v>2335</v>
      </c>
      <c r="AG73" s="256"/>
      <c r="AH73" s="256"/>
      <c r="AI73" s="256"/>
      <c r="AJ73" s="256"/>
      <c r="AK73" s="257">
        <v>4.6323850335277597E-2</v>
      </c>
      <c r="AL73" s="257"/>
      <c r="AM73" s="257"/>
      <c r="AN73" s="257"/>
      <c r="AO73" s="257"/>
      <c r="AP73" s="257"/>
      <c r="AQ73" s="257"/>
    </row>
    <row r="74" spans="2:43" s="1" customFormat="1" ht="7.2" customHeight="1" x14ac:dyDescent="0.15">
      <c r="B74" s="252" t="s">
        <v>1134</v>
      </c>
      <c r="C74" s="252"/>
      <c r="D74" s="252"/>
      <c r="E74" s="252"/>
      <c r="F74" s="252"/>
      <c r="G74" s="252"/>
      <c r="H74" s="252"/>
      <c r="I74" s="252"/>
      <c r="J74" s="252"/>
      <c r="K74" s="252"/>
      <c r="L74" s="265">
        <v>161214466.91</v>
      </c>
      <c r="M74" s="265"/>
      <c r="N74" s="265"/>
      <c r="O74" s="265"/>
      <c r="P74" s="265"/>
      <c r="Q74" s="265"/>
      <c r="R74" s="265"/>
      <c r="S74" s="265"/>
      <c r="T74" s="265"/>
      <c r="U74" s="265"/>
      <c r="V74" s="257">
        <v>4.5055335298680402E-2</v>
      </c>
      <c r="W74" s="257"/>
      <c r="X74" s="257"/>
      <c r="Y74" s="257"/>
      <c r="Z74" s="257"/>
      <c r="AA74" s="257"/>
      <c r="AB74" s="257"/>
      <c r="AC74" s="257"/>
      <c r="AD74" s="257"/>
      <c r="AE74" s="257"/>
      <c r="AF74" s="256">
        <v>1850</v>
      </c>
      <c r="AG74" s="256"/>
      <c r="AH74" s="256"/>
      <c r="AI74" s="256"/>
      <c r="AJ74" s="256"/>
      <c r="AK74" s="257">
        <v>3.6701979923024999E-2</v>
      </c>
      <c r="AL74" s="257"/>
      <c r="AM74" s="257"/>
      <c r="AN74" s="257"/>
      <c r="AO74" s="257"/>
      <c r="AP74" s="257"/>
      <c r="AQ74" s="257"/>
    </row>
    <row r="75" spans="2:43" s="1" customFormat="1" ht="7.2" customHeight="1" x14ac:dyDescent="0.15">
      <c r="B75" s="252" t="s">
        <v>1135</v>
      </c>
      <c r="C75" s="252"/>
      <c r="D75" s="252"/>
      <c r="E75" s="252"/>
      <c r="F75" s="252"/>
      <c r="G75" s="252"/>
      <c r="H75" s="252"/>
      <c r="I75" s="252"/>
      <c r="J75" s="252"/>
      <c r="K75" s="252"/>
      <c r="L75" s="265">
        <v>131223657.22</v>
      </c>
      <c r="M75" s="265"/>
      <c r="N75" s="265"/>
      <c r="O75" s="265"/>
      <c r="P75" s="265"/>
      <c r="Q75" s="265"/>
      <c r="R75" s="265"/>
      <c r="S75" s="265"/>
      <c r="T75" s="265"/>
      <c r="U75" s="265"/>
      <c r="V75" s="257">
        <v>3.6673668241367099E-2</v>
      </c>
      <c r="W75" s="257"/>
      <c r="X75" s="257"/>
      <c r="Y75" s="257"/>
      <c r="Z75" s="257"/>
      <c r="AA75" s="257"/>
      <c r="AB75" s="257"/>
      <c r="AC75" s="257"/>
      <c r="AD75" s="257"/>
      <c r="AE75" s="257"/>
      <c r="AF75" s="256">
        <v>1598</v>
      </c>
      <c r="AG75" s="256"/>
      <c r="AH75" s="256"/>
      <c r="AI75" s="256"/>
      <c r="AJ75" s="256"/>
      <c r="AK75" s="257">
        <v>3.1702575090266999E-2</v>
      </c>
      <c r="AL75" s="257"/>
      <c r="AM75" s="257"/>
      <c r="AN75" s="257"/>
      <c r="AO75" s="257"/>
      <c r="AP75" s="257"/>
      <c r="AQ75" s="257"/>
    </row>
    <row r="76" spans="2:43" s="1" customFormat="1" ht="7.2" customHeight="1" x14ac:dyDescent="0.15">
      <c r="B76" s="252" t="s">
        <v>1136</v>
      </c>
      <c r="C76" s="252"/>
      <c r="D76" s="252"/>
      <c r="E76" s="252"/>
      <c r="F76" s="252"/>
      <c r="G76" s="252"/>
      <c r="H76" s="252"/>
      <c r="I76" s="252"/>
      <c r="J76" s="252"/>
      <c r="K76" s="252"/>
      <c r="L76" s="265">
        <v>208401834.88999999</v>
      </c>
      <c r="M76" s="265"/>
      <c r="N76" s="265"/>
      <c r="O76" s="265"/>
      <c r="P76" s="265"/>
      <c r="Q76" s="265"/>
      <c r="R76" s="265"/>
      <c r="S76" s="265"/>
      <c r="T76" s="265"/>
      <c r="U76" s="265"/>
      <c r="V76" s="257">
        <v>5.8243002180884101E-2</v>
      </c>
      <c r="W76" s="257"/>
      <c r="X76" s="257"/>
      <c r="Y76" s="257"/>
      <c r="Z76" s="257"/>
      <c r="AA76" s="257"/>
      <c r="AB76" s="257"/>
      <c r="AC76" s="257"/>
      <c r="AD76" s="257"/>
      <c r="AE76" s="257"/>
      <c r="AF76" s="256">
        <v>2347</v>
      </c>
      <c r="AG76" s="256"/>
      <c r="AH76" s="256"/>
      <c r="AI76" s="256"/>
      <c r="AJ76" s="256"/>
      <c r="AK76" s="257">
        <v>4.6561917232075499E-2</v>
      </c>
      <c r="AL76" s="257"/>
      <c r="AM76" s="257"/>
      <c r="AN76" s="257"/>
      <c r="AO76" s="257"/>
      <c r="AP76" s="257"/>
      <c r="AQ76" s="257"/>
    </row>
    <row r="77" spans="2:43" s="1" customFormat="1" ht="7.2" customHeight="1" x14ac:dyDescent="0.15">
      <c r="B77" s="252" t="s">
        <v>1137</v>
      </c>
      <c r="C77" s="252"/>
      <c r="D77" s="252"/>
      <c r="E77" s="252"/>
      <c r="F77" s="252"/>
      <c r="G77" s="252"/>
      <c r="H77" s="252"/>
      <c r="I77" s="252"/>
      <c r="J77" s="252"/>
      <c r="K77" s="252"/>
      <c r="L77" s="265">
        <v>281989321.68999898</v>
      </c>
      <c r="M77" s="265"/>
      <c r="N77" s="265"/>
      <c r="O77" s="265"/>
      <c r="P77" s="265"/>
      <c r="Q77" s="265"/>
      <c r="R77" s="265"/>
      <c r="S77" s="265"/>
      <c r="T77" s="265"/>
      <c r="U77" s="265"/>
      <c r="V77" s="257">
        <v>7.8808829523240795E-2</v>
      </c>
      <c r="W77" s="257"/>
      <c r="X77" s="257"/>
      <c r="Y77" s="257"/>
      <c r="Z77" s="257"/>
      <c r="AA77" s="257"/>
      <c r="AB77" s="257"/>
      <c r="AC77" s="257"/>
      <c r="AD77" s="257"/>
      <c r="AE77" s="257"/>
      <c r="AF77" s="256">
        <v>3005</v>
      </c>
      <c r="AG77" s="256"/>
      <c r="AH77" s="256"/>
      <c r="AI77" s="256"/>
      <c r="AJ77" s="256"/>
      <c r="AK77" s="257">
        <v>5.9615918739832602E-2</v>
      </c>
      <c r="AL77" s="257"/>
      <c r="AM77" s="257"/>
      <c r="AN77" s="257"/>
      <c r="AO77" s="257"/>
      <c r="AP77" s="257"/>
      <c r="AQ77" s="257"/>
    </row>
    <row r="78" spans="2:43" s="1" customFormat="1" ht="7.2" customHeight="1" x14ac:dyDescent="0.15">
      <c r="B78" s="252" t="s">
        <v>1138</v>
      </c>
      <c r="C78" s="252"/>
      <c r="D78" s="252"/>
      <c r="E78" s="252"/>
      <c r="F78" s="252"/>
      <c r="G78" s="252"/>
      <c r="H78" s="252"/>
      <c r="I78" s="252"/>
      <c r="J78" s="252"/>
      <c r="K78" s="252"/>
      <c r="L78" s="265">
        <v>277420786.19999999</v>
      </c>
      <c r="M78" s="265"/>
      <c r="N78" s="265"/>
      <c r="O78" s="265"/>
      <c r="P78" s="265"/>
      <c r="Q78" s="265"/>
      <c r="R78" s="265"/>
      <c r="S78" s="265"/>
      <c r="T78" s="265"/>
      <c r="U78" s="265"/>
      <c r="V78" s="257">
        <v>7.7532040273050704E-2</v>
      </c>
      <c r="W78" s="257"/>
      <c r="X78" s="257"/>
      <c r="Y78" s="257"/>
      <c r="Z78" s="257"/>
      <c r="AA78" s="257"/>
      <c r="AB78" s="257"/>
      <c r="AC78" s="257"/>
      <c r="AD78" s="257"/>
      <c r="AE78" s="257"/>
      <c r="AF78" s="256">
        <v>2592</v>
      </c>
      <c r="AG78" s="256"/>
      <c r="AH78" s="256"/>
      <c r="AI78" s="256"/>
      <c r="AJ78" s="256"/>
      <c r="AK78" s="257">
        <v>5.1422449708368102E-2</v>
      </c>
      <c r="AL78" s="257"/>
      <c r="AM78" s="257"/>
      <c r="AN78" s="257"/>
      <c r="AO78" s="257"/>
      <c r="AP78" s="257"/>
      <c r="AQ78" s="257"/>
    </row>
    <row r="79" spans="2:43" s="1" customFormat="1" ht="7.2" customHeight="1" x14ac:dyDescent="0.15">
      <c r="B79" s="252" t="s">
        <v>1139</v>
      </c>
      <c r="C79" s="252"/>
      <c r="D79" s="252"/>
      <c r="E79" s="252"/>
      <c r="F79" s="252"/>
      <c r="G79" s="252"/>
      <c r="H79" s="252"/>
      <c r="I79" s="252"/>
      <c r="J79" s="252"/>
      <c r="K79" s="252"/>
      <c r="L79" s="265">
        <v>147654557.08000001</v>
      </c>
      <c r="M79" s="265"/>
      <c r="N79" s="265"/>
      <c r="O79" s="265"/>
      <c r="P79" s="265"/>
      <c r="Q79" s="265"/>
      <c r="R79" s="265"/>
      <c r="S79" s="265"/>
      <c r="T79" s="265"/>
      <c r="U79" s="265"/>
      <c r="V79" s="257">
        <v>4.12656860462247E-2</v>
      </c>
      <c r="W79" s="257"/>
      <c r="X79" s="257"/>
      <c r="Y79" s="257"/>
      <c r="Z79" s="257"/>
      <c r="AA79" s="257"/>
      <c r="AB79" s="257"/>
      <c r="AC79" s="257"/>
      <c r="AD79" s="257"/>
      <c r="AE79" s="257"/>
      <c r="AF79" s="256">
        <v>1357</v>
      </c>
      <c r="AG79" s="256"/>
      <c r="AH79" s="256"/>
      <c r="AI79" s="256"/>
      <c r="AJ79" s="256"/>
      <c r="AK79" s="257">
        <v>2.6921398246240499E-2</v>
      </c>
      <c r="AL79" s="257"/>
      <c r="AM79" s="257"/>
      <c r="AN79" s="257"/>
      <c r="AO79" s="257"/>
      <c r="AP79" s="257"/>
      <c r="AQ79" s="257"/>
    </row>
    <row r="80" spans="2:43" s="1" customFormat="1" ht="7.2" customHeight="1" x14ac:dyDescent="0.15">
      <c r="B80" s="252" t="s">
        <v>1140</v>
      </c>
      <c r="C80" s="252"/>
      <c r="D80" s="252"/>
      <c r="E80" s="252"/>
      <c r="F80" s="252"/>
      <c r="G80" s="252"/>
      <c r="H80" s="252"/>
      <c r="I80" s="252"/>
      <c r="J80" s="252"/>
      <c r="K80" s="252"/>
      <c r="L80" s="265">
        <v>127409112.52</v>
      </c>
      <c r="M80" s="265"/>
      <c r="N80" s="265"/>
      <c r="O80" s="265"/>
      <c r="P80" s="265"/>
      <c r="Q80" s="265"/>
      <c r="R80" s="265"/>
      <c r="S80" s="265"/>
      <c r="T80" s="265"/>
      <c r="U80" s="265"/>
      <c r="V80" s="257">
        <v>3.5607600203154101E-2</v>
      </c>
      <c r="W80" s="257"/>
      <c r="X80" s="257"/>
      <c r="Y80" s="257"/>
      <c r="Z80" s="257"/>
      <c r="AA80" s="257"/>
      <c r="AB80" s="257"/>
      <c r="AC80" s="257"/>
      <c r="AD80" s="257"/>
      <c r="AE80" s="257"/>
      <c r="AF80" s="256">
        <v>1141</v>
      </c>
      <c r="AG80" s="256"/>
      <c r="AH80" s="256"/>
      <c r="AI80" s="256"/>
      <c r="AJ80" s="256"/>
      <c r="AK80" s="257">
        <v>2.26361941038765E-2</v>
      </c>
      <c r="AL80" s="257"/>
      <c r="AM80" s="257"/>
      <c r="AN80" s="257"/>
      <c r="AO80" s="257"/>
      <c r="AP80" s="257"/>
      <c r="AQ80" s="257"/>
    </row>
    <row r="81" spans="2:44" s="1" customFormat="1" ht="7.2" customHeight="1" x14ac:dyDescent="0.15">
      <c r="B81" s="252" t="s">
        <v>1141</v>
      </c>
      <c r="C81" s="252"/>
      <c r="D81" s="252"/>
      <c r="E81" s="252"/>
      <c r="F81" s="252"/>
      <c r="G81" s="252"/>
      <c r="H81" s="252"/>
      <c r="I81" s="252"/>
      <c r="J81" s="252"/>
      <c r="K81" s="252"/>
      <c r="L81" s="265">
        <v>152806075.74000001</v>
      </c>
      <c r="M81" s="265"/>
      <c r="N81" s="265"/>
      <c r="O81" s="265"/>
      <c r="P81" s="265"/>
      <c r="Q81" s="265"/>
      <c r="R81" s="265"/>
      <c r="S81" s="265"/>
      <c r="T81" s="265"/>
      <c r="U81" s="265"/>
      <c r="V81" s="257">
        <v>4.2705404236362599E-2</v>
      </c>
      <c r="W81" s="257"/>
      <c r="X81" s="257"/>
      <c r="Y81" s="257"/>
      <c r="Z81" s="257"/>
      <c r="AA81" s="257"/>
      <c r="AB81" s="257"/>
      <c r="AC81" s="257"/>
      <c r="AD81" s="257"/>
      <c r="AE81" s="257"/>
      <c r="AF81" s="256">
        <v>1333</v>
      </c>
      <c r="AG81" s="256"/>
      <c r="AH81" s="256"/>
      <c r="AI81" s="256"/>
      <c r="AJ81" s="256"/>
      <c r="AK81" s="257">
        <v>2.6445264452644501E-2</v>
      </c>
      <c r="AL81" s="257"/>
      <c r="AM81" s="257"/>
      <c r="AN81" s="257"/>
      <c r="AO81" s="257"/>
      <c r="AP81" s="257"/>
      <c r="AQ81" s="257"/>
    </row>
    <row r="82" spans="2:44" s="1" customFormat="1" ht="7.2" customHeight="1" x14ac:dyDescent="0.15">
      <c r="B82" s="252" t="s">
        <v>1142</v>
      </c>
      <c r="C82" s="252"/>
      <c r="D82" s="252"/>
      <c r="E82" s="252"/>
      <c r="F82" s="252"/>
      <c r="G82" s="252"/>
      <c r="H82" s="252"/>
      <c r="I82" s="252"/>
      <c r="J82" s="252"/>
      <c r="K82" s="252"/>
      <c r="L82" s="265">
        <v>291643711.18000001</v>
      </c>
      <c r="M82" s="265"/>
      <c r="N82" s="265"/>
      <c r="O82" s="265"/>
      <c r="P82" s="265"/>
      <c r="Q82" s="265"/>
      <c r="R82" s="265"/>
      <c r="S82" s="265"/>
      <c r="T82" s="265"/>
      <c r="U82" s="265"/>
      <c r="V82" s="257">
        <v>8.15069853644214E-2</v>
      </c>
      <c r="W82" s="257"/>
      <c r="X82" s="257"/>
      <c r="Y82" s="257"/>
      <c r="Z82" s="257"/>
      <c r="AA82" s="257"/>
      <c r="AB82" s="257"/>
      <c r="AC82" s="257"/>
      <c r="AD82" s="257"/>
      <c r="AE82" s="257"/>
      <c r="AF82" s="256">
        <v>2052</v>
      </c>
      <c r="AG82" s="256"/>
      <c r="AH82" s="256"/>
      <c r="AI82" s="256"/>
      <c r="AJ82" s="256"/>
      <c r="AK82" s="257">
        <v>4.0709439352458E-2</v>
      </c>
      <c r="AL82" s="257"/>
      <c r="AM82" s="257"/>
      <c r="AN82" s="257"/>
      <c r="AO82" s="257"/>
      <c r="AP82" s="257"/>
      <c r="AQ82" s="257"/>
    </row>
    <row r="83" spans="2:44" s="1" customFormat="1" ht="7.2" customHeight="1" x14ac:dyDescent="0.15">
      <c r="B83" s="252" t="s">
        <v>1143</v>
      </c>
      <c r="C83" s="252"/>
      <c r="D83" s="252"/>
      <c r="E83" s="252"/>
      <c r="F83" s="252"/>
      <c r="G83" s="252"/>
      <c r="H83" s="252"/>
      <c r="I83" s="252"/>
      <c r="J83" s="252"/>
      <c r="K83" s="252"/>
      <c r="L83" s="265">
        <v>211731397.53999999</v>
      </c>
      <c r="M83" s="265"/>
      <c r="N83" s="265"/>
      <c r="O83" s="265"/>
      <c r="P83" s="265"/>
      <c r="Q83" s="265"/>
      <c r="R83" s="265"/>
      <c r="S83" s="265"/>
      <c r="T83" s="265"/>
      <c r="U83" s="265"/>
      <c r="V83" s="257">
        <v>5.9173530094842601E-2</v>
      </c>
      <c r="W83" s="257"/>
      <c r="X83" s="257"/>
      <c r="Y83" s="257"/>
      <c r="Z83" s="257"/>
      <c r="AA83" s="257"/>
      <c r="AB83" s="257"/>
      <c r="AC83" s="257"/>
      <c r="AD83" s="257"/>
      <c r="AE83" s="257"/>
      <c r="AF83" s="256">
        <v>1391</v>
      </c>
      <c r="AG83" s="256"/>
      <c r="AH83" s="256"/>
      <c r="AI83" s="256"/>
      <c r="AJ83" s="256"/>
      <c r="AK83" s="257">
        <v>2.75959211205015E-2</v>
      </c>
      <c r="AL83" s="257"/>
      <c r="AM83" s="257"/>
      <c r="AN83" s="257"/>
      <c r="AO83" s="257"/>
      <c r="AP83" s="257"/>
      <c r="AQ83" s="257"/>
    </row>
    <row r="84" spans="2:44" s="1" customFormat="1" ht="7.2" customHeight="1" x14ac:dyDescent="0.15">
      <c r="B84" s="252" t="s">
        <v>1144</v>
      </c>
      <c r="C84" s="252"/>
      <c r="D84" s="252"/>
      <c r="E84" s="252"/>
      <c r="F84" s="252"/>
      <c r="G84" s="252"/>
      <c r="H84" s="252"/>
      <c r="I84" s="252"/>
      <c r="J84" s="252"/>
      <c r="K84" s="252"/>
      <c r="L84" s="265">
        <v>128766363.77</v>
      </c>
      <c r="M84" s="265"/>
      <c r="N84" s="265"/>
      <c r="O84" s="265"/>
      <c r="P84" s="265"/>
      <c r="Q84" s="265"/>
      <c r="R84" s="265"/>
      <c r="S84" s="265"/>
      <c r="T84" s="265"/>
      <c r="U84" s="265"/>
      <c r="V84" s="257">
        <v>3.5986917340911001E-2</v>
      </c>
      <c r="W84" s="257"/>
      <c r="X84" s="257"/>
      <c r="Y84" s="257"/>
      <c r="Z84" s="257"/>
      <c r="AA84" s="257"/>
      <c r="AB84" s="257"/>
      <c r="AC84" s="257"/>
      <c r="AD84" s="257"/>
      <c r="AE84" s="257"/>
      <c r="AF84" s="256">
        <v>814</v>
      </c>
      <c r="AG84" s="256"/>
      <c r="AH84" s="256"/>
      <c r="AI84" s="256"/>
      <c r="AJ84" s="256"/>
      <c r="AK84" s="257">
        <v>1.6148871166131E-2</v>
      </c>
      <c r="AL84" s="257"/>
      <c r="AM84" s="257"/>
      <c r="AN84" s="257"/>
      <c r="AO84" s="257"/>
      <c r="AP84" s="257"/>
      <c r="AQ84" s="257"/>
    </row>
    <row r="85" spans="2:44" s="1" customFormat="1" ht="7.2" customHeight="1" x14ac:dyDescent="0.15">
      <c r="B85" s="252" t="s">
        <v>1146</v>
      </c>
      <c r="C85" s="252"/>
      <c r="D85" s="252"/>
      <c r="E85" s="252"/>
      <c r="F85" s="252"/>
      <c r="G85" s="252"/>
      <c r="H85" s="252"/>
      <c r="I85" s="252"/>
      <c r="J85" s="252"/>
      <c r="K85" s="252"/>
      <c r="L85" s="265">
        <v>93911076.809999898</v>
      </c>
      <c r="M85" s="265"/>
      <c r="N85" s="265"/>
      <c r="O85" s="265"/>
      <c r="P85" s="265"/>
      <c r="Q85" s="265"/>
      <c r="R85" s="265"/>
      <c r="S85" s="265"/>
      <c r="T85" s="265"/>
      <c r="U85" s="265"/>
      <c r="V85" s="257">
        <v>2.62457528473347E-2</v>
      </c>
      <c r="W85" s="257"/>
      <c r="X85" s="257"/>
      <c r="Y85" s="257"/>
      <c r="Z85" s="257"/>
      <c r="AA85" s="257"/>
      <c r="AB85" s="257"/>
      <c r="AC85" s="257"/>
      <c r="AD85" s="257"/>
      <c r="AE85" s="257"/>
      <c r="AF85" s="256">
        <v>514</v>
      </c>
      <c r="AG85" s="256"/>
      <c r="AH85" s="256"/>
      <c r="AI85" s="256"/>
      <c r="AJ85" s="256"/>
      <c r="AK85" s="257">
        <v>1.0197198746181E-2</v>
      </c>
      <c r="AL85" s="257"/>
      <c r="AM85" s="257"/>
      <c r="AN85" s="257"/>
      <c r="AO85" s="257"/>
      <c r="AP85" s="257"/>
      <c r="AQ85" s="257"/>
    </row>
    <row r="86" spans="2:44" s="1" customFormat="1" ht="7.2" customHeight="1" x14ac:dyDescent="0.15">
      <c r="B86" s="252" t="s">
        <v>1147</v>
      </c>
      <c r="C86" s="252"/>
      <c r="D86" s="252"/>
      <c r="E86" s="252"/>
      <c r="F86" s="252"/>
      <c r="G86" s="252"/>
      <c r="H86" s="252"/>
      <c r="I86" s="252"/>
      <c r="J86" s="252"/>
      <c r="K86" s="252"/>
      <c r="L86" s="265">
        <v>1726137.61</v>
      </c>
      <c r="M86" s="265"/>
      <c r="N86" s="265"/>
      <c r="O86" s="265"/>
      <c r="P86" s="265"/>
      <c r="Q86" s="265"/>
      <c r="R86" s="265"/>
      <c r="S86" s="265"/>
      <c r="T86" s="265"/>
      <c r="U86" s="265"/>
      <c r="V86" s="257">
        <v>4.8241147510433898E-4</v>
      </c>
      <c r="W86" s="257"/>
      <c r="X86" s="257"/>
      <c r="Y86" s="257"/>
      <c r="Z86" s="257"/>
      <c r="AA86" s="257"/>
      <c r="AB86" s="257"/>
      <c r="AC86" s="257"/>
      <c r="AD86" s="257"/>
      <c r="AE86" s="257"/>
      <c r="AF86" s="256">
        <v>14</v>
      </c>
      <c r="AG86" s="256"/>
      <c r="AH86" s="256"/>
      <c r="AI86" s="256"/>
      <c r="AJ86" s="256"/>
      <c r="AK86" s="257">
        <v>2.77744712931E-4</v>
      </c>
      <c r="AL86" s="257"/>
      <c r="AM86" s="257"/>
      <c r="AN86" s="257"/>
      <c r="AO86" s="257"/>
      <c r="AP86" s="257"/>
      <c r="AQ86" s="257"/>
    </row>
    <row r="87" spans="2:44" s="1" customFormat="1" ht="7.2" customHeight="1" x14ac:dyDescent="0.15">
      <c r="B87" s="252" t="s">
        <v>1148</v>
      </c>
      <c r="C87" s="252"/>
      <c r="D87" s="252"/>
      <c r="E87" s="252"/>
      <c r="F87" s="252"/>
      <c r="G87" s="252"/>
      <c r="H87" s="252"/>
      <c r="I87" s="252"/>
      <c r="J87" s="252"/>
      <c r="K87" s="252"/>
      <c r="L87" s="265">
        <v>6903861.9299999997</v>
      </c>
      <c r="M87" s="265"/>
      <c r="N87" s="265"/>
      <c r="O87" s="265"/>
      <c r="P87" s="265"/>
      <c r="Q87" s="265"/>
      <c r="R87" s="265"/>
      <c r="S87" s="265"/>
      <c r="T87" s="265"/>
      <c r="U87" s="265"/>
      <c r="V87" s="257">
        <v>1.92945347941755E-3</v>
      </c>
      <c r="W87" s="257"/>
      <c r="X87" s="257"/>
      <c r="Y87" s="257"/>
      <c r="Z87" s="257"/>
      <c r="AA87" s="257"/>
      <c r="AB87" s="257"/>
      <c r="AC87" s="257"/>
      <c r="AD87" s="257"/>
      <c r="AE87" s="257"/>
      <c r="AF87" s="256">
        <v>45</v>
      </c>
      <c r="AG87" s="256"/>
      <c r="AH87" s="256"/>
      <c r="AI87" s="256"/>
      <c r="AJ87" s="256"/>
      <c r="AK87" s="257">
        <v>8.9275086299250102E-4</v>
      </c>
      <c r="AL87" s="257"/>
      <c r="AM87" s="257"/>
      <c r="AN87" s="257"/>
      <c r="AO87" s="257"/>
      <c r="AP87" s="257"/>
      <c r="AQ87" s="257"/>
    </row>
    <row r="88" spans="2:44" s="1" customFormat="1" ht="7.2" customHeight="1" x14ac:dyDescent="0.15">
      <c r="B88" s="252" t="s">
        <v>1149</v>
      </c>
      <c r="C88" s="252"/>
      <c r="D88" s="252"/>
      <c r="E88" s="252"/>
      <c r="F88" s="252"/>
      <c r="G88" s="252"/>
      <c r="H88" s="252"/>
      <c r="I88" s="252"/>
      <c r="J88" s="252"/>
      <c r="K88" s="252"/>
      <c r="L88" s="265">
        <v>31008237.84</v>
      </c>
      <c r="M88" s="265"/>
      <c r="N88" s="265"/>
      <c r="O88" s="265"/>
      <c r="P88" s="265"/>
      <c r="Q88" s="265"/>
      <c r="R88" s="265"/>
      <c r="S88" s="265"/>
      <c r="T88" s="265"/>
      <c r="U88" s="265"/>
      <c r="V88" s="257">
        <v>8.6660122982782205E-3</v>
      </c>
      <c r="W88" s="257"/>
      <c r="X88" s="257"/>
      <c r="Y88" s="257"/>
      <c r="Z88" s="257"/>
      <c r="AA88" s="257"/>
      <c r="AB88" s="257"/>
      <c r="AC88" s="257"/>
      <c r="AD88" s="257"/>
      <c r="AE88" s="257"/>
      <c r="AF88" s="256">
        <v>187</v>
      </c>
      <c r="AG88" s="256"/>
      <c r="AH88" s="256"/>
      <c r="AI88" s="256"/>
      <c r="AJ88" s="256"/>
      <c r="AK88" s="257">
        <v>3.7098758084355E-3</v>
      </c>
      <c r="AL88" s="257"/>
      <c r="AM88" s="257"/>
      <c r="AN88" s="257"/>
      <c r="AO88" s="257"/>
      <c r="AP88" s="257"/>
      <c r="AQ88" s="257"/>
    </row>
    <row r="89" spans="2:44" s="1" customFormat="1" ht="7.2" customHeight="1" x14ac:dyDescent="0.15">
      <c r="B89" s="252" t="s">
        <v>1150</v>
      </c>
      <c r="C89" s="252"/>
      <c r="D89" s="252"/>
      <c r="E89" s="252"/>
      <c r="F89" s="252"/>
      <c r="G89" s="252"/>
      <c r="H89" s="252"/>
      <c r="I89" s="252"/>
      <c r="J89" s="252"/>
      <c r="K89" s="252"/>
      <c r="L89" s="265">
        <v>5370710.3600000003</v>
      </c>
      <c r="M89" s="265"/>
      <c r="N89" s="265"/>
      <c r="O89" s="265"/>
      <c r="P89" s="265"/>
      <c r="Q89" s="265"/>
      <c r="R89" s="265"/>
      <c r="S89" s="265"/>
      <c r="T89" s="265"/>
      <c r="U89" s="265"/>
      <c r="V89" s="257">
        <v>1.5009766846605899E-3</v>
      </c>
      <c r="W89" s="257"/>
      <c r="X89" s="257"/>
      <c r="Y89" s="257"/>
      <c r="Z89" s="257"/>
      <c r="AA89" s="257"/>
      <c r="AB89" s="257"/>
      <c r="AC89" s="257"/>
      <c r="AD89" s="257"/>
      <c r="AE89" s="257"/>
      <c r="AF89" s="256">
        <v>30</v>
      </c>
      <c r="AG89" s="256"/>
      <c r="AH89" s="256"/>
      <c r="AI89" s="256"/>
      <c r="AJ89" s="256"/>
      <c r="AK89" s="257">
        <v>5.9516724199500104E-4</v>
      </c>
      <c r="AL89" s="257"/>
      <c r="AM89" s="257"/>
      <c r="AN89" s="257"/>
      <c r="AO89" s="257"/>
      <c r="AP89" s="257"/>
      <c r="AQ89" s="257"/>
    </row>
    <row r="90" spans="2:44" s="1" customFormat="1" ht="7.2" customHeight="1" x14ac:dyDescent="0.15">
      <c r="B90" s="252" t="s">
        <v>1151</v>
      </c>
      <c r="C90" s="252"/>
      <c r="D90" s="252"/>
      <c r="E90" s="252"/>
      <c r="F90" s="252"/>
      <c r="G90" s="252"/>
      <c r="H90" s="252"/>
      <c r="I90" s="252"/>
      <c r="J90" s="252"/>
      <c r="K90" s="252"/>
      <c r="L90" s="265">
        <v>964612.8</v>
      </c>
      <c r="M90" s="265"/>
      <c r="N90" s="265"/>
      <c r="O90" s="265"/>
      <c r="P90" s="265"/>
      <c r="Q90" s="265"/>
      <c r="R90" s="265"/>
      <c r="S90" s="265"/>
      <c r="T90" s="265"/>
      <c r="U90" s="265"/>
      <c r="V90" s="257">
        <v>2.6958469652516698E-4</v>
      </c>
      <c r="W90" s="257"/>
      <c r="X90" s="257"/>
      <c r="Y90" s="257"/>
      <c r="Z90" s="257"/>
      <c r="AA90" s="257"/>
      <c r="AB90" s="257"/>
      <c r="AC90" s="257"/>
      <c r="AD90" s="257"/>
      <c r="AE90" s="257"/>
      <c r="AF90" s="256">
        <v>4</v>
      </c>
      <c r="AG90" s="256"/>
      <c r="AH90" s="256"/>
      <c r="AI90" s="256"/>
      <c r="AJ90" s="256"/>
      <c r="AK90" s="257">
        <v>7.9355632266000096E-5</v>
      </c>
      <c r="AL90" s="257"/>
      <c r="AM90" s="257"/>
      <c r="AN90" s="257"/>
      <c r="AO90" s="257"/>
      <c r="AP90" s="257"/>
      <c r="AQ90" s="257"/>
    </row>
    <row r="91" spans="2:44" s="1" customFormat="1" ht="8.85" customHeight="1" x14ac:dyDescent="0.15">
      <c r="B91" s="269"/>
      <c r="C91" s="269"/>
      <c r="D91" s="269"/>
      <c r="E91" s="269"/>
      <c r="F91" s="269"/>
      <c r="G91" s="269"/>
      <c r="H91" s="269"/>
      <c r="I91" s="269"/>
      <c r="J91" s="269"/>
      <c r="K91" s="269"/>
      <c r="L91" s="266">
        <v>3578143761.25</v>
      </c>
      <c r="M91" s="266"/>
      <c r="N91" s="266"/>
      <c r="O91" s="266"/>
      <c r="P91" s="266"/>
      <c r="Q91" s="266"/>
      <c r="R91" s="266"/>
      <c r="S91" s="266"/>
      <c r="T91" s="266"/>
      <c r="U91" s="266"/>
      <c r="V91" s="264">
        <v>1</v>
      </c>
      <c r="W91" s="264"/>
      <c r="X91" s="264"/>
      <c r="Y91" s="264"/>
      <c r="Z91" s="264"/>
      <c r="AA91" s="264"/>
      <c r="AB91" s="264"/>
      <c r="AC91" s="264"/>
      <c r="AD91" s="264"/>
      <c r="AE91" s="264"/>
      <c r="AF91" s="263">
        <v>50406</v>
      </c>
      <c r="AG91" s="263"/>
      <c r="AH91" s="263"/>
      <c r="AI91" s="263"/>
      <c r="AJ91" s="263"/>
      <c r="AK91" s="264">
        <v>1</v>
      </c>
      <c r="AL91" s="264"/>
      <c r="AM91" s="264"/>
      <c r="AN91" s="264"/>
      <c r="AO91" s="264"/>
      <c r="AP91" s="264"/>
      <c r="AQ91" s="264"/>
    </row>
    <row r="92" spans="2:44" s="1" customFormat="1" ht="6" customHeight="1" x14ac:dyDescent="0.15"/>
    <row r="93" spans="2:44" s="1" customFormat="1" ht="12.75" customHeight="1" x14ac:dyDescent="0.15">
      <c r="B93" s="250" t="s">
        <v>1236</v>
      </c>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row>
    <row r="94" spans="2:44" s="1" customFormat="1" ht="6" customHeight="1" x14ac:dyDescent="0.15"/>
    <row r="95" spans="2:44" s="1" customFormat="1" ht="8.5500000000000007" customHeight="1" x14ac:dyDescent="0.15">
      <c r="B95" s="248" t="s">
        <v>1120</v>
      </c>
      <c r="C95" s="248"/>
      <c r="D95" s="248"/>
      <c r="E95" s="248"/>
      <c r="F95" s="248"/>
      <c r="G95" s="248"/>
      <c r="H95" s="248"/>
      <c r="I95" s="248"/>
      <c r="J95" s="248"/>
      <c r="K95" s="248" t="s">
        <v>1117</v>
      </c>
      <c r="L95" s="248"/>
      <c r="M95" s="248"/>
      <c r="N95" s="248"/>
      <c r="O95" s="248"/>
      <c r="P95" s="248"/>
      <c r="Q95" s="248"/>
      <c r="R95" s="248"/>
      <c r="S95" s="248"/>
      <c r="T95" s="248"/>
      <c r="U95" s="248"/>
      <c r="V95" s="248" t="s">
        <v>1118</v>
      </c>
      <c r="W95" s="248"/>
      <c r="X95" s="248"/>
      <c r="Y95" s="248"/>
      <c r="Z95" s="248"/>
      <c r="AA95" s="248"/>
      <c r="AB95" s="248"/>
      <c r="AC95" s="248"/>
      <c r="AD95" s="248"/>
      <c r="AE95" s="248"/>
      <c r="AF95" s="248" t="s">
        <v>1119</v>
      </c>
      <c r="AG95" s="248"/>
      <c r="AH95" s="248"/>
      <c r="AI95" s="248"/>
      <c r="AJ95" s="248"/>
      <c r="AK95" s="248" t="s">
        <v>1118</v>
      </c>
      <c r="AL95" s="248"/>
      <c r="AM95" s="248"/>
      <c r="AN95" s="248"/>
      <c r="AO95" s="248"/>
    </row>
    <row r="96" spans="2:44" s="1" customFormat="1" ht="7.2" customHeight="1" x14ac:dyDescent="0.15">
      <c r="B96" s="252" t="s">
        <v>1121</v>
      </c>
      <c r="C96" s="252"/>
      <c r="D96" s="252"/>
      <c r="E96" s="252"/>
      <c r="F96" s="252"/>
      <c r="G96" s="252"/>
      <c r="H96" s="252"/>
      <c r="I96" s="252"/>
      <c r="J96" s="252"/>
      <c r="K96" s="265">
        <v>919.56</v>
      </c>
      <c r="L96" s="265"/>
      <c r="M96" s="265"/>
      <c r="N96" s="265"/>
      <c r="O96" s="265"/>
      <c r="P96" s="265"/>
      <c r="Q96" s="265"/>
      <c r="R96" s="265"/>
      <c r="S96" s="265"/>
      <c r="T96" s="265"/>
      <c r="U96" s="265"/>
      <c r="V96" s="257">
        <v>2.5699358699851702E-7</v>
      </c>
      <c r="W96" s="257"/>
      <c r="X96" s="257"/>
      <c r="Y96" s="257"/>
      <c r="Z96" s="257"/>
      <c r="AA96" s="257"/>
      <c r="AB96" s="257"/>
      <c r="AC96" s="257"/>
      <c r="AD96" s="257"/>
      <c r="AE96" s="257"/>
      <c r="AF96" s="256">
        <v>2</v>
      </c>
      <c r="AG96" s="256"/>
      <c r="AH96" s="256"/>
      <c r="AI96" s="256"/>
      <c r="AJ96" s="256"/>
      <c r="AK96" s="257">
        <v>3.9677816133000001E-5</v>
      </c>
      <c r="AL96" s="257"/>
      <c r="AM96" s="257"/>
      <c r="AN96" s="257"/>
      <c r="AO96" s="257"/>
    </row>
    <row r="97" spans="2:41" s="1" customFormat="1" ht="7.2" customHeight="1" x14ac:dyDescent="0.15">
      <c r="B97" s="252" t="s">
        <v>1122</v>
      </c>
      <c r="C97" s="252"/>
      <c r="D97" s="252"/>
      <c r="E97" s="252"/>
      <c r="F97" s="252"/>
      <c r="G97" s="252"/>
      <c r="H97" s="252"/>
      <c r="I97" s="252"/>
      <c r="J97" s="252"/>
      <c r="K97" s="265">
        <v>3016095</v>
      </c>
      <c r="L97" s="265"/>
      <c r="M97" s="265"/>
      <c r="N97" s="265"/>
      <c r="O97" s="265"/>
      <c r="P97" s="265"/>
      <c r="Q97" s="265"/>
      <c r="R97" s="265"/>
      <c r="S97" s="265"/>
      <c r="T97" s="265"/>
      <c r="U97" s="265"/>
      <c r="V97" s="257">
        <v>8.42921693829974E-4</v>
      </c>
      <c r="W97" s="257"/>
      <c r="X97" s="257"/>
      <c r="Y97" s="257"/>
      <c r="Z97" s="257"/>
      <c r="AA97" s="257"/>
      <c r="AB97" s="257"/>
      <c r="AC97" s="257"/>
      <c r="AD97" s="257"/>
      <c r="AE97" s="257"/>
      <c r="AF97" s="256">
        <v>29</v>
      </c>
      <c r="AG97" s="256"/>
      <c r="AH97" s="256"/>
      <c r="AI97" s="256"/>
      <c r="AJ97" s="256"/>
      <c r="AK97" s="257">
        <v>5.7532833392850101E-4</v>
      </c>
      <c r="AL97" s="257"/>
      <c r="AM97" s="257"/>
      <c r="AN97" s="257"/>
      <c r="AO97" s="257"/>
    </row>
    <row r="98" spans="2:41" s="1" customFormat="1" ht="7.2" customHeight="1" x14ac:dyDescent="0.15">
      <c r="B98" s="252" t="s">
        <v>1123</v>
      </c>
      <c r="C98" s="252"/>
      <c r="D98" s="252"/>
      <c r="E98" s="252"/>
      <c r="F98" s="252"/>
      <c r="G98" s="252"/>
      <c r="H98" s="252"/>
      <c r="I98" s="252"/>
      <c r="J98" s="252"/>
      <c r="K98" s="265">
        <v>4044141.48</v>
      </c>
      <c r="L98" s="265"/>
      <c r="M98" s="265"/>
      <c r="N98" s="265"/>
      <c r="O98" s="265"/>
      <c r="P98" s="265"/>
      <c r="Q98" s="265"/>
      <c r="R98" s="265"/>
      <c r="S98" s="265"/>
      <c r="T98" s="265"/>
      <c r="U98" s="265"/>
      <c r="V98" s="257">
        <v>1.1302344874447401E-3</v>
      </c>
      <c r="W98" s="257"/>
      <c r="X98" s="257"/>
      <c r="Y98" s="257"/>
      <c r="Z98" s="257"/>
      <c r="AA98" s="257"/>
      <c r="AB98" s="257"/>
      <c r="AC98" s="257"/>
      <c r="AD98" s="257"/>
      <c r="AE98" s="257"/>
      <c r="AF98" s="256">
        <v>50</v>
      </c>
      <c r="AG98" s="256"/>
      <c r="AH98" s="256"/>
      <c r="AI98" s="256"/>
      <c r="AJ98" s="256"/>
      <c r="AK98" s="257">
        <v>9.9194540332500094E-4</v>
      </c>
      <c r="AL98" s="257"/>
      <c r="AM98" s="257"/>
      <c r="AN98" s="257"/>
      <c r="AO98" s="257"/>
    </row>
    <row r="99" spans="2:41" s="1" customFormat="1" ht="7.2" customHeight="1" x14ac:dyDescent="0.15">
      <c r="B99" s="252" t="s">
        <v>1124</v>
      </c>
      <c r="C99" s="252"/>
      <c r="D99" s="252"/>
      <c r="E99" s="252"/>
      <c r="F99" s="252"/>
      <c r="G99" s="252"/>
      <c r="H99" s="252"/>
      <c r="I99" s="252"/>
      <c r="J99" s="252"/>
      <c r="K99" s="265">
        <v>3245849.97</v>
      </c>
      <c r="L99" s="265"/>
      <c r="M99" s="265"/>
      <c r="N99" s="265"/>
      <c r="O99" s="265"/>
      <c r="P99" s="265"/>
      <c r="Q99" s="265"/>
      <c r="R99" s="265"/>
      <c r="S99" s="265"/>
      <c r="T99" s="265"/>
      <c r="U99" s="265"/>
      <c r="V99" s="257">
        <v>9.0713235313555102E-4</v>
      </c>
      <c r="W99" s="257"/>
      <c r="X99" s="257"/>
      <c r="Y99" s="257"/>
      <c r="Z99" s="257"/>
      <c r="AA99" s="257"/>
      <c r="AB99" s="257"/>
      <c r="AC99" s="257"/>
      <c r="AD99" s="257"/>
      <c r="AE99" s="257"/>
      <c r="AF99" s="256">
        <v>58</v>
      </c>
      <c r="AG99" s="256"/>
      <c r="AH99" s="256"/>
      <c r="AI99" s="256"/>
      <c r="AJ99" s="256"/>
      <c r="AK99" s="257">
        <v>1.1506566678570001E-3</v>
      </c>
      <c r="AL99" s="257"/>
      <c r="AM99" s="257"/>
      <c r="AN99" s="257"/>
      <c r="AO99" s="257"/>
    </row>
    <row r="100" spans="2:41" s="1" customFormat="1" ht="7.2" customHeight="1" x14ac:dyDescent="0.15">
      <c r="B100" s="252" t="s">
        <v>1125</v>
      </c>
      <c r="C100" s="252"/>
      <c r="D100" s="252"/>
      <c r="E100" s="252"/>
      <c r="F100" s="252"/>
      <c r="G100" s="252"/>
      <c r="H100" s="252"/>
      <c r="I100" s="252"/>
      <c r="J100" s="252"/>
      <c r="K100" s="265">
        <v>29381044.539999999</v>
      </c>
      <c r="L100" s="265"/>
      <c r="M100" s="265"/>
      <c r="N100" s="265"/>
      <c r="O100" s="265"/>
      <c r="P100" s="265"/>
      <c r="Q100" s="265"/>
      <c r="R100" s="265"/>
      <c r="S100" s="265"/>
      <c r="T100" s="265"/>
      <c r="U100" s="265"/>
      <c r="V100" s="257">
        <v>8.2112532364367503E-3</v>
      </c>
      <c r="W100" s="257"/>
      <c r="X100" s="257"/>
      <c r="Y100" s="257"/>
      <c r="Z100" s="257"/>
      <c r="AA100" s="257"/>
      <c r="AB100" s="257"/>
      <c r="AC100" s="257"/>
      <c r="AD100" s="257"/>
      <c r="AE100" s="257"/>
      <c r="AF100" s="256">
        <v>260</v>
      </c>
      <c r="AG100" s="256"/>
      <c r="AH100" s="256"/>
      <c r="AI100" s="256"/>
      <c r="AJ100" s="256"/>
      <c r="AK100" s="257">
        <v>5.1581160972900102E-3</v>
      </c>
      <c r="AL100" s="257"/>
      <c r="AM100" s="257"/>
      <c r="AN100" s="257"/>
      <c r="AO100" s="257"/>
    </row>
    <row r="101" spans="2:41" s="1" customFormat="1" ht="7.2" customHeight="1" x14ac:dyDescent="0.15">
      <c r="B101" s="252" t="s">
        <v>1126</v>
      </c>
      <c r="C101" s="252"/>
      <c r="D101" s="252"/>
      <c r="E101" s="252"/>
      <c r="F101" s="252"/>
      <c r="G101" s="252"/>
      <c r="H101" s="252"/>
      <c r="I101" s="252"/>
      <c r="J101" s="252"/>
      <c r="K101" s="265">
        <v>3533415.27</v>
      </c>
      <c r="L101" s="265"/>
      <c r="M101" s="265"/>
      <c r="N101" s="265"/>
      <c r="O101" s="265"/>
      <c r="P101" s="265"/>
      <c r="Q101" s="265"/>
      <c r="R101" s="265"/>
      <c r="S101" s="265"/>
      <c r="T101" s="265"/>
      <c r="U101" s="265"/>
      <c r="V101" s="257">
        <v>9.8749952650466709E-4</v>
      </c>
      <c r="W101" s="257"/>
      <c r="X101" s="257"/>
      <c r="Y101" s="257"/>
      <c r="Z101" s="257"/>
      <c r="AA101" s="257"/>
      <c r="AB101" s="257"/>
      <c r="AC101" s="257"/>
      <c r="AD101" s="257"/>
      <c r="AE101" s="257"/>
      <c r="AF101" s="256">
        <v>110</v>
      </c>
      <c r="AG101" s="256"/>
      <c r="AH101" s="256"/>
      <c r="AI101" s="256"/>
      <c r="AJ101" s="256"/>
      <c r="AK101" s="257">
        <v>2.1822798873150002E-3</v>
      </c>
      <c r="AL101" s="257"/>
      <c r="AM101" s="257"/>
      <c r="AN101" s="257"/>
      <c r="AO101" s="257"/>
    </row>
    <row r="102" spans="2:41" s="1" customFormat="1" ht="7.2" customHeight="1" x14ac:dyDescent="0.15">
      <c r="B102" s="252" t="s">
        <v>1127</v>
      </c>
      <c r="C102" s="252"/>
      <c r="D102" s="252"/>
      <c r="E102" s="252"/>
      <c r="F102" s="252"/>
      <c r="G102" s="252"/>
      <c r="H102" s="252"/>
      <c r="I102" s="252"/>
      <c r="J102" s="252"/>
      <c r="K102" s="265">
        <v>5545295.5999999996</v>
      </c>
      <c r="L102" s="265"/>
      <c r="M102" s="265"/>
      <c r="N102" s="265"/>
      <c r="O102" s="265"/>
      <c r="P102" s="265"/>
      <c r="Q102" s="265"/>
      <c r="R102" s="265"/>
      <c r="S102" s="265"/>
      <c r="T102" s="265"/>
      <c r="U102" s="265"/>
      <c r="V102" s="257">
        <v>1.5497688103126401E-3</v>
      </c>
      <c r="W102" s="257"/>
      <c r="X102" s="257"/>
      <c r="Y102" s="257"/>
      <c r="Z102" s="257"/>
      <c r="AA102" s="257"/>
      <c r="AB102" s="257"/>
      <c r="AC102" s="257"/>
      <c r="AD102" s="257"/>
      <c r="AE102" s="257"/>
      <c r="AF102" s="256">
        <v>188</v>
      </c>
      <c r="AG102" s="256"/>
      <c r="AH102" s="256"/>
      <c r="AI102" s="256"/>
      <c r="AJ102" s="256"/>
      <c r="AK102" s="257">
        <v>3.729714716502E-3</v>
      </c>
      <c r="AL102" s="257"/>
      <c r="AM102" s="257"/>
      <c r="AN102" s="257"/>
      <c r="AO102" s="257"/>
    </row>
    <row r="103" spans="2:41" s="1" customFormat="1" ht="7.2" customHeight="1" x14ac:dyDescent="0.15">
      <c r="B103" s="252" t="s">
        <v>1128</v>
      </c>
      <c r="C103" s="252"/>
      <c r="D103" s="252"/>
      <c r="E103" s="252"/>
      <c r="F103" s="252"/>
      <c r="G103" s="252"/>
      <c r="H103" s="252"/>
      <c r="I103" s="252"/>
      <c r="J103" s="252"/>
      <c r="K103" s="265">
        <v>6153486.8600000003</v>
      </c>
      <c r="L103" s="265"/>
      <c r="M103" s="265"/>
      <c r="N103" s="265"/>
      <c r="O103" s="265"/>
      <c r="P103" s="265"/>
      <c r="Q103" s="265"/>
      <c r="R103" s="265"/>
      <c r="S103" s="265"/>
      <c r="T103" s="265"/>
      <c r="U103" s="265"/>
      <c r="V103" s="257">
        <v>1.71974276904132E-3</v>
      </c>
      <c r="W103" s="257"/>
      <c r="X103" s="257"/>
      <c r="Y103" s="257"/>
      <c r="Z103" s="257"/>
      <c r="AA103" s="257"/>
      <c r="AB103" s="257"/>
      <c r="AC103" s="257"/>
      <c r="AD103" s="257"/>
      <c r="AE103" s="257"/>
      <c r="AF103" s="256">
        <v>281</v>
      </c>
      <c r="AG103" s="256"/>
      <c r="AH103" s="256"/>
      <c r="AI103" s="256"/>
      <c r="AJ103" s="256"/>
      <c r="AK103" s="257">
        <v>5.5747331666865102E-3</v>
      </c>
      <c r="AL103" s="257"/>
      <c r="AM103" s="257"/>
      <c r="AN103" s="257"/>
      <c r="AO103" s="257"/>
    </row>
    <row r="104" spans="2:41" s="1" customFormat="1" ht="7.2" customHeight="1" x14ac:dyDescent="0.15">
      <c r="B104" s="252" t="s">
        <v>1129</v>
      </c>
      <c r="C104" s="252"/>
      <c r="D104" s="252"/>
      <c r="E104" s="252"/>
      <c r="F104" s="252"/>
      <c r="G104" s="252"/>
      <c r="H104" s="252"/>
      <c r="I104" s="252"/>
      <c r="J104" s="252"/>
      <c r="K104" s="265">
        <v>12041578.57</v>
      </c>
      <c r="L104" s="265"/>
      <c r="M104" s="265"/>
      <c r="N104" s="265"/>
      <c r="O104" s="265"/>
      <c r="P104" s="265"/>
      <c r="Q104" s="265"/>
      <c r="R104" s="265"/>
      <c r="S104" s="265"/>
      <c r="T104" s="265"/>
      <c r="U104" s="265"/>
      <c r="V104" s="257">
        <v>3.3653143566801098E-3</v>
      </c>
      <c r="W104" s="257"/>
      <c r="X104" s="257"/>
      <c r="Y104" s="257"/>
      <c r="Z104" s="257"/>
      <c r="AA104" s="257"/>
      <c r="AB104" s="257"/>
      <c r="AC104" s="257"/>
      <c r="AD104" s="257"/>
      <c r="AE104" s="257"/>
      <c r="AF104" s="256">
        <v>701</v>
      </c>
      <c r="AG104" s="256"/>
      <c r="AH104" s="256"/>
      <c r="AI104" s="256"/>
      <c r="AJ104" s="256"/>
      <c r="AK104" s="257">
        <v>1.39070745546165E-2</v>
      </c>
      <c r="AL104" s="257"/>
      <c r="AM104" s="257"/>
      <c r="AN104" s="257"/>
      <c r="AO104" s="257"/>
    </row>
    <row r="105" spans="2:41" s="1" customFormat="1" ht="7.2" customHeight="1" x14ac:dyDescent="0.15">
      <c r="B105" s="252" t="s">
        <v>1130</v>
      </c>
      <c r="C105" s="252"/>
      <c r="D105" s="252"/>
      <c r="E105" s="252"/>
      <c r="F105" s="252"/>
      <c r="G105" s="252"/>
      <c r="H105" s="252"/>
      <c r="I105" s="252"/>
      <c r="J105" s="252"/>
      <c r="K105" s="265">
        <v>219268063.16</v>
      </c>
      <c r="L105" s="265"/>
      <c r="M105" s="265"/>
      <c r="N105" s="265"/>
      <c r="O105" s="265"/>
      <c r="P105" s="265"/>
      <c r="Q105" s="265"/>
      <c r="R105" s="265"/>
      <c r="S105" s="265"/>
      <c r="T105" s="265"/>
      <c r="U105" s="265"/>
      <c r="V105" s="257">
        <v>6.1279836079979298E-2</v>
      </c>
      <c r="W105" s="257"/>
      <c r="X105" s="257"/>
      <c r="Y105" s="257"/>
      <c r="Z105" s="257"/>
      <c r="AA105" s="257"/>
      <c r="AB105" s="257"/>
      <c r="AC105" s="257"/>
      <c r="AD105" s="257"/>
      <c r="AE105" s="257"/>
      <c r="AF105" s="256">
        <v>8926</v>
      </c>
      <c r="AG105" s="256"/>
      <c r="AH105" s="256"/>
      <c r="AI105" s="256"/>
      <c r="AJ105" s="256"/>
      <c r="AK105" s="257">
        <v>0.17708209340157899</v>
      </c>
      <c r="AL105" s="257"/>
      <c r="AM105" s="257"/>
      <c r="AN105" s="257"/>
      <c r="AO105" s="257"/>
    </row>
    <row r="106" spans="2:41" s="1" customFormat="1" ht="7.2" customHeight="1" x14ac:dyDescent="0.15">
      <c r="B106" s="252" t="s">
        <v>1131</v>
      </c>
      <c r="C106" s="252"/>
      <c r="D106" s="252"/>
      <c r="E106" s="252"/>
      <c r="F106" s="252"/>
      <c r="G106" s="252"/>
      <c r="H106" s="252"/>
      <c r="I106" s="252"/>
      <c r="J106" s="252"/>
      <c r="K106" s="265">
        <v>23991929.690000001</v>
      </c>
      <c r="L106" s="265"/>
      <c r="M106" s="265"/>
      <c r="N106" s="265"/>
      <c r="O106" s="265"/>
      <c r="P106" s="265"/>
      <c r="Q106" s="265"/>
      <c r="R106" s="265"/>
      <c r="S106" s="265"/>
      <c r="T106" s="265"/>
      <c r="U106" s="265"/>
      <c r="V106" s="257">
        <v>6.7051329658198502E-3</v>
      </c>
      <c r="W106" s="257"/>
      <c r="X106" s="257"/>
      <c r="Y106" s="257"/>
      <c r="Z106" s="257"/>
      <c r="AA106" s="257"/>
      <c r="AB106" s="257"/>
      <c r="AC106" s="257"/>
      <c r="AD106" s="257"/>
      <c r="AE106" s="257"/>
      <c r="AF106" s="256">
        <v>1534</v>
      </c>
      <c r="AG106" s="256"/>
      <c r="AH106" s="256"/>
      <c r="AI106" s="256"/>
      <c r="AJ106" s="256"/>
      <c r="AK106" s="257">
        <v>3.0432884974011001E-2</v>
      </c>
      <c r="AL106" s="257"/>
      <c r="AM106" s="257"/>
      <c r="AN106" s="257"/>
      <c r="AO106" s="257"/>
    </row>
    <row r="107" spans="2:41" s="1" customFormat="1" ht="7.2" customHeight="1" x14ac:dyDescent="0.15">
      <c r="B107" s="252" t="s">
        <v>1132</v>
      </c>
      <c r="C107" s="252"/>
      <c r="D107" s="252"/>
      <c r="E107" s="252"/>
      <c r="F107" s="252"/>
      <c r="G107" s="252"/>
      <c r="H107" s="252"/>
      <c r="I107" s="252"/>
      <c r="J107" s="252"/>
      <c r="K107" s="265">
        <v>45860059</v>
      </c>
      <c r="L107" s="265"/>
      <c r="M107" s="265"/>
      <c r="N107" s="265"/>
      <c r="O107" s="265"/>
      <c r="P107" s="265"/>
      <c r="Q107" s="265"/>
      <c r="R107" s="265"/>
      <c r="S107" s="265"/>
      <c r="T107" s="265"/>
      <c r="U107" s="265"/>
      <c r="V107" s="257">
        <v>1.28167178458976E-2</v>
      </c>
      <c r="W107" s="257"/>
      <c r="X107" s="257"/>
      <c r="Y107" s="257"/>
      <c r="Z107" s="257"/>
      <c r="AA107" s="257"/>
      <c r="AB107" s="257"/>
      <c r="AC107" s="257"/>
      <c r="AD107" s="257"/>
      <c r="AE107" s="257"/>
      <c r="AF107" s="256">
        <v>1208</v>
      </c>
      <c r="AG107" s="256"/>
      <c r="AH107" s="256"/>
      <c r="AI107" s="256"/>
      <c r="AJ107" s="256"/>
      <c r="AK107" s="257">
        <v>2.3965400944331999E-2</v>
      </c>
      <c r="AL107" s="257"/>
      <c r="AM107" s="257"/>
      <c r="AN107" s="257"/>
      <c r="AO107" s="257"/>
    </row>
    <row r="108" spans="2:41" s="1" customFormat="1" ht="7.2" customHeight="1" x14ac:dyDescent="0.15">
      <c r="B108" s="252" t="s">
        <v>1133</v>
      </c>
      <c r="C108" s="252"/>
      <c r="D108" s="252"/>
      <c r="E108" s="252"/>
      <c r="F108" s="252"/>
      <c r="G108" s="252"/>
      <c r="H108" s="252"/>
      <c r="I108" s="252"/>
      <c r="J108" s="252"/>
      <c r="K108" s="265">
        <v>150959324.22999999</v>
      </c>
      <c r="L108" s="265"/>
      <c r="M108" s="265"/>
      <c r="N108" s="265"/>
      <c r="O108" s="265"/>
      <c r="P108" s="265"/>
      <c r="Q108" s="265"/>
      <c r="R108" s="265"/>
      <c r="S108" s="265"/>
      <c r="T108" s="265"/>
      <c r="U108" s="265"/>
      <c r="V108" s="257">
        <v>4.2189284249793103E-2</v>
      </c>
      <c r="W108" s="257"/>
      <c r="X108" s="257"/>
      <c r="Y108" s="257"/>
      <c r="Z108" s="257"/>
      <c r="AA108" s="257"/>
      <c r="AB108" s="257"/>
      <c r="AC108" s="257"/>
      <c r="AD108" s="257"/>
      <c r="AE108" s="257"/>
      <c r="AF108" s="256">
        <v>3596</v>
      </c>
      <c r="AG108" s="256"/>
      <c r="AH108" s="256"/>
      <c r="AI108" s="256"/>
      <c r="AJ108" s="256"/>
      <c r="AK108" s="257">
        <v>7.1340713407134104E-2</v>
      </c>
      <c r="AL108" s="257"/>
      <c r="AM108" s="257"/>
      <c r="AN108" s="257"/>
      <c r="AO108" s="257"/>
    </row>
    <row r="109" spans="2:41" s="1" customFormat="1" ht="7.2" customHeight="1" x14ac:dyDescent="0.15">
      <c r="B109" s="252" t="s">
        <v>1134</v>
      </c>
      <c r="C109" s="252"/>
      <c r="D109" s="252"/>
      <c r="E109" s="252"/>
      <c r="F109" s="252"/>
      <c r="G109" s="252"/>
      <c r="H109" s="252"/>
      <c r="I109" s="252"/>
      <c r="J109" s="252"/>
      <c r="K109" s="265">
        <v>24752946.309999999</v>
      </c>
      <c r="L109" s="265"/>
      <c r="M109" s="265"/>
      <c r="N109" s="265"/>
      <c r="O109" s="265"/>
      <c r="P109" s="265"/>
      <c r="Q109" s="265"/>
      <c r="R109" s="265"/>
      <c r="S109" s="265"/>
      <c r="T109" s="265"/>
      <c r="U109" s="265"/>
      <c r="V109" s="257">
        <v>6.9178177182441496E-3</v>
      </c>
      <c r="W109" s="257"/>
      <c r="X109" s="257"/>
      <c r="Y109" s="257"/>
      <c r="Z109" s="257"/>
      <c r="AA109" s="257"/>
      <c r="AB109" s="257"/>
      <c r="AC109" s="257"/>
      <c r="AD109" s="257"/>
      <c r="AE109" s="257"/>
      <c r="AF109" s="256">
        <v>513</v>
      </c>
      <c r="AG109" s="256"/>
      <c r="AH109" s="256"/>
      <c r="AI109" s="256"/>
      <c r="AJ109" s="256"/>
      <c r="AK109" s="257">
        <v>1.01773598381145E-2</v>
      </c>
      <c r="AL109" s="257"/>
      <c r="AM109" s="257"/>
      <c r="AN109" s="257"/>
      <c r="AO109" s="257"/>
    </row>
    <row r="110" spans="2:41" s="1" customFormat="1" ht="7.2" customHeight="1" x14ac:dyDescent="0.15">
      <c r="B110" s="252" t="s">
        <v>1135</v>
      </c>
      <c r="C110" s="252"/>
      <c r="D110" s="252"/>
      <c r="E110" s="252"/>
      <c r="F110" s="252"/>
      <c r="G110" s="252"/>
      <c r="H110" s="252"/>
      <c r="I110" s="252"/>
      <c r="J110" s="252"/>
      <c r="K110" s="265">
        <v>402657234.79000002</v>
      </c>
      <c r="L110" s="265"/>
      <c r="M110" s="265"/>
      <c r="N110" s="265"/>
      <c r="O110" s="265"/>
      <c r="P110" s="265"/>
      <c r="Q110" s="265"/>
      <c r="R110" s="265"/>
      <c r="S110" s="265"/>
      <c r="T110" s="265"/>
      <c r="U110" s="265"/>
      <c r="V110" s="257">
        <v>0.11253243627341999</v>
      </c>
      <c r="W110" s="257"/>
      <c r="X110" s="257"/>
      <c r="Y110" s="257"/>
      <c r="Z110" s="257"/>
      <c r="AA110" s="257"/>
      <c r="AB110" s="257"/>
      <c r="AC110" s="257"/>
      <c r="AD110" s="257"/>
      <c r="AE110" s="257"/>
      <c r="AF110" s="256">
        <v>6745</v>
      </c>
      <c r="AG110" s="256"/>
      <c r="AH110" s="256"/>
      <c r="AI110" s="256"/>
      <c r="AJ110" s="256"/>
      <c r="AK110" s="257">
        <v>0.133813434908543</v>
      </c>
      <c r="AL110" s="257"/>
      <c r="AM110" s="257"/>
      <c r="AN110" s="257"/>
      <c r="AO110" s="257"/>
    </row>
    <row r="111" spans="2:41" s="1" customFormat="1" ht="7.2" customHeight="1" x14ac:dyDescent="0.15">
      <c r="B111" s="252" t="s">
        <v>1136</v>
      </c>
      <c r="C111" s="252"/>
      <c r="D111" s="252"/>
      <c r="E111" s="252"/>
      <c r="F111" s="252"/>
      <c r="G111" s="252"/>
      <c r="H111" s="252"/>
      <c r="I111" s="252"/>
      <c r="J111" s="252"/>
      <c r="K111" s="265">
        <v>33881445.859999999</v>
      </c>
      <c r="L111" s="265"/>
      <c r="M111" s="265"/>
      <c r="N111" s="265"/>
      <c r="O111" s="265"/>
      <c r="P111" s="265"/>
      <c r="Q111" s="265"/>
      <c r="R111" s="265"/>
      <c r="S111" s="265"/>
      <c r="T111" s="265"/>
      <c r="U111" s="265"/>
      <c r="V111" s="257">
        <v>9.46900072236442E-3</v>
      </c>
      <c r="W111" s="257"/>
      <c r="X111" s="257"/>
      <c r="Y111" s="257"/>
      <c r="Z111" s="257"/>
      <c r="AA111" s="257"/>
      <c r="AB111" s="257"/>
      <c r="AC111" s="257"/>
      <c r="AD111" s="257"/>
      <c r="AE111" s="257"/>
      <c r="AF111" s="256">
        <v>514</v>
      </c>
      <c r="AG111" s="256"/>
      <c r="AH111" s="256"/>
      <c r="AI111" s="256"/>
      <c r="AJ111" s="256"/>
      <c r="AK111" s="257">
        <v>1.0197198746181E-2</v>
      </c>
      <c r="AL111" s="257"/>
      <c r="AM111" s="257"/>
      <c r="AN111" s="257"/>
      <c r="AO111" s="257"/>
    </row>
    <row r="112" spans="2:41" s="1" customFormat="1" ht="7.2" customHeight="1" x14ac:dyDescent="0.15">
      <c r="B112" s="252" t="s">
        <v>1137</v>
      </c>
      <c r="C112" s="252"/>
      <c r="D112" s="252"/>
      <c r="E112" s="252"/>
      <c r="F112" s="252"/>
      <c r="G112" s="252"/>
      <c r="H112" s="252"/>
      <c r="I112" s="252"/>
      <c r="J112" s="252"/>
      <c r="K112" s="265">
        <v>50429427.5</v>
      </c>
      <c r="L112" s="265"/>
      <c r="M112" s="265"/>
      <c r="N112" s="265"/>
      <c r="O112" s="265"/>
      <c r="P112" s="265"/>
      <c r="Q112" s="265"/>
      <c r="R112" s="265"/>
      <c r="S112" s="265"/>
      <c r="T112" s="265"/>
      <c r="U112" s="265"/>
      <c r="V112" s="257">
        <v>1.4093739901155601E-2</v>
      </c>
      <c r="W112" s="257"/>
      <c r="X112" s="257"/>
      <c r="Y112" s="257"/>
      <c r="Z112" s="257"/>
      <c r="AA112" s="257"/>
      <c r="AB112" s="257"/>
      <c r="AC112" s="257"/>
      <c r="AD112" s="257"/>
      <c r="AE112" s="257"/>
      <c r="AF112" s="256">
        <v>699</v>
      </c>
      <c r="AG112" s="256"/>
      <c r="AH112" s="256"/>
      <c r="AI112" s="256"/>
      <c r="AJ112" s="256"/>
      <c r="AK112" s="257">
        <v>1.3867396738483501E-2</v>
      </c>
      <c r="AL112" s="257"/>
      <c r="AM112" s="257"/>
      <c r="AN112" s="257"/>
      <c r="AO112" s="257"/>
    </row>
    <row r="113" spans="2:41" s="1" customFormat="1" ht="7.2" customHeight="1" x14ac:dyDescent="0.15">
      <c r="B113" s="252" t="s">
        <v>1138</v>
      </c>
      <c r="C113" s="252"/>
      <c r="D113" s="252"/>
      <c r="E113" s="252"/>
      <c r="F113" s="252"/>
      <c r="G113" s="252"/>
      <c r="H113" s="252"/>
      <c r="I113" s="252"/>
      <c r="J113" s="252"/>
      <c r="K113" s="265">
        <v>205102468.09999999</v>
      </c>
      <c r="L113" s="265"/>
      <c r="M113" s="265"/>
      <c r="N113" s="265"/>
      <c r="O113" s="265"/>
      <c r="P113" s="265"/>
      <c r="Q113" s="265"/>
      <c r="R113" s="265"/>
      <c r="S113" s="265"/>
      <c r="T113" s="265"/>
      <c r="U113" s="265"/>
      <c r="V113" s="257">
        <v>5.7320913240319099E-2</v>
      </c>
      <c r="W113" s="257"/>
      <c r="X113" s="257"/>
      <c r="Y113" s="257"/>
      <c r="Z113" s="257"/>
      <c r="AA113" s="257"/>
      <c r="AB113" s="257"/>
      <c r="AC113" s="257"/>
      <c r="AD113" s="257"/>
      <c r="AE113" s="257"/>
      <c r="AF113" s="256">
        <v>2765</v>
      </c>
      <c r="AG113" s="256"/>
      <c r="AH113" s="256"/>
      <c r="AI113" s="256"/>
      <c r="AJ113" s="256"/>
      <c r="AK113" s="257">
        <v>5.48545808038726E-2</v>
      </c>
      <c r="AL113" s="257"/>
      <c r="AM113" s="257"/>
      <c r="AN113" s="257"/>
      <c r="AO113" s="257"/>
    </row>
    <row r="114" spans="2:41" s="1" customFormat="1" ht="7.2" customHeight="1" x14ac:dyDescent="0.15">
      <c r="B114" s="252" t="s">
        <v>1139</v>
      </c>
      <c r="C114" s="252"/>
      <c r="D114" s="252"/>
      <c r="E114" s="252"/>
      <c r="F114" s="252"/>
      <c r="G114" s="252"/>
      <c r="H114" s="252"/>
      <c r="I114" s="252"/>
      <c r="J114" s="252"/>
      <c r="K114" s="265">
        <v>31725205.600000001</v>
      </c>
      <c r="L114" s="265"/>
      <c r="M114" s="265"/>
      <c r="N114" s="265"/>
      <c r="O114" s="265"/>
      <c r="P114" s="265"/>
      <c r="Q114" s="265"/>
      <c r="R114" s="265"/>
      <c r="S114" s="265"/>
      <c r="T114" s="265"/>
      <c r="U114" s="265"/>
      <c r="V114" s="257">
        <v>8.8663865168226406E-3</v>
      </c>
      <c r="W114" s="257"/>
      <c r="X114" s="257"/>
      <c r="Y114" s="257"/>
      <c r="Z114" s="257"/>
      <c r="AA114" s="257"/>
      <c r="AB114" s="257"/>
      <c r="AC114" s="257"/>
      <c r="AD114" s="257"/>
      <c r="AE114" s="257"/>
      <c r="AF114" s="256">
        <v>437</v>
      </c>
      <c r="AG114" s="256"/>
      <c r="AH114" s="256"/>
      <c r="AI114" s="256"/>
      <c r="AJ114" s="256"/>
      <c r="AK114" s="257">
        <v>8.6696028250605097E-3</v>
      </c>
      <c r="AL114" s="257"/>
      <c r="AM114" s="257"/>
      <c r="AN114" s="257"/>
      <c r="AO114" s="257"/>
    </row>
    <row r="115" spans="2:41" s="1" customFormat="1" ht="7.2" customHeight="1" x14ac:dyDescent="0.15">
      <c r="B115" s="252" t="s">
        <v>1140</v>
      </c>
      <c r="C115" s="252"/>
      <c r="D115" s="252"/>
      <c r="E115" s="252"/>
      <c r="F115" s="252"/>
      <c r="G115" s="252"/>
      <c r="H115" s="252"/>
      <c r="I115" s="252"/>
      <c r="J115" s="252"/>
      <c r="K115" s="265">
        <v>920100763.03999805</v>
      </c>
      <c r="L115" s="265"/>
      <c r="M115" s="265"/>
      <c r="N115" s="265"/>
      <c r="O115" s="265"/>
      <c r="P115" s="265"/>
      <c r="Q115" s="265"/>
      <c r="R115" s="265"/>
      <c r="S115" s="265"/>
      <c r="T115" s="265"/>
      <c r="U115" s="265"/>
      <c r="V115" s="257">
        <v>0.25714471648801701</v>
      </c>
      <c r="W115" s="257"/>
      <c r="X115" s="257"/>
      <c r="Y115" s="257"/>
      <c r="Z115" s="257"/>
      <c r="AA115" s="257"/>
      <c r="AB115" s="257"/>
      <c r="AC115" s="257"/>
      <c r="AD115" s="257"/>
      <c r="AE115" s="257"/>
      <c r="AF115" s="256">
        <v>10137</v>
      </c>
      <c r="AG115" s="256"/>
      <c r="AH115" s="256"/>
      <c r="AI115" s="256"/>
      <c r="AJ115" s="256"/>
      <c r="AK115" s="257">
        <v>0.201107011070111</v>
      </c>
      <c r="AL115" s="257"/>
      <c r="AM115" s="257"/>
      <c r="AN115" s="257"/>
      <c r="AO115" s="257"/>
    </row>
    <row r="116" spans="2:41" s="1" customFormat="1" ht="7.2" customHeight="1" x14ac:dyDescent="0.15">
      <c r="B116" s="252" t="s">
        <v>1141</v>
      </c>
      <c r="C116" s="252"/>
      <c r="D116" s="252"/>
      <c r="E116" s="252"/>
      <c r="F116" s="252"/>
      <c r="G116" s="252"/>
      <c r="H116" s="252"/>
      <c r="I116" s="252"/>
      <c r="J116" s="252"/>
      <c r="K116" s="265">
        <v>61961776.729999997</v>
      </c>
      <c r="L116" s="265"/>
      <c r="M116" s="265"/>
      <c r="N116" s="265"/>
      <c r="O116" s="265"/>
      <c r="P116" s="265"/>
      <c r="Q116" s="265"/>
      <c r="R116" s="265"/>
      <c r="S116" s="265"/>
      <c r="T116" s="265"/>
      <c r="U116" s="265"/>
      <c r="V116" s="257">
        <v>1.7316737633916099E-2</v>
      </c>
      <c r="W116" s="257"/>
      <c r="X116" s="257"/>
      <c r="Y116" s="257"/>
      <c r="Z116" s="257"/>
      <c r="AA116" s="257"/>
      <c r="AB116" s="257"/>
      <c r="AC116" s="257"/>
      <c r="AD116" s="257"/>
      <c r="AE116" s="257"/>
      <c r="AF116" s="256">
        <v>693</v>
      </c>
      <c r="AG116" s="256"/>
      <c r="AH116" s="256"/>
      <c r="AI116" s="256"/>
      <c r="AJ116" s="256"/>
      <c r="AK116" s="257">
        <v>1.3748363290084499E-2</v>
      </c>
      <c r="AL116" s="257"/>
      <c r="AM116" s="257"/>
      <c r="AN116" s="257"/>
      <c r="AO116" s="257"/>
    </row>
    <row r="117" spans="2:41" s="1" customFormat="1" ht="7.2" customHeight="1" x14ac:dyDescent="0.15">
      <c r="B117" s="252" t="s">
        <v>1142</v>
      </c>
      <c r="C117" s="252"/>
      <c r="D117" s="252"/>
      <c r="E117" s="252"/>
      <c r="F117" s="252"/>
      <c r="G117" s="252"/>
      <c r="H117" s="252"/>
      <c r="I117" s="252"/>
      <c r="J117" s="252"/>
      <c r="K117" s="265">
        <v>28605250.579999998</v>
      </c>
      <c r="L117" s="265"/>
      <c r="M117" s="265"/>
      <c r="N117" s="265"/>
      <c r="O117" s="265"/>
      <c r="P117" s="265"/>
      <c r="Q117" s="265"/>
      <c r="R117" s="265"/>
      <c r="S117" s="265"/>
      <c r="T117" s="265"/>
      <c r="U117" s="265"/>
      <c r="V117" s="257">
        <v>7.99443859405107E-3</v>
      </c>
      <c r="W117" s="257"/>
      <c r="X117" s="257"/>
      <c r="Y117" s="257"/>
      <c r="Z117" s="257"/>
      <c r="AA117" s="257"/>
      <c r="AB117" s="257"/>
      <c r="AC117" s="257"/>
      <c r="AD117" s="257"/>
      <c r="AE117" s="257"/>
      <c r="AF117" s="256">
        <v>311</v>
      </c>
      <c r="AG117" s="256"/>
      <c r="AH117" s="256"/>
      <c r="AI117" s="256"/>
      <c r="AJ117" s="256"/>
      <c r="AK117" s="257">
        <v>6.1699004086815104E-3</v>
      </c>
      <c r="AL117" s="257"/>
      <c r="AM117" s="257"/>
      <c r="AN117" s="257"/>
      <c r="AO117" s="257"/>
    </row>
    <row r="118" spans="2:41" s="1" customFormat="1" ht="7.2" customHeight="1" x14ac:dyDescent="0.15">
      <c r="B118" s="252" t="s">
        <v>1143</v>
      </c>
      <c r="C118" s="252"/>
      <c r="D118" s="252"/>
      <c r="E118" s="252"/>
      <c r="F118" s="252"/>
      <c r="G118" s="252"/>
      <c r="H118" s="252"/>
      <c r="I118" s="252"/>
      <c r="J118" s="252"/>
      <c r="K118" s="265">
        <v>36764829.25</v>
      </c>
      <c r="L118" s="265"/>
      <c r="M118" s="265"/>
      <c r="N118" s="265"/>
      <c r="O118" s="265"/>
      <c r="P118" s="265"/>
      <c r="Q118" s="265"/>
      <c r="R118" s="265"/>
      <c r="S118" s="265"/>
      <c r="T118" s="265"/>
      <c r="U118" s="265"/>
      <c r="V118" s="257">
        <v>1.02748329030683E-2</v>
      </c>
      <c r="W118" s="257"/>
      <c r="X118" s="257"/>
      <c r="Y118" s="257"/>
      <c r="Z118" s="257"/>
      <c r="AA118" s="257"/>
      <c r="AB118" s="257"/>
      <c r="AC118" s="257"/>
      <c r="AD118" s="257"/>
      <c r="AE118" s="257"/>
      <c r="AF118" s="256">
        <v>398</v>
      </c>
      <c r="AG118" s="256"/>
      <c r="AH118" s="256"/>
      <c r="AI118" s="256"/>
      <c r="AJ118" s="256"/>
      <c r="AK118" s="257">
        <v>7.8958854104670094E-3</v>
      </c>
      <c r="AL118" s="257"/>
      <c r="AM118" s="257"/>
      <c r="AN118" s="257"/>
      <c r="AO118" s="257"/>
    </row>
    <row r="119" spans="2:41" s="1" customFormat="1" ht="7.2" customHeight="1" x14ac:dyDescent="0.15">
      <c r="B119" s="252" t="s">
        <v>1144</v>
      </c>
      <c r="C119" s="252"/>
      <c r="D119" s="252"/>
      <c r="E119" s="252"/>
      <c r="F119" s="252"/>
      <c r="G119" s="252"/>
      <c r="H119" s="252"/>
      <c r="I119" s="252"/>
      <c r="J119" s="252"/>
      <c r="K119" s="265">
        <v>19019034.469999999</v>
      </c>
      <c r="L119" s="265"/>
      <c r="M119" s="265"/>
      <c r="N119" s="265"/>
      <c r="O119" s="265"/>
      <c r="P119" s="265"/>
      <c r="Q119" s="265"/>
      <c r="R119" s="265"/>
      <c r="S119" s="265"/>
      <c r="T119" s="265"/>
      <c r="U119" s="265"/>
      <c r="V119" s="257">
        <v>5.31533547532921E-3</v>
      </c>
      <c r="W119" s="257"/>
      <c r="X119" s="257"/>
      <c r="Y119" s="257"/>
      <c r="Z119" s="257"/>
      <c r="AA119" s="257"/>
      <c r="AB119" s="257"/>
      <c r="AC119" s="257"/>
      <c r="AD119" s="257"/>
      <c r="AE119" s="257"/>
      <c r="AF119" s="256">
        <v>231</v>
      </c>
      <c r="AG119" s="256"/>
      <c r="AH119" s="256"/>
      <c r="AI119" s="256"/>
      <c r="AJ119" s="256"/>
      <c r="AK119" s="257">
        <v>4.5827877633615099E-3</v>
      </c>
      <c r="AL119" s="257"/>
      <c r="AM119" s="257"/>
      <c r="AN119" s="257"/>
      <c r="AO119" s="257"/>
    </row>
    <row r="120" spans="2:41" s="1" customFormat="1" ht="7.2" customHeight="1" x14ac:dyDescent="0.15">
      <c r="B120" s="252" t="s">
        <v>1146</v>
      </c>
      <c r="C120" s="252"/>
      <c r="D120" s="252"/>
      <c r="E120" s="252"/>
      <c r="F120" s="252"/>
      <c r="G120" s="252"/>
      <c r="H120" s="252"/>
      <c r="I120" s="252"/>
      <c r="J120" s="252"/>
      <c r="K120" s="265">
        <v>1130040786.3399999</v>
      </c>
      <c r="L120" s="265"/>
      <c r="M120" s="265"/>
      <c r="N120" s="265"/>
      <c r="O120" s="265"/>
      <c r="P120" s="265"/>
      <c r="Q120" s="265"/>
      <c r="R120" s="265"/>
      <c r="S120" s="265"/>
      <c r="T120" s="265"/>
      <c r="U120" s="265"/>
      <c r="V120" s="257">
        <v>0.31581760313208501</v>
      </c>
      <c r="W120" s="257"/>
      <c r="X120" s="257"/>
      <c r="Y120" s="257"/>
      <c r="Z120" s="257"/>
      <c r="AA120" s="257"/>
      <c r="AB120" s="257"/>
      <c r="AC120" s="257"/>
      <c r="AD120" s="257"/>
      <c r="AE120" s="257"/>
      <c r="AF120" s="256">
        <v>8921</v>
      </c>
      <c r="AG120" s="256"/>
      <c r="AH120" s="256"/>
      <c r="AI120" s="256"/>
      <c r="AJ120" s="256"/>
      <c r="AK120" s="257">
        <v>0.17698289886124699</v>
      </c>
      <c r="AL120" s="257"/>
      <c r="AM120" s="257"/>
      <c r="AN120" s="257"/>
      <c r="AO120" s="257"/>
    </row>
    <row r="121" spans="2:41" s="1" customFormat="1" ht="7.2" customHeight="1" x14ac:dyDescent="0.15">
      <c r="B121" s="252" t="s">
        <v>1147</v>
      </c>
      <c r="C121" s="252"/>
      <c r="D121" s="252"/>
      <c r="E121" s="252"/>
      <c r="F121" s="252"/>
      <c r="G121" s="252"/>
      <c r="H121" s="252"/>
      <c r="I121" s="252"/>
      <c r="J121" s="252"/>
      <c r="K121" s="265">
        <v>62737976.990000002</v>
      </c>
      <c r="L121" s="265"/>
      <c r="M121" s="265"/>
      <c r="N121" s="265"/>
      <c r="O121" s="265"/>
      <c r="P121" s="265"/>
      <c r="Q121" s="265"/>
      <c r="R121" s="265"/>
      <c r="S121" s="265"/>
      <c r="T121" s="265"/>
      <c r="U121" s="265"/>
      <c r="V121" s="257">
        <v>1.7533665826798099E-2</v>
      </c>
      <c r="W121" s="257"/>
      <c r="X121" s="257"/>
      <c r="Y121" s="257"/>
      <c r="Z121" s="257"/>
      <c r="AA121" s="257"/>
      <c r="AB121" s="257"/>
      <c r="AC121" s="257"/>
      <c r="AD121" s="257"/>
      <c r="AE121" s="257"/>
      <c r="AF121" s="256">
        <v>593</v>
      </c>
      <c r="AG121" s="256"/>
      <c r="AH121" s="256"/>
      <c r="AI121" s="256"/>
      <c r="AJ121" s="256"/>
      <c r="AK121" s="257">
        <v>1.1764472483434501E-2</v>
      </c>
      <c r="AL121" s="257"/>
      <c r="AM121" s="257"/>
      <c r="AN121" s="257"/>
      <c r="AO121" s="257"/>
    </row>
    <row r="122" spans="2:41" s="1" customFormat="1" ht="7.2" customHeight="1" x14ac:dyDescent="0.15">
      <c r="B122" s="252" t="s">
        <v>1148</v>
      </c>
      <c r="C122" s="252"/>
      <c r="D122" s="252"/>
      <c r="E122" s="252"/>
      <c r="F122" s="252"/>
      <c r="G122" s="252"/>
      <c r="H122" s="252"/>
      <c r="I122" s="252"/>
      <c r="J122" s="252"/>
      <c r="K122" s="265">
        <v>3810868.13</v>
      </c>
      <c r="L122" s="265"/>
      <c r="M122" s="265"/>
      <c r="N122" s="265"/>
      <c r="O122" s="265"/>
      <c r="P122" s="265"/>
      <c r="Q122" s="265"/>
      <c r="R122" s="265"/>
      <c r="S122" s="265"/>
      <c r="T122" s="265"/>
      <c r="U122" s="265"/>
      <c r="V122" s="257">
        <v>1.0650405305874899E-3</v>
      </c>
      <c r="W122" s="257"/>
      <c r="X122" s="257"/>
      <c r="Y122" s="257"/>
      <c r="Z122" s="257"/>
      <c r="AA122" s="257"/>
      <c r="AB122" s="257"/>
      <c r="AC122" s="257"/>
      <c r="AD122" s="257"/>
      <c r="AE122" s="257"/>
      <c r="AF122" s="256">
        <v>33</v>
      </c>
      <c r="AG122" s="256"/>
      <c r="AH122" s="256"/>
      <c r="AI122" s="256"/>
      <c r="AJ122" s="256"/>
      <c r="AK122" s="257">
        <v>6.5468396619450101E-4</v>
      </c>
      <c r="AL122" s="257"/>
      <c r="AM122" s="257"/>
      <c r="AN122" s="257"/>
      <c r="AO122" s="257"/>
    </row>
    <row r="123" spans="2:41" s="1" customFormat="1" ht="7.2" customHeight="1" x14ac:dyDescent="0.15">
      <c r="B123" s="252" t="s">
        <v>1149</v>
      </c>
      <c r="C123" s="252"/>
      <c r="D123" s="252"/>
      <c r="E123" s="252"/>
      <c r="F123" s="252"/>
      <c r="G123" s="252"/>
      <c r="H123" s="252"/>
      <c r="I123" s="252"/>
      <c r="J123" s="252"/>
      <c r="K123" s="265">
        <v>1110850.3</v>
      </c>
      <c r="L123" s="265"/>
      <c r="M123" s="265"/>
      <c r="N123" s="265"/>
      <c r="O123" s="265"/>
      <c r="P123" s="265"/>
      <c r="Q123" s="265"/>
      <c r="R123" s="265"/>
      <c r="S123" s="265"/>
      <c r="T123" s="265"/>
      <c r="U123" s="265"/>
      <c r="V123" s="257">
        <v>3.1045435122817197E-4</v>
      </c>
      <c r="W123" s="257"/>
      <c r="X123" s="257"/>
      <c r="Y123" s="257"/>
      <c r="Z123" s="257"/>
      <c r="AA123" s="257"/>
      <c r="AB123" s="257"/>
      <c r="AC123" s="257"/>
      <c r="AD123" s="257"/>
      <c r="AE123" s="257"/>
      <c r="AF123" s="256">
        <v>8</v>
      </c>
      <c r="AG123" s="256"/>
      <c r="AH123" s="256"/>
      <c r="AI123" s="256"/>
      <c r="AJ123" s="256"/>
      <c r="AK123" s="257">
        <v>1.58711264532E-4</v>
      </c>
      <c r="AL123" s="257"/>
      <c r="AM123" s="257"/>
      <c r="AN123" s="257"/>
      <c r="AO123" s="257"/>
    </row>
    <row r="124" spans="2:41" s="1" customFormat="1" ht="7.2" customHeight="1" x14ac:dyDescent="0.15">
      <c r="B124" s="252" t="s">
        <v>1150</v>
      </c>
      <c r="C124" s="252"/>
      <c r="D124" s="252"/>
      <c r="E124" s="252"/>
      <c r="F124" s="252"/>
      <c r="G124" s="252"/>
      <c r="H124" s="252"/>
      <c r="I124" s="252"/>
      <c r="J124" s="252"/>
      <c r="K124" s="265">
        <v>6375216.4299999997</v>
      </c>
      <c r="L124" s="265"/>
      <c r="M124" s="265"/>
      <c r="N124" s="265"/>
      <c r="O124" s="265"/>
      <c r="P124" s="265"/>
      <c r="Q124" s="265"/>
      <c r="R124" s="265"/>
      <c r="S124" s="265"/>
      <c r="T124" s="265"/>
      <c r="U124" s="265"/>
      <c r="V124" s="257">
        <v>1.78171053355689E-3</v>
      </c>
      <c r="W124" s="257"/>
      <c r="X124" s="257"/>
      <c r="Y124" s="257"/>
      <c r="Z124" s="257"/>
      <c r="AA124" s="257"/>
      <c r="AB124" s="257"/>
      <c r="AC124" s="257"/>
      <c r="AD124" s="257"/>
      <c r="AE124" s="257"/>
      <c r="AF124" s="256">
        <v>45</v>
      </c>
      <c r="AG124" s="256"/>
      <c r="AH124" s="256"/>
      <c r="AI124" s="256"/>
      <c r="AJ124" s="256"/>
      <c r="AK124" s="257">
        <v>8.9275086299250102E-4</v>
      </c>
      <c r="AL124" s="257"/>
      <c r="AM124" s="257"/>
      <c r="AN124" s="257"/>
      <c r="AO124" s="257"/>
    </row>
    <row r="125" spans="2:41" s="1" customFormat="1" ht="7.2" customHeight="1" x14ac:dyDescent="0.15">
      <c r="B125" s="252" t="s">
        <v>1151</v>
      </c>
      <c r="C125" s="252"/>
      <c r="D125" s="252"/>
      <c r="E125" s="252"/>
      <c r="F125" s="252"/>
      <c r="G125" s="252"/>
      <c r="H125" s="252"/>
      <c r="I125" s="252"/>
      <c r="J125" s="252"/>
      <c r="K125" s="265">
        <v>50474709.740000002</v>
      </c>
      <c r="L125" s="265"/>
      <c r="M125" s="265"/>
      <c r="N125" s="265"/>
      <c r="O125" s="265"/>
      <c r="P125" s="265"/>
      <c r="Q125" s="265"/>
      <c r="R125" s="265"/>
      <c r="S125" s="265"/>
      <c r="T125" s="265"/>
      <c r="U125" s="265"/>
      <c r="V125" s="257">
        <v>1.41063951333155E-2</v>
      </c>
      <c r="W125" s="257"/>
      <c r="X125" s="257"/>
      <c r="Y125" s="257"/>
      <c r="Z125" s="257"/>
      <c r="AA125" s="257"/>
      <c r="AB125" s="257"/>
      <c r="AC125" s="257"/>
      <c r="AD125" s="257"/>
      <c r="AE125" s="257"/>
      <c r="AF125" s="256">
        <v>401</v>
      </c>
      <c r="AG125" s="256"/>
      <c r="AH125" s="256"/>
      <c r="AI125" s="256"/>
      <c r="AJ125" s="256"/>
      <c r="AK125" s="257">
        <v>7.9554021346665092E-3</v>
      </c>
      <c r="AL125" s="257"/>
      <c r="AM125" s="257"/>
      <c r="AN125" s="257"/>
      <c r="AO125" s="257"/>
    </row>
    <row r="126" spans="2:41" s="1" customFormat="1" ht="7.2" customHeight="1" x14ac:dyDescent="0.15">
      <c r="B126" s="252" t="s">
        <v>1152</v>
      </c>
      <c r="C126" s="252"/>
      <c r="D126" s="252"/>
      <c r="E126" s="252"/>
      <c r="F126" s="252"/>
      <c r="G126" s="252"/>
      <c r="H126" s="252"/>
      <c r="I126" s="252"/>
      <c r="J126" s="252"/>
      <c r="K126" s="265">
        <v>1338587.77</v>
      </c>
      <c r="L126" s="265"/>
      <c r="M126" s="265"/>
      <c r="N126" s="265"/>
      <c r="O126" s="265"/>
      <c r="P126" s="265"/>
      <c r="Q126" s="265"/>
      <c r="R126" s="265"/>
      <c r="S126" s="265"/>
      <c r="T126" s="265"/>
      <c r="U126" s="265"/>
      <c r="V126" s="257">
        <v>3.7410117069538198E-4</v>
      </c>
      <c r="W126" s="257"/>
      <c r="X126" s="257"/>
      <c r="Y126" s="257"/>
      <c r="Z126" s="257"/>
      <c r="AA126" s="257"/>
      <c r="AB126" s="257"/>
      <c r="AC126" s="257"/>
      <c r="AD126" s="257"/>
      <c r="AE126" s="257"/>
      <c r="AF126" s="256">
        <v>15</v>
      </c>
      <c r="AG126" s="256"/>
      <c r="AH126" s="256"/>
      <c r="AI126" s="256"/>
      <c r="AJ126" s="256"/>
      <c r="AK126" s="257">
        <v>2.9758362099749998E-4</v>
      </c>
      <c r="AL126" s="257"/>
      <c r="AM126" s="257"/>
      <c r="AN126" s="257"/>
      <c r="AO126" s="257"/>
    </row>
    <row r="127" spans="2:41" s="1" customFormat="1" ht="7.2" customHeight="1" x14ac:dyDescent="0.15">
      <c r="B127" s="252" t="s">
        <v>1153</v>
      </c>
      <c r="C127" s="252"/>
      <c r="D127" s="252"/>
      <c r="E127" s="252"/>
      <c r="F127" s="252"/>
      <c r="G127" s="252"/>
      <c r="H127" s="252"/>
      <c r="I127" s="252"/>
      <c r="J127" s="252"/>
      <c r="K127" s="265">
        <v>213180.39</v>
      </c>
      <c r="L127" s="265"/>
      <c r="M127" s="265"/>
      <c r="N127" s="265"/>
      <c r="O127" s="265"/>
      <c r="P127" s="265"/>
      <c r="Q127" s="265"/>
      <c r="R127" s="265"/>
      <c r="S127" s="265"/>
      <c r="T127" s="265"/>
      <c r="U127" s="265"/>
      <c r="V127" s="257">
        <v>5.9578486562967798E-5</v>
      </c>
      <c r="W127" s="257"/>
      <c r="X127" s="257"/>
      <c r="Y127" s="257"/>
      <c r="Z127" s="257"/>
      <c r="AA127" s="257"/>
      <c r="AB127" s="257"/>
      <c r="AC127" s="257"/>
      <c r="AD127" s="257"/>
      <c r="AE127" s="257"/>
      <c r="AF127" s="256">
        <v>4</v>
      </c>
      <c r="AG127" s="256"/>
      <c r="AH127" s="256"/>
      <c r="AI127" s="256"/>
      <c r="AJ127" s="256"/>
      <c r="AK127" s="257">
        <v>7.9355632266000096E-5</v>
      </c>
      <c r="AL127" s="257"/>
      <c r="AM127" s="257"/>
      <c r="AN127" s="257"/>
      <c r="AO127" s="257"/>
    </row>
    <row r="128" spans="2:41" s="1" customFormat="1" ht="8.5500000000000007" customHeight="1" x14ac:dyDescent="0.15">
      <c r="B128" s="269"/>
      <c r="C128" s="269"/>
      <c r="D128" s="269"/>
      <c r="E128" s="269"/>
      <c r="F128" s="269"/>
      <c r="G128" s="269"/>
      <c r="H128" s="269"/>
      <c r="I128" s="269"/>
      <c r="J128" s="269"/>
      <c r="K128" s="266">
        <v>3578143761.25</v>
      </c>
      <c r="L128" s="266"/>
      <c r="M128" s="266"/>
      <c r="N128" s="266"/>
      <c r="O128" s="266"/>
      <c r="P128" s="266"/>
      <c r="Q128" s="266"/>
      <c r="R128" s="266"/>
      <c r="S128" s="266"/>
      <c r="T128" s="266"/>
      <c r="U128" s="266"/>
      <c r="V128" s="264">
        <v>1</v>
      </c>
      <c r="W128" s="264"/>
      <c r="X128" s="264"/>
      <c r="Y128" s="264"/>
      <c r="Z128" s="264"/>
      <c r="AA128" s="264"/>
      <c r="AB128" s="264"/>
      <c r="AC128" s="264"/>
      <c r="AD128" s="264"/>
      <c r="AE128" s="264"/>
      <c r="AF128" s="263">
        <v>50406</v>
      </c>
      <c r="AG128" s="263"/>
      <c r="AH128" s="263"/>
      <c r="AI128" s="263"/>
      <c r="AJ128" s="263"/>
      <c r="AK128" s="264">
        <v>1</v>
      </c>
      <c r="AL128" s="264"/>
      <c r="AM128" s="264"/>
      <c r="AN128" s="264"/>
      <c r="AO128" s="264"/>
    </row>
    <row r="129" spans="2:44" s="1" customFormat="1" ht="6" customHeight="1" x14ac:dyDescent="0.15"/>
    <row r="130" spans="2:44" s="1" customFormat="1" ht="12.75" customHeight="1" x14ac:dyDescent="0.15">
      <c r="B130" s="250" t="s">
        <v>1237</v>
      </c>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row>
    <row r="131" spans="2:44" s="1" customFormat="1" ht="5.25" customHeight="1" x14ac:dyDescent="0.15"/>
    <row r="132" spans="2:44" s="1" customFormat="1" ht="8.5500000000000007" customHeight="1" x14ac:dyDescent="0.15">
      <c r="B132" s="248" t="s">
        <v>1154</v>
      </c>
      <c r="C132" s="248"/>
      <c r="D132" s="248"/>
      <c r="E132" s="248"/>
      <c r="F132" s="248"/>
      <c r="G132" s="248"/>
      <c r="H132" s="248"/>
      <c r="I132" s="248"/>
      <c r="J132" s="248"/>
      <c r="K132" s="248" t="s">
        <v>1117</v>
      </c>
      <c r="L132" s="248"/>
      <c r="M132" s="248"/>
      <c r="N132" s="248"/>
      <c r="O132" s="248"/>
      <c r="P132" s="248"/>
      <c r="Q132" s="248"/>
      <c r="R132" s="248"/>
      <c r="S132" s="248"/>
      <c r="T132" s="248" t="s">
        <v>1118</v>
      </c>
      <c r="U132" s="248"/>
      <c r="V132" s="248"/>
      <c r="W132" s="248"/>
      <c r="X132" s="248"/>
      <c r="Y132" s="248"/>
      <c r="Z132" s="248"/>
      <c r="AA132" s="248"/>
      <c r="AB132" s="248"/>
      <c r="AC132" s="248"/>
      <c r="AD132" s="248"/>
      <c r="AE132" s="248" t="s">
        <v>1119</v>
      </c>
      <c r="AF132" s="248"/>
      <c r="AG132" s="248"/>
      <c r="AH132" s="248"/>
      <c r="AI132" s="248" t="s">
        <v>1118</v>
      </c>
      <c r="AJ132" s="248"/>
      <c r="AK132" s="248"/>
      <c r="AL132" s="248"/>
      <c r="AM132" s="248"/>
      <c r="AN132" s="248"/>
      <c r="AO132" s="248"/>
      <c r="AP132" s="248"/>
    </row>
    <row r="133" spans="2:44" s="1" customFormat="1" ht="8.1" customHeight="1" x14ac:dyDescent="0.15">
      <c r="B133" s="270">
        <v>2000</v>
      </c>
      <c r="C133" s="270"/>
      <c r="D133" s="270"/>
      <c r="E133" s="270"/>
      <c r="F133" s="270"/>
      <c r="G133" s="270"/>
      <c r="H133" s="270"/>
      <c r="I133" s="270"/>
      <c r="J133" s="270"/>
      <c r="K133" s="265">
        <v>18483.61</v>
      </c>
      <c r="L133" s="265"/>
      <c r="M133" s="265"/>
      <c r="N133" s="265"/>
      <c r="O133" s="265"/>
      <c r="P133" s="265"/>
      <c r="Q133" s="265"/>
      <c r="R133" s="265"/>
      <c r="S133" s="265"/>
      <c r="T133" s="257">
        <v>5.16569798010097E-6</v>
      </c>
      <c r="U133" s="257"/>
      <c r="V133" s="257"/>
      <c r="W133" s="257"/>
      <c r="X133" s="257"/>
      <c r="Y133" s="257"/>
      <c r="Z133" s="257"/>
      <c r="AA133" s="257"/>
      <c r="AB133" s="257"/>
      <c r="AC133" s="257"/>
      <c r="AD133" s="257"/>
      <c r="AE133" s="256">
        <v>3</v>
      </c>
      <c r="AF133" s="256"/>
      <c r="AG133" s="256"/>
      <c r="AH133" s="256"/>
      <c r="AI133" s="257">
        <v>5.9516724199500103E-5</v>
      </c>
      <c r="AJ133" s="257"/>
      <c r="AK133" s="257"/>
      <c r="AL133" s="257"/>
      <c r="AM133" s="257"/>
      <c r="AN133" s="257"/>
      <c r="AO133" s="257"/>
      <c r="AP133" s="257"/>
    </row>
    <row r="134" spans="2:44" s="1" customFormat="1" ht="8.1" customHeight="1" x14ac:dyDescent="0.15">
      <c r="B134" s="270">
        <v>2001</v>
      </c>
      <c r="C134" s="270"/>
      <c r="D134" s="270"/>
      <c r="E134" s="270"/>
      <c r="F134" s="270"/>
      <c r="G134" s="270"/>
      <c r="H134" s="270"/>
      <c r="I134" s="270"/>
      <c r="J134" s="270"/>
      <c r="K134" s="265">
        <v>937.77</v>
      </c>
      <c r="L134" s="265"/>
      <c r="M134" s="265"/>
      <c r="N134" s="265"/>
      <c r="O134" s="265"/>
      <c r="P134" s="265"/>
      <c r="Q134" s="265"/>
      <c r="R134" s="265"/>
      <c r="S134" s="265"/>
      <c r="T134" s="257">
        <v>2.6208281795597698E-7</v>
      </c>
      <c r="U134" s="257"/>
      <c r="V134" s="257"/>
      <c r="W134" s="257"/>
      <c r="X134" s="257"/>
      <c r="Y134" s="257"/>
      <c r="Z134" s="257"/>
      <c r="AA134" s="257"/>
      <c r="AB134" s="257"/>
      <c r="AC134" s="257"/>
      <c r="AD134" s="257"/>
      <c r="AE134" s="256">
        <v>1</v>
      </c>
      <c r="AF134" s="256"/>
      <c r="AG134" s="256"/>
      <c r="AH134" s="256"/>
      <c r="AI134" s="257">
        <v>1.98389080665E-5</v>
      </c>
      <c r="AJ134" s="257"/>
      <c r="AK134" s="257"/>
      <c r="AL134" s="257"/>
      <c r="AM134" s="257"/>
      <c r="AN134" s="257"/>
      <c r="AO134" s="257"/>
      <c r="AP134" s="257"/>
    </row>
    <row r="135" spans="2:44" s="1" customFormat="1" ht="8.1" customHeight="1" x14ac:dyDescent="0.15">
      <c r="B135" s="270">
        <v>2002</v>
      </c>
      <c r="C135" s="270"/>
      <c r="D135" s="270"/>
      <c r="E135" s="270"/>
      <c r="F135" s="270"/>
      <c r="G135" s="270"/>
      <c r="H135" s="270"/>
      <c r="I135" s="270"/>
      <c r="J135" s="270"/>
      <c r="K135" s="265">
        <v>250000</v>
      </c>
      <c r="L135" s="265"/>
      <c r="M135" s="265"/>
      <c r="N135" s="265"/>
      <c r="O135" s="265"/>
      <c r="P135" s="265"/>
      <c r="Q135" s="265"/>
      <c r="R135" s="265"/>
      <c r="S135" s="265"/>
      <c r="T135" s="257">
        <v>6.9868629289691905E-5</v>
      </c>
      <c r="U135" s="257"/>
      <c r="V135" s="257"/>
      <c r="W135" s="257"/>
      <c r="X135" s="257"/>
      <c r="Y135" s="257"/>
      <c r="Z135" s="257"/>
      <c r="AA135" s="257"/>
      <c r="AB135" s="257"/>
      <c r="AC135" s="257"/>
      <c r="AD135" s="257"/>
      <c r="AE135" s="256">
        <v>2</v>
      </c>
      <c r="AF135" s="256"/>
      <c r="AG135" s="256"/>
      <c r="AH135" s="256"/>
      <c r="AI135" s="257">
        <v>3.9677816133000001E-5</v>
      </c>
      <c r="AJ135" s="257"/>
      <c r="AK135" s="257"/>
      <c r="AL135" s="257"/>
      <c r="AM135" s="257"/>
      <c r="AN135" s="257"/>
      <c r="AO135" s="257"/>
      <c r="AP135" s="257"/>
    </row>
    <row r="136" spans="2:44" s="1" customFormat="1" ht="8.1" customHeight="1" x14ac:dyDescent="0.15">
      <c r="B136" s="270">
        <v>2003</v>
      </c>
      <c r="C136" s="270"/>
      <c r="D136" s="270"/>
      <c r="E136" s="270"/>
      <c r="F136" s="270"/>
      <c r="G136" s="270"/>
      <c r="H136" s="270"/>
      <c r="I136" s="270"/>
      <c r="J136" s="270"/>
      <c r="K136" s="265">
        <v>172596.4</v>
      </c>
      <c r="L136" s="265"/>
      <c r="M136" s="265"/>
      <c r="N136" s="265"/>
      <c r="O136" s="265"/>
      <c r="P136" s="265"/>
      <c r="Q136" s="265"/>
      <c r="R136" s="265"/>
      <c r="S136" s="265"/>
      <c r="T136" s="257">
        <v>4.8236295553341502E-5</v>
      </c>
      <c r="U136" s="257"/>
      <c r="V136" s="257"/>
      <c r="W136" s="257"/>
      <c r="X136" s="257"/>
      <c r="Y136" s="257"/>
      <c r="Z136" s="257"/>
      <c r="AA136" s="257"/>
      <c r="AB136" s="257"/>
      <c r="AC136" s="257"/>
      <c r="AD136" s="257"/>
      <c r="AE136" s="256">
        <v>5</v>
      </c>
      <c r="AF136" s="256"/>
      <c r="AG136" s="256"/>
      <c r="AH136" s="256"/>
      <c r="AI136" s="257">
        <v>9.9194540332500096E-5</v>
      </c>
      <c r="AJ136" s="257"/>
      <c r="AK136" s="257"/>
      <c r="AL136" s="257"/>
      <c r="AM136" s="257"/>
      <c r="AN136" s="257"/>
      <c r="AO136" s="257"/>
      <c r="AP136" s="257"/>
    </row>
    <row r="137" spans="2:44" s="1" customFormat="1" ht="8.1" customHeight="1" x14ac:dyDescent="0.15">
      <c r="B137" s="270">
        <v>2004</v>
      </c>
      <c r="C137" s="270"/>
      <c r="D137" s="270"/>
      <c r="E137" s="270"/>
      <c r="F137" s="270"/>
      <c r="G137" s="270"/>
      <c r="H137" s="270"/>
      <c r="I137" s="270"/>
      <c r="J137" s="270"/>
      <c r="K137" s="265">
        <v>403913.82</v>
      </c>
      <c r="L137" s="265"/>
      <c r="M137" s="265"/>
      <c r="N137" s="265"/>
      <c r="O137" s="265"/>
      <c r="P137" s="265"/>
      <c r="Q137" s="265"/>
      <c r="R137" s="265"/>
      <c r="S137" s="265"/>
      <c r="T137" s="257">
        <v>1.1288361981825299E-4</v>
      </c>
      <c r="U137" s="257"/>
      <c r="V137" s="257"/>
      <c r="W137" s="257"/>
      <c r="X137" s="257"/>
      <c r="Y137" s="257"/>
      <c r="Z137" s="257"/>
      <c r="AA137" s="257"/>
      <c r="AB137" s="257"/>
      <c r="AC137" s="257"/>
      <c r="AD137" s="257"/>
      <c r="AE137" s="256">
        <v>31</v>
      </c>
      <c r="AF137" s="256"/>
      <c r="AG137" s="256"/>
      <c r="AH137" s="256"/>
      <c r="AI137" s="257">
        <v>6.1500615006150096E-4</v>
      </c>
      <c r="AJ137" s="257"/>
      <c r="AK137" s="257"/>
      <c r="AL137" s="257"/>
      <c r="AM137" s="257"/>
      <c r="AN137" s="257"/>
      <c r="AO137" s="257"/>
      <c r="AP137" s="257"/>
    </row>
    <row r="138" spans="2:44" s="1" customFormat="1" ht="8.1" customHeight="1" x14ac:dyDescent="0.15">
      <c r="B138" s="270">
        <v>2005</v>
      </c>
      <c r="C138" s="270"/>
      <c r="D138" s="270"/>
      <c r="E138" s="270"/>
      <c r="F138" s="270"/>
      <c r="G138" s="270"/>
      <c r="H138" s="270"/>
      <c r="I138" s="270"/>
      <c r="J138" s="270"/>
      <c r="K138" s="265">
        <v>1436202.47</v>
      </c>
      <c r="L138" s="265"/>
      <c r="M138" s="265"/>
      <c r="N138" s="265"/>
      <c r="O138" s="265"/>
      <c r="P138" s="265"/>
      <c r="Q138" s="265"/>
      <c r="R138" s="265"/>
      <c r="S138" s="265"/>
      <c r="T138" s="257">
        <v>4.0138199184547898E-4</v>
      </c>
      <c r="U138" s="257"/>
      <c r="V138" s="257"/>
      <c r="W138" s="257"/>
      <c r="X138" s="257"/>
      <c r="Y138" s="257"/>
      <c r="Z138" s="257"/>
      <c r="AA138" s="257"/>
      <c r="AB138" s="257"/>
      <c r="AC138" s="257"/>
      <c r="AD138" s="257"/>
      <c r="AE138" s="256">
        <v>72</v>
      </c>
      <c r="AF138" s="256"/>
      <c r="AG138" s="256"/>
      <c r="AH138" s="256"/>
      <c r="AI138" s="257">
        <v>1.428401380788E-3</v>
      </c>
      <c r="AJ138" s="257"/>
      <c r="AK138" s="257"/>
      <c r="AL138" s="257"/>
      <c r="AM138" s="257"/>
      <c r="AN138" s="257"/>
      <c r="AO138" s="257"/>
      <c r="AP138" s="257"/>
    </row>
    <row r="139" spans="2:44" s="1" customFormat="1" ht="8.1" customHeight="1" x14ac:dyDescent="0.15">
      <c r="B139" s="270">
        <v>2006</v>
      </c>
      <c r="C139" s="270"/>
      <c r="D139" s="270"/>
      <c r="E139" s="270"/>
      <c r="F139" s="270"/>
      <c r="G139" s="270"/>
      <c r="H139" s="270"/>
      <c r="I139" s="270"/>
      <c r="J139" s="270"/>
      <c r="K139" s="265">
        <v>718876.43</v>
      </c>
      <c r="L139" s="265"/>
      <c r="M139" s="265"/>
      <c r="N139" s="265"/>
      <c r="O139" s="265"/>
      <c r="P139" s="265"/>
      <c r="Q139" s="265"/>
      <c r="R139" s="265"/>
      <c r="S139" s="265"/>
      <c r="T139" s="257">
        <v>2.0090764317106901E-4</v>
      </c>
      <c r="U139" s="257"/>
      <c r="V139" s="257"/>
      <c r="W139" s="257"/>
      <c r="X139" s="257"/>
      <c r="Y139" s="257"/>
      <c r="Z139" s="257"/>
      <c r="AA139" s="257"/>
      <c r="AB139" s="257"/>
      <c r="AC139" s="257"/>
      <c r="AD139" s="257"/>
      <c r="AE139" s="256">
        <v>28</v>
      </c>
      <c r="AF139" s="256"/>
      <c r="AG139" s="256"/>
      <c r="AH139" s="256"/>
      <c r="AI139" s="257">
        <v>5.5548942586200098E-4</v>
      </c>
      <c r="AJ139" s="257"/>
      <c r="AK139" s="257"/>
      <c r="AL139" s="257"/>
      <c r="AM139" s="257"/>
      <c r="AN139" s="257"/>
      <c r="AO139" s="257"/>
      <c r="AP139" s="257"/>
    </row>
    <row r="140" spans="2:44" s="1" customFormat="1" ht="8.1" customHeight="1" x14ac:dyDescent="0.15">
      <c r="B140" s="270">
        <v>2007</v>
      </c>
      <c r="C140" s="270"/>
      <c r="D140" s="270"/>
      <c r="E140" s="270"/>
      <c r="F140" s="270"/>
      <c r="G140" s="270"/>
      <c r="H140" s="270"/>
      <c r="I140" s="270"/>
      <c r="J140" s="270"/>
      <c r="K140" s="265">
        <v>206447.04</v>
      </c>
      <c r="L140" s="265"/>
      <c r="M140" s="265"/>
      <c r="N140" s="265"/>
      <c r="O140" s="265"/>
      <c r="P140" s="265"/>
      <c r="Q140" s="265"/>
      <c r="R140" s="265"/>
      <c r="S140" s="265"/>
      <c r="T140" s="257">
        <v>5.7696686822856798E-5</v>
      </c>
      <c r="U140" s="257"/>
      <c r="V140" s="257"/>
      <c r="W140" s="257"/>
      <c r="X140" s="257"/>
      <c r="Y140" s="257"/>
      <c r="Z140" s="257"/>
      <c r="AA140" s="257"/>
      <c r="AB140" s="257"/>
      <c r="AC140" s="257"/>
      <c r="AD140" s="257"/>
      <c r="AE140" s="256">
        <v>10</v>
      </c>
      <c r="AF140" s="256"/>
      <c r="AG140" s="256"/>
      <c r="AH140" s="256"/>
      <c r="AI140" s="257">
        <v>1.98389080665E-4</v>
      </c>
      <c r="AJ140" s="257"/>
      <c r="AK140" s="257"/>
      <c r="AL140" s="257"/>
      <c r="AM140" s="257"/>
      <c r="AN140" s="257"/>
      <c r="AO140" s="257"/>
      <c r="AP140" s="257"/>
    </row>
    <row r="141" spans="2:44" s="1" customFormat="1" ht="8.1" customHeight="1" x14ac:dyDescent="0.15">
      <c r="B141" s="270">
        <v>2008</v>
      </c>
      <c r="C141" s="270"/>
      <c r="D141" s="270"/>
      <c r="E141" s="270"/>
      <c r="F141" s="270"/>
      <c r="G141" s="270"/>
      <c r="H141" s="270"/>
      <c r="I141" s="270"/>
      <c r="J141" s="270"/>
      <c r="K141" s="265">
        <v>829948.09</v>
      </c>
      <c r="L141" s="265"/>
      <c r="M141" s="265"/>
      <c r="N141" s="265"/>
      <c r="O141" s="265"/>
      <c r="P141" s="265"/>
      <c r="Q141" s="265"/>
      <c r="R141" s="265"/>
      <c r="S141" s="265"/>
      <c r="T141" s="257">
        <v>2.31949341719591E-4</v>
      </c>
      <c r="U141" s="257"/>
      <c r="V141" s="257"/>
      <c r="W141" s="257"/>
      <c r="X141" s="257"/>
      <c r="Y141" s="257"/>
      <c r="Z141" s="257"/>
      <c r="AA141" s="257"/>
      <c r="AB141" s="257"/>
      <c r="AC141" s="257"/>
      <c r="AD141" s="257"/>
      <c r="AE141" s="256">
        <v>25</v>
      </c>
      <c r="AF141" s="256"/>
      <c r="AG141" s="256"/>
      <c r="AH141" s="256"/>
      <c r="AI141" s="257">
        <v>4.9597270166250101E-4</v>
      </c>
      <c r="AJ141" s="257"/>
      <c r="AK141" s="257"/>
      <c r="AL141" s="257"/>
      <c r="AM141" s="257"/>
      <c r="AN141" s="257"/>
      <c r="AO141" s="257"/>
      <c r="AP141" s="257"/>
    </row>
    <row r="142" spans="2:44" s="1" customFormat="1" ht="8.1" customHeight="1" x14ac:dyDescent="0.15">
      <c r="B142" s="270">
        <v>2009</v>
      </c>
      <c r="C142" s="270"/>
      <c r="D142" s="270"/>
      <c r="E142" s="270"/>
      <c r="F142" s="270"/>
      <c r="G142" s="270"/>
      <c r="H142" s="270"/>
      <c r="I142" s="270"/>
      <c r="J142" s="270"/>
      <c r="K142" s="265">
        <v>5392789.3700000001</v>
      </c>
      <c r="L142" s="265"/>
      <c r="M142" s="265"/>
      <c r="N142" s="265"/>
      <c r="O142" s="265"/>
      <c r="P142" s="265"/>
      <c r="Q142" s="265"/>
      <c r="R142" s="265"/>
      <c r="S142" s="265"/>
      <c r="T142" s="257">
        <v>1.50714720531968E-3</v>
      </c>
      <c r="U142" s="257"/>
      <c r="V142" s="257"/>
      <c r="W142" s="257"/>
      <c r="X142" s="257"/>
      <c r="Y142" s="257"/>
      <c r="Z142" s="257"/>
      <c r="AA142" s="257"/>
      <c r="AB142" s="257"/>
      <c r="AC142" s="257"/>
      <c r="AD142" s="257"/>
      <c r="AE142" s="256">
        <v>153</v>
      </c>
      <c r="AF142" s="256"/>
      <c r="AG142" s="256"/>
      <c r="AH142" s="256"/>
      <c r="AI142" s="257">
        <v>3.0353529341745002E-3</v>
      </c>
      <c r="AJ142" s="257"/>
      <c r="AK142" s="257"/>
      <c r="AL142" s="257"/>
      <c r="AM142" s="257"/>
      <c r="AN142" s="257"/>
      <c r="AO142" s="257"/>
      <c r="AP142" s="257"/>
    </row>
    <row r="143" spans="2:44" s="1" customFormat="1" ht="8.1" customHeight="1" x14ac:dyDescent="0.15">
      <c r="B143" s="270">
        <v>2010</v>
      </c>
      <c r="C143" s="270"/>
      <c r="D143" s="270"/>
      <c r="E143" s="270"/>
      <c r="F143" s="270"/>
      <c r="G143" s="270"/>
      <c r="H143" s="270"/>
      <c r="I143" s="270"/>
      <c r="J143" s="270"/>
      <c r="K143" s="265">
        <v>7448630.29</v>
      </c>
      <c r="L143" s="265"/>
      <c r="M143" s="265"/>
      <c r="N143" s="265"/>
      <c r="O143" s="265"/>
      <c r="P143" s="265"/>
      <c r="Q143" s="265"/>
      <c r="R143" s="265"/>
      <c r="S143" s="265"/>
      <c r="T143" s="257">
        <v>2.0817023537919202E-3</v>
      </c>
      <c r="U143" s="257"/>
      <c r="V143" s="257"/>
      <c r="W143" s="257"/>
      <c r="X143" s="257"/>
      <c r="Y143" s="257"/>
      <c r="Z143" s="257"/>
      <c r="AA143" s="257"/>
      <c r="AB143" s="257"/>
      <c r="AC143" s="257"/>
      <c r="AD143" s="257"/>
      <c r="AE143" s="256">
        <v>263</v>
      </c>
      <c r="AF143" s="256"/>
      <c r="AG143" s="256"/>
      <c r="AH143" s="256"/>
      <c r="AI143" s="257">
        <v>5.2176328214895099E-3</v>
      </c>
      <c r="AJ143" s="257"/>
      <c r="AK143" s="257"/>
      <c r="AL143" s="257"/>
      <c r="AM143" s="257"/>
      <c r="AN143" s="257"/>
      <c r="AO143" s="257"/>
      <c r="AP143" s="257"/>
    </row>
    <row r="144" spans="2:44" s="1" customFormat="1" ht="8.1" customHeight="1" x14ac:dyDescent="0.15">
      <c r="B144" s="270">
        <v>2011</v>
      </c>
      <c r="C144" s="270"/>
      <c r="D144" s="270"/>
      <c r="E144" s="270"/>
      <c r="F144" s="270"/>
      <c r="G144" s="270"/>
      <c r="H144" s="270"/>
      <c r="I144" s="270"/>
      <c r="J144" s="270"/>
      <c r="K144" s="265">
        <v>3277745.54</v>
      </c>
      <c r="L144" s="265"/>
      <c r="M144" s="265"/>
      <c r="N144" s="265"/>
      <c r="O144" s="265"/>
      <c r="P144" s="265"/>
      <c r="Q144" s="265"/>
      <c r="R144" s="265"/>
      <c r="S144" s="265"/>
      <c r="T144" s="257">
        <v>9.1604635216080399E-4</v>
      </c>
      <c r="U144" s="257"/>
      <c r="V144" s="257"/>
      <c r="W144" s="257"/>
      <c r="X144" s="257"/>
      <c r="Y144" s="257"/>
      <c r="Z144" s="257"/>
      <c r="AA144" s="257"/>
      <c r="AB144" s="257"/>
      <c r="AC144" s="257"/>
      <c r="AD144" s="257"/>
      <c r="AE144" s="256">
        <v>162</v>
      </c>
      <c r="AF144" s="256"/>
      <c r="AG144" s="256"/>
      <c r="AH144" s="256"/>
      <c r="AI144" s="257">
        <v>3.2139031067729999E-3</v>
      </c>
      <c r="AJ144" s="257"/>
      <c r="AK144" s="257"/>
      <c r="AL144" s="257"/>
      <c r="AM144" s="257"/>
      <c r="AN144" s="257"/>
      <c r="AO144" s="257"/>
      <c r="AP144" s="257"/>
    </row>
    <row r="145" spans="2:44" s="1" customFormat="1" ht="8.1" customHeight="1" x14ac:dyDescent="0.15">
      <c r="B145" s="270">
        <v>2012</v>
      </c>
      <c r="C145" s="270"/>
      <c r="D145" s="270"/>
      <c r="E145" s="270"/>
      <c r="F145" s="270"/>
      <c r="G145" s="270"/>
      <c r="H145" s="270"/>
      <c r="I145" s="270"/>
      <c r="J145" s="270"/>
      <c r="K145" s="265">
        <v>1681904.88</v>
      </c>
      <c r="L145" s="265"/>
      <c r="M145" s="265"/>
      <c r="N145" s="265"/>
      <c r="O145" s="265"/>
      <c r="P145" s="265"/>
      <c r="Q145" s="265"/>
      <c r="R145" s="265"/>
      <c r="S145" s="265"/>
      <c r="T145" s="257">
        <v>4.70049554244975E-4</v>
      </c>
      <c r="U145" s="257"/>
      <c r="V145" s="257"/>
      <c r="W145" s="257"/>
      <c r="X145" s="257"/>
      <c r="Y145" s="257"/>
      <c r="Z145" s="257"/>
      <c r="AA145" s="257"/>
      <c r="AB145" s="257"/>
      <c r="AC145" s="257"/>
      <c r="AD145" s="257"/>
      <c r="AE145" s="256">
        <v>61</v>
      </c>
      <c r="AF145" s="256"/>
      <c r="AG145" s="256"/>
      <c r="AH145" s="256"/>
      <c r="AI145" s="257">
        <v>1.2101733920565E-3</v>
      </c>
      <c r="AJ145" s="257"/>
      <c r="AK145" s="257"/>
      <c r="AL145" s="257"/>
      <c r="AM145" s="257"/>
      <c r="AN145" s="257"/>
      <c r="AO145" s="257"/>
      <c r="AP145" s="257"/>
    </row>
    <row r="146" spans="2:44" s="1" customFormat="1" ht="8.1" customHeight="1" x14ac:dyDescent="0.15">
      <c r="B146" s="270">
        <v>2013</v>
      </c>
      <c r="C146" s="270"/>
      <c r="D146" s="270"/>
      <c r="E146" s="270"/>
      <c r="F146" s="270"/>
      <c r="G146" s="270"/>
      <c r="H146" s="270"/>
      <c r="I146" s="270"/>
      <c r="J146" s="270"/>
      <c r="K146" s="265">
        <v>3657331.96</v>
      </c>
      <c r="L146" s="265"/>
      <c r="M146" s="265"/>
      <c r="N146" s="265"/>
      <c r="O146" s="265"/>
      <c r="P146" s="265"/>
      <c r="Q146" s="265"/>
      <c r="R146" s="265"/>
      <c r="S146" s="265"/>
      <c r="T146" s="257">
        <v>1.0221310836103299E-3</v>
      </c>
      <c r="U146" s="257"/>
      <c r="V146" s="257"/>
      <c r="W146" s="257"/>
      <c r="X146" s="257"/>
      <c r="Y146" s="257"/>
      <c r="Z146" s="257"/>
      <c r="AA146" s="257"/>
      <c r="AB146" s="257"/>
      <c r="AC146" s="257"/>
      <c r="AD146" s="257"/>
      <c r="AE146" s="256">
        <v>116</v>
      </c>
      <c r="AF146" s="256"/>
      <c r="AG146" s="256"/>
      <c r="AH146" s="256"/>
      <c r="AI146" s="257">
        <v>2.3013133357140001E-3</v>
      </c>
      <c r="AJ146" s="257"/>
      <c r="AK146" s="257"/>
      <c r="AL146" s="257"/>
      <c r="AM146" s="257"/>
      <c r="AN146" s="257"/>
      <c r="AO146" s="257"/>
      <c r="AP146" s="257"/>
    </row>
    <row r="147" spans="2:44" s="1" customFormat="1" ht="8.1" customHeight="1" x14ac:dyDescent="0.15">
      <c r="B147" s="270">
        <v>2014</v>
      </c>
      <c r="C147" s="270"/>
      <c r="D147" s="270"/>
      <c r="E147" s="270"/>
      <c r="F147" s="270"/>
      <c r="G147" s="270"/>
      <c r="H147" s="270"/>
      <c r="I147" s="270"/>
      <c r="J147" s="270"/>
      <c r="K147" s="265">
        <v>24229893.539999999</v>
      </c>
      <c r="L147" s="265"/>
      <c r="M147" s="265"/>
      <c r="N147" s="265"/>
      <c r="O147" s="265"/>
      <c r="P147" s="265"/>
      <c r="Q147" s="265"/>
      <c r="R147" s="265"/>
      <c r="S147" s="265"/>
      <c r="T147" s="257">
        <v>6.7716377978998396E-3</v>
      </c>
      <c r="U147" s="257"/>
      <c r="V147" s="257"/>
      <c r="W147" s="257"/>
      <c r="X147" s="257"/>
      <c r="Y147" s="257"/>
      <c r="Z147" s="257"/>
      <c r="AA147" s="257"/>
      <c r="AB147" s="257"/>
      <c r="AC147" s="257"/>
      <c r="AD147" s="257"/>
      <c r="AE147" s="256">
        <v>852</v>
      </c>
      <c r="AF147" s="256"/>
      <c r="AG147" s="256"/>
      <c r="AH147" s="256"/>
      <c r="AI147" s="257">
        <v>1.6902749672658E-2</v>
      </c>
      <c r="AJ147" s="257"/>
      <c r="AK147" s="257"/>
      <c r="AL147" s="257"/>
      <c r="AM147" s="257"/>
      <c r="AN147" s="257"/>
      <c r="AO147" s="257"/>
      <c r="AP147" s="257"/>
    </row>
    <row r="148" spans="2:44" s="1" customFormat="1" ht="8.1" customHeight="1" x14ac:dyDescent="0.15">
      <c r="B148" s="270">
        <v>2015</v>
      </c>
      <c r="C148" s="270"/>
      <c r="D148" s="270"/>
      <c r="E148" s="270"/>
      <c r="F148" s="270"/>
      <c r="G148" s="270"/>
      <c r="H148" s="270"/>
      <c r="I148" s="270"/>
      <c r="J148" s="270"/>
      <c r="K148" s="265">
        <v>255476699.66</v>
      </c>
      <c r="L148" s="265"/>
      <c r="M148" s="265"/>
      <c r="N148" s="265"/>
      <c r="O148" s="265"/>
      <c r="P148" s="265"/>
      <c r="Q148" s="265"/>
      <c r="R148" s="265"/>
      <c r="S148" s="265"/>
      <c r="T148" s="257">
        <v>7.1399227282794006E-2</v>
      </c>
      <c r="U148" s="257"/>
      <c r="V148" s="257"/>
      <c r="W148" s="257"/>
      <c r="X148" s="257"/>
      <c r="Y148" s="257"/>
      <c r="Z148" s="257"/>
      <c r="AA148" s="257"/>
      <c r="AB148" s="257"/>
      <c r="AC148" s="257"/>
      <c r="AD148" s="257"/>
      <c r="AE148" s="256">
        <v>6555</v>
      </c>
      <c r="AF148" s="256"/>
      <c r="AG148" s="256"/>
      <c r="AH148" s="256"/>
      <c r="AI148" s="257">
        <v>0.130044042375908</v>
      </c>
      <c r="AJ148" s="257"/>
      <c r="AK148" s="257"/>
      <c r="AL148" s="257"/>
      <c r="AM148" s="257"/>
      <c r="AN148" s="257"/>
      <c r="AO148" s="257"/>
      <c r="AP148" s="257"/>
    </row>
    <row r="149" spans="2:44" s="1" customFormat="1" ht="8.1" customHeight="1" x14ac:dyDescent="0.15">
      <c r="B149" s="270">
        <v>2016</v>
      </c>
      <c r="C149" s="270"/>
      <c r="D149" s="270"/>
      <c r="E149" s="270"/>
      <c r="F149" s="270"/>
      <c r="G149" s="270"/>
      <c r="H149" s="270"/>
      <c r="I149" s="270"/>
      <c r="J149" s="270"/>
      <c r="K149" s="265">
        <v>434030301.25</v>
      </c>
      <c r="L149" s="265"/>
      <c r="M149" s="265"/>
      <c r="N149" s="265"/>
      <c r="O149" s="265"/>
      <c r="P149" s="265"/>
      <c r="Q149" s="265"/>
      <c r="R149" s="265"/>
      <c r="S149" s="265"/>
      <c r="T149" s="257">
        <v>0.121300408874118</v>
      </c>
      <c r="U149" s="257"/>
      <c r="V149" s="257"/>
      <c r="W149" s="257"/>
      <c r="X149" s="257"/>
      <c r="Y149" s="257"/>
      <c r="Z149" s="257"/>
      <c r="AA149" s="257"/>
      <c r="AB149" s="257"/>
      <c r="AC149" s="257"/>
      <c r="AD149" s="257"/>
      <c r="AE149" s="256">
        <v>9795</v>
      </c>
      <c r="AF149" s="256"/>
      <c r="AG149" s="256"/>
      <c r="AH149" s="256"/>
      <c r="AI149" s="257">
        <v>0.194322104511368</v>
      </c>
      <c r="AJ149" s="257"/>
      <c r="AK149" s="257"/>
      <c r="AL149" s="257"/>
      <c r="AM149" s="257"/>
      <c r="AN149" s="257"/>
      <c r="AO149" s="257"/>
      <c r="AP149" s="257"/>
    </row>
    <row r="150" spans="2:44" s="1" customFormat="1" ht="8.1" customHeight="1" x14ac:dyDescent="0.15">
      <c r="B150" s="270">
        <v>2017</v>
      </c>
      <c r="C150" s="270"/>
      <c r="D150" s="270"/>
      <c r="E150" s="270"/>
      <c r="F150" s="270"/>
      <c r="G150" s="270"/>
      <c r="H150" s="270"/>
      <c r="I150" s="270"/>
      <c r="J150" s="270"/>
      <c r="K150" s="265">
        <v>262795131.71000001</v>
      </c>
      <c r="L150" s="265"/>
      <c r="M150" s="265"/>
      <c r="N150" s="265"/>
      <c r="O150" s="265"/>
      <c r="P150" s="265"/>
      <c r="Q150" s="265"/>
      <c r="R150" s="265"/>
      <c r="S150" s="265"/>
      <c r="T150" s="257">
        <v>7.3444542546326999E-2</v>
      </c>
      <c r="U150" s="257"/>
      <c r="V150" s="257"/>
      <c r="W150" s="257"/>
      <c r="X150" s="257"/>
      <c r="Y150" s="257"/>
      <c r="Z150" s="257"/>
      <c r="AA150" s="257"/>
      <c r="AB150" s="257"/>
      <c r="AC150" s="257"/>
      <c r="AD150" s="257"/>
      <c r="AE150" s="256">
        <v>4699</v>
      </c>
      <c r="AF150" s="256"/>
      <c r="AG150" s="256"/>
      <c r="AH150" s="256"/>
      <c r="AI150" s="257">
        <v>9.3223029004483607E-2</v>
      </c>
      <c r="AJ150" s="257"/>
      <c r="AK150" s="257"/>
      <c r="AL150" s="257"/>
      <c r="AM150" s="257"/>
      <c r="AN150" s="257"/>
      <c r="AO150" s="257"/>
      <c r="AP150" s="257"/>
    </row>
    <row r="151" spans="2:44" s="1" customFormat="1" ht="8.1" customHeight="1" x14ac:dyDescent="0.15">
      <c r="B151" s="270">
        <v>2018</v>
      </c>
      <c r="C151" s="270"/>
      <c r="D151" s="270"/>
      <c r="E151" s="270"/>
      <c r="F151" s="270"/>
      <c r="G151" s="270"/>
      <c r="H151" s="270"/>
      <c r="I151" s="270"/>
      <c r="J151" s="270"/>
      <c r="K151" s="265">
        <v>242456998.139999</v>
      </c>
      <c r="L151" s="265"/>
      <c r="M151" s="265"/>
      <c r="N151" s="265"/>
      <c r="O151" s="265"/>
      <c r="P151" s="265"/>
      <c r="Q151" s="265"/>
      <c r="R151" s="265"/>
      <c r="S151" s="265"/>
      <c r="T151" s="257">
        <v>6.7760552486940503E-2</v>
      </c>
      <c r="U151" s="257"/>
      <c r="V151" s="257"/>
      <c r="W151" s="257"/>
      <c r="X151" s="257"/>
      <c r="Y151" s="257"/>
      <c r="Z151" s="257"/>
      <c r="AA151" s="257"/>
      <c r="AB151" s="257"/>
      <c r="AC151" s="257"/>
      <c r="AD151" s="257"/>
      <c r="AE151" s="256">
        <v>3566</v>
      </c>
      <c r="AF151" s="256"/>
      <c r="AG151" s="256"/>
      <c r="AH151" s="256"/>
      <c r="AI151" s="257">
        <v>7.0745546165139103E-2</v>
      </c>
      <c r="AJ151" s="257"/>
      <c r="AK151" s="257"/>
      <c r="AL151" s="257"/>
      <c r="AM151" s="257"/>
      <c r="AN151" s="257"/>
      <c r="AO151" s="257"/>
      <c r="AP151" s="257"/>
    </row>
    <row r="152" spans="2:44" s="1" customFormat="1" ht="8.1" customHeight="1" x14ac:dyDescent="0.15">
      <c r="B152" s="270">
        <v>2019</v>
      </c>
      <c r="C152" s="270"/>
      <c r="D152" s="270"/>
      <c r="E152" s="270"/>
      <c r="F152" s="270"/>
      <c r="G152" s="270"/>
      <c r="H152" s="270"/>
      <c r="I152" s="270"/>
      <c r="J152" s="270"/>
      <c r="K152" s="265">
        <v>427863353.88999897</v>
      </c>
      <c r="L152" s="265"/>
      <c r="M152" s="265"/>
      <c r="N152" s="265"/>
      <c r="O152" s="265"/>
      <c r="P152" s="265"/>
      <c r="Q152" s="265"/>
      <c r="R152" s="265"/>
      <c r="S152" s="265"/>
      <c r="T152" s="257">
        <v>0.119576904238338</v>
      </c>
      <c r="U152" s="257"/>
      <c r="V152" s="257"/>
      <c r="W152" s="257"/>
      <c r="X152" s="257"/>
      <c r="Y152" s="257"/>
      <c r="Z152" s="257"/>
      <c r="AA152" s="257"/>
      <c r="AB152" s="257"/>
      <c r="AC152" s="257"/>
      <c r="AD152" s="257"/>
      <c r="AE152" s="256">
        <v>5883</v>
      </c>
      <c r="AF152" s="256"/>
      <c r="AG152" s="256"/>
      <c r="AH152" s="256"/>
      <c r="AI152" s="257">
        <v>0.11671229615522</v>
      </c>
      <c r="AJ152" s="257"/>
      <c r="AK152" s="257"/>
      <c r="AL152" s="257"/>
      <c r="AM152" s="257"/>
      <c r="AN152" s="257"/>
      <c r="AO152" s="257"/>
      <c r="AP152" s="257"/>
    </row>
    <row r="153" spans="2:44" s="1" customFormat="1" ht="8.1" customHeight="1" x14ac:dyDescent="0.15">
      <c r="B153" s="270">
        <v>2020</v>
      </c>
      <c r="C153" s="270"/>
      <c r="D153" s="270"/>
      <c r="E153" s="270"/>
      <c r="F153" s="270"/>
      <c r="G153" s="270"/>
      <c r="H153" s="270"/>
      <c r="I153" s="270"/>
      <c r="J153" s="270"/>
      <c r="K153" s="265">
        <v>362240227.09000099</v>
      </c>
      <c r="L153" s="265"/>
      <c r="M153" s="265"/>
      <c r="N153" s="265"/>
      <c r="O153" s="265"/>
      <c r="P153" s="265"/>
      <c r="Q153" s="265"/>
      <c r="R153" s="265"/>
      <c r="S153" s="265"/>
      <c r="T153" s="257">
        <v>0.10123691256146</v>
      </c>
      <c r="U153" s="257"/>
      <c r="V153" s="257"/>
      <c r="W153" s="257"/>
      <c r="X153" s="257"/>
      <c r="Y153" s="257"/>
      <c r="Z153" s="257"/>
      <c r="AA153" s="257"/>
      <c r="AB153" s="257"/>
      <c r="AC153" s="257"/>
      <c r="AD153" s="257"/>
      <c r="AE153" s="256">
        <v>4033</v>
      </c>
      <c r="AF153" s="256"/>
      <c r="AG153" s="256"/>
      <c r="AH153" s="256"/>
      <c r="AI153" s="257">
        <v>8.0010316232194595E-2</v>
      </c>
      <c r="AJ153" s="257"/>
      <c r="AK153" s="257"/>
      <c r="AL153" s="257"/>
      <c r="AM153" s="257"/>
      <c r="AN153" s="257"/>
      <c r="AO153" s="257"/>
      <c r="AP153" s="257"/>
    </row>
    <row r="154" spans="2:44" s="1" customFormat="1" ht="8.1" customHeight="1" x14ac:dyDescent="0.15">
      <c r="B154" s="270">
        <v>2021</v>
      </c>
      <c r="C154" s="270"/>
      <c r="D154" s="270"/>
      <c r="E154" s="270"/>
      <c r="F154" s="270"/>
      <c r="G154" s="270"/>
      <c r="H154" s="270"/>
      <c r="I154" s="270"/>
      <c r="J154" s="270"/>
      <c r="K154" s="265">
        <v>761284825.23000002</v>
      </c>
      <c r="L154" s="265"/>
      <c r="M154" s="265"/>
      <c r="N154" s="265"/>
      <c r="O154" s="265"/>
      <c r="P154" s="265"/>
      <c r="Q154" s="265"/>
      <c r="R154" s="265"/>
      <c r="S154" s="265"/>
      <c r="T154" s="257">
        <v>0.21275970895145099</v>
      </c>
      <c r="U154" s="257"/>
      <c r="V154" s="257"/>
      <c r="W154" s="257"/>
      <c r="X154" s="257"/>
      <c r="Y154" s="257"/>
      <c r="Z154" s="257"/>
      <c r="AA154" s="257"/>
      <c r="AB154" s="257"/>
      <c r="AC154" s="257"/>
      <c r="AD154" s="257"/>
      <c r="AE154" s="256">
        <v>7561</v>
      </c>
      <c r="AF154" s="256"/>
      <c r="AG154" s="256"/>
      <c r="AH154" s="256"/>
      <c r="AI154" s="257">
        <v>0.15000198389080699</v>
      </c>
      <c r="AJ154" s="257"/>
      <c r="AK154" s="257"/>
      <c r="AL154" s="257"/>
      <c r="AM154" s="257"/>
      <c r="AN154" s="257"/>
      <c r="AO154" s="257"/>
      <c r="AP154" s="257"/>
    </row>
    <row r="155" spans="2:44" s="1" customFormat="1" ht="8.1" customHeight="1" x14ac:dyDescent="0.15">
      <c r="B155" s="270">
        <v>2022</v>
      </c>
      <c r="C155" s="270"/>
      <c r="D155" s="270"/>
      <c r="E155" s="270"/>
      <c r="F155" s="270"/>
      <c r="G155" s="270"/>
      <c r="H155" s="270"/>
      <c r="I155" s="270"/>
      <c r="J155" s="270"/>
      <c r="K155" s="265">
        <v>484279174.72999901</v>
      </c>
      <c r="L155" s="265"/>
      <c r="M155" s="265"/>
      <c r="N155" s="265"/>
      <c r="O155" s="265"/>
      <c r="P155" s="265"/>
      <c r="Q155" s="265"/>
      <c r="R155" s="265"/>
      <c r="S155" s="265"/>
      <c r="T155" s="257">
        <v>0.135343688527713</v>
      </c>
      <c r="U155" s="257"/>
      <c r="V155" s="257"/>
      <c r="W155" s="257"/>
      <c r="X155" s="257"/>
      <c r="Y155" s="257"/>
      <c r="Z155" s="257"/>
      <c r="AA155" s="257"/>
      <c r="AB155" s="257"/>
      <c r="AC155" s="257"/>
      <c r="AD155" s="257"/>
      <c r="AE155" s="256">
        <v>4254</v>
      </c>
      <c r="AF155" s="256"/>
      <c r="AG155" s="256"/>
      <c r="AH155" s="256"/>
      <c r="AI155" s="257">
        <v>8.4394714914891103E-2</v>
      </c>
      <c r="AJ155" s="257"/>
      <c r="AK155" s="257"/>
      <c r="AL155" s="257"/>
      <c r="AM155" s="257"/>
      <c r="AN155" s="257"/>
      <c r="AO155" s="257"/>
      <c r="AP155" s="257"/>
    </row>
    <row r="156" spans="2:44" s="1" customFormat="1" ht="8.1" customHeight="1" x14ac:dyDescent="0.15">
      <c r="B156" s="270">
        <v>2023</v>
      </c>
      <c r="C156" s="270"/>
      <c r="D156" s="270"/>
      <c r="E156" s="270"/>
      <c r="F156" s="270"/>
      <c r="G156" s="270"/>
      <c r="H156" s="270"/>
      <c r="I156" s="270"/>
      <c r="J156" s="270"/>
      <c r="K156" s="265">
        <v>244776738.5</v>
      </c>
      <c r="L156" s="265"/>
      <c r="M156" s="265"/>
      <c r="N156" s="265"/>
      <c r="O156" s="265"/>
      <c r="P156" s="265"/>
      <c r="Q156" s="265"/>
      <c r="R156" s="265"/>
      <c r="S156" s="265"/>
      <c r="T156" s="257">
        <v>6.8408860803985505E-2</v>
      </c>
      <c r="U156" s="257"/>
      <c r="V156" s="257"/>
      <c r="W156" s="257"/>
      <c r="X156" s="257"/>
      <c r="Y156" s="257"/>
      <c r="Z156" s="257"/>
      <c r="AA156" s="257"/>
      <c r="AB156" s="257"/>
      <c r="AC156" s="257"/>
      <c r="AD156" s="257"/>
      <c r="AE156" s="256">
        <v>1893</v>
      </c>
      <c r="AF156" s="256"/>
      <c r="AG156" s="256"/>
      <c r="AH156" s="256"/>
      <c r="AI156" s="257">
        <v>3.7555052969884498E-2</v>
      </c>
      <c r="AJ156" s="257"/>
      <c r="AK156" s="257"/>
      <c r="AL156" s="257"/>
      <c r="AM156" s="257"/>
      <c r="AN156" s="257"/>
      <c r="AO156" s="257"/>
      <c r="AP156" s="257"/>
    </row>
    <row r="157" spans="2:44" s="1" customFormat="1" ht="8.1" customHeight="1" x14ac:dyDescent="0.15">
      <c r="B157" s="270">
        <v>2024</v>
      </c>
      <c r="C157" s="270"/>
      <c r="D157" s="270"/>
      <c r="E157" s="270"/>
      <c r="F157" s="270"/>
      <c r="G157" s="270"/>
      <c r="H157" s="270"/>
      <c r="I157" s="270"/>
      <c r="J157" s="270"/>
      <c r="K157" s="265">
        <v>53214609.8400001</v>
      </c>
      <c r="L157" s="265"/>
      <c r="M157" s="265"/>
      <c r="N157" s="265"/>
      <c r="O157" s="265"/>
      <c r="P157" s="265"/>
      <c r="Q157" s="265"/>
      <c r="R157" s="265"/>
      <c r="S157" s="265"/>
      <c r="T157" s="257">
        <v>1.48721273908262E-2</v>
      </c>
      <c r="U157" s="257"/>
      <c r="V157" s="257"/>
      <c r="W157" s="257"/>
      <c r="X157" s="257"/>
      <c r="Y157" s="257"/>
      <c r="Z157" s="257"/>
      <c r="AA157" s="257"/>
      <c r="AB157" s="257"/>
      <c r="AC157" s="257"/>
      <c r="AD157" s="257"/>
      <c r="AE157" s="256">
        <v>383</v>
      </c>
      <c r="AF157" s="256"/>
      <c r="AG157" s="256"/>
      <c r="AH157" s="256"/>
      <c r="AI157" s="257">
        <v>7.5983017894695097E-3</v>
      </c>
      <c r="AJ157" s="257"/>
      <c r="AK157" s="257"/>
      <c r="AL157" s="257"/>
      <c r="AM157" s="257"/>
      <c r="AN157" s="257"/>
      <c r="AO157" s="257"/>
      <c r="AP157" s="257"/>
    </row>
    <row r="158" spans="2:44" s="1" customFormat="1" ht="8.1" customHeight="1" x14ac:dyDescent="0.15">
      <c r="B158" s="269"/>
      <c r="C158" s="269"/>
      <c r="D158" s="269"/>
      <c r="E158" s="269"/>
      <c r="F158" s="269"/>
      <c r="G158" s="269"/>
      <c r="H158" s="269"/>
      <c r="I158" s="269"/>
      <c r="J158" s="269"/>
      <c r="K158" s="266">
        <v>3578143761.25</v>
      </c>
      <c r="L158" s="266"/>
      <c r="M158" s="266"/>
      <c r="N158" s="266"/>
      <c r="O158" s="266"/>
      <c r="P158" s="266"/>
      <c r="Q158" s="266"/>
      <c r="R158" s="266"/>
      <c r="S158" s="266"/>
      <c r="T158" s="264">
        <v>1</v>
      </c>
      <c r="U158" s="264"/>
      <c r="V158" s="264"/>
      <c r="W158" s="264"/>
      <c r="X158" s="264"/>
      <c r="Y158" s="264"/>
      <c r="Z158" s="264"/>
      <c r="AA158" s="264"/>
      <c r="AB158" s="264"/>
      <c r="AC158" s="264"/>
      <c r="AD158" s="264"/>
      <c r="AE158" s="263">
        <v>50406</v>
      </c>
      <c r="AF158" s="263"/>
      <c r="AG158" s="263"/>
      <c r="AH158" s="263"/>
      <c r="AI158" s="264">
        <v>1</v>
      </c>
      <c r="AJ158" s="264"/>
      <c r="AK158" s="264"/>
      <c r="AL158" s="264"/>
      <c r="AM158" s="264"/>
      <c r="AN158" s="264"/>
      <c r="AO158" s="264"/>
      <c r="AP158" s="264"/>
    </row>
    <row r="159" spans="2:44" s="1" customFormat="1" ht="6" customHeight="1" x14ac:dyDescent="0.15"/>
    <row r="160" spans="2:44" s="1" customFormat="1" ht="12.75" customHeight="1" x14ac:dyDescent="0.15">
      <c r="B160" s="250" t="s">
        <v>1238</v>
      </c>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row>
    <row r="161" spans="2:44" s="1" customFormat="1" ht="5.25" customHeight="1" x14ac:dyDescent="0.15"/>
    <row r="162" spans="2:44" s="1" customFormat="1" ht="7.35" customHeight="1" x14ac:dyDescent="0.15">
      <c r="B162" s="248" t="s">
        <v>1155</v>
      </c>
      <c r="C162" s="248"/>
      <c r="D162" s="248"/>
      <c r="E162" s="248"/>
      <c r="F162" s="248"/>
      <c r="G162" s="248"/>
      <c r="H162" s="248"/>
      <c r="I162" s="248"/>
      <c r="J162" s="248" t="s">
        <v>1117</v>
      </c>
      <c r="K162" s="248"/>
      <c r="L162" s="248"/>
      <c r="M162" s="248"/>
      <c r="N162" s="248"/>
      <c r="O162" s="248"/>
      <c r="P162" s="248"/>
      <c r="Q162" s="248"/>
      <c r="R162" s="248"/>
      <c r="S162" s="248"/>
      <c r="T162" s="248"/>
      <c r="U162" s="248" t="s">
        <v>1118</v>
      </c>
      <c r="V162" s="248"/>
      <c r="W162" s="248"/>
      <c r="X162" s="248"/>
      <c r="Y162" s="248"/>
      <c r="Z162" s="248"/>
      <c r="AA162" s="248"/>
      <c r="AB162" s="248"/>
      <c r="AC162" s="248"/>
      <c r="AD162" s="248"/>
      <c r="AE162" s="248" t="s">
        <v>1156</v>
      </c>
      <c r="AF162" s="248"/>
      <c r="AG162" s="248"/>
      <c r="AH162" s="248"/>
      <c r="AI162" s="248"/>
      <c r="AJ162" s="248" t="s">
        <v>1118</v>
      </c>
      <c r="AK162" s="248"/>
      <c r="AL162" s="248"/>
      <c r="AM162" s="248"/>
      <c r="AN162" s="248"/>
      <c r="AO162" s="248"/>
      <c r="AP162" s="248"/>
    </row>
    <row r="163" spans="2:44" s="1" customFormat="1" ht="7.2" customHeight="1" x14ac:dyDescent="0.15">
      <c r="B163" s="252" t="s">
        <v>1157</v>
      </c>
      <c r="C163" s="252"/>
      <c r="D163" s="252"/>
      <c r="E163" s="252"/>
      <c r="F163" s="252"/>
      <c r="G163" s="252"/>
      <c r="H163" s="252"/>
      <c r="I163" s="252"/>
      <c r="J163" s="265">
        <v>536142687.97000003</v>
      </c>
      <c r="K163" s="265"/>
      <c r="L163" s="265"/>
      <c r="M163" s="265"/>
      <c r="N163" s="265"/>
      <c r="O163" s="265"/>
      <c r="P163" s="265"/>
      <c r="Q163" s="265"/>
      <c r="R163" s="265"/>
      <c r="S163" s="265"/>
      <c r="T163" s="265"/>
      <c r="U163" s="257">
        <v>0.14983821884862</v>
      </c>
      <c r="V163" s="257"/>
      <c r="W163" s="257"/>
      <c r="X163" s="257"/>
      <c r="Y163" s="257"/>
      <c r="Z163" s="257"/>
      <c r="AA163" s="257"/>
      <c r="AB163" s="257"/>
      <c r="AC163" s="257"/>
      <c r="AD163" s="257"/>
      <c r="AE163" s="256">
        <v>13121</v>
      </c>
      <c r="AF163" s="256"/>
      <c r="AG163" s="256"/>
      <c r="AH163" s="256"/>
      <c r="AI163" s="256"/>
      <c r="AJ163" s="257">
        <v>0.49341907340553498</v>
      </c>
      <c r="AK163" s="257"/>
      <c r="AL163" s="257"/>
      <c r="AM163" s="257"/>
      <c r="AN163" s="257"/>
      <c r="AO163" s="257"/>
      <c r="AP163" s="257"/>
    </row>
    <row r="164" spans="2:44" s="1" customFormat="1" ht="7.2" customHeight="1" x14ac:dyDescent="0.15">
      <c r="B164" s="252" t="s">
        <v>1158</v>
      </c>
      <c r="C164" s="252"/>
      <c r="D164" s="252"/>
      <c r="E164" s="252"/>
      <c r="F164" s="252"/>
      <c r="G164" s="252"/>
      <c r="H164" s="252"/>
      <c r="I164" s="252"/>
      <c r="J164" s="265">
        <v>1078884442.77</v>
      </c>
      <c r="K164" s="265"/>
      <c r="L164" s="265"/>
      <c r="M164" s="265"/>
      <c r="N164" s="265"/>
      <c r="O164" s="265"/>
      <c r="P164" s="265"/>
      <c r="Q164" s="265"/>
      <c r="R164" s="265"/>
      <c r="S164" s="265"/>
      <c r="T164" s="265"/>
      <c r="U164" s="257">
        <v>0.30152070871325198</v>
      </c>
      <c r="V164" s="257"/>
      <c r="W164" s="257"/>
      <c r="X164" s="257"/>
      <c r="Y164" s="257"/>
      <c r="Z164" s="257"/>
      <c r="AA164" s="257"/>
      <c r="AB164" s="257"/>
      <c r="AC164" s="257"/>
      <c r="AD164" s="257"/>
      <c r="AE164" s="256">
        <v>7380</v>
      </c>
      <c r="AF164" s="256"/>
      <c r="AG164" s="256"/>
      <c r="AH164" s="256"/>
      <c r="AI164" s="256"/>
      <c r="AJ164" s="257">
        <v>0.27752707581227398</v>
      </c>
      <c r="AK164" s="257"/>
      <c r="AL164" s="257"/>
      <c r="AM164" s="257"/>
      <c r="AN164" s="257"/>
      <c r="AO164" s="257"/>
      <c r="AP164" s="257"/>
    </row>
    <row r="165" spans="2:44" s="1" customFormat="1" ht="7.2" customHeight="1" x14ac:dyDescent="0.15">
      <c r="B165" s="252" t="s">
        <v>1159</v>
      </c>
      <c r="C165" s="252"/>
      <c r="D165" s="252"/>
      <c r="E165" s="252"/>
      <c r="F165" s="252"/>
      <c r="G165" s="252"/>
      <c r="H165" s="252"/>
      <c r="I165" s="252"/>
      <c r="J165" s="265">
        <v>911972370.28999901</v>
      </c>
      <c r="K165" s="265"/>
      <c r="L165" s="265"/>
      <c r="M165" s="265"/>
      <c r="N165" s="265"/>
      <c r="O165" s="265"/>
      <c r="P165" s="265"/>
      <c r="Q165" s="265"/>
      <c r="R165" s="265"/>
      <c r="S165" s="265"/>
      <c r="T165" s="265"/>
      <c r="U165" s="257">
        <v>0.254873037848934</v>
      </c>
      <c r="V165" s="257"/>
      <c r="W165" s="257"/>
      <c r="X165" s="257"/>
      <c r="Y165" s="257"/>
      <c r="Z165" s="257"/>
      <c r="AA165" s="257"/>
      <c r="AB165" s="257"/>
      <c r="AC165" s="257"/>
      <c r="AD165" s="257"/>
      <c r="AE165" s="256">
        <v>3745</v>
      </c>
      <c r="AF165" s="256"/>
      <c r="AG165" s="256"/>
      <c r="AH165" s="256"/>
      <c r="AI165" s="256"/>
      <c r="AJ165" s="257">
        <v>0.14083182912153999</v>
      </c>
      <c r="AK165" s="257"/>
      <c r="AL165" s="257"/>
      <c r="AM165" s="257"/>
      <c r="AN165" s="257"/>
      <c r="AO165" s="257"/>
      <c r="AP165" s="257"/>
    </row>
    <row r="166" spans="2:44" s="1" customFormat="1" ht="7.2" customHeight="1" x14ac:dyDescent="0.15">
      <c r="B166" s="252" t="s">
        <v>1160</v>
      </c>
      <c r="C166" s="252"/>
      <c r="D166" s="252"/>
      <c r="E166" s="252"/>
      <c r="F166" s="252"/>
      <c r="G166" s="252"/>
      <c r="H166" s="252"/>
      <c r="I166" s="252"/>
      <c r="J166" s="265">
        <v>475877901.97000003</v>
      </c>
      <c r="K166" s="265"/>
      <c r="L166" s="265"/>
      <c r="M166" s="265"/>
      <c r="N166" s="265"/>
      <c r="O166" s="265"/>
      <c r="P166" s="265"/>
      <c r="Q166" s="265"/>
      <c r="R166" s="265"/>
      <c r="S166" s="265"/>
      <c r="T166" s="265"/>
      <c r="U166" s="257">
        <v>0.13299574687959301</v>
      </c>
      <c r="V166" s="257"/>
      <c r="W166" s="257"/>
      <c r="X166" s="257"/>
      <c r="Y166" s="257"/>
      <c r="Z166" s="257"/>
      <c r="AA166" s="257"/>
      <c r="AB166" s="257"/>
      <c r="AC166" s="257"/>
      <c r="AD166" s="257"/>
      <c r="AE166" s="256">
        <v>1393</v>
      </c>
      <c r="AF166" s="256"/>
      <c r="AG166" s="256"/>
      <c r="AH166" s="256"/>
      <c r="AI166" s="256"/>
      <c r="AJ166" s="257">
        <v>5.2384175691937401E-2</v>
      </c>
      <c r="AK166" s="257"/>
      <c r="AL166" s="257"/>
      <c r="AM166" s="257"/>
      <c r="AN166" s="257"/>
      <c r="AO166" s="257"/>
      <c r="AP166" s="257"/>
    </row>
    <row r="167" spans="2:44" s="1" customFormat="1" ht="7.2" customHeight="1" x14ac:dyDescent="0.15">
      <c r="B167" s="252" t="s">
        <v>1161</v>
      </c>
      <c r="C167" s="252"/>
      <c r="D167" s="252"/>
      <c r="E167" s="252"/>
      <c r="F167" s="252"/>
      <c r="G167" s="252"/>
      <c r="H167" s="252"/>
      <c r="I167" s="252"/>
      <c r="J167" s="265">
        <v>575266358.25</v>
      </c>
      <c r="K167" s="265"/>
      <c r="L167" s="265"/>
      <c r="M167" s="265"/>
      <c r="N167" s="265"/>
      <c r="O167" s="265"/>
      <c r="P167" s="265"/>
      <c r="Q167" s="265"/>
      <c r="R167" s="265"/>
      <c r="S167" s="265"/>
      <c r="T167" s="265"/>
      <c r="U167" s="257">
        <v>0.160772287709601</v>
      </c>
      <c r="V167" s="257"/>
      <c r="W167" s="257"/>
      <c r="X167" s="257"/>
      <c r="Y167" s="257"/>
      <c r="Z167" s="257"/>
      <c r="AA167" s="257"/>
      <c r="AB167" s="257"/>
      <c r="AC167" s="257"/>
      <c r="AD167" s="257"/>
      <c r="AE167" s="256">
        <v>953</v>
      </c>
      <c r="AF167" s="256"/>
      <c r="AG167" s="256"/>
      <c r="AH167" s="256"/>
      <c r="AI167" s="256"/>
      <c r="AJ167" s="257">
        <v>3.5837845968712402E-2</v>
      </c>
      <c r="AK167" s="257"/>
      <c r="AL167" s="257"/>
      <c r="AM167" s="257"/>
      <c r="AN167" s="257"/>
      <c r="AO167" s="257"/>
      <c r="AP167" s="257"/>
    </row>
    <row r="168" spans="2:44" s="1" customFormat="1" ht="8.1" customHeight="1" x14ac:dyDescent="0.15">
      <c r="B168" s="269"/>
      <c r="C168" s="269"/>
      <c r="D168" s="269"/>
      <c r="E168" s="269"/>
      <c r="F168" s="269"/>
      <c r="G168" s="269"/>
      <c r="H168" s="269"/>
      <c r="I168" s="269"/>
      <c r="J168" s="266">
        <v>3578143761.25</v>
      </c>
      <c r="K168" s="266"/>
      <c r="L168" s="266"/>
      <c r="M168" s="266"/>
      <c r="N168" s="266"/>
      <c r="O168" s="266"/>
      <c r="P168" s="266"/>
      <c r="Q168" s="266"/>
      <c r="R168" s="266"/>
      <c r="S168" s="266"/>
      <c r="T168" s="266"/>
      <c r="U168" s="264">
        <v>1</v>
      </c>
      <c r="V168" s="264"/>
      <c r="W168" s="264"/>
      <c r="X168" s="264"/>
      <c r="Y168" s="264"/>
      <c r="Z168" s="264"/>
      <c r="AA168" s="264"/>
      <c r="AB168" s="264"/>
      <c r="AC168" s="264"/>
      <c r="AD168" s="264"/>
      <c r="AE168" s="263">
        <v>26592</v>
      </c>
      <c r="AF168" s="263"/>
      <c r="AG168" s="263"/>
      <c r="AH168" s="263"/>
      <c r="AI168" s="263"/>
      <c r="AJ168" s="264">
        <v>1</v>
      </c>
      <c r="AK168" s="264"/>
      <c r="AL168" s="264"/>
      <c r="AM168" s="264"/>
      <c r="AN168" s="264"/>
      <c r="AO168" s="264"/>
      <c r="AP168" s="264"/>
    </row>
    <row r="169" spans="2:44" s="1" customFormat="1" ht="6" customHeight="1" x14ac:dyDescent="0.15"/>
    <row r="170" spans="2:44" s="1" customFormat="1" ht="12.75" customHeight="1" x14ac:dyDescent="0.15">
      <c r="B170" s="250" t="s">
        <v>1239</v>
      </c>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row>
    <row r="171" spans="2:44" s="1" customFormat="1" ht="5.25" customHeight="1" x14ac:dyDescent="0.15"/>
    <row r="172" spans="2:44" s="1" customFormat="1" ht="7.35" customHeight="1" x14ac:dyDescent="0.15">
      <c r="B172" s="269"/>
      <c r="C172" s="269"/>
      <c r="D172" s="269"/>
      <c r="E172" s="269"/>
      <c r="F172" s="269"/>
      <c r="G172" s="269"/>
      <c r="H172" s="269"/>
      <c r="I172" s="248" t="s">
        <v>1117</v>
      </c>
      <c r="J172" s="248"/>
      <c r="K172" s="248"/>
      <c r="L172" s="248"/>
      <c r="M172" s="248"/>
      <c r="N172" s="248"/>
      <c r="O172" s="248"/>
      <c r="P172" s="248"/>
      <c r="Q172" s="248"/>
      <c r="R172" s="248"/>
      <c r="S172" s="248"/>
      <c r="T172" s="248" t="s">
        <v>1118</v>
      </c>
      <c r="U172" s="248"/>
      <c r="V172" s="248"/>
      <c r="W172" s="248"/>
      <c r="X172" s="248"/>
      <c r="Y172" s="248"/>
      <c r="Z172" s="248"/>
      <c r="AA172" s="248"/>
      <c r="AB172" s="248"/>
      <c r="AC172" s="248"/>
      <c r="AD172" s="248" t="s">
        <v>1119</v>
      </c>
      <c r="AE172" s="248"/>
      <c r="AF172" s="248"/>
      <c r="AG172" s="248"/>
      <c r="AH172" s="248"/>
      <c r="AI172" s="248"/>
      <c r="AJ172" s="248"/>
      <c r="AK172" s="248"/>
      <c r="AL172" s="248"/>
      <c r="AM172" s="248" t="s">
        <v>1118</v>
      </c>
      <c r="AN172" s="248"/>
      <c r="AO172" s="248"/>
      <c r="AP172" s="248"/>
    </row>
    <row r="173" spans="2:44" s="1" customFormat="1" ht="7.35" customHeight="1" x14ac:dyDescent="0.15">
      <c r="B173" s="252" t="s">
        <v>1162</v>
      </c>
      <c r="C173" s="252"/>
      <c r="D173" s="252"/>
      <c r="E173" s="252"/>
      <c r="F173" s="252"/>
      <c r="G173" s="252"/>
      <c r="H173" s="252"/>
      <c r="I173" s="265">
        <v>1463286.39</v>
      </c>
      <c r="J173" s="265"/>
      <c r="K173" s="265"/>
      <c r="L173" s="265"/>
      <c r="M173" s="265"/>
      <c r="N173" s="265"/>
      <c r="O173" s="265"/>
      <c r="P173" s="265"/>
      <c r="Q173" s="265"/>
      <c r="R173" s="265"/>
      <c r="S173" s="265"/>
      <c r="T173" s="257">
        <v>4.0895125731024501E-4</v>
      </c>
      <c r="U173" s="257"/>
      <c r="V173" s="257"/>
      <c r="W173" s="257"/>
      <c r="X173" s="257"/>
      <c r="Y173" s="257"/>
      <c r="Z173" s="257"/>
      <c r="AA173" s="257"/>
      <c r="AB173" s="257"/>
      <c r="AC173" s="257"/>
      <c r="AD173" s="256">
        <v>30</v>
      </c>
      <c r="AE173" s="256"/>
      <c r="AF173" s="256"/>
      <c r="AG173" s="256"/>
      <c r="AH173" s="256"/>
      <c r="AI173" s="256"/>
      <c r="AJ173" s="256"/>
      <c r="AK173" s="256"/>
      <c r="AL173" s="256"/>
      <c r="AM173" s="257">
        <v>5.9516724199500104E-4</v>
      </c>
      <c r="AN173" s="257"/>
      <c r="AO173" s="257"/>
      <c r="AP173" s="257"/>
    </row>
    <row r="174" spans="2:44" s="1" customFormat="1" ht="7.35" customHeight="1" x14ac:dyDescent="0.15">
      <c r="B174" s="252" t="s">
        <v>1163</v>
      </c>
      <c r="C174" s="252"/>
      <c r="D174" s="252"/>
      <c r="E174" s="252"/>
      <c r="F174" s="252"/>
      <c r="G174" s="252"/>
      <c r="H174" s="252"/>
      <c r="I174" s="265">
        <v>170296511.83000001</v>
      </c>
      <c r="J174" s="265"/>
      <c r="K174" s="265"/>
      <c r="L174" s="265"/>
      <c r="M174" s="265"/>
      <c r="N174" s="265"/>
      <c r="O174" s="265"/>
      <c r="P174" s="265"/>
      <c r="Q174" s="265"/>
      <c r="R174" s="265"/>
      <c r="S174" s="265"/>
      <c r="T174" s="257">
        <v>4.7593535417511497E-2</v>
      </c>
      <c r="U174" s="257"/>
      <c r="V174" s="257"/>
      <c r="W174" s="257"/>
      <c r="X174" s="257"/>
      <c r="Y174" s="257"/>
      <c r="Z174" s="257"/>
      <c r="AA174" s="257"/>
      <c r="AB174" s="257"/>
      <c r="AC174" s="257"/>
      <c r="AD174" s="256">
        <v>1760</v>
      </c>
      <c r="AE174" s="256"/>
      <c r="AF174" s="256"/>
      <c r="AG174" s="256"/>
      <c r="AH174" s="256"/>
      <c r="AI174" s="256"/>
      <c r="AJ174" s="256"/>
      <c r="AK174" s="256"/>
      <c r="AL174" s="256"/>
      <c r="AM174" s="257">
        <v>3.4916478197040003E-2</v>
      </c>
      <c r="AN174" s="257"/>
      <c r="AO174" s="257"/>
      <c r="AP174" s="257"/>
    </row>
    <row r="175" spans="2:44" s="1" customFormat="1" ht="7.35" customHeight="1" x14ac:dyDescent="0.15">
      <c r="B175" s="252" t="s">
        <v>1164</v>
      </c>
      <c r="C175" s="252"/>
      <c r="D175" s="252"/>
      <c r="E175" s="252"/>
      <c r="F175" s="252"/>
      <c r="G175" s="252"/>
      <c r="H175" s="252"/>
      <c r="I175" s="265">
        <v>1087776497.9500101</v>
      </c>
      <c r="J175" s="265"/>
      <c r="K175" s="265"/>
      <c r="L175" s="265"/>
      <c r="M175" s="265"/>
      <c r="N175" s="265"/>
      <c r="O175" s="265"/>
      <c r="P175" s="265"/>
      <c r="Q175" s="265"/>
      <c r="R175" s="265"/>
      <c r="S175" s="265"/>
      <c r="T175" s="257">
        <v>0.30400581154123202</v>
      </c>
      <c r="U175" s="257"/>
      <c r="V175" s="257"/>
      <c r="W175" s="257"/>
      <c r="X175" s="257"/>
      <c r="Y175" s="257"/>
      <c r="Z175" s="257"/>
      <c r="AA175" s="257"/>
      <c r="AB175" s="257"/>
      <c r="AC175" s="257"/>
      <c r="AD175" s="256">
        <v>13459</v>
      </c>
      <c r="AE175" s="256"/>
      <c r="AF175" s="256"/>
      <c r="AG175" s="256"/>
      <c r="AH175" s="256"/>
      <c r="AI175" s="256"/>
      <c r="AJ175" s="256"/>
      <c r="AK175" s="256"/>
      <c r="AL175" s="256"/>
      <c r="AM175" s="257">
        <v>0.26701186366702401</v>
      </c>
      <c r="AN175" s="257"/>
      <c r="AO175" s="257"/>
      <c r="AP175" s="257"/>
    </row>
    <row r="176" spans="2:44" s="1" customFormat="1" ht="7.35" customHeight="1" x14ac:dyDescent="0.15">
      <c r="B176" s="252" t="s">
        <v>1165</v>
      </c>
      <c r="C176" s="252"/>
      <c r="D176" s="252"/>
      <c r="E176" s="252"/>
      <c r="F176" s="252"/>
      <c r="G176" s="252"/>
      <c r="H176" s="252"/>
      <c r="I176" s="265">
        <v>1502230523.48</v>
      </c>
      <c r="J176" s="265"/>
      <c r="K176" s="265"/>
      <c r="L176" s="265"/>
      <c r="M176" s="265"/>
      <c r="N176" s="265"/>
      <c r="O176" s="265"/>
      <c r="P176" s="265"/>
      <c r="Q176" s="265"/>
      <c r="R176" s="265"/>
      <c r="S176" s="265"/>
      <c r="T176" s="257">
        <v>0.41983515021073498</v>
      </c>
      <c r="U176" s="257"/>
      <c r="V176" s="257"/>
      <c r="W176" s="257"/>
      <c r="X176" s="257"/>
      <c r="Y176" s="257"/>
      <c r="Z176" s="257"/>
      <c r="AA176" s="257"/>
      <c r="AB176" s="257"/>
      <c r="AC176" s="257"/>
      <c r="AD176" s="256">
        <v>25300</v>
      </c>
      <c r="AE176" s="256"/>
      <c r="AF176" s="256"/>
      <c r="AG176" s="256"/>
      <c r="AH176" s="256"/>
      <c r="AI176" s="256"/>
      <c r="AJ176" s="256"/>
      <c r="AK176" s="256"/>
      <c r="AL176" s="256"/>
      <c r="AM176" s="257">
        <v>0.50192437408245105</v>
      </c>
      <c r="AN176" s="257"/>
      <c r="AO176" s="257"/>
      <c r="AP176" s="257"/>
    </row>
    <row r="177" spans="2:44" s="1" customFormat="1" ht="7.35" customHeight="1" x14ac:dyDescent="0.15">
      <c r="B177" s="252" t="s">
        <v>1166</v>
      </c>
      <c r="C177" s="252"/>
      <c r="D177" s="252"/>
      <c r="E177" s="252"/>
      <c r="F177" s="252"/>
      <c r="G177" s="252"/>
      <c r="H177" s="252"/>
      <c r="I177" s="265">
        <v>275838645.08999997</v>
      </c>
      <c r="J177" s="265"/>
      <c r="K177" s="265"/>
      <c r="L177" s="265"/>
      <c r="M177" s="265"/>
      <c r="N177" s="265"/>
      <c r="O177" s="265"/>
      <c r="P177" s="265"/>
      <c r="Q177" s="265"/>
      <c r="R177" s="265"/>
      <c r="S177" s="265"/>
      <c r="T177" s="257">
        <v>7.70898721502562E-2</v>
      </c>
      <c r="U177" s="257"/>
      <c r="V177" s="257"/>
      <c r="W177" s="257"/>
      <c r="X177" s="257"/>
      <c r="Y177" s="257"/>
      <c r="Z177" s="257"/>
      <c r="AA177" s="257"/>
      <c r="AB177" s="257"/>
      <c r="AC177" s="257"/>
      <c r="AD177" s="256">
        <v>3934</v>
      </c>
      <c r="AE177" s="256"/>
      <c r="AF177" s="256"/>
      <c r="AG177" s="256"/>
      <c r="AH177" s="256"/>
      <c r="AI177" s="256"/>
      <c r="AJ177" s="256"/>
      <c r="AK177" s="256"/>
      <c r="AL177" s="256"/>
      <c r="AM177" s="257">
        <v>7.8046264333611101E-2</v>
      </c>
      <c r="AN177" s="257"/>
      <c r="AO177" s="257"/>
      <c r="AP177" s="257"/>
    </row>
    <row r="178" spans="2:44" s="1" customFormat="1" ht="7.35" customHeight="1" x14ac:dyDescent="0.15">
      <c r="B178" s="252" t="s">
        <v>1167</v>
      </c>
      <c r="C178" s="252"/>
      <c r="D178" s="252"/>
      <c r="E178" s="252"/>
      <c r="F178" s="252"/>
      <c r="G178" s="252"/>
      <c r="H178" s="252"/>
      <c r="I178" s="265">
        <v>177019094.40000001</v>
      </c>
      <c r="J178" s="265"/>
      <c r="K178" s="265"/>
      <c r="L178" s="265"/>
      <c r="M178" s="265"/>
      <c r="N178" s="265"/>
      <c r="O178" s="265"/>
      <c r="P178" s="265"/>
      <c r="Q178" s="265"/>
      <c r="R178" s="265"/>
      <c r="S178" s="265"/>
      <c r="T178" s="257">
        <v>4.9472325935322199E-2</v>
      </c>
      <c r="U178" s="257"/>
      <c r="V178" s="257"/>
      <c r="W178" s="257"/>
      <c r="X178" s="257"/>
      <c r="Y178" s="257"/>
      <c r="Z178" s="257"/>
      <c r="AA178" s="257"/>
      <c r="AB178" s="257"/>
      <c r="AC178" s="257"/>
      <c r="AD178" s="256">
        <v>2211</v>
      </c>
      <c r="AE178" s="256"/>
      <c r="AF178" s="256"/>
      <c r="AG178" s="256"/>
      <c r="AH178" s="256"/>
      <c r="AI178" s="256"/>
      <c r="AJ178" s="256"/>
      <c r="AK178" s="256"/>
      <c r="AL178" s="256"/>
      <c r="AM178" s="257">
        <v>4.3863825735031503E-2</v>
      </c>
      <c r="AN178" s="257"/>
      <c r="AO178" s="257"/>
      <c r="AP178" s="257"/>
    </row>
    <row r="179" spans="2:44" s="1" customFormat="1" ht="7.35" customHeight="1" x14ac:dyDescent="0.15">
      <c r="B179" s="252" t="s">
        <v>1168</v>
      </c>
      <c r="C179" s="252"/>
      <c r="D179" s="252"/>
      <c r="E179" s="252"/>
      <c r="F179" s="252"/>
      <c r="G179" s="252"/>
      <c r="H179" s="252"/>
      <c r="I179" s="265">
        <v>194553247.71000001</v>
      </c>
      <c r="J179" s="265"/>
      <c r="K179" s="265"/>
      <c r="L179" s="265"/>
      <c r="M179" s="265"/>
      <c r="N179" s="265"/>
      <c r="O179" s="265"/>
      <c r="P179" s="265"/>
      <c r="Q179" s="265"/>
      <c r="R179" s="265"/>
      <c r="S179" s="265"/>
      <c r="T179" s="257">
        <v>5.43726749654223E-2</v>
      </c>
      <c r="U179" s="257"/>
      <c r="V179" s="257"/>
      <c r="W179" s="257"/>
      <c r="X179" s="257"/>
      <c r="Y179" s="257"/>
      <c r="Z179" s="257"/>
      <c r="AA179" s="257"/>
      <c r="AB179" s="257"/>
      <c r="AC179" s="257"/>
      <c r="AD179" s="256">
        <v>1590</v>
      </c>
      <c r="AE179" s="256"/>
      <c r="AF179" s="256"/>
      <c r="AG179" s="256"/>
      <c r="AH179" s="256"/>
      <c r="AI179" s="256"/>
      <c r="AJ179" s="256"/>
      <c r="AK179" s="256"/>
      <c r="AL179" s="256"/>
      <c r="AM179" s="257">
        <v>3.1543863825735E-2</v>
      </c>
      <c r="AN179" s="257"/>
      <c r="AO179" s="257"/>
      <c r="AP179" s="257"/>
    </row>
    <row r="180" spans="2:44" s="1" customFormat="1" ht="7.35" customHeight="1" x14ac:dyDescent="0.15">
      <c r="B180" s="252" t="s">
        <v>1169</v>
      </c>
      <c r="C180" s="252"/>
      <c r="D180" s="252"/>
      <c r="E180" s="252"/>
      <c r="F180" s="252"/>
      <c r="G180" s="252"/>
      <c r="H180" s="252"/>
      <c r="I180" s="265">
        <v>118728092.34999999</v>
      </c>
      <c r="J180" s="265"/>
      <c r="K180" s="265"/>
      <c r="L180" s="265"/>
      <c r="M180" s="265"/>
      <c r="N180" s="265"/>
      <c r="O180" s="265"/>
      <c r="P180" s="265"/>
      <c r="Q180" s="265"/>
      <c r="R180" s="265"/>
      <c r="S180" s="265"/>
      <c r="T180" s="257">
        <v>3.3181476282697797E-2</v>
      </c>
      <c r="U180" s="257"/>
      <c r="V180" s="257"/>
      <c r="W180" s="257"/>
      <c r="X180" s="257"/>
      <c r="Y180" s="257"/>
      <c r="Z180" s="257"/>
      <c r="AA180" s="257"/>
      <c r="AB180" s="257"/>
      <c r="AC180" s="257"/>
      <c r="AD180" s="256">
        <v>1152</v>
      </c>
      <c r="AE180" s="256"/>
      <c r="AF180" s="256"/>
      <c r="AG180" s="256"/>
      <c r="AH180" s="256"/>
      <c r="AI180" s="256"/>
      <c r="AJ180" s="256"/>
      <c r="AK180" s="256"/>
      <c r="AL180" s="256"/>
      <c r="AM180" s="257">
        <v>2.2854422092608E-2</v>
      </c>
      <c r="AN180" s="257"/>
      <c r="AO180" s="257"/>
      <c r="AP180" s="257"/>
    </row>
    <row r="181" spans="2:44" s="1" customFormat="1" ht="7.35" customHeight="1" x14ac:dyDescent="0.15">
      <c r="B181" s="252" t="s">
        <v>1170</v>
      </c>
      <c r="C181" s="252"/>
      <c r="D181" s="252"/>
      <c r="E181" s="252"/>
      <c r="F181" s="252"/>
      <c r="G181" s="252"/>
      <c r="H181" s="252"/>
      <c r="I181" s="265">
        <v>30930118.120000001</v>
      </c>
      <c r="J181" s="265"/>
      <c r="K181" s="265"/>
      <c r="L181" s="265"/>
      <c r="M181" s="265"/>
      <c r="N181" s="265"/>
      <c r="O181" s="265"/>
      <c r="P181" s="265"/>
      <c r="Q181" s="265"/>
      <c r="R181" s="265"/>
      <c r="S181" s="265"/>
      <c r="T181" s="257">
        <v>8.6441798272506292E-3</v>
      </c>
      <c r="U181" s="257"/>
      <c r="V181" s="257"/>
      <c r="W181" s="257"/>
      <c r="X181" s="257"/>
      <c r="Y181" s="257"/>
      <c r="Z181" s="257"/>
      <c r="AA181" s="257"/>
      <c r="AB181" s="257"/>
      <c r="AC181" s="257"/>
      <c r="AD181" s="256">
        <v>417</v>
      </c>
      <c r="AE181" s="256"/>
      <c r="AF181" s="256"/>
      <c r="AG181" s="256"/>
      <c r="AH181" s="256"/>
      <c r="AI181" s="256"/>
      <c r="AJ181" s="256"/>
      <c r="AK181" s="256"/>
      <c r="AL181" s="256"/>
      <c r="AM181" s="257">
        <v>8.2728246637305096E-3</v>
      </c>
      <c r="AN181" s="257"/>
      <c r="AO181" s="257"/>
      <c r="AP181" s="257"/>
    </row>
    <row r="182" spans="2:44" s="1" customFormat="1" ht="7.35" customHeight="1" x14ac:dyDescent="0.15">
      <c r="B182" s="252" t="s">
        <v>1171</v>
      </c>
      <c r="C182" s="252"/>
      <c r="D182" s="252"/>
      <c r="E182" s="252"/>
      <c r="F182" s="252"/>
      <c r="G182" s="252"/>
      <c r="H182" s="252"/>
      <c r="I182" s="265">
        <v>5952297.5599999996</v>
      </c>
      <c r="J182" s="265"/>
      <c r="K182" s="265"/>
      <c r="L182" s="265"/>
      <c r="M182" s="265"/>
      <c r="N182" s="265"/>
      <c r="O182" s="265"/>
      <c r="P182" s="265"/>
      <c r="Q182" s="265"/>
      <c r="R182" s="265"/>
      <c r="S182" s="265"/>
      <c r="T182" s="257">
        <v>1.66351548656631E-3</v>
      </c>
      <c r="U182" s="257"/>
      <c r="V182" s="257"/>
      <c r="W182" s="257"/>
      <c r="X182" s="257"/>
      <c r="Y182" s="257"/>
      <c r="Z182" s="257"/>
      <c r="AA182" s="257"/>
      <c r="AB182" s="257"/>
      <c r="AC182" s="257"/>
      <c r="AD182" s="256">
        <v>148</v>
      </c>
      <c r="AE182" s="256"/>
      <c r="AF182" s="256"/>
      <c r="AG182" s="256"/>
      <c r="AH182" s="256"/>
      <c r="AI182" s="256"/>
      <c r="AJ182" s="256"/>
      <c r="AK182" s="256"/>
      <c r="AL182" s="256"/>
      <c r="AM182" s="257">
        <v>2.9361583938420002E-3</v>
      </c>
      <c r="AN182" s="257"/>
      <c r="AO182" s="257"/>
      <c r="AP182" s="257"/>
    </row>
    <row r="183" spans="2:44" s="1" customFormat="1" ht="7.35" customHeight="1" x14ac:dyDescent="0.15">
      <c r="B183" s="252" t="s">
        <v>1172</v>
      </c>
      <c r="C183" s="252"/>
      <c r="D183" s="252"/>
      <c r="E183" s="252"/>
      <c r="F183" s="252"/>
      <c r="G183" s="252"/>
      <c r="H183" s="252"/>
      <c r="I183" s="265">
        <v>5430500.3899999997</v>
      </c>
      <c r="J183" s="265"/>
      <c r="K183" s="265"/>
      <c r="L183" s="265"/>
      <c r="M183" s="265"/>
      <c r="N183" s="265"/>
      <c r="O183" s="265"/>
      <c r="P183" s="265"/>
      <c r="Q183" s="265"/>
      <c r="R183" s="265"/>
      <c r="S183" s="265"/>
      <c r="T183" s="257">
        <v>1.5176864744257501E-3</v>
      </c>
      <c r="U183" s="257"/>
      <c r="V183" s="257"/>
      <c r="W183" s="257"/>
      <c r="X183" s="257"/>
      <c r="Y183" s="257"/>
      <c r="Z183" s="257"/>
      <c r="AA183" s="257"/>
      <c r="AB183" s="257"/>
      <c r="AC183" s="257"/>
      <c r="AD183" s="256">
        <v>136</v>
      </c>
      <c r="AE183" s="256"/>
      <c r="AF183" s="256"/>
      <c r="AG183" s="256"/>
      <c r="AH183" s="256"/>
      <c r="AI183" s="256"/>
      <c r="AJ183" s="256"/>
      <c r="AK183" s="256"/>
      <c r="AL183" s="256"/>
      <c r="AM183" s="257">
        <v>2.6980914970439998E-3</v>
      </c>
      <c r="AN183" s="257"/>
      <c r="AO183" s="257"/>
      <c r="AP183" s="257"/>
    </row>
    <row r="184" spans="2:44" s="1" customFormat="1" ht="7.35" customHeight="1" x14ac:dyDescent="0.15">
      <c r="B184" s="252" t="s">
        <v>1173</v>
      </c>
      <c r="C184" s="252"/>
      <c r="D184" s="252"/>
      <c r="E184" s="252"/>
      <c r="F184" s="252"/>
      <c r="G184" s="252"/>
      <c r="H184" s="252"/>
      <c r="I184" s="265">
        <v>4374089.05</v>
      </c>
      <c r="J184" s="265"/>
      <c r="K184" s="265"/>
      <c r="L184" s="265"/>
      <c r="M184" s="265"/>
      <c r="N184" s="265"/>
      <c r="O184" s="265"/>
      <c r="P184" s="265"/>
      <c r="Q184" s="265"/>
      <c r="R184" s="265"/>
      <c r="S184" s="265"/>
      <c r="T184" s="257">
        <v>1.2224464252582E-3</v>
      </c>
      <c r="U184" s="257"/>
      <c r="V184" s="257"/>
      <c r="W184" s="257"/>
      <c r="X184" s="257"/>
      <c r="Y184" s="257"/>
      <c r="Z184" s="257"/>
      <c r="AA184" s="257"/>
      <c r="AB184" s="257"/>
      <c r="AC184" s="257"/>
      <c r="AD184" s="256">
        <v>153</v>
      </c>
      <c r="AE184" s="256"/>
      <c r="AF184" s="256"/>
      <c r="AG184" s="256"/>
      <c r="AH184" s="256"/>
      <c r="AI184" s="256"/>
      <c r="AJ184" s="256"/>
      <c r="AK184" s="256"/>
      <c r="AL184" s="256"/>
      <c r="AM184" s="257">
        <v>3.0353529341745002E-3</v>
      </c>
      <c r="AN184" s="257"/>
      <c r="AO184" s="257"/>
      <c r="AP184" s="257"/>
    </row>
    <row r="185" spans="2:44" s="1" customFormat="1" ht="7.35" customHeight="1" x14ac:dyDescent="0.15">
      <c r="B185" s="252" t="s">
        <v>1174</v>
      </c>
      <c r="C185" s="252"/>
      <c r="D185" s="252"/>
      <c r="E185" s="252"/>
      <c r="F185" s="252"/>
      <c r="G185" s="252"/>
      <c r="H185" s="252"/>
      <c r="I185" s="265">
        <v>2737932.22</v>
      </c>
      <c r="J185" s="265"/>
      <c r="K185" s="265"/>
      <c r="L185" s="265"/>
      <c r="M185" s="265"/>
      <c r="N185" s="265"/>
      <c r="O185" s="265"/>
      <c r="P185" s="265"/>
      <c r="Q185" s="265"/>
      <c r="R185" s="265"/>
      <c r="S185" s="265"/>
      <c r="T185" s="257">
        <v>7.6518228519793102E-4</v>
      </c>
      <c r="U185" s="257"/>
      <c r="V185" s="257"/>
      <c r="W185" s="257"/>
      <c r="X185" s="257"/>
      <c r="Y185" s="257"/>
      <c r="Z185" s="257"/>
      <c r="AA185" s="257"/>
      <c r="AB185" s="257"/>
      <c r="AC185" s="257"/>
      <c r="AD185" s="256">
        <v>78</v>
      </c>
      <c r="AE185" s="256"/>
      <c r="AF185" s="256"/>
      <c r="AG185" s="256"/>
      <c r="AH185" s="256"/>
      <c r="AI185" s="256"/>
      <c r="AJ185" s="256"/>
      <c r="AK185" s="256"/>
      <c r="AL185" s="256"/>
      <c r="AM185" s="257">
        <v>1.547434829187E-3</v>
      </c>
      <c r="AN185" s="257"/>
      <c r="AO185" s="257"/>
      <c r="AP185" s="257"/>
    </row>
    <row r="186" spans="2:44" s="1" customFormat="1" ht="7.35" customHeight="1" x14ac:dyDescent="0.15">
      <c r="B186" s="252" t="s">
        <v>1175</v>
      </c>
      <c r="C186" s="252"/>
      <c r="D186" s="252"/>
      <c r="E186" s="252"/>
      <c r="F186" s="252"/>
      <c r="G186" s="252"/>
      <c r="H186" s="252"/>
      <c r="I186" s="265">
        <v>609001.15</v>
      </c>
      <c r="J186" s="265"/>
      <c r="K186" s="265"/>
      <c r="L186" s="265"/>
      <c r="M186" s="265"/>
      <c r="N186" s="265"/>
      <c r="O186" s="265"/>
      <c r="P186" s="265"/>
      <c r="Q186" s="265"/>
      <c r="R186" s="265"/>
      <c r="S186" s="265"/>
      <c r="T186" s="257">
        <v>1.7020030234538399E-4</v>
      </c>
      <c r="U186" s="257"/>
      <c r="V186" s="257"/>
      <c r="W186" s="257"/>
      <c r="X186" s="257"/>
      <c r="Y186" s="257"/>
      <c r="Z186" s="257"/>
      <c r="AA186" s="257"/>
      <c r="AB186" s="257"/>
      <c r="AC186" s="257"/>
      <c r="AD186" s="256">
        <v>30</v>
      </c>
      <c r="AE186" s="256"/>
      <c r="AF186" s="256"/>
      <c r="AG186" s="256"/>
      <c r="AH186" s="256"/>
      <c r="AI186" s="256"/>
      <c r="AJ186" s="256"/>
      <c r="AK186" s="256"/>
      <c r="AL186" s="256"/>
      <c r="AM186" s="257">
        <v>5.9516724199500104E-4</v>
      </c>
      <c r="AN186" s="257"/>
      <c r="AO186" s="257"/>
      <c r="AP186" s="257"/>
    </row>
    <row r="187" spans="2:44" s="1" customFormat="1" ht="7.35" customHeight="1" x14ac:dyDescent="0.15">
      <c r="B187" s="252" t="s">
        <v>1176</v>
      </c>
      <c r="C187" s="252"/>
      <c r="D187" s="252"/>
      <c r="E187" s="252"/>
      <c r="F187" s="252"/>
      <c r="G187" s="252"/>
      <c r="H187" s="252"/>
      <c r="I187" s="265">
        <v>201738.78</v>
      </c>
      <c r="J187" s="265"/>
      <c r="K187" s="265"/>
      <c r="L187" s="265"/>
      <c r="M187" s="265"/>
      <c r="N187" s="265"/>
      <c r="O187" s="265"/>
      <c r="P187" s="265"/>
      <c r="Q187" s="265"/>
      <c r="R187" s="265"/>
      <c r="S187" s="265"/>
      <c r="T187" s="257">
        <v>5.6380848132698701E-5</v>
      </c>
      <c r="U187" s="257"/>
      <c r="V187" s="257"/>
      <c r="W187" s="257"/>
      <c r="X187" s="257"/>
      <c r="Y187" s="257"/>
      <c r="Z187" s="257"/>
      <c r="AA187" s="257"/>
      <c r="AB187" s="257"/>
      <c r="AC187" s="257"/>
      <c r="AD187" s="256">
        <v>7</v>
      </c>
      <c r="AE187" s="256"/>
      <c r="AF187" s="256"/>
      <c r="AG187" s="256"/>
      <c r="AH187" s="256"/>
      <c r="AI187" s="256"/>
      <c r="AJ187" s="256"/>
      <c r="AK187" s="256"/>
      <c r="AL187" s="256"/>
      <c r="AM187" s="257">
        <v>1.388723564655E-4</v>
      </c>
      <c r="AN187" s="257"/>
      <c r="AO187" s="257"/>
      <c r="AP187" s="257"/>
    </row>
    <row r="188" spans="2:44" s="1" customFormat="1" ht="7.35" customHeight="1" x14ac:dyDescent="0.15">
      <c r="B188" s="252" t="s">
        <v>1177</v>
      </c>
      <c r="C188" s="252"/>
      <c r="D188" s="252"/>
      <c r="E188" s="252"/>
      <c r="F188" s="252"/>
      <c r="G188" s="252"/>
      <c r="H188" s="252"/>
      <c r="I188" s="265">
        <v>2184.7800000000002</v>
      </c>
      <c r="J188" s="265"/>
      <c r="K188" s="265"/>
      <c r="L188" s="265"/>
      <c r="M188" s="265"/>
      <c r="N188" s="265"/>
      <c r="O188" s="265"/>
      <c r="P188" s="265"/>
      <c r="Q188" s="265"/>
      <c r="R188" s="265"/>
      <c r="S188" s="265"/>
      <c r="T188" s="257">
        <v>6.1059033559813095E-7</v>
      </c>
      <c r="U188" s="257"/>
      <c r="V188" s="257"/>
      <c r="W188" s="257"/>
      <c r="X188" s="257"/>
      <c r="Y188" s="257"/>
      <c r="Z188" s="257"/>
      <c r="AA188" s="257"/>
      <c r="AB188" s="257"/>
      <c r="AC188" s="257"/>
      <c r="AD188" s="256">
        <v>1</v>
      </c>
      <c r="AE188" s="256"/>
      <c r="AF188" s="256"/>
      <c r="AG188" s="256"/>
      <c r="AH188" s="256"/>
      <c r="AI188" s="256"/>
      <c r="AJ188" s="256"/>
      <c r="AK188" s="256"/>
      <c r="AL188" s="256"/>
      <c r="AM188" s="257">
        <v>1.98389080665E-5</v>
      </c>
      <c r="AN188" s="257"/>
      <c r="AO188" s="257"/>
      <c r="AP188" s="257"/>
    </row>
    <row r="189" spans="2:44" s="1" customFormat="1" ht="7.35" customHeight="1" x14ac:dyDescent="0.15">
      <c r="B189" s="269"/>
      <c r="C189" s="269"/>
      <c r="D189" s="269"/>
      <c r="E189" s="269"/>
      <c r="F189" s="269"/>
      <c r="G189" s="269"/>
      <c r="H189" s="269"/>
      <c r="I189" s="266">
        <v>3578143761.25001</v>
      </c>
      <c r="J189" s="266"/>
      <c r="K189" s="266"/>
      <c r="L189" s="266"/>
      <c r="M189" s="266"/>
      <c r="N189" s="266"/>
      <c r="O189" s="266"/>
      <c r="P189" s="266"/>
      <c r="Q189" s="266"/>
      <c r="R189" s="266"/>
      <c r="S189" s="266"/>
      <c r="T189" s="264">
        <v>1</v>
      </c>
      <c r="U189" s="264"/>
      <c r="V189" s="264"/>
      <c r="W189" s="264"/>
      <c r="X189" s="264"/>
      <c r="Y189" s="264"/>
      <c r="Z189" s="264"/>
      <c r="AA189" s="264"/>
      <c r="AB189" s="264"/>
      <c r="AC189" s="264"/>
      <c r="AD189" s="263">
        <v>50406</v>
      </c>
      <c r="AE189" s="263"/>
      <c r="AF189" s="263"/>
      <c r="AG189" s="263"/>
      <c r="AH189" s="263"/>
      <c r="AI189" s="263"/>
      <c r="AJ189" s="263"/>
      <c r="AK189" s="263"/>
      <c r="AL189" s="263"/>
      <c r="AM189" s="264">
        <v>1</v>
      </c>
      <c r="AN189" s="264"/>
      <c r="AO189" s="264"/>
      <c r="AP189" s="264"/>
    </row>
    <row r="190" spans="2:44" s="1" customFormat="1" ht="6" customHeight="1" x14ac:dyDescent="0.15"/>
    <row r="191" spans="2:44" s="1" customFormat="1" ht="12.75" customHeight="1" x14ac:dyDescent="0.15">
      <c r="B191" s="250" t="s">
        <v>1240</v>
      </c>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row>
    <row r="192" spans="2:44" s="1" customFormat="1" ht="5.25" customHeight="1" x14ac:dyDescent="0.15"/>
    <row r="193" spans="2:44" s="1" customFormat="1" ht="8.5500000000000007" customHeight="1" x14ac:dyDescent="0.15">
      <c r="B193" s="269"/>
      <c r="C193" s="269"/>
      <c r="D193" s="269"/>
      <c r="E193" s="269"/>
      <c r="F193" s="269"/>
      <c r="G193" s="269"/>
      <c r="H193" s="248" t="s">
        <v>1117</v>
      </c>
      <c r="I193" s="248"/>
      <c r="J193" s="248"/>
      <c r="K193" s="248"/>
      <c r="L193" s="248"/>
      <c r="M193" s="248"/>
      <c r="N193" s="248"/>
      <c r="O193" s="248"/>
      <c r="P193" s="248"/>
      <c r="Q193" s="248"/>
      <c r="R193" s="248"/>
      <c r="S193" s="248" t="s">
        <v>1118</v>
      </c>
      <c r="T193" s="248"/>
      <c r="U193" s="248"/>
      <c r="V193" s="248"/>
      <c r="W193" s="248"/>
      <c r="X193" s="248"/>
      <c r="Y193" s="248"/>
      <c r="Z193" s="248"/>
      <c r="AA193" s="248"/>
      <c r="AB193" s="248"/>
      <c r="AC193" s="248" t="s">
        <v>1119</v>
      </c>
      <c r="AD193" s="248"/>
      <c r="AE193" s="248"/>
      <c r="AF193" s="248"/>
      <c r="AG193" s="248"/>
      <c r="AH193" s="248"/>
      <c r="AI193" s="248"/>
      <c r="AJ193" s="248"/>
      <c r="AK193" s="248" t="s">
        <v>1118</v>
      </c>
      <c r="AL193" s="248"/>
      <c r="AM193" s="248"/>
      <c r="AN193" s="248"/>
      <c r="AO193" s="248"/>
      <c r="AP193" s="248"/>
    </row>
    <row r="194" spans="2:44" s="1" customFormat="1" ht="7.35" customHeight="1" x14ac:dyDescent="0.15">
      <c r="B194" s="252" t="s">
        <v>964</v>
      </c>
      <c r="C194" s="252"/>
      <c r="D194" s="252"/>
      <c r="E194" s="252"/>
      <c r="F194" s="252"/>
      <c r="G194" s="252"/>
      <c r="H194" s="265">
        <v>3294793692.02002</v>
      </c>
      <c r="I194" s="265"/>
      <c r="J194" s="265"/>
      <c r="K194" s="265"/>
      <c r="L194" s="265"/>
      <c r="M194" s="265"/>
      <c r="N194" s="265"/>
      <c r="O194" s="265"/>
      <c r="P194" s="265"/>
      <c r="Q194" s="265"/>
      <c r="R194" s="265"/>
      <c r="S194" s="257">
        <v>0.92081087621504298</v>
      </c>
      <c r="T194" s="257"/>
      <c r="U194" s="257"/>
      <c r="V194" s="257"/>
      <c r="W194" s="257"/>
      <c r="X194" s="257"/>
      <c r="Y194" s="257"/>
      <c r="Z194" s="257"/>
      <c r="AA194" s="257"/>
      <c r="AB194" s="257"/>
      <c r="AC194" s="256">
        <v>47470</v>
      </c>
      <c r="AD194" s="256"/>
      <c r="AE194" s="256"/>
      <c r="AF194" s="256"/>
      <c r="AG194" s="256"/>
      <c r="AH194" s="256"/>
      <c r="AI194" s="256"/>
      <c r="AJ194" s="256"/>
      <c r="AK194" s="257">
        <v>0.94175296591675595</v>
      </c>
      <c r="AL194" s="257"/>
      <c r="AM194" s="257"/>
      <c r="AN194" s="257"/>
      <c r="AO194" s="257"/>
      <c r="AP194" s="257"/>
    </row>
    <row r="195" spans="2:44" s="1" customFormat="1" ht="7.35" customHeight="1" x14ac:dyDescent="0.15">
      <c r="B195" s="252" t="s">
        <v>1178</v>
      </c>
      <c r="C195" s="252"/>
      <c r="D195" s="252"/>
      <c r="E195" s="252"/>
      <c r="F195" s="252"/>
      <c r="G195" s="252"/>
      <c r="H195" s="265">
        <v>1698676.39</v>
      </c>
      <c r="I195" s="265"/>
      <c r="J195" s="265"/>
      <c r="K195" s="265"/>
      <c r="L195" s="265"/>
      <c r="M195" s="265"/>
      <c r="N195" s="265"/>
      <c r="O195" s="265"/>
      <c r="P195" s="265"/>
      <c r="Q195" s="265"/>
      <c r="R195" s="265"/>
      <c r="S195" s="257">
        <v>4.74736763904245E-4</v>
      </c>
      <c r="T195" s="257"/>
      <c r="U195" s="257"/>
      <c r="V195" s="257"/>
      <c r="W195" s="257"/>
      <c r="X195" s="257"/>
      <c r="Y195" s="257"/>
      <c r="Z195" s="257"/>
      <c r="AA195" s="257"/>
      <c r="AB195" s="257"/>
      <c r="AC195" s="256">
        <v>105</v>
      </c>
      <c r="AD195" s="256"/>
      <c r="AE195" s="256"/>
      <c r="AF195" s="256"/>
      <c r="AG195" s="256"/>
      <c r="AH195" s="256"/>
      <c r="AI195" s="256"/>
      <c r="AJ195" s="256"/>
      <c r="AK195" s="257">
        <v>2.0830853469825002E-3</v>
      </c>
      <c r="AL195" s="257"/>
      <c r="AM195" s="257"/>
      <c r="AN195" s="257"/>
      <c r="AO195" s="257"/>
      <c r="AP195" s="257"/>
    </row>
    <row r="196" spans="2:44" s="1" customFormat="1" ht="7.35" customHeight="1" x14ac:dyDescent="0.15">
      <c r="B196" s="252" t="s">
        <v>1179</v>
      </c>
      <c r="C196" s="252"/>
      <c r="D196" s="252"/>
      <c r="E196" s="252"/>
      <c r="F196" s="252"/>
      <c r="G196" s="252"/>
      <c r="H196" s="265">
        <v>281651392.83999997</v>
      </c>
      <c r="I196" s="265"/>
      <c r="J196" s="265"/>
      <c r="K196" s="265"/>
      <c r="L196" s="265"/>
      <c r="M196" s="265"/>
      <c r="N196" s="265"/>
      <c r="O196" s="265"/>
      <c r="P196" s="265"/>
      <c r="Q196" s="265"/>
      <c r="R196" s="265"/>
      <c r="S196" s="257">
        <v>7.8714387021052698E-2</v>
      </c>
      <c r="T196" s="257"/>
      <c r="U196" s="257"/>
      <c r="V196" s="257"/>
      <c r="W196" s="257"/>
      <c r="X196" s="257"/>
      <c r="Y196" s="257"/>
      <c r="Z196" s="257"/>
      <c r="AA196" s="257"/>
      <c r="AB196" s="257"/>
      <c r="AC196" s="256">
        <v>2831</v>
      </c>
      <c r="AD196" s="256"/>
      <c r="AE196" s="256"/>
      <c r="AF196" s="256"/>
      <c r="AG196" s="256"/>
      <c r="AH196" s="256"/>
      <c r="AI196" s="256"/>
      <c r="AJ196" s="256"/>
      <c r="AK196" s="257">
        <v>5.6163948736261599E-2</v>
      </c>
      <c r="AL196" s="257"/>
      <c r="AM196" s="257"/>
      <c r="AN196" s="257"/>
      <c r="AO196" s="257"/>
      <c r="AP196" s="257"/>
    </row>
    <row r="197" spans="2:44" s="1" customFormat="1" ht="8.5500000000000007" customHeight="1" x14ac:dyDescent="0.15">
      <c r="B197" s="269"/>
      <c r="C197" s="269"/>
      <c r="D197" s="269"/>
      <c r="E197" s="269"/>
      <c r="F197" s="269"/>
      <c r="G197" s="269"/>
      <c r="H197" s="266">
        <v>3578143761.25002</v>
      </c>
      <c r="I197" s="266"/>
      <c r="J197" s="266"/>
      <c r="K197" s="266"/>
      <c r="L197" s="266"/>
      <c r="M197" s="266"/>
      <c r="N197" s="266"/>
      <c r="O197" s="266"/>
      <c r="P197" s="266"/>
      <c r="Q197" s="266"/>
      <c r="R197" s="266"/>
      <c r="S197" s="264">
        <v>1</v>
      </c>
      <c r="T197" s="264"/>
      <c r="U197" s="264"/>
      <c r="V197" s="264"/>
      <c r="W197" s="264"/>
      <c r="X197" s="264"/>
      <c r="Y197" s="264"/>
      <c r="Z197" s="264"/>
      <c r="AA197" s="264"/>
      <c r="AB197" s="264"/>
      <c r="AC197" s="263">
        <v>50406</v>
      </c>
      <c r="AD197" s="263"/>
      <c r="AE197" s="263"/>
      <c r="AF197" s="263"/>
      <c r="AG197" s="263"/>
      <c r="AH197" s="263"/>
      <c r="AI197" s="263"/>
      <c r="AJ197" s="263"/>
      <c r="AK197" s="264">
        <v>1</v>
      </c>
      <c r="AL197" s="264"/>
      <c r="AM197" s="264"/>
      <c r="AN197" s="264"/>
      <c r="AO197" s="264"/>
      <c r="AP197" s="264"/>
    </row>
    <row r="198" spans="2:44" s="1" customFormat="1" ht="6" customHeight="1" x14ac:dyDescent="0.15"/>
    <row r="199" spans="2:44" s="1" customFormat="1" ht="12.75" customHeight="1" x14ac:dyDescent="0.15">
      <c r="B199" s="250" t="s">
        <v>1241</v>
      </c>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row>
    <row r="200" spans="2:44" s="1" customFormat="1" ht="5.25" customHeight="1" x14ac:dyDescent="0.15"/>
    <row r="201" spans="2:44" s="1" customFormat="1" ht="8.5500000000000007" customHeight="1" x14ac:dyDescent="0.15">
      <c r="B201" s="269"/>
      <c r="C201" s="269"/>
      <c r="D201" s="269"/>
      <c r="E201" s="269"/>
      <c r="F201" s="269"/>
      <c r="G201" s="248" t="s">
        <v>1117</v>
      </c>
      <c r="H201" s="248"/>
      <c r="I201" s="248"/>
      <c r="J201" s="248"/>
      <c r="K201" s="248"/>
      <c r="L201" s="248"/>
      <c r="M201" s="248"/>
      <c r="N201" s="248"/>
      <c r="O201" s="248"/>
      <c r="P201" s="248"/>
      <c r="Q201" s="248"/>
      <c r="R201" s="248" t="s">
        <v>1118</v>
      </c>
      <c r="S201" s="248"/>
      <c r="T201" s="248"/>
      <c r="U201" s="248"/>
      <c r="V201" s="248"/>
      <c r="W201" s="248"/>
      <c r="X201" s="248"/>
      <c r="Y201" s="248"/>
      <c r="Z201" s="248"/>
      <c r="AA201" s="248"/>
      <c r="AB201" s="248" t="s">
        <v>1119</v>
      </c>
      <c r="AC201" s="248"/>
      <c r="AD201" s="248"/>
      <c r="AE201" s="248"/>
      <c r="AF201" s="248"/>
      <c r="AG201" s="248"/>
      <c r="AH201" s="248"/>
      <c r="AI201" s="248"/>
      <c r="AJ201" s="248"/>
      <c r="AK201" s="248" t="s">
        <v>1118</v>
      </c>
      <c r="AL201" s="248"/>
      <c r="AM201" s="248"/>
      <c r="AN201" s="248"/>
      <c r="AO201" s="248"/>
      <c r="AP201" s="248"/>
    </row>
    <row r="202" spans="2:44" s="1" customFormat="1" ht="8.1" customHeight="1" x14ac:dyDescent="0.15">
      <c r="B202" s="252" t="s">
        <v>1180</v>
      </c>
      <c r="C202" s="252"/>
      <c r="D202" s="252"/>
      <c r="E202" s="252"/>
      <c r="F202" s="252"/>
      <c r="G202" s="265">
        <v>52725185.450000003</v>
      </c>
      <c r="H202" s="265"/>
      <c r="I202" s="265"/>
      <c r="J202" s="265"/>
      <c r="K202" s="265"/>
      <c r="L202" s="265"/>
      <c r="M202" s="265"/>
      <c r="N202" s="265"/>
      <c r="O202" s="265"/>
      <c r="P202" s="265"/>
      <c r="Q202" s="265"/>
      <c r="R202" s="257">
        <v>1.47353457457451E-2</v>
      </c>
      <c r="S202" s="257"/>
      <c r="T202" s="257"/>
      <c r="U202" s="257"/>
      <c r="V202" s="257"/>
      <c r="W202" s="257"/>
      <c r="X202" s="257"/>
      <c r="Y202" s="257"/>
      <c r="Z202" s="257"/>
      <c r="AA202" s="257"/>
      <c r="AB202" s="256">
        <v>547</v>
      </c>
      <c r="AC202" s="256"/>
      <c r="AD202" s="256"/>
      <c r="AE202" s="256"/>
      <c r="AF202" s="256"/>
      <c r="AG202" s="256"/>
      <c r="AH202" s="256"/>
      <c r="AI202" s="256"/>
      <c r="AJ202" s="256"/>
      <c r="AK202" s="257">
        <v>1.0851882712375501E-2</v>
      </c>
      <c r="AL202" s="257"/>
      <c r="AM202" s="257"/>
      <c r="AN202" s="257"/>
      <c r="AO202" s="257"/>
      <c r="AP202" s="257"/>
    </row>
    <row r="203" spans="2:44" s="1" customFormat="1" ht="8.1" customHeight="1" x14ac:dyDescent="0.15">
      <c r="B203" s="252" t="s">
        <v>1181</v>
      </c>
      <c r="C203" s="252"/>
      <c r="D203" s="252"/>
      <c r="E203" s="252"/>
      <c r="F203" s="252"/>
      <c r="G203" s="265">
        <v>43600999.719999999</v>
      </c>
      <c r="H203" s="265"/>
      <c r="I203" s="265"/>
      <c r="J203" s="265"/>
      <c r="K203" s="265"/>
      <c r="L203" s="265"/>
      <c r="M203" s="265"/>
      <c r="N203" s="265"/>
      <c r="O203" s="265"/>
      <c r="P203" s="265"/>
      <c r="Q203" s="265"/>
      <c r="R203" s="257">
        <v>1.21853683443865E-2</v>
      </c>
      <c r="S203" s="257"/>
      <c r="T203" s="257"/>
      <c r="U203" s="257"/>
      <c r="V203" s="257"/>
      <c r="W203" s="257"/>
      <c r="X203" s="257"/>
      <c r="Y203" s="257"/>
      <c r="Z203" s="257"/>
      <c r="AA203" s="257"/>
      <c r="AB203" s="256">
        <v>581</v>
      </c>
      <c r="AC203" s="256"/>
      <c r="AD203" s="256"/>
      <c r="AE203" s="256"/>
      <c r="AF203" s="256"/>
      <c r="AG203" s="256"/>
      <c r="AH203" s="256"/>
      <c r="AI203" s="256"/>
      <c r="AJ203" s="256"/>
      <c r="AK203" s="257">
        <v>1.15264055866365E-2</v>
      </c>
      <c r="AL203" s="257"/>
      <c r="AM203" s="257"/>
      <c r="AN203" s="257"/>
      <c r="AO203" s="257"/>
      <c r="AP203" s="257"/>
    </row>
    <row r="204" spans="2:44" s="1" customFormat="1" ht="8.1" customHeight="1" x14ac:dyDescent="0.15">
      <c r="B204" s="252" t="s">
        <v>1182</v>
      </c>
      <c r="C204" s="252"/>
      <c r="D204" s="252"/>
      <c r="E204" s="252"/>
      <c r="F204" s="252"/>
      <c r="G204" s="265">
        <v>15729688.279999999</v>
      </c>
      <c r="H204" s="265"/>
      <c r="I204" s="265"/>
      <c r="J204" s="265"/>
      <c r="K204" s="265"/>
      <c r="L204" s="265"/>
      <c r="M204" s="265"/>
      <c r="N204" s="265"/>
      <c r="O204" s="265"/>
      <c r="P204" s="265"/>
      <c r="Q204" s="265"/>
      <c r="R204" s="257">
        <v>4.3960470371108996E-3</v>
      </c>
      <c r="S204" s="257"/>
      <c r="T204" s="257"/>
      <c r="U204" s="257"/>
      <c r="V204" s="257"/>
      <c r="W204" s="257"/>
      <c r="X204" s="257"/>
      <c r="Y204" s="257"/>
      <c r="Z204" s="257"/>
      <c r="AA204" s="257"/>
      <c r="AB204" s="256">
        <v>175</v>
      </c>
      <c r="AC204" s="256"/>
      <c r="AD204" s="256"/>
      <c r="AE204" s="256"/>
      <c r="AF204" s="256"/>
      <c r="AG204" s="256"/>
      <c r="AH204" s="256"/>
      <c r="AI204" s="256"/>
      <c r="AJ204" s="256"/>
      <c r="AK204" s="257">
        <v>3.4718089116375001E-3</v>
      </c>
      <c r="AL204" s="257"/>
      <c r="AM204" s="257"/>
      <c r="AN204" s="257"/>
      <c r="AO204" s="257"/>
      <c r="AP204" s="257"/>
    </row>
    <row r="205" spans="2:44" s="1" customFormat="1" ht="8.1" customHeight="1" x14ac:dyDescent="0.15">
      <c r="B205" s="252" t="s">
        <v>1183</v>
      </c>
      <c r="C205" s="252"/>
      <c r="D205" s="252"/>
      <c r="E205" s="252"/>
      <c r="F205" s="252"/>
      <c r="G205" s="265">
        <v>11810669.73</v>
      </c>
      <c r="H205" s="265"/>
      <c r="I205" s="265"/>
      <c r="J205" s="265"/>
      <c r="K205" s="265"/>
      <c r="L205" s="265"/>
      <c r="M205" s="265"/>
      <c r="N205" s="265"/>
      <c r="O205" s="265"/>
      <c r="P205" s="265"/>
      <c r="Q205" s="265"/>
      <c r="R205" s="257">
        <v>3.3007812201134002E-3</v>
      </c>
      <c r="S205" s="257"/>
      <c r="T205" s="257"/>
      <c r="U205" s="257"/>
      <c r="V205" s="257"/>
      <c r="W205" s="257"/>
      <c r="X205" s="257"/>
      <c r="Y205" s="257"/>
      <c r="Z205" s="257"/>
      <c r="AA205" s="257"/>
      <c r="AB205" s="256">
        <v>126</v>
      </c>
      <c r="AC205" s="256"/>
      <c r="AD205" s="256"/>
      <c r="AE205" s="256"/>
      <c r="AF205" s="256"/>
      <c r="AG205" s="256"/>
      <c r="AH205" s="256"/>
      <c r="AI205" s="256"/>
      <c r="AJ205" s="256"/>
      <c r="AK205" s="257">
        <v>2.4997024163790002E-3</v>
      </c>
      <c r="AL205" s="257"/>
      <c r="AM205" s="257"/>
      <c r="AN205" s="257"/>
      <c r="AO205" s="257"/>
      <c r="AP205" s="257"/>
    </row>
    <row r="206" spans="2:44" s="1" customFormat="1" ht="8.1" customHeight="1" x14ac:dyDescent="0.15">
      <c r="B206" s="252" t="s">
        <v>1184</v>
      </c>
      <c r="C206" s="252"/>
      <c r="D206" s="252"/>
      <c r="E206" s="252"/>
      <c r="F206" s="252"/>
      <c r="G206" s="265">
        <v>24888520.949999999</v>
      </c>
      <c r="H206" s="265"/>
      <c r="I206" s="265"/>
      <c r="J206" s="265"/>
      <c r="K206" s="265"/>
      <c r="L206" s="265"/>
      <c r="M206" s="265"/>
      <c r="N206" s="265"/>
      <c r="O206" s="265"/>
      <c r="P206" s="265"/>
      <c r="Q206" s="265"/>
      <c r="R206" s="257">
        <v>6.9557073752970697E-3</v>
      </c>
      <c r="S206" s="257"/>
      <c r="T206" s="257"/>
      <c r="U206" s="257"/>
      <c r="V206" s="257"/>
      <c r="W206" s="257"/>
      <c r="X206" s="257"/>
      <c r="Y206" s="257"/>
      <c r="Z206" s="257"/>
      <c r="AA206" s="257"/>
      <c r="AB206" s="256">
        <v>251</v>
      </c>
      <c r="AC206" s="256"/>
      <c r="AD206" s="256"/>
      <c r="AE206" s="256"/>
      <c r="AF206" s="256"/>
      <c r="AG206" s="256"/>
      <c r="AH206" s="256"/>
      <c r="AI206" s="256"/>
      <c r="AJ206" s="256"/>
      <c r="AK206" s="257">
        <v>4.97956592469151E-3</v>
      </c>
      <c r="AL206" s="257"/>
      <c r="AM206" s="257"/>
      <c r="AN206" s="257"/>
      <c r="AO206" s="257"/>
      <c r="AP206" s="257"/>
    </row>
    <row r="207" spans="2:44" s="1" customFormat="1" ht="8.1" customHeight="1" x14ac:dyDescent="0.15">
      <c r="B207" s="252" t="s">
        <v>1185</v>
      </c>
      <c r="C207" s="252"/>
      <c r="D207" s="252"/>
      <c r="E207" s="252"/>
      <c r="F207" s="252"/>
      <c r="G207" s="265">
        <v>22901311.350000001</v>
      </c>
      <c r="H207" s="265"/>
      <c r="I207" s="265"/>
      <c r="J207" s="265"/>
      <c r="K207" s="265"/>
      <c r="L207" s="265"/>
      <c r="M207" s="265"/>
      <c r="N207" s="265"/>
      <c r="O207" s="265"/>
      <c r="P207" s="265"/>
      <c r="Q207" s="265"/>
      <c r="R207" s="257">
        <v>6.4003329318438103E-3</v>
      </c>
      <c r="S207" s="257"/>
      <c r="T207" s="257"/>
      <c r="U207" s="257"/>
      <c r="V207" s="257"/>
      <c r="W207" s="257"/>
      <c r="X207" s="257"/>
      <c r="Y207" s="257"/>
      <c r="Z207" s="257"/>
      <c r="AA207" s="257"/>
      <c r="AB207" s="256">
        <v>255</v>
      </c>
      <c r="AC207" s="256"/>
      <c r="AD207" s="256"/>
      <c r="AE207" s="256"/>
      <c r="AF207" s="256"/>
      <c r="AG207" s="256"/>
      <c r="AH207" s="256"/>
      <c r="AI207" s="256"/>
      <c r="AJ207" s="256"/>
      <c r="AK207" s="257">
        <v>5.0589215569575097E-3</v>
      </c>
      <c r="AL207" s="257"/>
      <c r="AM207" s="257"/>
      <c r="AN207" s="257"/>
      <c r="AO207" s="257"/>
      <c r="AP207" s="257"/>
    </row>
    <row r="208" spans="2:44" s="1" customFormat="1" ht="8.1" customHeight="1" x14ac:dyDescent="0.15">
      <c r="B208" s="252" t="s">
        <v>1186</v>
      </c>
      <c r="C208" s="252"/>
      <c r="D208" s="252"/>
      <c r="E208" s="252"/>
      <c r="F208" s="252"/>
      <c r="G208" s="265">
        <v>146588.9</v>
      </c>
      <c r="H208" s="265"/>
      <c r="I208" s="265"/>
      <c r="J208" s="265"/>
      <c r="K208" s="265"/>
      <c r="L208" s="265"/>
      <c r="M208" s="265"/>
      <c r="N208" s="265"/>
      <c r="O208" s="265"/>
      <c r="P208" s="265"/>
      <c r="Q208" s="265"/>
      <c r="R208" s="257">
        <v>4.0967862048334601E-5</v>
      </c>
      <c r="S208" s="257"/>
      <c r="T208" s="257"/>
      <c r="U208" s="257"/>
      <c r="V208" s="257"/>
      <c r="W208" s="257"/>
      <c r="X208" s="257"/>
      <c r="Y208" s="257"/>
      <c r="Z208" s="257"/>
      <c r="AA208" s="257"/>
      <c r="AB208" s="256">
        <v>5</v>
      </c>
      <c r="AC208" s="256"/>
      <c r="AD208" s="256"/>
      <c r="AE208" s="256"/>
      <c r="AF208" s="256"/>
      <c r="AG208" s="256"/>
      <c r="AH208" s="256"/>
      <c r="AI208" s="256"/>
      <c r="AJ208" s="256"/>
      <c r="AK208" s="257">
        <v>9.9194540332500096E-5</v>
      </c>
      <c r="AL208" s="257"/>
      <c r="AM208" s="257"/>
      <c r="AN208" s="257"/>
      <c r="AO208" s="257"/>
      <c r="AP208" s="257"/>
    </row>
    <row r="209" spans="2:44" s="1" customFormat="1" ht="8.1" customHeight="1" x14ac:dyDescent="0.15">
      <c r="B209" s="252" t="s">
        <v>1187</v>
      </c>
      <c r="C209" s="252"/>
      <c r="D209" s="252"/>
      <c r="E209" s="252"/>
      <c r="F209" s="252"/>
      <c r="G209" s="265">
        <v>38606234.210000001</v>
      </c>
      <c r="H209" s="265"/>
      <c r="I209" s="265"/>
      <c r="J209" s="265"/>
      <c r="K209" s="265"/>
      <c r="L209" s="265"/>
      <c r="M209" s="265"/>
      <c r="N209" s="265"/>
      <c r="O209" s="265"/>
      <c r="P209" s="265"/>
      <c r="Q209" s="265"/>
      <c r="R209" s="257">
        <v>1.0789458665158E-2</v>
      </c>
      <c r="S209" s="257"/>
      <c r="T209" s="257"/>
      <c r="U209" s="257"/>
      <c r="V209" s="257"/>
      <c r="W209" s="257"/>
      <c r="X209" s="257"/>
      <c r="Y209" s="257"/>
      <c r="Z209" s="257"/>
      <c r="AA209" s="257"/>
      <c r="AB209" s="256">
        <v>246</v>
      </c>
      <c r="AC209" s="256"/>
      <c r="AD209" s="256"/>
      <c r="AE209" s="256"/>
      <c r="AF209" s="256"/>
      <c r="AG209" s="256"/>
      <c r="AH209" s="256"/>
      <c r="AI209" s="256"/>
      <c r="AJ209" s="256"/>
      <c r="AK209" s="257">
        <v>4.8803713843590104E-3</v>
      </c>
      <c r="AL209" s="257"/>
      <c r="AM209" s="257"/>
      <c r="AN209" s="257"/>
      <c r="AO209" s="257"/>
      <c r="AP209" s="257"/>
    </row>
    <row r="210" spans="2:44" s="1" customFormat="1" ht="8.1" customHeight="1" x14ac:dyDescent="0.15">
      <c r="B210" s="252" t="s">
        <v>1188</v>
      </c>
      <c r="C210" s="252"/>
      <c r="D210" s="252"/>
      <c r="E210" s="252"/>
      <c r="F210" s="252"/>
      <c r="G210" s="265">
        <v>24168267.16</v>
      </c>
      <c r="H210" s="265"/>
      <c r="I210" s="265"/>
      <c r="J210" s="265"/>
      <c r="K210" s="265"/>
      <c r="L210" s="265"/>
      <c r="M210" s="265"/>
      <c r="N210" s="265"/>
      <c r="O210" s="265"/>
      <c r="P210" s="265"/>
      <c r="Q210" s="265"/>
      <c r="R210" s="257">
        <v>6.7544147951050498E-3</v>
      </c>
      <c r="S210" s="257"/>
      <c r="T210" s="257"/>
      <c r="U210" s="257"/>
      <c r="V210" s="257"/>
      <c r="W210" s="257"/>
      <c r="X210" s="257"/>
      <c r="Y210" s="257"/>
      <c r="Z210" s="257"/>
      <c r="AA210" s="257"/>
      <c r="AB210" s="256">
        <v>143</v>
      </c>
      <c r="AC210" s="256"/>
      <c r="AD210" s="256"/>
      <c r="AE210" s="256"/>
      <c r="AF210" s="256"/>
      <c r="AG210" s="256"/>
      <c r="AH210" s="256"/>
      <c r="AI210" s="256"/>
      <c r="AJ210" s="256"/>
      <c r="AK210" s="257">
        <v>2.8369638535095001E-3</v>
      </c>
      <c r="AL210" s="257"/>
      <c r="AM210" s="257"/>
      <c r="AN210" s="257"/>
      <c r="AO210" s="257"/>
      <c r="AP210" s="257"/>
    </row>
    <row r="211" spans="2:44" s="1" customFormat="1" ht="8.1" customHeight="1" x14ac:dyDescent="0.15">
      <c r="B211" s="252" t="s">
        <v>1189</v>
      </c>
      <c r="C211" s="252"/>
      <c r="D211" s="252"/>
      <c r="E211" s="252"/>
      <c r="F211" s="252"/>
      <c r="G211" s="265">
        <v>3629667.57</v>
      </c>
      <c r="H211" s="265"/>
      <c r="I211" s="265"/>
      <c r="J211" s="265"/>
      <c r="K211" s="265"/>
      <c r="L211" s="265"/>
      <c r="M211" s="265"/>
      <c r="N211" s="265"/>
      <c r="O211" s="265"/>
      <c r="P211" s="265"/>
      <c r="Q211" s="265"/>
      <c r="R211" s="257">
        <v>1.01439959157258E-3</v>
      </c>
      <c r="S211" s="257"/>
      <c r="T211" s="257"/>
      <c r="U211" s="257"/>
      <c r="V211" s="257"/>
      <c r="W211" s="257"/>
      <c r="X211" s="257"/>
      <c r="Y211" s="257"/>
      <c r="Z211" s="257"/>
      <c r="AA211" s="257"/>
      <c r="AB211" s="256">
        <v>45</v>
      </c>
      <c r="AC211" s="256"/>
      <c r="AD211" s="256"/>
      <c r="AE211" s="256"/>
      <c r="AF211" s="256"/>
      <c r="AG211" s="256"/>
      <c r="AH211" s="256"/>
      <c r="AI211" s="256"/>
      <c r="AJ211" s="256"/>
      <c r="AK211" s="257">
        <v>8.9275086299250102E-4</v>
      </c>
      <c r="AL211" s="257"/>
      <c r="AM211" s="257"/>
      <c r="AN211" s="257"/>
      <c r="AO211" s="257"/>
      <c r="AP211" s="257"/>
    </row>
    <row r="212" spans="2:44" s="1" customFormat="1" ht="8.1" customHeight="1" x14ac:dyDescent="0.15">
      <c r="B212" s="252" t="s">
        <v>1190</v>
      </c>
      <c r="C212" s="252"/>
      <c r="D212" s="252"/>
      <c r="E212" s="252"/>
      <c r="F212" s="252"/>
      <c r="G212" s="265">
        <v>22874326.379999999</v>
      </c>
      <c r="H212" s="265"/>
      <c r="I212" s="265"/>
      <c r="J212" s="265"/>
      <c r="K212" s="265"/>
      <c r="L212" s="265"/>
      <c r="M212" s="265"/>
      <c r="N212" s="265"/>
      <c r="O212" s="265"/>
      <c r="P212" s="265"/>
      <c r="Q212" s="265"/>
      <c r="R212" s="257">
        <v>6.3927913203825201E-3</v>
      </c>
      <c r="S212" s="257"/>
      <c r="T212" s="257"/>
      <c r="U212" s="257"/>
      <c r="V212" s="257"/>
      <c r="W212" s="257"/>
      <c r="X212" s="257"/>
      <c r="Y212" s="257"/>
      <c r="Z212" s="257"/>
      <c r="AA212" s="257"/>
      <c r="AB212" s="256">
        <v>259</v>
      </c>
      <c r="AC212" s="256"/>
      <c r="AD212" s="256"/>
      <c r="AE212" s="256"/>
      <c r="AF212" s="256"/>
      <c r="AG212" s="256"/>
      <c r="AH212" s="256"/>
      <c r="AI212" s="256"/>
      <c r="AJ212" s="256"/>
      <c r="AK212" s="257">
        <v>5.1382771892235102E-3</v>
      </c>
      <c r="AL212" s="257"/>
      <c r="AM212" s="257"/>
      <c r="AN212" s="257"/>
      <c r="AO212" s="257"/>
      <c r="AP212" s="257"/>
    </row>
    <row r="213" spans="2:44" s="1" customFormat="1" ht="8.1" customHeight="1" x14ac:dyDescent="0.15">
      <c r="B213" s="252" t="s">
        <v>1191</v>
      </c>
      <c r="C213" s="252"/>
      <c r="D213" s="252"/>
      <c r="E213" s="252"/>
      <c r="F213" s="252"/>
      <c r="G213" s="265">
        <v>5420931.4699999997</v>
      </c>
      <c r="H213" s="265"/>
      <c r="I213" s="265"/>
      <c r="J213" s="265"/>
      <c r="K213" s="265"/>
      <c r="L213" s="265"/>
      <c r="M213" s="265"/>
      <c r="N213" s="265"/>
      <c r="O213" s="265"/>
      <c r="P213" s="265"/>
      <c r="Q213" s="265"/>
      <c r="R213" s="257">
        <v>1.51501220512901E-3</v>
      </c>
      <c r="S213" s="257"/>
      <c r="T213" s="257"/>
      <c r="U213" s="257"/>
      <c r="V213" s="257"/>
      <c r="W213" s="257"/>
      <c r="X213" s="257"/>
      <c r="Y213" s="257"/>
      <c r="Z213" s="257"/>
      <c r="AA213" s="257"/>
      <c r="AB213" s="256">
        <v>40</v>
      </c>
      <c r="AC213" s="256"/>
      <c r="AD213" s="256"/>
      <c r="AE213" s="256"/>
      <c r="AF213" s="256"/>
      <c r="AG213" s="256"/>
      <c r="AH213" s="256"/>
      <c r="AI213" s="256"/>
      <c r="AJ213" s="256"/>
      <c r="AK213" s="257">
        <v>7.9355632266000099E-4</v>
      </c>
      <c r="AL213" s="257"/>
      <c r="AM213" s="257"/>
      <c r="AN213" s="257"/>
      <c r="AO213" s="257"/>
      <c r="AP213" s="257"/>
    </row>
    <row r="214" spans="2:44" s="1" customFormat="1" ht="8.1" customHeight="1" x14ac:dyDescent="0.15">
      <c r="B214" s="252" t="s">
        <v>1192</v>
      </c>
      <c r="C214" s="252"/>
      <c r="D214" s="252"/>
      <c r="E214" s="252"/>
      <c r="F214" s="252"/>
      <c r="G214" s="265">
        <v>6947020.1500000004</v>
      </c>
      <c r="H214" s="265"/>
      <c r="I214" s="265"/>
      <c r="J214" s="265"/>
      <c r="K214" s="265"/>
      <c r="L214" s="265"/>
      <c r="M214" s="265"/>
      <c r="N214" s="265"/>
      <c r="O214" s="265"/>
      <c r="P214" s="265"/>
      <c r="Q214" s="265"/>
      <c r="R214" s="257">
        <v>1.94151510211347E-3</v>
      </c>
      <c r="S214" s="257"/>
      <c r="T214" s="257"/>
      <c r="U214" s="257"/>
      <c r="V214" s="257"/>
      <c r="W214" s="257"/>
      <c r="X214" s="257"/>
      <c r="Y214" s="257"/>
      <c r="Z214" s="257"/>
      <c r="AA214" s="257"/>
      <c r="AB214" s="256">
        <v>53</v>
      </c>
      <c r="AC214" s="256"/>
      <c r="AD214" s="256"/>
      <c r="AE214" s="256"/>
      <c r="AF214" s="256"/>
      <c r="AG214" s="256"/>
      <c r="AH214" s="256"/>
      <c r="AI214" s="256"/>
      <c r="AJ214" s="256"/>
      <c r="AK214" s="257">
        <v>1.0514621275245E-3</v>
      </c>
      <c r="AL214" s="257"/>
      <c r="AM214" s="257"/>
      <c r="AN214" s="257"/>
      <c r="AO214" s="257"/>
      <c r="AP214" s="257"/>
    </row>
    <row r="215" spans="2:44" s="1" customFormat="1" ht="8.1" customHeight="1" x14ac:dyDescent="0.15">
      <c r="B215" s="252" t="s">
        <v>1193</v>
      </c>
      <c r="C215" s="252"/>
      <c r="D215" s="252"/>
      <c r="E215" s="252"/>
      <c r="F215" s="252"/>
      <c r="G215" s="265">
        <v>1302275.33</v>
      </c>
      <c r="H215" s="265"/>
      <c r="I215" s="265"/>
      <c r="J215" s="265"/>
      <c r="K215" s="265"/>
      <c r="L215" s="265"/>
      <c r="M215" s="265"/>
      <c r="N215" s="265"/>
      <c r="O215" s="265"/>
      <c r="P215" s="265"/>
      <c r="Q215" s="265"/>
      <c r="R215" s="257">
        <v>3.6395276905952203E-4</v>
      </c>
      <c r="S215" s="257"/>
      <c r="T215" s="257"/>
      <c r="U215" s="257"/>
      <c r="V215" s="257"/>
      <c r="W215" s="257"/>
      <c r="X215" s="257"/>
      <c r="Y215" s="257"/>
      <c r="Z215" s="257"/>
      <c r="AA215" s="257"/>
      <c r="AB215" s="256">
        <v>13</v>
      </c>
      <c r="AC215" s="256"/>
      <c r="AD215" s="256"/>
      <c r="AE215" s="256"/>
      <c r="AF215" s="256"/>
      <c r="AG215" s="256"/>
      <c r="AH215" s="256"/>
      <c r="AI215" s="256"/>
      <c r="AJ215" s="256"/>
      <c r="AK215" s="257">
        <v>2.5790580486449998E-4</v>
      </c>
      <c r="AL215" s="257"/>
      <c r="AM215" s="257"/>
      <c r="AN215" s="257"/>
      <c r="AO215" s="257"/>
      <c r="AP215" s="257"/>
    </row>
    <row r="216" spans="2:44" s="1" customFormat="1" ht="8.1" customHeight="1" x14ac:dyDescent="0.15">
      <c r="B216" s="252" t="s">
        <v>1194</v>
      </c>
      <c r="C216" s="252"/>
      <c r="D216" s="252"/>
      <c r="E216" s="252"/>
      <c r="F216" s="252"/>
      <c r="G216" s="265">
        <v>65826</v>
      </c>
      <c r="H216" s="265"/>
      <c r="I216" s="265"/>
      <c r="J216" s="265"/>
      <c r="K216" s="265"/>
      <c r="L216" s="265"/>
      <c r="M216" s="265"/>
      <c r="N216" s="265"/>
      <c r="O216" s="265"/>
      <c r="P216" s="265"/>
      <c r="Q216" s="265"/>
      <c r="R216" s="257">
        <v>1.83966895664929E-5</v>
      </c>
      <c r="S216" s="257"/>
      <c r="T216" s="257"/>
      <c r="U216" s="257"/>
      <c r="V216" s="257"/>
      <c r="W216" s="257"/>
      <c r="X216" s="257"/>
      <c r="Y216" s="257"/>
      <c r="Z216" s="257"/>
      <c r="AA216" s="257"/>
      <c r="AB216" s="256">
        <v>1</v>
      </c>
      <c r="AC216" s="256"/>
      <c r="AD216" s="256"/>
      <c r="AE216" s="256"/>
      <c r="AF216" s="256"/>
      <c r="AG216" s="256"/>
      <c r="AH216" s="256"/>
      <c r="AI216" s="256"/>
      <c r="AJ216" s="256"/>
      <c r="AK216" s="257">
        <v>1.98389080665E-5</v>
      </c>
      <c r="AL216" s="257"/>
      <c r="AM216" s="257"/>
      <c r="AN216" s="257"/>
      <c r="AO216" s="257"/>
      <c r="AP216" s="257"/>
    </row>
    <row r="217" spans="2:44" s="1" customFormat="1" ht="8.1" customHeight="1" x14ac:dyDescent="0.15">
      <c r="B217" s="252" t="s">
        <v>1195</v>
      </c>
      <c r="C217" s="252"/>
      <c r="D217" s="252"/>
      <c r="E217" s="252"/>
      <c r="F217" s="252"/>
      <c r="G217" s="265">
        <v>3303326248.6000199</v>
      </c>
      <c r="H217" s="265"/>
      <c r="I217" s="265"/>
      <c r="J217" s="265"/>
      <c r="K217" s="265"/>
      <c r="L217" s="265"/>
      <c r="M217" s="265"/>
      <c r="N217" s="265"/>
      <c r="O217" s="265"/>
      <c r="P217" s="265"/>
      <c r="Q217" s="265"/>
      <c r="R217" s="257">
        <v>0.92319550834536801</v>
      </c>
      <c r="S217" s="257"/>
      <c r="T217" s="257"/>
      <c r="U217" s="257"/>
      <c r="V217" s="257"/>
      <c r="W217" s="257"/>
      <c r="X217" s="257"/>
      <c r="Y217" s="257"/>
      <c r="Z217" s="257"/>
      <c r="AA217" s="257"/>
      <c r="AB217" s="256">
        <v>47666</v>
      </c>
      <c r="AC217" s="256"/>
      <c r="AD217" s="256"/>
      <c r="AE217" s="256"/>
      <c r="AF217" s="256"/>
      <c r="AG217" s="256"/>
      <c r="AH217" s="256"/>
      <c r="AI217" s="256"/>
      <c r="AJ217" s="256"/>
      <c r="AK217" s="257">
        <v>0.94564139189778995</v>
      </c>
      <c r="AL217" s="257"/>
      <c r="AM217" s="257"/>
      <c r="AN217" s="257"/>
      <c r="AO217" s="257"/>
      <c r="AP217" s="257"/>
    </row>
    <row r="218" spans="2:44" s="1" customFormat="1" ht="8.5500000000000007" customHeight="1" x14ac:dyDescent="0.15">
      <c r="B218" s="269"/>
      <c r="C218" s="269"/>
      <c r="D218" s="269"/>
      <c r="E218" s="269"/>
      <c r="F218" s="269"/>
      <c r="G218" s="266">
        <v>3578143761.25002</v>
      </c>
      <c r="H218" s="266"/>
      <c r="I218" s="266"/>
      <c r="J218" s="266"/>
      <c r="K218" s="266"/>
      <c r="L218" s="266"/>
      <c r="M218" s="266"/>
      <c r="N218" s="266"/>
      <c r="O218" s="266"/>
      <c r="P218" s="266"/>
      <c r="Q218" s="266"/>
      <c r="R218" s="264">
        <v>1</v>
      </c>
      <c r="S218" s="264"/>
      <c r="T218" s="264"/>
      <c r="U218" s="264"/>
      <c r="V218" s="264"/>
      <c r="W218" s="264"/>
      <c r="X218" s="264"/>
      <c r="Y218" s="264"/>
      <c r="Z218" s="264"/>
      <c r="AA218" s="264"/>
      <c r="AB218" s="263">
        <v>50406</v>
      </c>
      <c r="AC218" s="263"/>
      <c r="AD218" s="263"/>
      <c r="AE218" s="263"/>
      <c r="AF218" s="263"/>
      <c r="AG218" s="263"/>
      <c r="AH218" s="263"/>
      <c r="AI218" s="263"/>
      <c r="AJ218" s="263"/>
      <c r="AK218" s="264">
        <v>1</v>
      </c>
      <c r="AL218" s="264"/>
      <c r="AM218" s="264"/>
      <c r="AN218" s="264"/>
      <c r="AO218" s="264"/>
      <c r="AP218" s="264"/>
    </row>
    <row r="219" spans="2:44" s="1" customFormat="1" ht="6" customHeight="1" x14ac:dyDescent="0.15"/>
    <row r="220" spans="2:44" s="1" customFormat="1" ht="12.75" customHeight="1" x14ac:dyDescent="0.15">
      <c r="B220" s="250" t="s">
        <v>1242</v>
      </c>
      <c r="C220" s="250"/>
      <c r="D220" s="250"/>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row>
    <row r="221" spans="2:44" s="1" customFormat="1" ht="5.25" customHeight="1" x14ac:dyDescent="0.15"/>
    <row r="222" spans="2:44" s="1" customFormat="1" ht="8.1" customHeight="1" x14ac:dyDescent="0.15">
      <c r="B222" s="269"/>
      <c r="C222" s="269"/>
      <c r="D222" s="269"/>
      <c r="E222" s="269"/>
      <c r="F222" s="248" t="s">
        <v>1117</v>
      </c>
      <c r="G222" s="248"/>
      <c r="H222" s="248"/>
      <c r="I222" s="248"/>
      <c r="J222" s="248"/>
      <c r="K222" s="248"/>
      <c r="L222" s="248"/>
      <c r="M222" s="248"/>
      <c r="N222" s="248"/>
      <c r="O222" s="248"/>
      <c r="P222" s="248"/>
      <c r="Q222" s="248" t="s">
        <v>1118</v>
      </c>
      <c r="R222" s="248"/>
      <c r="S222" s="248"/>
      <c r="T222" s="248"/>
      <c r="U222" s="248"/>
      <c r="V222" s="248"/>
      <c r="W222" s="248"/>
      <c r="X222" s="248"/>
      <c r="Y222" s="248"/>
      <c r="Z222" s="248"/>
      <c r="AA222" s="248" t="s">
        <v>1119</v>
      </c>
      <c r="AB222" s="248"/>
      <c r="AC222" s="248"/>
      <c r="AD222" s="248"/>
      <c r="AE222" s="248"/>
      <c r="AF222" s="248"/>
      <c r="AG222" s="248"/>
      <c r="AH222" s="248"/>
      <c r="AI222" s="248"/>
      <c r="AJ222" s="248" t="s">
        <v>1118</v>
      </c>
      <c r="AK222" s="248"/>
      <c r="AL222" s="248"/>
      <c r="AM222" s="248"/>
      <c r="AN222" s="248"/>
      <c r="AO222" s="248"/>
      <c r="AP222" s="248"/>
    </row>
    <row r="223" spans="2:44" s="1" customFormat="1" ht="8.1" customHeight="1" x14ac:dyDescent="0.15">
      <c r="B223" s="252" t="s">
        <v>1196</v>
      </c>
      <c r="C223" s="252"/>
      <c r="D223" s="252"/>
      <c r="E223" s="252"/>
      <c r="F223" s="265">
        <v>3578143761.25002</v>
      </c>
      <c r="G223" s="265"/>
      <c r="H223" s="265"/>
      <c r="I223" s="265"/>
      <c r="J223" s="265"/>
      <c r="K223" s="265"/>
      <c r="L223" s="265"/>
      <c r="M223" s="265"/>
      <c r="N223" s="265"/>
      <c r="O223" s="265"/>
      <c r="P223" s="265"/>
      <c r="Q223" s="257">
        <v>1</v>
      </c>
      <c r="R223" s="257"/>
      <c r="S223" s="257"/>
      <c r="T223" s="257"/>
      <c r="U223" s="257"/>
      <c r="V223" s="257"/>
      <c r="W223" s="257"/>
      <c r="X223" s="257"/>
      <c r="Y223" s="257"/>
      <c r="Z223" s="257"/>
      <c r="AA223" s="256">
        <v>50406</v>
      </c>
      <c r="AB223" s="256"/>
      <c r="AC223" s="256"/>
      <c r="AD223" s="256"/>
      <c r="AE223" s="256"/>
      <c r="AF223" s="256"/>
      <c r="AG223" s="256"/>
      <c r="AH223" s="256"/>
      <c r="AI223" s="256"/>
      <c r="AJ223" s="257">
        <v>1</v>
      </c>
      <c r="AK223" s="257"/>
      <c r="AL223" s="257"/>
      <c r="AM223" s="257"/>
      <c r="AN223" s="257"/>
      <c r="AO223" s="257"/>
      <c r="AP223" s="257"/>
    </row>
    <row r="224" spans="2:44" s="1" customFormat="1" ht="8.1" customHeight="1" x14ac:dyDescent="0.15">
      <c r="B224" s="269"/>
      <c r="C224" s="269"/>
      <c r="D224" s="269"/>
      <c r="E224" s="269"/>
      <c r="F224" s="266">
        <v>3578143761.25002</v>
      </c>
      <c r="G224" s="266"/>
      <c r="H224" s="266"/>
      <c r="I224" s="266"/>
      <c r="J224" s="266"/>
      <c r="K224" s="266"/>
      <c r="L224" s="266"/>
      <c r="M224" s="266"/>
      <c r="N224" s="266"/>
      <c r="O224" s="266"/>
      <c r="P224" s="266"/>
      <c r="Q224" s="264">
        <v>1</v>
      </c>
      <c r="R224" s="264"/>
      <c r="S224" s="264"/>
      <c r="T224" s="264"/>
      <c r="U224" s="264"/>
      <c r="V224" s="264"/>
      <c r="W224" s="264"/>
      <c r="X224" s="264"/>
      <c r="Y224" s="264"/>
      <c r="Z224" s="264"/>
      <c r="AA224" s="263">
        <v>50406</v>
      </c>
      <c r="AB224" s="263"/>
      <c r="AC224" s="263"/>
      <c r="AD224" s="263"/>
      <c r="AE224" s="263"/>
      <c r="AF224" s="263"/>
      <c r="AG224" s="263"/>
      <c r="AH224" s="263"/>
      <c r="AI224" s="263"/>
      <c r="AJ224" s="264">
        <v>1</v>
      </c>
      <c r="AK224" s="264"/>
      <c r="AL224" s="264"/>
      <c r="AM224" s="264"/>
      <c r="AN224" s="264"/>
      <c r="AO224" s="264"/>
      <c r="AP224" s="264"/>
    </row>
    <row r="225" spans="2:44" s="1" customFormat="1" ht="11.7" customHeight="1" x14ac:dyDescent="0.15"/>
    <row r="226" spans="2:44" s="1" customFormat="1" ht="12.75" customHeight="1" x14ac:dyDescent="0.15">
      <c r="B226" s="250" t="s">
        <v>1243</v>
      </c>
      <c r="C226" s="250"/>
      <c r="D226" s="250"/>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row>
    <row r="227" spans="2:44" s="1" customFormat="1" ht="4.6500000000000004" customHeight="1" x14ac:dyDescent="0.15"/>
    <row r="228" spans="2:44" s="1" customFormat="1" ht="8.85" customHeight="1" x14ac:dyDescent="0.15">
      <c r="B228" s="269"/>
      <c r="C228" s="269"/>
      <c r="D228" s="248" t="s">
        <v>1117</v>
      </c>
      <c r="E228" s="248"/>
      <c r="F228" s="248"/>
      <c r="G228" s="248"/>
      <c r="H228" s="248"/>
      <c r="I228" s="248"/>
      <c r="J228" s="248"/>
      <c r="K228" s="248"/>
      <c r="L228" s="248"/>
      <c r="M228" s="248"/>
      <c r="N228" s="248"/>
      <c r="O228" s="248" t="s">
        <v>1118</v>
      </c>
      <c r="P228" s="248"/>
      <c r="Q228" s="248"/>
      <c r="R228" s="248"/>
      <c r="S228" s="248"/>
      <c r="T228" s="248"/>
      <c r="U228" s="248"/>
      <c r="V228" s="248"/>
      <c r="W228" s="248"/>
      <c r="X228" s="248"/>
      <c r="Y228" s="248" t="s">
        <v>1119</v>
      </c>
      <c r="Z228" s="248"/>
      <c r="AA228" s="248"/>
      <c r="AB228" s="248"/>
      <c r="AC228" s="248"/>
      <c r="AD228" s="248"/>
      <c r="AE228" s="248"/>
      <c r="AF228" s="248"/>
      <c r="AG228" s="248"/>
      <c r="AH228" s="248" t="s">
        <v>1118</v>
      </c>
      <c r="AI228" s="248"/>
      <c r="AJ228" s="248"/>
      <c r="AK228" s="248"/>
      <c r="AL228" s="248"/>
      <c r="AM228" s="248"/>
      <c r="AN228" s="248"/>
      <c r="AO228" s="248"/>
    </row>
    <row r="229" spans="2:44" s="1" customFormat="1" ht="8.1" customHeight="1" x14ac:dyDescent="0.15">
      <c r="B229" s="252" t="s">
        <v>1197</v>
      </c>
      <c r="C229" s="252"/>
      <c r="D229" s="265">
        <v>3451587002.6300201</v>
      </c>
      <c r="E229" s="265"/>
      <c r="F229" s="265"/>
      <c r="G229" s="265"/>
      <c r="H229" s="265"/>
      <c r="I229" s="265"/>
      <c r="J229" s="265"/>
      <c r="K229" s="265"/>
      <c r="L229" s="265"/>
      <c r="M229" s="265"/>
      <c r="N229" s="265"/>
      <c r="O229" s="257">
        <v>0.96463061099149705</v>
      </c>
      <c r="P229" s="257"/>
      <c r="Q229" s="257"/>
      <c r="R229" s="257"/>
      <c r="S229" s="257"/>
      <c r="T229" s="257"/>
      <c r="U229" s="257"/>
      <c r="V229" s="257"/>
      <c r="W229" s="257"/>
      <c r="X229" s="257"/>
      <c r="Y229" s="256">
        <v>48904</v>
      </c>
      <c r="Z229" s="256"/>
      <c r="AA229" s="256"/>
      <c r="AB229" s="256"/>
      <c r="AC229" s="256"/>
      <c r="AD229" s="256"/>
      <c r="AE229" s="256"/>
      <c r="AF229" s="256"/>
      <c r="AG229" s="256"/>
      <c r="AH229" s="257">
        <v>0.97020196008411697</v>
      </c>
      <c r="AI229" s="257"/>
      <c r="AJ229" s="257"/>
      <c r="AK229" s="257"/>
      <c r="AL229" s="257"/>
      <c r="AM229" s="257"/>
      <c r="AN229" s="257"/>
      <c r="AO229" s="257"/>
    </row>
    <row r="230" spans="2:44" s="1" customFormat="1" ht="8.1" customHeight="1" x14ac:dyDescent="0.15">
      <c r="B230" s="252" t="s">
        <v>1198</v>
      </c>
      <c r="C230" s="252"/>
      <c r="D230" s="265">
        <v>93295426.040000007</v>
      </c>
      <c r="E230" s="265"/>
      <c r="F230" s="265"/>
      <c r="G230" s="265"/>
      <c r="H230" s="265"/>
      <c r="I230" s="265"/>
      <c r="J230" s="265"/>
      <c r="K230" s="265"/>
      <c r="L230" s="265"/>
      <c r="M230" s="265"/>
      <c r="N230" s="265"/>
      <c r="O230" s="257">
        <v>2.6073694145650299E-2</v>
      </c>
      <c r="P230" s="257"/>
      <c r="Q230" s="257"/>
      <c r="R230" s="257"/>
      <c r="S230" s="257"/>
      <c r="T230" s="257"/>
      <c r="U230" s="257"/>
      <c r="V230" s="257"/>
      <c r="W230" s="257"/>
      <c r="X230" s="257"/>
      <c r="Y230" s="256">
        <v>647</v>
      </c>
      <c r="Z230" s="256"/>
      <c r="AA230" s="256"/>
      <c r="AB230" s="256"/>
      <c r="AC230" s="256"/>
      <c r="AD230" s="256"/>
      <c r="AE230" s="256"/>
      <c r="AF230" s="256"/>
      <c r="AG230" s="256"/>
      <c r="AH230" s="257">
        <v>1.28357735190255E-2</v>
      </c>
      <c r="AI230" s="257"/>
      <c r="AJ230" s="257"/>
      <c r="AK230" s="257"/>
      <c r="AL230" s="257"/>
      <c r="AM230" s="257"/>
      <c r="AN230" s="257"/>
      <c r="AO230" s="257"/>
    </row>
    <row r="231" spans="2:44" s="1" customFormat="1" ht="8.1" customHeight="1" x14ac:dyDescent="0.15">
      <c r="B231" s="252" t="s">
        <v>1199</v>
      </c>
      <c r="C231" s="252"/>
      <c r="D231" s="265">
        <v>33261332.579999998</v>
      </c>
      <c r="E231" s="265"/>
      <c r="F231" s="265"/>
      <c r="G231" s="265"/>
      <c r="H231" s="265"/>
      <c r="I231" s="265"/>
      <c r="J231" s="265"/>
      <c r="K231" s="265"/>
      <c r="L231" s="265"/>
      <c r="M231" s="265"/>
      <c r="N231" s="265"/>
      <c r="O231" s="257">
        <v>9.2956948628526402E-3</v>
      </c>
      <c r="P231" s="257"/>
      <c r="Q231" s="257"/>
      <c r="R231" s="257"/>
      <c r="S231" s="257"/>
      <c r="T231" s="257"/>
      <c r="U231" s="257"/>
      <c r="V231" s="257"/>
      <c r="W231" s="257"/>
      <c r="X231" s="257"/>
      <c r="Y231" s="256">
        <v>855</v>
      </c>
      <c r="Z231" s="256"/>
      <c r="AA231" s="256"/>
      <c r="AB231" s="256"/>
      <c r="AC231" s="256"/>
      <c r="AD231" s="256"/>
      <c r="AE231" s="256"/>
      <c r="AF231" s="256"/>
      <c r="AG231" s="256"/>
      <c r="AH231" s="257">
        <v>1.6962266396857498E-2</v>
      </c>
      <c r="AI231" s="257"/>
      <c r="AJ231" s="257"/>
      <c r="AK231" s="257"/>
      <c r="AL231" s="257"/>
      <c r="AM231" s="257"/>
      <c r="AN231" s="257"/>
      <c r="AO231" s="257"/>
    </row>
    <row r="232" spans="2:44" s="1" customFormat="1" ht="8.1" customHeight="1" x14ac:dyDescent="0.15">
      <c r="B232" s="269"/>
      <c r="C232" s="269"/>
      <c r="D232" s="266">
        <v>3578143761.25002</v>
      </c>
      <c r="E232" s="266"/>
      <c r="F232" s="266"/>
      <c r="G232" s="266"/>
      <c r="H232" s="266"/>
      <c r="I232" s="266"/>
      <c r="J232" s="266"/>
      <c r="K232" s="266"/>
      <c r="L232" s="266"/>
      <c r="M232" s="266"/>
      <c r="N232" s="266"/>
      <c r="O232" s="264">
        <v>1</v>
      </c>
      <c r="P232" s="264"/>
      <c r="Q232" s="264"/>
      <c r="R232" s="264"/>
      <c r="S232" s="264"/>
      <c r="T232" s="264"/>
      <c r="U232" s="264"/>
      <c r="V232" s="264"/>
      <c r="W232" s="264"/>
      <c r="X232" s="264"/>
      <c r="Y232" s="263">
        <v>50406</v>
      </c>
      <c r="Z232" s="263"/>
      <c r="AA232" s="263"/>
      <c r="AB232" s="263"/>
      <c r="AC232" s="263"/>
      <c r="AD232" s="263"/>
      <c r="AE232" s="263"/>
      <c r="AF232" s="263"/>
      <c r="AG232" s="263"/>
      <c r="AH232" s="264">
        <v>1</v>
      </c>
      <c r="AI232" s="264"/>
      <c r="AJ232" s="264"/>
      <c r="AK232" s="264"/>
      <c r="AL232" s="264"/>
      <c r="AM232" s="264"/>
      <c r="AN232" s="264"/>
      <c r="AO232" s="264"/>
    </row>
    <row r="233" spans="2:44" s="1" customFormat="1" ht="6" customHeight="1" x14ac:dyDescent="0.15"/>
    <row r="234" spans="2:44" s="1" customFormat="1" ht="12.75" customHeight="1" x14ac:dyDescent="0.15">
      <c r="B234" s="250" t="s">
        <v>1244</v>
      </c>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row>
    <row r="235" spans="2:44" s="1" customFormat="1" ht="5.25" customHeight="1" x14ac:dyDescent="0.15"/>
    <row r="236" spans="2:44" s="1" customFormat="1" ht="8.5500000000000007" customHeight="1" x14ac:dyDescent="0.15">
      <c r="B236" s="52"/>
      <c r="C236" s="248" t="s">
        <v>1117</v>
      </c>
      <c r="D236" s="248"/>
      <c r="E236" s="248"/>
      <c r="F236" s="248"/>
      <c r="G236" s="248"/>
      <c r="H236" s="248"/>
      <c r="I236" s="248"/>
      <c r="J236" s="248"/>
      <c r="K236" s="248"/>
      <c r="L236" s="248"/>
      <c r="M236" s="248"/>
      <c r="N236" s="248" t="s">
        <v>1118</v>
      </c>
      <c r="O236" s="248"/>
      <c r="P236" s="248"/>
      <c r="Q236" s="248"/>
      <c r="R236" s="248"/>
      <c r="S236" s="248"/>
      <c r="T236" s="248"/>
      <c r="U236" s="248"/>
      <c r="V236" s="248"/>
      <c r="W236" s="248"/>
      <c r="X236" s="248" t="s">
        <v>1119</v>
      </c>
      <c r="Y236" s="248"/>
      <c r="Z236" s="248"/>
      <c r="AA236" s="248"/>
      <c r="AB236" s="248"/>
      <c r="AC236" s="248"/>
      <c r="AD236" s="248"/>
      <c r="AE236" s="248"/>
      <c r="AF236" s="248"/>
      <c r="AG236" s="248" t="s">
        <v>1118</v>
      </c>
      <c r="AH236" s="248"/>
      <c r="AI236" s="248"/>
      <c r="AJ236" s="248"/>
      <c r="AK236" s="248"/>
      <c r="AL236" s="248"/>
      <c r="AM236" s="248"/>
      <c r="AN236" s="248"/>
      <c r="AO236" s="248"/>
    </row>
    <row r="237" spans="2:44" s="1" customFormat="1" ht="7.35" customHeight="1" x14ac:dyDescent="0.15">
      <c r="B237" s="12" t="s">
        <v>1200</v>
      </c>
      <c r="C237" s="265">
        <v>133692846.31</v>
      </c>
      <c r="D237" s="265"/>
      <c r="E237" s="265"/>
      <c r="F237" s="265"/>
      <c r="G237" s="265"/>
      <c r="H237" s="265"/>
      <c r="I237" s="265"/>
      <c r="J237" s="265"/>
      <c r="K237" s="265"/>
      <c r="L237" s="265"/>
      <c r="M237" s="265"/>
      <c r="N237" s="257">
        <v>3.7363743670068499E-2</v>
      </c>
      <c r="O237" s="257"/>
      <c r="P237" s="257"/>
      <c r="Q237" s="257"/>
      <c r="R237" s="257"/>
      <c r="S237" s="257"/>
      <c r="T237" s="257"/>
      <c r="U237" s="257"/>
      <c r="V237" s="257"/>
      <c r="W237" s="257"/>
      <c r="X237" s="256">
        <v>8664</v>
      </c>
      <c r="Y237" s="256"/>
      <c r="Z237" s="256"/>
      <c r="AA237" s="256"/>
      <c r="AB237" s="256"/>
      <c r="AC237" s="256"/>
      <c r="AD237" s="256"/>
      <c r="AE237" s="256"/>
      <c r="AF237" s="256"/>
      <c r="AG237" s="257">
        <v>0.17188429948815601</v>
      </c>
      <c r="AH237" s="257"/>
      <c r="AI237" s="257"/>
      <c r="AJ237" s="257"/>
      <c r="AK237" s="257"/>
      <c r="AL237" s="257"/>
      <c r="AM237" s="257"/>
      <c r="AN237" s="257"/>
      <c r="AO237" s="257"/>
    </row>
    <row r="238" spans="2:44" s="1" customFormat="1" ht="7.35" customHeight="1" x14ac:dyDescent="0.15">
      <c r="B238" s="12" t="s">
        <v>1201</v>
      </c>
      <c r="C238" s="265">
        <v>244771519.5</v>
      </c>
      <c r="D238" s="265"/>
      <c r="E238" s="265"/>
      <c r="F238" s="265"/>
      <c r="G238" s="265"/>
      <c r="H238" s="265"/>
      <c r="I238" s="265"/>
      <c r="J238" s="265"/>
      <c r="K238" s="265"/>
      <c r="L238" s="265"/>
      <c r="M238" s="265"/>
      <c r="N238" s="257">
        <v>6.8407402226480493E-2</v>
      </c>
      <c r="O238" s="257"/>
      <c r="P238" s="257"/>
      <c r="Q238" s="257"/>
      <c r="R238" s="257"/>
      <c r="S238" s="257"/>
      <c r="T238" s="257"/>
      <c r="U238" s="257"/>
      <c r="V238" s="257"/>
      <c r="W238" s="257"/>
      <c r="X238" s="256">
        <v>6211</v>
      </c>
      <c r="Y238" s="256"/>
      <c r="Z238" s="256"/>
      <c r="AA238" s="256"/>
      <c r="AB238" s="256"/>
      <c r="AC238" s="256"/>
      <c r="AD238" s="256"/>
      <c r="AE238" s="256"/>
      <c r="AF238" s="256"/>
      <c r="AG238" s="257">
        <v>0.123219458001032</v>
      </c>
      <c r="AH238" s="257"/>
      <c r="AI238" s="257"/>
      <c r="AJ238" s="257"/>
      <c r="AK238" s="257"/>
      <c r="AL238" s="257"/>
      <c r="AM238" s="257"/>
      <c r="AN238" s="257"/>
      <c r="AO238" s="257"/>
    </row>
    <row r="239" spans="2:44" s="1" customFormat="1" ht="7.35" customHeight="1" x14ac:dyDescent="0.15">
      <c r="B239" s="12" t="s">
        <v>1202</v>
      </c>
      <c r="C239" s="265">
        <v>348892615.44999897</v>
      </c>
      <c r="D239" s="265"/>
      <c r="E239" s="265"/>
      <c r="F239" s="265"/>
      <c r="G239" s="265"/>
      <c r="H239" s="265"/>
      <c r="I239" s="265"/>
      <c r="J239" s="265"/>
      <c r="K239" s="265"/>
      <c r="L239" s="265"/>
      <c r="M239" s="265"/>
      <c r="N239" s="257">
        <v>9.7506595243148197E-2</v>
      </c>
      <c r="O239" s="257"/>
      <c r="P239" s="257"/>
      <c r="Q239" s="257"/>
      <c r="R239" s="257"/>
      <c r="S239" s="257"/>
      <c r="T239" s="257"/>
      <c r="U239" s="257"/>
      <c r="V239" s="257"/>
      <c r="W239" s="257"/>
      <c r="X239" s="256">
        <v>6140</v>
      </c>
      <c r="Y239" s="256"/>
      <c r="Z239" s="256"/>
      <c r="AA239" s="256"/>
      <c r="AB239" s="256"/>
      <c r="AC239" s="256"/>
      <c r="AD239" s="256"/>
      <c r="AE239" s="256"/>
      <c r="AF239" s="256"/>
      <c r="AG239" s="257">
        <v>0.12181089552831</v>
      </c>
      <c r="AH239" s="257"/>
      <c r="AI239" s="257"/>
      <c r="AJ239" s="257"/>
      <c r="AK239" s="257"/>
      <c r="AL239" s="257"/>
      <c r="AM239" s="257"/>
      <c r="AN239" s="257"/>
      <c r="AO239" s="257"/>
    </row>
    <row r="240" spans="2:44" s="1" customFormat="1" ht="7.35" customHeight="1" x14ac:dyDescent="0.15">
      <c r="B240" s="12" t="s">
        <v>1203</v>
      </c>
      <c r="C240" s="265">
        <v>436051678.80000103</v>
      </c>
      <c r="D240" s="265"/>
      <c r="E240" s="265"/>
      <c r="F240" s="265"/>
      <c r="G240" s="265"/>
      <c r="H240" s="265"/>
      <c r="I240" s="265"/>
      <c r="J240" s="265"/>
      <c r="K240" s="265"/>
      <c r="L240" s="265"/>
      <c r="M240" s="265"/>
      <c r="N240" s="257">
        <v>0.1218653323889</v>
      </c>
      <c r="O240" s="257"/>
      <c r="P240" s="257"/>
      <c r="Q240" s="257"/>
      <c r="R240" s="257"/>
      <c r="S240" s="257"/>
      <c r="T240" s="257"/>
      <c r="U240" s="257"/>
      <c r="V240" s="257"/>
      <c r="W240" s="257"/>
      <c r="X240" s="256">
        <v>6235</v>
      </c>
      <c r="Y240" s="256"/>
      <c r="Z240" s="256"/>
      <c r="AA240" s="256"/>
      <c r="AB240" s="256"/>
      <c r="AC240" s="256"/>
      <c r="AD240" s="256"/>
      <c r="AE240" s="256"/>
      <c r="AF240" s="256"/>
      <c r="AG240" s="257">
        <v>0.123695591794628</v>
      </c>
      <c r="AH240" s="257"/>
      <c r="AI240" s="257"/>
      <c r="AJ240" s="257"/>
      <c r="AK240" s="257"/>
      <c r="AL240" s="257"/>
      <c r="AM240" s="257"/>
      <c r="AN240" s="257"/>
      <c r="AO240" s="257"/>
    </row>
    <row r="241" spans="2:44" s="1" customFormat="1" ht="7.35" customHeight="1" x14ac:dyDescent="0.15">
      <c r="B241" s="12" t="s">
        <v>1204</v>
      </c>
      <c r="C241" s="265">
        <v>511747635.70999998</v>
      </c>
      <c r="D241" s="265"/>
      <c r="E241" s="265"/>
      <c r="F241" s="265"/>
      <c r="G241" s="265"/>
      <c r="H241" s="265"/>
      <c r="I241" s="265"/>
      <c r="J241" s="265"/>
      <c r="K241" s="265"/>
      <c r="L241" s="265"/>
      <c r="M241" s="265"/>
      <c r="N241" s="257">
        <v>0.14302042339719301</v>
      </c>
      <c r="O241" s="257"/>
      <c r="P241" s="257"/>
      <c r="Q241" s="257"/>
      <c r="R241" s="257"/>
      <c r="S241" s="257"/>
      <c r="T241" s="257"/>
      <c r="U241" s="257"/>
      <c r="V241" s="257"/>
      <c r="W241" s="257"/>
      <c r="X241" s="256">
        <v>6194</v>
      </c>
      <c r="Y241" s="256"/>
      <c r="Z241" s="256"/>
      <c r="AA241" s="256"/>
      <c r="AB241" s="256"/>
      <c r="AC241" s="256"/>
      <c r="AD241" s="256"/>
      <c r="AE241" s="256"/>
      <c r="AF241" s="256"/>
      <c r="AG241" s="257">
        <v>0.12288219656390099</v>
      </c>
      <c r="AH241" s="257"/>
      <c r="AI241" s="257"/>
      <c r="AJ241" s="257"/>
      <c r="AK241" s="257"/>
      <c r="AL241" s="257"/>
      <c r="AM241" s="257"/>
      <c r="AN241" s="257"/>
      <c r="AO241" s="257"/>
    </row>
    <row r="242" spans="2:44" s="1" customFormat="1" ht="7.35" customHeight="1" x14ac:dyDescent="0.15">
      <c r="B242" s="12" t="s">
        <v>1205</v>
      </c>
      <c r="C242" s="265">
        <v>532335984.609999</v>
      </c>
      <c r="D242" s="265"/>
      <c r="E242" s="265"/>
      <c r="F242" s="265"/>
      <c r="G242" s="265"/>
      <c r="H242" s="265"/>
      <c r="I242" s="265"/>
      <c r="J242" s="265"/>
      <c r="K242" s="265"/>
      <c r="L242" s="265"/>
      <c r="M242" s="265"/>
      <c r="N242" s="257">
        <v>0.14877434226511699</v>
      </c>
      <c r="O242" s="257"/>
      <c r="P242" s="257"/>
      <c r="Q242" s="257"/>
      <c r="R242" s="257"/>
      <c r="S242" s="257"/>
      <c r="T242" s="257"/>
      <c r="U242" s="257"/>
      <c r="V242" s="257"/>
      <c r="W242" s="257"/>
      <c r="X242" s="256">
        <v>5657</v>
      </c>
      <c r="Y242" s="256"/>
      <c r="Z242" s="256"/>
      <c r="AA242" s="256"/>
      <c r="AB242" s="256"/>
      <c r="AC242" s="256"/>
      <c r="AD242" s="256"/>
      <c r="AE242" s="256"/>
      <c r="AF242" s="256"/>
      <c r="AG242" s="257">
        <v>0.112228702932191</v>
      </c>
      <c r="AH242" s="257"/>
      <c r="AI242" s="257"/>
      <c r="AJ242" s="257"/>
      <c r="AK242" s="257"/>
      <c r="AL242" s="257"/>
      <c r="AM242" s="257"/>
      <c r="AN242" s="257"/>
      <c r="AO242" s="257"/>
    </row>
    <row r="243" spans="2:44" s="1" customFormat="1" ht="7.35" customHeight="1" x14ac:dyDescent="0.15">
      <c r="B243" s="12" t="s">
        <v>1206</v>
      </c>
      <c r="C243" s="265">
        <v>477843201.21000099</v>
      </c>
      <c r="D243" s="265"/>
      <c r="E243" s="265"/>
      <c r="F243" s="265"/>
      <c r="G243" s="265"/>
      <c r="H243" s="265"/>
      <c r="I243" s="265"/>
      <c r="J243" s="265"/>
      <c r="K243" s="265"/>
      <c r="L243" s="265"/>
      <c r="M243" s="265"/>
      <c r="N243" s="257">
        <v>0.13354499793576499</v>
      </c>
      <c r="O243" s="257"/>
      <c r="P243" s="257"/>
      <c r="Q243" s="257"/>
      <c r="R243" s="257"/>
      <c r="S243" s="257"/>
      <c r="T243" s="257"/>
      <c r="U243" s="257"/>
      <c r="V243" s="257"/>
      <c r="W243" s="257"/>
      <c r="X243" s="256">
        <v>4594</v>
      </c>
      <c r="Y243" s="256"/>
      <c r="Z243" s="256"/>
      <c r="AA243" s="256"/>
      <c r="AB243" s="256"/>
      <c r="AC243" s="256"/>
      <c r="AD243" s="256"/>
      <c r="AE243" s="256"/>
      <c r="AF243" s="256"/>
      <c r="AG243" s="257">
        <v>9.1139943657501096E-2</v>
      </c>
      <c r="AH243" s="257"/>
      <c r="AI243" s="257"/>
      <c r="AJ243" s="257"/>
      <c r="AK243" s="257"/>
      <c r="AL243" s="257"/>
      <c r="AM243" s="257"/>
      <c r="AN243" s="257"/>
      <c r="AO243" s="257"/>
    </row>
    <row r="244" spans="2:44" s="1" customFormat="1" ht="7.35" customHeight="1" x14ac:dyDescent="0.15">
      <c r="B244" s="12" t="s">
        <v>1207</v>
      </c>
      <c r="C244" s="265">
        <v>443539766.74000001</v>
      </c>
      <c r="D244" s="265"/>
      <c r="E244" s="265"/>
      <c r="F244" s="265"/>
      <c r="G244" s="265"/>
      <c r="H244" s="265"/>
      <c r="I244" s="265"/>
      <c r="J244" s="265"/>
      <c r="K244" s="265"/>
      <c r="L244" s="265"/>
      <c r="M244" s="265"/>
      <c r="N244" s="257">
        <v>0.123958062150374</v>
      </c>
      <c r="O244" s="257"/>
      <c r="P244" s="257"/>
      <c r="Q244" s="257"/>
      <c r="R244" s="257"/>
      <c r="S244" s="257"/>
      <c r="T244" s="257"/>
      <c r="U244" s="257"/>
      <c r="V244" s="257"/>
      <c r="W244" s="257"/>
      <c r="X244" s="256">
        <v>3674</v>
      </c>
      <c r="Y244" s="256"/>
      <c r="Z244" s="256"/>
      <c r="AA244" s="256"/>
      <c r="AB244" s="256"/>
      <c r="AC244" s="256"/>
      <c r="AD244" s="256"/>
      <c r="AE244" s="256"/>
      <c r="AF244" s="256"/>
      <c r="AG244" s="257">
        <v>7.2888148236321101E-2</v>
      </c>
      <c r="AH244" s="257"/>
      <c r="AI244" s="257"/>
      <c r="AJ244" s="257"/>
      <c r="AK244" s="257"/>
      <c r="AL244" s="257"/>
      <c r="AM244" s="257"/>
      <c r="AN244" s="257"/>
      <c r="AO244" s="257"/>
    </row>
    <row r="245" spans="2:44" s="1" customFormat="1" ht="7.35" customHeight="1" x14ac:dyDescent="0.15">
      <c r="B245" s="12" t="s">
        <v>1208</v>
      </c>
      <c r="C245" s="265">
        <v>325907972.55999899</v>
      </c>
      <c r="D245" s="265"/>
      <c r="E245" s="265"/>
      <c r="F245" s="265"/>
      <c r="G245" s="265"/>
      <c r="H245" s="265"/>
      <c r="I245" s="265"/>
      <c r="J245" s="265"/>
      <c r="K245" s="265"/>
      <c r="L245" s="265"/>
      <c r="M245" s="265"/>
      <c r="N245" s="257">
        <v>9.1082973269398598E-2</v>
      </c>
      <c r="O245" s="257"/>
      <c r="P245" s="257"/>
      <c r="Q245" s="257"/>
      <c r="R245" s="257"/>
      <c r="S245" s="257"/>
      <c r="T245" s="257"/>
      <c r="U245" s="257"/>
      <c r="V245" s="257"/>
      <c r="W245" s="257"/>
      <c r="X245" s="256">
        <v>2203</v>
      </c>
      <c r="Y245" s="256"/>
      <c r="Z245" s="256"/>
      <c r="AA245" s="256"/>
      <c r="AB245" s="256"/>
      <c r="AC245" s="256"/>
      <c r="AD245" s="256"/>
      <c r="AE245" s="256"/>
      <c r="AF245" s="256"/>
      <c r="AG245" s="257">
        <v>4.3705114470499497E-2</v>
      </c>
      <c r="AH245" s="257"/>
      <c r="AI245" s="257"/>
      <c r="AJ245" s="257"/>
      <c r="AK245" s="257"/>
      <c r="AL245" s="257"/>
      <c r="AM245" s="257"/>
      <c r="AN245" s="257"/>
      <c r="AO245" s="257"/>
    </row>
    <row r="246" spans="2:44" s="1" customFormat="1" ht="7.35" customHeight="1" x14ac:dyDescent="0.15">
      <c r="B246" s="12" t="s">
        <v>1209</v>
      </c>
      <c r="C246" s="265">
        <v>100047255.98999999</v>
      </c>
      <c r="D246" s="265"/>
      <c r="E246" s="265"/>
      <c r="F246" s="265"/>
      <c r="G246" s="265"/>
      <c r="H246" s="265"/>
      <c r="I246" s="265"/>
      <c r="J246" s="265"/>
      <c r="K246" s="265"/>
      <c r="L246" s="265"/>
      <c r="M246" s="265"/>
      <c r="N246" s="257">
        <v>2.7960658560864899E-2</v>
      </c>
      <c r="O246" s="257"/>
      <c r="P246" s="257"/>
      <c r="Q246" s="257"/>
      <c r="R246" s="257"/>
      <c r="S246" s="257"/>
      <c r="T246" s="257"/>
      <c r="U246" s="257"/>
      <c r="V246" s="257"/>
      <c r="W246" s="257"/>
      <c r="X246" s="256">
        <v>597</v>
      </c>
      <c r="Y246" s="256"/>
      <c r="Z246" s="256"/>
      <c r="AA246" s="256"/>
      <c r="AB246" s="256"/>
      <c r="AC246" s="256"/>
      <c r="AD246" s="256"/>
      <c r="AE246" s="256"/>
      <c r="AF246" s="256"/>
      <c r="AG246" s="257">
        <v>1.18438281157005E-2</v>
      </c>
      <c r="AH246" s="257"/>
      <c r="AI246" s="257"/>
      <c r="AJ246" s="257"/>
      <c r="AK246" s="257"/>
      <c r="AL246" s="257"/>
      <c r="AM246" s="257"/>
      <c r="AN246" s="257"/>
      <c r="AO246" s="257"/>
    </row>
    <row r="247" spans="2:44" s="1" customFormat="1" ht="7.35" customHeight="1" x14ac:dyDescent="0.15">
      <c r="B247" s="12" t="s">
        <v>1210</v>
      </c>
      <c r="C247" s="265">
        <v>3515162.67</v>
      </c>
      <c r="D247" s="265"/>
      <c r="E247" s="265"/>
      <c r="F247" s="265"/>
      <c r="G247" s="265"/>
      <c r="H247" s="265"/>
      <c r="I247" s="265"/>
      <c r="J247" s="265"/>
      <c r="K247" s="265"/>
      <c r="L247" s="265"/>
      <c r="M247" s="265"/>
      <c r="N247" s="257">
        <v>9.8239838993277508E-4</v>
      </c>
      <c r="O247" s="257"/>
      <c r="P247" s="257"/>
      <c r="Q247" s="257"/>
      <c r="R247" s="257"/>
      <c r="S247" s="257"/>
      <c r="T247" s="257"/>
      <c r="U247" s="257"/>
      <c r="V247" s="257"/>
      <c r="W247" s="257"/>
      <c r="X247" s="256">
        <v>41</v>
      </c>
      <c r="Y247" s="256"/>
      <c r="Z247" s="256"/>
      <c r="AA247" s="256"/>
      <c r="AB247" s="256"/>
      <c r="AC247" s="256"/>
      <c r="AD247" s="256"/>
      <c r="AE247" s="256"/>
      <c r="AF247" s="256"/>
      <c r="AG247" s="257">
        <v>8.1339523072650102E-4</v>
      </c>
      <c r="AH247" s="257"/>
      <c r="AI247" s="257"/>
      <c r="AJ247" s="257"/>
      <c r="AK247" s="257"/>
      <c r="AL247" s="257"/>
      <c r="AM247" s="257"/>
      <c r="AN247" s="257"/>
      <c r="AO247" s="257"/>
    </row>
    <row r="248" spans="2:44" s="1" customFormat="1" ht="7.35" customHeight="1" x14ac:dyDescent="0.15">
      <c r="B248" s="12" t="s">
        <v>1211</v>
      </c>
      <c r="C248" s="265">
        <v>5315200.54</v>
      </c>
      <c r="D248" s="265"/>
      <c r="E248" s="265"/>
      <c r="F248" s="265"/>
      <c r="G248" s="265"/>
      <c r="H248" s="265"/>
      <c r="I248" s="265"/>
      <c r="J248" s="265"/>
      <c r="K248" s="265"/>
      <c r="L248" s="265"/>
      <c r="M248" s="265"/>
      <c r="N248" s="257">
        <v>1.4854631045185199E-3</v>
      </c>
      <c r="O248" s="257"/>
      <c r="P248" s="257"/>
      <c r="Q248" s="257"/>
      <c r="R248" s="257"/>
      <c r="S248" s="257"/>
      <c r="T248" s="257"/>
      <c r="U248" s="257"/>
      <c r="V248" s="257"/>
      <c r="W248" s="257"/>
      <c r="X248" s="256">
        <v>45</v>
      </c>
      <c r="Y248" s="256"/>
      <c r="Z248" s="256"/>
      <c r="AA248" s="256"/>
      <c r="AB248" s="256"/>
      <c r="AC248" s="256"/>
      <c r="AD248" s="256"/>
      <c r="AE248" s="256"/>
      <c r="AF248" s="256"/>
      <c r="AG248" s="257">
        <v>8.9275086299250102E-4</v>
      </c>
      <c r="AH248" s="257"/>
      <c r="AI248" s="257"/>
      <c r="AJ248" s="257"/>
      <c r="AK248" s="257"/>
      <c r="AL248" s="257"/>
      <c r="AM248" s="257"/>
      <c r="AN248" s="257"/>
      <c r="AO248" s="257"/>
    </row>
    <row r="249" spans="2:44" s="1" customFormat="1" ht="7.35" customHeight="1" x14ac:dyDescent="0.15">
      <c r="B249" s="12" t="s">
        <v>1212</v>
      </c>
      <c r="C249" s="265">
        <v>14482921.16</v>
      </c>
      <c r="D249" s="265"/>
      <c r="E249" s="265"/>
      <c r="F249" s="265"/>
      <c r="G249" s="265"/>
      <c r="H249" s="265"/>
      <c r="I249" s="265"/>
      <c r="J249" s="265"/>
      <c r="K249" s="265"/>
      <c r="L249" s="265"/>
      <c r="M249" s="265"/>
      <c r="N249" s="257">
        <v>4.0476073982395003E-3</v>
      </c>
      <c r="O249" s="257"/>
      <c r="P249" s="257"/>
      <c r="Q249" s="257"/>
      <c r="R249" s="257"/>
      <c r="S249" s="257"/>
      <c r="T249" s="257"/>
      <c r="U249" s="257"/>
      <c r="V249" s="257"/>
      <c r="W249" s="257"/>
      <c r="X249" s="256">
        <v>151</v>
      </c>
      <c r="Y249" s="256"/>
      <c r="Z249" s="256"/>
      <c r="AA249" s="256"/>
      <c r="AB249" s="256"/>
      <c r="AC249" s="256"/>
      <c r="AD249" s="256"/>
      <c r="AE249" s="256"/>
      <c r="AF249" s="256"/>
      <c r="AG249" s="257">
        <v>2.9956751180414999E-3</v>
      </c>
      <c r="AH249" s="257"/>
      <c r="AI249" s="257"/>
      <c r="AJ249" s="257"/>
      <c r="AK249" s="257"/>
      <c r="AL249" s="257"/>
      <c r="AM249" s="257"/>
      <c r="AN249" s="257"/>
      <c r="AO249" s="257"/>
    </row>
    <row r="250" spans="2:44" s="1" customFormat="1" ht="8.5500000000000007" customHeight="1" x14ac:dyDescent="0.15">
      <c r="B250" s="53"/>
      <c r="C250" s="266">
        <v>3578143761.25</v>
      </c>
      <c r="D250" s="266"/>
      <c r="E250" s="266"/>
      <c r="F250" s="266"/>
      <c r="G250" s="266"/>
      <c r="H250" s="266"/>
      <c r="I250" s="266"/>
      <c r="J250" s="266"/>
      <c r="K250" s="266"/>
      <c r="L250" s="266"/>
      <c r="M250" s="266"/>
      <c r="N250" s="264">
        <v>1</v>
      </c>
      <c r="O250" s="264"/>
      <c r="P250" s="264"/>
      <c r="Q250" s="264"/>
      <c r="R250" s="264"/>
      <c r="S250" s="264"/>
      <c r="T250" s="264"/>
      <c r="U250" s="264"/>
      <c r="V250" s="264"/>
      <c r="W250" s="264"/>
      <c r="X250" s="263">
        <v>50406</v>
      </c>
      <c r="Y250" s="263"/>
      <c r="Z250" s="263"/>
      <c r="AA250" s="263"/>
      <c r="AB250" s="263"/>
      <c r="AC250" s="263"/>
      <c r="AD250" s="263"/>
      <c r="AE250" s="263"/>
      <c r="AF250" s="263"/>
      <c r="AG250" s="264">
        <v>1</v>
      </c>
      <c r="AH250" s="264"/>
      <c r="AI250" s="264"/>
      <c r="AJ250" s="264"/>
      <c r="AK250" s="264"/>
      <c r="AL250" s="264"/>
      <c r="AM250" s="264"/>
      <c r="AN250" s="264"/>
      <c r="AO250" s="264"/>
    </row>
    <row r="251" spans="2:44" s="1" customFormat="1" ht="6" customHeight="1" x14ac:dyDescent="0.15"/>
    <row r="252" spans="2:44" s="1" customFormat="1" ht="12.75" customHeight="1" x14ac:dyDescent="0.15">
      <c r="B252" s="250" t="s">
        <v>1245</v>
      </c>
      <c r="C252" s="250"/>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row>
    <row r="253" spans="2:44" s="1" customFormat="1" ht="5.25" customHeight="1" x14ac:dyDescent="0.15"/>
    <row r="254" spans="2:44" s="1" customFormat="1" ht="8.5500000000000007" customHeight="1" x14ac:dyDescent="0.15">
      <c r="B254" s="52"/>
      <c r="C254" s="248" t="s">
        <v>1117</v>
      </c>
      <c r="D254" s="248"/>
      <c r="E254" s="248"/>
      <c r="F254" s="248"/>
      <c r="G254" s="248"/>
      <c r="H254" s="248"/>
      <c r="I254" s="248"/>
      <c r="J254" s="248"/>
      <c r="K254" s="248"/>
      <c r="L254" s="248"/>
      <c r="M254" s="248"/>
      <c r="N254" s="248" t="s">
        <v>1118</v>
      </c>
      <c r="O254" s="248"/>
      <c r="P254" s="248"/>
      <c r="Q254" s="248"/>
      <c r="R254" s="248"/>
      <c r="S254" s="248"/>
      <c r="T254" s="248"/>
      <c r="U254" s="248"/>
      <c r="V254" s="248"/>
      <c r="W254" s="248"/>
      <c r="X254" s="248" t="s">
        <v>1119</v>
      </c>
      <c r="Y254" s="248"/>
      <c r="Z254" s="248"/>
      <c r="AA254" s="248"/>
      <c r="AB254" s="248"/>
      <c r="AC254" s="248"/>
      <c r="AD254" s="248"/>
      <c r="AE254" s="248"/>
      <c r="AF254" s="248"/>
      <c r="AG254" s="248" t="s">
        <v>1118</v>
      </c>
      <c r="AH254" s="248"/>
      <c r="AI254" s="248"/>
      <c r="AJ254" s="248"/>
      <c r="AK254" s="248"/>
      <c r="AL254" s="248"/>
      <c r="AM254" s="248"/>
      <c r="AN254" s="248"/>
      <c r="AO254" s="248"/>
    </row>
    <row r="255" spans="2:44" s="1" customFormat="1" ht="7.35" customHeight="1" x14ac:dyDescent="0.15">
      <c r="B255" s="12" t="s">
        <v>1200</v>
      </c>
      <c r="C255" s="265">
        <v>74614672.090000197</v>
      </c>
      <c r="D255" s="265"/>
      <c r="E255" s="265"/>
      <c r="F255" s="265"/>
      <c r="G255" s="265"/>
      <c r="H255" s="265"/>
      <c r="I255" s="265"/>
      <c r="J255" s="265"/>
      <c r="K255" s="265"/>
      <c r="L255" s="265"/>
      <c r="M255" s="265"/>
      <c r="N255" s="257">
        <v>2.0852899455312601E-2</v>
      </c>
      <c r="O255" s="257"/>
      <c r="P255" s="257"/>
      <c r="Q255" s="257"/>
      <c r="R255" s="257"/>
      <c r="S255" s="257"/>
      <c r="T255" s="257"/>
      <c r="U255" s="257"/>
      <c r="V255" s="257"/>
      <c r="W255" s="257"/>
      <c r="X255" s="256">
        <v>6207</v>
      </c>
      <c r="Y255" s="256"/>
      <c r="Z255" s="256"/>
      <c r="AA255" s="256"/>
      <c r="AB255" s="256"/>
      <c r="AC255" s="256"/>
      <c r="AD255" s="256"/>
      <c r="AE255" s="256"/>
      <c r="AF255" s="256"/>
      <c r="AG255" s="257">
        <v>0.12314010236876601</v>
      </c>
      <c r="AH255" s="257"/>
      <c r="AI255" s="257"/>
      <c r="AJ255" s="257"/>
      <c r="AK255" s="257"/>
      <c r="AL255" s="257"/>
      <c r="AM255" s="257"/>
      <c r="AN255" s="257"/>
      <c r="AO255" s="257"/>
    </row>
    <row r="256" spans="2:44" s="1" customFormat="1" ht="7.35" customHeight="1" x14ac:dyDescent="0.15">
      <c r="B256" s="12" t="s">
        <v>1201</v>
      </c>
      <c r="C256" s="265">
        <v>161505847.99000001</v>
      </c>
      <c r="D256" s="265"/>
      <c r="E256" s="265"/>
      <c r="F256" s="265"/>
      <c r="G256" s="265"/>
      <c r="H256" s="265"/>
      <c r="I256" s="265"/>
      <c r="J256" s="265"/>
      <c r="K256" s="265"/>
      <c r="L256" s="265"/>
      <c r="M256" s="265"/>
      <c r="N256" s="257">
        <v>4.5136768885322601E-2</v>
      </c>
      <c r="O256" s="257"/>
      <c r="P256" s="257"/>
      <c r="Q256" s="257"/>
      <c r="R256" s="257"/>
      <c r="S256" s="257"/>
      <c r="T256" s="257"/>
      <c r="U256" s="257"/>
      <c r="V256" s="257"/>
      <c r="W256" s="257"/>
      <c r="X256" s="256">
        <v>5107</v>
      </c>
      <c r="Y256" s="256"/>
      <c r="Z256" s="256"/>
      <c r="AA256" s="256"/>
      <c r="AB256" s="256"/>
      <c r="AC256" s="256"/>
      <c r="AD256" s="256"/>
      <c r="AE256" s="256"/>
      <c r="AF256" s="256"/>
      <c r="AG256" s="257">
        <v>0.101317303495616</v>
      </c>
      <c r="AH256" s="257"/>
      <c r="AI256" s="257"/>
      <c r="AJ256" s="257"/>
      <c r="AK256" s="257"/>
      <c r="AL256" s="257"/>
      <c r="AM256" s="257"/>
      <c r="AN256" s="257"/>
      <c r="AO256" s="257"/>
    </row>
    <row r="257" spans="2:44" s="1" customFormat="1" ht="7.35" customHeight="1" x14ac:dyDescent="0.15">
      <c r="B257" s="12" t="s">
        <v>1202</v>
      </c>
      <c r="C257" s="265">
        <v>258896809.00999999</v>
      </c>
      <c r="D257" s="265"/>
      <c r="E257" s="265"/>
      <c r="F257" s="265"/>
      <c r="G257" s="265"/>
      <c r="H257" s="265"/>
      <c r="I257" s="265"/>
      <c r="J257" s="265"/>
      <c r="K257" s="265"/>
      <c r="L257" s="265"/>
      <c r="M257" s="265"/>
      <c r="N257" s="257">
        <v>7.2355060692015499E-2</v>
      </c>
      <c r="O257" s="257"/>
      <c r="P257" s="257"/>
      <c r="Q257" s="257"/>
      <c r="R257" s="257"/>
      <c r="S257" s="257"/>
      <c r="T257" s="257"/>
      <c r="U257" s="257"/>
      <c r="V257" s="257"/>
      <c r="W257" s="257"/>
      <c r="X257" s="256">
        <v>5394</v>
      </c>
      <c r="Y257" s="256"/>
      <c r="Z257" s="256"/>
      <c r="AA257" s="256"/>
      <c r="AB257" s="256"/>
      <c r="AC257" s="256"/>
      <c r="AD257" s="256"/>
      <c r="AE257" s="256"/>
      <c r="AF257" s="256"/>
      <c r="AG257" s="257">
        <v>0.107011070110701</v>
      </c>
      <c r="AH257" s="257"/>
      <c r="AI257" s="257"/>
      <c r="AJ257" s="257"/>
      <c r="AK257" s="257"/>
      <c r="AL257" s="257"/>
      <c r="AM257" s="257"/>
      <c r="AN257" s="257"/>
      <c r="AO257" s="257"/>
    </row>
    <row r="258" spans="2:44" s="1" customFormat="1" ht="7.35" customHeight="1" x14ac:dyDescent="0.15">
      <c r="B258" s="12" t="s">
        <v>1203</v>
      </c>
      <c r="C258" s="265">
        <v>356745532.99000001</v>
      </c>
      <c r="D258" s="265"/>
      <c r="E258" s="265"/>
      <c r="F258" s="265"/>
      <c r="G258" s="265"/>
      <c r="H258" s="265"/>
      <c r="I258" s="265"/>
      <c r="J258" s="265"/>
      <c r="K258" s="265"/>
      <c r="L258" s="265"/>
      <c r="M258" s="265"/>
      <c r="N258" s="257">
        <v>9.9701285580927501E-2</v>
      </c>
      <c r="O258" s="257"/>
      <c r="P258" s="257"/>
      <c r="Q258" s="257"/>
      <c r="R258" s="257"/>
      <c r="S258" s="257"/>
      <c r="T258" s="257"/>
      <c r="U258" s="257"/>
      <c r="V258" s="257"/>
      <c r="W258" s="257"/>
      <c r="X258" s="256">
        <v>5796</v>
      </c>
      <c r="Y258" s="256"/>
      <c r="Z258" s="256"/>
      <c r="AA258" s="256"/>
      <c r="AB258" s="256"/>
      <c r="AC258" s="256"/>
      <c r="AD258" s="256"/>
      <c r="AE258" s="256"/>
      <c r="AF258" s="256"/>
      <c r="AG258" s="257">
        <v>0.114986311153434</v>
      </c>
      <c r="AH258" s="257"/>
      <c r="AI258" s="257"/>
      <c r="AJ258" s="257"/>
      <c r="AK258" s="257"/>
      <c r="AL258" s="257"/>
      <c r="AM258" s="257"/>
      <c r="AN258" s="257"/>
      <c r="AO258" s="257"/>
    </row>
    <row r="259" spans="2:44" s="1" customFormat="1" ht="7.35" customHeight="1" x14ac:dyDescent="0.15">
      <c r="B259" s="12" t="s">
        <v>1204</v>
      </c>
      <c r="C259" s="265">
        <v>460933801.57999998</v>
      </c>
      <c r="D259" s="265"/>
      <c r="E259" s="265"/>
      <c r="F259" s="265"/>
      <c r="G259" s="265"/>
      <c r="H259" s="265"/>
      <c r="I259" s="265"/>
      <c r="J259" s="265"/>
      <c r="K259" s="265"/>
      <c r="L259" s="265"/>
      <c r="M259" s="265"/>
      <c r="N259" s="257">
        <v>0.12881925163872601</v>
      </c>
      <c r="O259" s="257"/>
      <c r="P259" s="257"/>
      <c r="Q259" s="257"/>
      <c r="R259" s="257"/>
      <c r="S259" s="257"/>
      <c r="T259" s="257"/>
      <c r="U259" s="257"/>
      <c r="V259" s="257"/>
      <c r="W259" s="257"/>
      <c r="X259" s="256">
        <v>6143</v>
      </c>
      <c r="Y259" s="256"/>
      <c r="Z259" s="256"/>
      <c r="AA259" s="256"/>
      <c r="AB259" s="256"/>
      <c r="AC259" s="256"/>
      <c r="AD259" s="256"/>
      <c r="AE259" s="256"/>
      <c r="AF259" s="256"/>
      <c r="AG259" s="257">
        <v>0.12187041225251</v>
      </c>
      <c r="AH259" s="257"/>
      <c r="AI259" s="257"/>
      <c r="AJ259" s="257"/>
      <c r="AK259" s="257"/>
      <c r="AL259" s="257"/>
      <c r="AM259" s="257"/>
      <c r="AN259" s="257"/>
      <c r="AO259" s="257"/>
    </row>
    <row r="260" spans="2:44" s="1" customFormat="1" ht="7.35" customHeight="1" x14ac:dyDescent="0.15">
      <c r="B260" s="12" t="s">
        <v>1205</v>
      </c>
      <c r="C260" s="265">
        <v>491324500.99000102</v>
      </c>
      <c r="D260" s="265"/>
      <c r="E260" s="265"/>
      <c r="F260" s="265"/>
      <c r="G260" s="265"/>
      <c r="H260" s="265"/>
      <c r="I260" s="265"/>
      <c r="J260" s="265"/>
      <c r="K260" s="265"/>
      <c r="L260" s="265"/>
      <c r="M260" s="265"/>
      <c r="N260" s="257">
        <v>0.137312677682453</v>
      </c>
      <c r="O260" s="257"/>
      <c r="P260" s="257"/>
      <c r="Q260" s="257"/>
      <c r="R260" s="257"/>
      <c r="S260" s="257"/>
      <c r="T260" s="257"/>
      <c r="U260" s="257"/>
      <c r="V260" s="257"/>
      <c r="W260" s="257"/>
      <c r="X260" s="256">
        <v>5896</v>
      </c>
      <c r="Y260" s="256"/>
      <c r="Z260" s="256"/>
      <c r="AA260" s="256"/>
      <c r="AB260" s="256"/>
      <c r="AC260" s="256"/>
      <c r="AD260" s="256"/>
      <c r="AE260" s="256"/>
      <c r="AF260" s="256"/>
      <c r="AG260" s="257">
        <v>0.11697020196008399</v>
      </c>
      <c r="AH260" s="257"/>
      <c r="AI260" s="257"/>
      <c r="AJ260" s="257"/>
      <c r="AK260" s="257"/>
      <c r="AL260" s="257"/>
      <c r="AM260" s="257"/>
      <c r="AN260" s="257"/>
      <c r="AO260" s="257"/>
    </row>
    <row r="261" spans="2:44" s="1" customFormat="1" ht="7.35" customHeight="1" x14ac:dyDescent="0.15">
      <c r="B261" s="12" t="s">
        <v>1206</v>
      </c>
      <c r="C261" s="265">
        <v>574558130.18999898</v>
      </c>
      <c r="D261" s="265"/>
      <c r="E261" s="265"/>
      <c r="F261" s="265"/>
      <c r="G261" s="265"/>
      <c r="H261" s="265"/>
      <c r="I261" s="265"/>
      <c r="J261" s="265"/>
      <c r="K261" s="265"/>
      <c r="L261" s="265"/>
      <c r="M261" s="265"/>
      <c r="N261" s="257">
        <v>0.16057435601449399</v>
      </c>
      <c r="O261" s="257"/>
      <c r="P261" s="257"/>
      <c r="Q261" s="257"/>
      <c r="R261" s="257"/>
      <c r="S261" s="257"/>
      <c r="T261" s="257"/>
      <c r="U261" s="257"/>
      <c r="V261" s="257"/>
      <c r="W261" s="257"/>
      <c r="X261" s="256">
        <v>6031</v>
      </c>
      <c r="Y261" s="256"/>
      <c r="Z261" s="256"/>
      <c r="AA261" s="256"/>
      <c r="AB261" s="256"/>
      <c r="AC261" s="256"/>
      <c r="AD261" s="256"/>
      <c r="AE261" s="256"/>
      <c r="AF261" s="256"/>
      <c r="AG261" s="257">
        <v>0.11964845454906201</v>
      </c>
      <c r="AH261" s="257"/>
      <c r="AI261" s="257"/>
      <c r="AJ261" s="257"/>
      <c r="AK261" s="257"/>
      <c r="AL261" s="257"/>
      <c r="AM261" s="257"/>
      <c r="AN261" s="257"/>
      <c r="AO261" s="257"/>
    </row>
    <row r="262" spans="2:44" s="1" customFormat="1" ht="7.35" customHeight="1" x14ac:dyDescent="0.15">
      <c r="B262" s="12" t="s">
        <v>1207</v>
      </c>
      <c r="C262" s="265">
        <v>609010530.49999905</v>
      </c>
      <c r="D262" s="265"/>
      <c r="E262" s="265"/>
      <c r="F262" s="265"/>
      <c r="G262" s="265"/>
      <c r="H262" s="265"/>
      <c r="I262" s="265"/>
      <c r="J262" s="265"/>
      <c r="K262" s="265"/>
      <c r="L262" s="265"/>
      <c r="M262" s="265"/>
      <c r="N262" s="257">
        <v>0.17020292395609199</v>
      </c>
      <c r="O262" s="257"/>
      <c r="P262" s="257"/>
      <c r="Q262" s="257"/>
      <c r="R262" s="257"/>
      <c r="S262" s="257"/>
      <c r="T262" s="257"/>
      <c r="U262" s="257"/>
      <c r="V262" s="257"/>
      <c r="W262" s="257"/>
      <c r="X262" s="256">
        <v>5502</v>
      </c>
      <c r="Y262" s="256"/>
      <c r="Z262" s="256"/>
      <c r="AA262" s="256"/>
      <c r="AB262" s="256"/>
      <c r="AC262" s="256"/>
      <c r="AD262" s="256"/>
      <c r="AE262" s="256"/>
      <c r="AF262" s="256"/>
      <c r="AG262" s="257">
        <v>0.109153672181883</v>
      </c>
      <c r="AH262" s="257"/>
      <c r="AI262" s="257"/>
      <c r="AJ262" s="257"/>
      <c r="AK262" s="257"/>
      <c r="AL262" s="257"/>
      <c r="AM262" s="257"/>
      <c r="AN262" s="257"/>
      <c r="AO262" s="257"/>
    </row>
    <row r="263" spans="2:44" s="1" customFormat="1" ht="7.35" customHeight="1" x14ac:dyDescent="0.15">
      <c r="B263" s="12" t="s">
        <v>1208</v>
      </c>
      <c r="C263" s="265">
        <v>434559816.57999903</v>
      </c>
      <c r="D263" s="265"/>
      <c r="E263" s="265"/>
      <c r="F263" s="265"/>
      <c r="G263" s="265"/>
      <c r="H263" s="265"/>
      <c r="I263" s="265"/>
      <c r="J263" s="265"/>
      <c r="K263" s="265"/>
      <c r="L263" s="265"/>
      <c r="M263" s="265"/>
      <c r="N263" s="257">
        <v>0.12144839491529801</v>
      </c>
      <c r="O263" s="257"/>
      <c r="P263" s="257"/>
      <c r="Q263" s="257"/>
      <c r="R263" s="257"/>
      <c r="S263" s="257"/>
      <c r="T263" s="257"/>
      <c r="U263" s="257"/>
      <c r="V263" s="257"/>
      <c r="W263" s="257"/>
      <c r="X263" s="256">
        <v>3180</v>
      </c>
      <c r="Y263" s="256"/>
      <c r="Z263" s="256"/>
      <c r="AA263" s="256"/>
      <c r="AB263" s="256"/>
      <c r="AC263" s="256"/>
      <c r="AD263" s="256"/>
      <c r="AE263" s="256"/>
      <c r="AF263" s="256"/>
      <c r="AG263" s="257">
        <v>6.3087727651470096E-2</v>
      </c>
      <c r="AH263" s="257"/>
      <c r="AI263" s="257"/>
      <c r="AJ263" s="257"/>
      <c r="AK263" s="257"/>
      <c r="AL263" s="257"/>
      <c r="AM263" s="257"/>
      <c r="AN263" s="257"/>
      <c r="AO263" s="257"/>
    </row>
    <row r="264" spans="2:44" s="1" customFormat="1" ht="7.35" customHeight="1" x14ac:dyDescent="0.15">
      <c r="B264" s="12" t="s">
        <v>1209</v>
      </c>
      <c r="C264" s="265">
        <v>116243383.51000001</v>
      </c>
      <c r="D264" s="265"/>
      <c r="E264" s="265"/>
      <c r="F264" s="265"/>
      <c r="G264" s="265"/>
      <c r="H264" s="265"/>
      <c r="I264" s="265"/>
      <c r="J264" s="265"/>
      <c r="K264" s="265"/>
      <c r="L264" s="265"/>
      <c r="M264" s="265"/>
      <c r="N264" s="257">
        <v>3.2487063479358702E-2</v>
      </c>
      <c r="O264" s="257"/>
      <c r="P264" s="257"/>
      <c r="Q264" s="257"/>
      <c r="R264" s="257"/>
      <c r="S264" s="257"/>
      <c r="T264" s="257"/>
      <c r="U264" s="257"/>
      <c r="V264" s="257"/>
      <c r="W264" s="257"/>
      <c r="X264" s="256">
        <v>793</v>
      </c>
      <c r="Y264" s="256"/>
      <c r="Z264" s="256"/>
      <c r="AA264" s="256"/>
      <c r="AB264" s="256"/>
      <c r="AC264" s="256"/>
      <c r="AD264" s="256"/>
      <c r="AE264" s="256"/>
      <c r="AF264" s="256"/>
      <c r="AG264" s="257">
        <v>1.57322540967345E-2</v>
      </c>
      <c r="AH264" s="257"/>
      <c r="AI264" s="257"/>
      <c r="AJ264" s="257"/>
      <c r="AK264" s="257"/>
      <c r="AL264" s="257"/>
      <c r="AM264" s="257"/>
      <c r="AN264" s="257"/>
      <c r="AO264" s="257"/>
    </row>
    <row r="265" spans="2:44" s="1" customFormat="1" ht="7.35" customHeight="1" x14ac:dyDescent="0.15">
      <c r="B265" s="12" t="s">
        <v>1210</v>
      </c>
      <c r="C265" s="265">
        <v>13747264.83</v>
      </c>
      <c r="D265" s="265"/>
      <c r="E265" s="265"/>
      <c r="F265" s="265"/>
      <c r="G265" s="265"/>
      <c r="H265" s="265"/>
      <c r="I265" s="265"/>
      <c r="J265" s="265"/>
      <c r="K265" s="265"/>
      <c r="L265" s="265"/>
      <c r="M265" s="265"/>
      <c r="N265" s="257">
        <v>3.84201020061796E-3</v>
      </c>
      <c r="O265" s="257"/>
      <c r="P265" s="257"/>
      <c r="Q265" s="257"/>
      <c r="R265" s="257"/>
      <c r="S265" s="257"/>
      <c r="T265" s="257"/>
      <c r="U265" s="257"/>
      <c r="V265" s="257"/>
      <c r="W265" s="257"/>
      <c r="X265" s="256">
        <v>123</v>
      </c>
      <c r="Y265" s="256"/>
      <c r="Z265" s="256"/>
      <c r="AA265" s="256"/>
      <c r="AB265" s="256"/>
      <c r="AC265" s="256"/>
      <c r="AD265" s="256"/>
      <c r="AE265" s="256"/>
      <c r="AF265" s="256"/>
      <c r="AG265" s="257">
        <v>2.4401856921795E-3</v>
      </c>
      <c r="AH265" s="257"/>
      <c r="AI265" s="257"/>
      <c r="AJ265" s="257"/>
      <c r="AK265" s="257"/>
      <c r="AL265" s="257"/>
      <c r="AM265" s="257"/>
      <c r="AN265" s="257"/>
      <c r="AO265" s="257"/>
    </row>
    <row r="266" spans="2:44" s="1" customFormat="1" ht="7.35" customHeight="1" x14ac:dyDescent="0.15">
      <c r="B266" s="12" t="s">
        <v>1211</v>
      </c>
      <c r="C266" s="265">
        <v>4656056.96</v>
      </c>
      <c r="D266" s="265"/>
      <c r="E266" s="265"/>
      <c r="F266" s="265"/>
      <c r="G266" s="265"/>
      <c r="H266" s="265"/>
      <c r="I266" s="265"/>
      <c r="J266" s="265"/>
      <c r="K266" s="265"/>
      <c r="L266" s="265"/>
      <c r="M266" s="265"/>
      <c r="N266" s="257">
        <v>1.30124927075972E-3</v>
      </c>
      <c r="O266" s="257"/>
      <c r="P266" s="257"/>
      <c r="Q266" s="257"/>
      <c r="R266" s="257"/>
      <c r="S266" s="257"/>
      <c r="T266" s="257"/>
      <c r="U266" s="257"/>
      <c r="V266" s="257"/>
      <c r="W266" s="257"/>
      <c r="X266" s="256">
        <v>50</v>
      </c>
      <c r="Y266" s="256"/>
      <c r="Z266" s="256"/>
      <c r="AA266" s="256"/>
      <c r="AB266" s="256"/>
      <c r="AC266" s="256"/>
      <c r="AD266" s="256"/>
      <c r="AE266" s="256"/>
      <c r="AF266" s="256"/>
      <c r="AG266" s="257">
        <v>9.9194540332500094E-4</v>
      </c>
      <c r="AH266" s="257"/>
      <c r="AI266" s="257"/>
      <c r="AJ266" s="257"/>
      <c r="AK266" s="257"/>
      <c r="AL266" s="257"/>
      <c r="AM266" s="257"/>
      <c r="AN266" s="257"/>
      <c r="AO266" s="257"/>
    </row>
    <row r="267" spans="2:44" s="1" customFormat="1" ht="7.35" customHeight="1" x14ac:dyDescent="0.15">
      <c r="B267" s="12" t="s">
        <v>1212</v>
      </c>
      <c r="C267" s="265">
        <v>21347414.030000001</v>
      </c>
      <c r="D267" s="265"/>
      <c r="E267" s="265"/>
      <c r="F267" s="265"/>
      <c r="G267" s="265"/>
      <c r="H267" s="265"/>
      <c r="I267" s="265"/>
      <c r="J267" s="265"/>
      <c r="K267" s="265"/>
      <c r="L267" s="265"/>
      <c r="M267" s="265"/>
      <c r="N267" s="257">
        <v>5.9660582286225504E-3</v>
      </c>
      <c r="O267" s="257"/>
      <c r="P267" s="257"/>
      <c r="Q267" s="257"/>
      <c r="R267" s="257"/>
      <c r="S267" s="257"/>
      <c r="T267" s="257"/>
      <c r="U267" s="257"/>
      <c r="V267" s="257"/>
      <c r="W267" s="257"/>
      <c r="X267" s="256">
        <v>184</v>
      </c>
      <c r="Y267" s="256"/>
      <c r="Z267" s="256"/>
      <c r="AA267" s="256"/>
      <c r="AB267" s="256"/>
      <c r="AC267" s="256"/>
      <c r="AD267" s="256"/>
      <c r="AE267" s="256"/>
      <c r="AF267" s="256"/>
      <c r="AG267" s="257">
        <v>3.6503590842359998E-3</v>
      </c>
      <c r="AH267" s="257"/>
      <c r="AI267" s="257"/>
      <c r="AJ267" s="257"/>
      <c r="AK267" s="257"/>
      <c r="AL267" s="257"/>
      <c r="AM267" s="257"/>
      <c r="AN267" s="257"/>
      <c r="AO267" s="257"/>
    </row>
    <row r="268" spans="2:44" s="1" customFormat="1" ht="8.5500000000000007" customHeight="1" x14ac:dyDescent="0.15">
      <c r="B268" s="53"/>
      <c r="C268" s="266">
        <v>3578143761.25</v>
      </c>
      <c r="D268" s="266"/>
      <c r="E268" s="266"/>
      <c r="F268" s="266"/>
      <c r="G268" s="266"/>
      <c r="H268" s="266"/>
      <c r="I268" s="266"/>
      <c r="J268" s="266"/>
      <c r="K268" s="266"/>
      <c r="L268" s="266"/>
      <c r="M268" s="266"/>
      <c r="N268" s="264">
        <v>1</v>
      </c>
      <c r="O268" s="264"/>
      <c r="P268" s="264"/>
      <c r="Q268" s="264"/>
      <c r="R268" s="264"/>
      <c r="S268" s="264"/>
      <c r="T268" s="264"/>
      <c r="U268" s="264"/>
      <c r="V268" s="264"/>
      <c r="W268" s="264"/>
      <c r="X268" s="263">
        <v>50406</v>
      </c>
      <c r="Y268" s="263"/>
      <c r="Z268" s="263"/>
      <c r="AA268" s="263"/>
      <c r="AB268" s="263"/>
      <c r="AC268" s="263"/>
      <c r="AD268" s="263"/>
      <c r="AE268" s="263"/>
      <c r="AF268" s="263"/>
      <c r="AG268" s="264">
        <v>1</v>
      </c>
      <c r="AH268" s="264"/>
      <c r="AI268" s="264"/>
      <c r="AJ268" s="264"/>
      <c r="AK268" s="264"/>
      <c r="AL268" s="264"/>
      <c r="AM268" s="264"/>
      <c r="AN268" s="264"/>
      <c r="AO268" s="264"/>
    </row>
    <row r="269" spans="2:44" s="1" customFormat="1" ht="6" customHeight="1" x14ac:dyDescent="0.15"/>
    <row r="270" spans="2:44" s="1" customFormat="1" ht="12.75" customHeight="1" x14ac:dyDescent="0.15">
      <c r="B270" s="250" t="s">
        <v>1246</v>
      </c>
      <c r="C270" s="250"/>
      <c r="D270" s="250"/>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row>
    <row r="271" spans="2:44" s="1" customFormat="1" ht="5.25" customHeight="1" x14ac:dyDescent="0.15"/>
    <row r="272" spans="2:44" s="1" customFormat="1" ht="8.85" customHeight="1" x14ac:dyDescent="0.15">
      <c r="B272" s="269"/>
      <c r="C272" s="269"/>
      <c r="D272" s="248" t="s">
        <v>1117</v>
      </c>
      <c r="E272" s="248"/>
      <c r="F272" s="248"/>
      <c r="G272" s="248"/>
      <c r="H272" s="248"/>
      <c r="I272" s="248"/>
      <c r="J272" s="248"/>
      <c r="K272" s="248"/>
      <c r="L272" s="248"/>
      <c r="M272" s="248"/>
      <c r="N272" s="248"/>
      <c r="O272" s="248" t="s">
        <v>1118</v>
      </c>
      <c r="P272" s="248"/>
      <c r="Q272" s="248"/>
      <c r="R272" s="248"/>
      <c r="S272" s="248"/>
      <c r="T272" s="248"/>
      <c r="U272" s="248"/>
      <c r="V272" s="248"/>
      <c r="W272" s="248"/>
      <c r="X272" s="248"/>
      <c r="Y272" s="248" t="s">
        <v>1119</v>
      </c>
      <c r="Z272" s="248"/>
      <c r="AA272" s="248"/>
      <c r="AB272" s="248"/>
      <c r="AC272" s="248"/>
      <c r="AD272" s="248"/>
      <c r="AE272" s="248"/>
      <c r="AF272" s="248"/>
      <c r="AG272" s="248"/>
      <c r="AH272" s="248" t="s">
        <v>1118</v>
      </c>
      <c r="AI272" s="248"/>
      <c r="AJ272" s="248"/>
      <c r="AK272" s="248"/>
      <c r="AL272" s="248"/>
      <c r="AM272" s="248"/>
      <c r="AN272" s="248"/>
      <c r="AO272" s="248"/>
      <c r="AP272" s="54"/>
    </row>
    <row r="273" spans="2:42" s="1" customFormat="1" ht="7.35" customHeight="1" x14ac:dyDescent="0.15">
      <c r="B273" s="252" t="s">
        <v>1213</v>
      </c>
      <c r="C273" s="252"/>
      <c r="D273" s="265">
        <v>35624300.979999997</v>
      </c>
      <c r="E273" s="265"/>
      <c r="F273" s="265"/>
      <c r="G273" s="265"/>
      <c r="H273" s="265"/>
      <c r="I273" s="265"/>
      <c r="J273" s="265"/>
      <c r="K273" s="265"/>
      <c r="L273" s="265"/>
      <c r="M273" s="265"/>
      <c r="N273" s="265"/>
      <c r="O273" s="257">
        <v>9.9560843155041007E-3</v>
      </c>
      <c r="P273" s="257"/>
      <c r="Q273" s="257"/>
      <c r="R273" s="257"/>
      <c r="S273" s="257"/>
      <c r="T273" s="257"/>
      <c r="U273" s="257"/>
      <c r="V273" s="257"/>
      <c r="W273" s="257"/>
      <c r="X273" s="257"/>
      <c r="Y273" s="256">
        <v>4315</v>
      </c>
      <c r="Z273" s="256"/>
      <c r="AA273" s="256"/>
      <c r="AB273" s="256"/>
      <c r="AC273" s="256"/>
      <c r="AD273" s="256"/>
      <c r="AE273" s="256"/>
      <c r="AF273" s="256"/>
      <c r="AG273" s="256"/>
      <c r="AH273" s="257">
        <v>8.5604888306947596E-2</v>
      </c>
      <c r="AI273" s="257"/>
      <c r="AJ273" s="257"/>
      <c r="AK273" s="257"/>
      <c r="AL273" s="257"/>
      <c r="AM273" s="257"/>
      <c r="AN273" s="257"/>
      <c r="AO273" s="257"/>
      <c r="AP273" s="55">
        <v>1</v>
      </c>
    </row>
    <row r="274" spans="2:42" s="1" customFormat="1" ht="7.35" customHeight="1" x14ac:dyDescent="0.15">
      <c r="B274" s="252" t="s">
        <v>1214</v>
      </c>
      <c r="C274" s="252"/>
      <c r="D274" s="265">
        <v>99088300.420000106</v>
      </c>
      <c r="E274" s="265"/>
      <c r="F274" s="265"/>
      <c r="G274" s="265"/>
      <c r="H274" s="265"/>
      <c r="I274" s="265"/>
      <c r="J274" s="265"/>
      <c r="K274" s="265"/>
      <c r="L274" s="265"/>
      <c r="M274" s="265"/>
      <c r="N274" s="265"/>
      <c r="O274" s="257">
        <v>2.76926549159624E-2</v>
      </c>
      <c r="P274" s="257"/>
      <c r="Q274" s="257"/>
      <c r="R274" s="257"/>
      <c r="S274" s="257"/>
      <c r="T274" s="257"/>
      <c r="U274" s="257"/>
      <c r="V274" s="257"/>
      <c r="W274" s="257"/>
      <c r="X274" s="257"/>
      <c r="Y274" s="256">
        <v>4305</v>
      </c>
      <c r="Z274" s="256"/>
      <c r="AA274" s="256"/>
      <c r="AB274" s="256"/>
      <c r="AC274" s="256"/>
      <c r="AD274" s="256"/>
      <c r="AE274" s="256"/>
      <c r="AF274" s="256"/>
      <c r="AG274" s="256"/>
      <c r="AH274" s="257">
        <v>8.5406499226282601E-2</v>
      </c>
      <c r="AI274" s="257"/>
      <c r="AJ274" s="257"/>
      <c r="AK274" s="257"/>
      <c r="AL274" s="257"/>
      <c r="AM274" s="257"/>
      <c r="AN274" s="257"/>
      <c r="AO274" s="257"/>
      <c r="AP274" s="55">
        <v>2</v>
      </c>
    </row>
    <row r="275" spans="2:42" s="1" customFormat="1" ht="7.35" customHeight="1" x14ac:dyDescent="0.15">
      <c r="B275" s="252" t="s">
        <v>1215</v>
      </c>
      <c r="C275" s="252"/>
      <c r="D275" s="265">
        <v>213700087.47999999</v>
      </c>
      <c r="E275" s="265"/>
      <c r="F275" s="265"/>
      <c r="G275" s="265"/>
      <c r="H275" s="265"/>
      <c r="I275" s="265"/>
      <c r="J275" s="265"/>
      <c r="K275" s="265"/>
      <c r="L275" s="265"/>
      <c r="M275" s="265"/>
      <c r="N275" s="265"/>
      <c r="O275" s="257">
        <v>5.9723728765259297E-2</v>
      </c>
      <c r="P275" s="257"/>
      <c r="Q275" s="257"/>
      <c r="R275" s="257"/>
      <c r="S275" s="257"/>
      <c r="T275" s="257"/>
      <c r="U275" s="257"/>
      <c r="V275" s="257"/>
      <c r="W275" s="257"/>
      <c r="X275" s="257"/>
      <c r="Y275" s="256">
        <v>4947</v>
      </c>
      <c r="Z275" s="256"/>
      <c r="AA275" s="256"/>
      <c r="AB275" s="256"/>
      <c r="AC275" s="256"/>
      <c r="AD275" s="256"/>
      <c r="AE275" s="256"/>
      <c r="AF275" s="256"/>
      <c r="AG275" s="256"/>
      <c r="AH275" s="257">
        <v>9.8143078204975601E-2</v>
      </c>
      <c r="AI275" s="257"/>
      <c r="AJ275" s="257"/>
      <c r="AK275" s="257"/>
      <c r="AL275" s="257"/>
      <c r="AM275" s="257"/>
      <c r="AN275" s="257"/>
      <c r="AO275" s="257"/>
      <c r="AP275" s="55">
        <v>3</v>
      </c>
    </row>
    <row r="276" spans="2:42" s="1" customFormat="1" ht="7.35" customHeight="1" x14ac:dyDescent="0.15">
      <c r="B276" s="252" t="s">
        <v>1216</v>
      </c>
      <c r="C276" s="252"/>
      <c r="D276" s="265">
        <v>406899312.93000102</v>
      </c>
      <c r="E276" s="265"/>
      <c r="F276" s="265"/>
      <c r="G276" s="265"/>
      <c r="H276" s="265"/>
      <c r="I276" s="265"/>
      <c r="J276" s="265"/>
      <c r="K276" s="265"/>
      <c r="L276" s="265"/>
      <c r="M276" s="265"/>
      <c r="N276" s="265"/>
      <c r="O276" s="257">
        <v>0.113717989013346</v>
      </c>
      <c r="P276" s="257"/>
      <c r="Q276" s="257"/>
      <c r="R276" s="257"/>
      <c r="S276" s="257"/>
      <c r="T276" s="257"/>
      <c r="U276" s="257"/>
      <c r="V276" s="257"/>
      <c r="W276" s="257"/>
      <c r="X276" s="257"/>
      <c r="Y276" s="256">
        <v>5968</v>
      </c>
      <c r="Z276" s="256"/>
      <c r="AA276" s="256"/>
      <c r="AB276" s="256"/>
      <c r="AC276" s="256"/>
      <c r="AD276" s="256"/>
      <c r="AE276" s="256"/>
      <c r="AF276" s="256"/>
      <c r="AG276" s="256"/>
      <c r="AH276" s="257">
        <v>0.118398603340872</v>
      </c>
      <c r="AI276" s="257"/>
      <c r="AJ276" s="257"/>
      <c r="AK276" s="257"/>
      <c r="AL276" s="257"/>
      <c r="AM276" s="257"/>
      <c r="AN276" s="257"/>
      <c r="AO276" s="257"/>
      <c r="AP276" s="55">
        <v>4</v>
      </c>
    </row>
    <row r="277" spans="2:42" s="1" customFormat="1" ht="7.35" customHeight="1" x14ac:dyDescent="0.15">
      <c r="B277" s="252" t="s">
        <v>1217</v>
      </c>
      <c r="C277" s="252"/>
      <c r="D277" s="265">
        <v>539301101.79999995</v>
      </c>
      <c r="E277" s="265"/>
      <c r="F277" s="265"/>
      <c r="G277" s="265"/>
      <c r="H277" s="265"/>
      <c r="I277" s="265"/>
      <c r="J277" s="265"/>
      <c r="K277" s="265"/>
      <c r="L277" s="265"/>
      <c r="M277" s="265"/>
      <c r="N277" s="265"/>
      <c r="O277" s="257">
        <v>0.15072091502874599</v>
      </c>
      <c r="P277" s="257"/>
      <c r="Q277" s="257"/>
      <c r="R277" s="257"/>
      <c r="S277" s="257"/>
      <c r="T277" s="257"/>
      <c r="U277" s="257"/>
      <c r="V277" s="257"/>
      <c r="W277" s="257"/>
      <c r="X277" s="257"/>
      <c r="Y277" s="256">
        <v>5801</v>
      </c>
      <c r="Z277" s="256"/>
      <c r="AA277" s="256"/>
      <c r="AB277" s="256"/>
      <c r="AC277" s="256"/>
      <c r="AD277" s="256"/>
      <c r="AE277" s="256"/>
      <c r="AF277" s="256"/>
      <c r="AG277" s="256"/>
      <c r="AH277" s="257">
        <v>0.11508550569376701</v>
      </c>
      <c r="AI277" s="257"/>
      <c r="AJ277" s="257"/>
      <c r="AK277" s="257"/>
      <c r="AL277" s="257"/>
      <c r="AM277" s="257"/>
      <c r="AN277" s="257"/>
      <c r="AO277" s="257"/>
      <c r="AP277" s="55">
        <v>5</v>
      </c>
    </row>
    <row r="278" spans="2:42" s="1" customFormat="1" ht="7.35" customHeight="1" x14ac:dyDescent="0.15">
      <c r="B278" s="252" t="s">
        <v>1218</v>
      </c>
      <c r="C278" s="252"/>
      <c r="D278" s="265">
        <v>139341088.84</v>
      </c>
      <c r="E278" s="265"/>
      <c r="F278" s="265"/>
      <c r="G278" s="265"/>
      <c r="H278" s="265"/>
      <c r="I278" s="265"/>
      <c r="J278" s="265"/>
      <c r="K278" s="265"/>
      <c r="L278" s="265"/>
      <c r="M278" s="265"/>
      <c r="N278" s="265"/>
      <c r="O278" s="257">
        <v>3.8942283523935903E-2</v>
      </c>
      <c r="P278" s="257"/>
      <c r="Q278" s="257"/>
      <c r="R278" s="257"/>
      <c r="S278" s="257"/>
      <c r="T278" s="257"/>
      <c r="U278" s="257"/>
      <c r="V278" s="257"/>
      <c r="W278" s="257"/>
      <c r="X278" s="257"/>
      <c r="Y278" s="256">
        <v>2507</v>
      </c>
      <c r="Z278" s="256"/>
      <c r="AA278" s="256"/>
      <c r="AB278" s="256"/>
      <c r="AC278" s="256"/>
      <c r="AD278" s="256"/>
      <c r="AE278" s="256"/>
      <c r="AF278" s="256"/>
      <c r="AG278" s="256"/>
      <c r="AH278" s="257">
        <v>4.9736142522715597E-2</v>
      </c>
      <c r="AI278" s="257"/>
      <c r="AJ278" s="257"/>
      <c r="AK278" s="257"/>
      <c r="AL278" s="257"/>
      <c r="AM278" s="257"/>
      <c r="AN278" s="257"/>
      <c r="AO278" s="257"/>
      <c r="AP278" s="55">
        <v>6</v>
      </c>
    </row>
    <row r="279" spans="2:42" s="1" customFormat="1" ht="7.35" customHeight="1" x14ac:dyDescent="0.15">
      <c r="B279" s="252" t="s">
        <v>1219</v>
      </c>
      <c r="C279" s="252"/>
      <c r="D279" s="265">
        <v>160909910.78999999</v>
      </c>
      <c r="E279" s="265"/>
      <c r="F279" s="265"/>
      <c r="G279" s="265"/>
      <c r="H279" s="265"/>
      <c r="I279" s="265"/>
      <c r="J279" s="265"/>
      <c r="K279" s="265"/>
      <c r="L279" s="265"/>
      <c r="M279" s="265"/>
      <c r="N279" s="265"/>
      <c r="O279" s="257">
        <v>4.49702196240956E-2</v>
      </c>
      <c r="P279" s="257"/>
      <c r="Q279" s="257"/>
      <c r="R279" s="257"/>
      <c r="S279" s="257"/>
      <c r="T279" s="257"/>
      <c r="U279" s="257"/>
      <c r="V279" s="257"/>
      <c r="W279" s="257"/>
      <c r="X279" s="257"/>
      <c r="Y279" s="256">
        <v>2640</v>
      </c>
      <c r="Z279" s="256"/>
      <c r="AA279" s="256"/>
      <c r="AB279" s="256"/>
      <c r="AC279" s="256"/>
      <c r="AD279" s="256"/>
      <c r="AE279" s="256"/>
      <c r="AF279" s="256"/>
      <c r="AG279" s="256"/>
      <c r="AH279" s="257">
        <v>5.2374717295560098E-2</v>
      </c>
      <c r="AI279" s="257"/>
      <c r="AJ279" s="257"/>
      <c r="AK279" s="257"/>
      <c r="AL279" s="257"/>
      <c r="AM279" s="257"/>
      <c r="AN279" s="257"/>
      <c r="AO279" s="257"/>
      <c r="AP279" s="55">
        <v>7</v>
      </c>
    </row>
    <row r="280" spans="2:42" s="1" customFormat="1" ht="7.35" customHeight="1" x14ac:dyDescent="0.15">
      <c r="B280" s="252" t="s">
        <v>1220</v>
      </c>
      <c r="C280" s="252"/>
      <c r="D280" s="265">
        <v>184298675.36000001</v>
      </c>
      <c r="E280" s="265"/>
      <c r="F280" s="265"/>
      <c r="G280" s="265"/>
      <c r="H280" s="265"/>
      <c r="I280" s="265"/>
      <c r="J280" s="265"/>
      <c r="K280" s="265"/>
      <c r="L280" s="265"/>
      <c r="M280" s="265"/>
      <c r="N280" s="265"/>
      <c r="O280" s="257">
        <v>5.1506783309236498E-2</v>
      </c>
      <c r="P280" s="257"/>
      <c r="Q280" s="257"/>
      <c r="R280" s="257"/>
      <c r="S280" s="257"/>
      <c r="T280" s="257"/>
      <c r="U280" s="257"/>
      <c r="V280" s="257"/>
      <c r="W280" s="257"/>
      <c r="X280" s="257"/>
      <c r="Y280" s="256">
        <v>2643</v>
      </c>
      <c r="Z280" s="256"/>
      <c r="AA280" s="256"/>
      <c r="AB280" s="256"/>
      <c r="AC280" s="256"/>
      <c r="AD280" s="256"/>
      <c r="AE280" s="256"/>
      <c r="AF280" s="256"/>
      <c r="AG280" s="256"/>
      <c r="AH280" s="257">
        <v>5.24342340197596E-2</v>
      </c>
      <c r="AI280" s="257"/>
      <c r="AJ280" s="257"/>
      <c r="AK280" s="257"/>
      <c r="AL280" s="257"/>
      <c r="AM280" s="257"/>
      <c r="AN280" s="257"/>
      <c r="AO280" s="257"/>
      <c r="AP280" s="55">
        <v>8</v>
      </c>
    </row>
    <row r="281" spans="2:42" s="1" customFormat="1" ht="7.35" customHeight="1" x14ac:dyDescent="0.15">
      <c r="B281" s="252" t="s">
        <v>1221</v>
      </c>
      <c r="C281" s="252"/>
      <c r="D281" s="265">
        <v>274924021.38</v>
      </c>
      <c r="E281" s="265"/>
      <c r="F281" s="265"/>
      <c r="G281" s="265"/>
      <c r="H281" s="265"/>
      <c r="I281" s="265"/>
      <c r="J281" s="265"/>
      <c r="K281" s="265"/>
      <c r="L281" s="265"/>
      <c r="M281" s="265"/>
      <c r="N281" s="265"/>
      <c r="O281" s="257">
        <v>7.6834258130522207E-2</v>
      </c>
      <c r="P281" s="257"/>
      <c r="Q281" s="257"/>
      <c r="R281" s="257"/>
      <c r="S281" s="257"/>
      <c r="T281" s="257"/>
      <c r="U281" s="257"/>
      <c r="V281" s="257"/>
      <c r="W281" s="257"/>
      <c r="X281" s="257"/>
      <c r="Y281" s="256">
        <v>3017</v>
      </c>
      <c r="Z281" s="256"/>
      <c r="AA281" s="256"/>
      <c r="AB281" s="256"/>
      <c r="AC281" s="256"/>
      <c r="AD281" s="256"/>
      <c r="AE281" s="256"/>
      <c r="AF281" s="256"/>
      <c r="AG281" s="256"/>
      <c r="AH281" s="257">
        <v>5.9853985636630601E-2</v>
      </c>
      <c r="AI281" s="257"/>
      <c r="AJ281" s="257"/>
      <c r="AK281" s="257"/>
      <c r="AL281" s="257"/>
      <c r="AM281" s="257"/>
      <c r="AN281" s="257"/>
      <c r="AO281" s="257"/>
      <c r="AP281" s="55">
        <v>9</v>
      </c>
    </row>
    <row r="282" spans="2:42" s="1" customFormat="1" ht="7.35" customHeight="1" x14ac:dyDescent="0.15">
      <c r="B282" s="252" t="s">
        <v>1222</v>
      </c>
      <c r="C282" s="252"/>
      <c r="D282" s="265">
        <v>312407416.55000001</v>
      </c>
      <c r="E282" s="265"/>
      <c r="F282" s="265"/>
      <c r="G282" s="265"/>
      <c r="H282" s="265"/>
      <c r="I282" s="265"/>
      <c r="J282" s="265"/>
      <c r="K282" s="265"/>
      <c r="L282" s="265"/>
      <c r="M282" s="265"/>
      <c r="N282" s="265"/>
      <c r="O282" s="257">
        <v>8.7309911897129097E-2</v>
      </c>
      <c r="P282" s="257"/>
      <c r="Q282" s="257"/>
      <c r="R282" s="257"/>
      <c r="S282" s="257"/>
      <c r="T282" s="257"/>
      <c r="U282" s="257"/>
      <c r="V282" s="257"/>
      <c r="W282" s="257"/>
      <c r="X282" s="257"/>
      <c r="Y282" s="256">
        <v>2970</v>
      </c>
      <c r="Z282" s="256"/>
      <c r="AA282" s="256"/>
      <c r="AB282" s="256"/>
      <c r="AC282" s="256"/>
      <c r="AD282" s="256"/>
      <c r="AE282" s="256"/>
      <c r="AF282" s="256"/>
      <c r="AG282" s="256"/>
      <c r="AH282" s="257">
        <v>5.8921556957505103E-2</v>
      </c>
      <c r="AI282" s="257"/>
      <c r="AJ282" s="257"/>
      <c r="AK282" s="257"/>
      <c r="AL282" s="257"/>
      <c r="AM282" s="257"/>
      <c r="AN282" s="257"/>
      <c r="AO282" s="257"/>
      <c r="AP282" s="55">
        <v>10</v>
      </c>
    </row>
    <row r="283" spans="2:42" s="1" customFormat="1" ht="7.35" customHeight="1" x14ac:dyDescent="0.15">
      <c r="B283" s="252" t="s">
        <v>1223</v>
      </c>
      <c r="C283" s="252"/>
      <c r="D283" s="265">
        <v>560211152.51999998</v>
      </c>
      <c r="E283" s="265"/>
      <c r="F283" s="265"/>
      <c r="G283" s="265"/>
      <c r="H283" s="265"/>
      <c r="I283" s="265"/>
      <c r="J283" s="265"/>
      <c r="K283" s="265"/>
      <c r="L283" s="265"/>
      <c r="M283" s="265"/>
      <c r="N283" s="265"/>
      <c r="O283" s="257">
        <v>0.15656474135748399</v>
      </c>
      <c r="P283" s="257"/>
      <c r="Q283" s="257"/>
      <c r="R283" s="257"/>
      <c r="S283" s="257"/>
      <c r="T283" s="257"/>
      <c r="U283" s="257"/>
      <c r="V283" s="257"/>
      <c r="W283" s="257"/>
      <c r="X283" s="257"/>
      <c r="Y283" s="256">
        <v>6086</v>
      </c>
      <c r="Z283" s="256"/>
      <c r="AA283" s="256"/>
      <c r="AB283" s="256"/>
      <c r="AC283" s="256"/>
      <c r="AD283" s="256"/>
      <c r="AE283" s="256"/>
      <c r="AF283" s="256"/>
      <c r="AG283" s="256"/>
      <c r="AH283" s="257">
        <v>0.120739594492719</v>
      </c>
      <c r="AI283" s="257"/>
      <c r="AJ283" s="257"/>
      <c r="AK283" s="257"/>
      <c r="AL283" s="257"/>
      <c r="AM283" s="257"/>
      <c r="AN283" s="257"/>
      <c r="AO283" s="257"/>
      <c r="AP283" s="55">
        <v>11</v>
      </c>
    </row>
    <row r="284" spans="2:42" s="1" customFormat="1" ht="7.35" customHeight="1" x14ac:dyDescent="0.15">
      <c r="B284" s="252" t="s">
        <v>1224</v>
      </c>
      <c r="C284" s="252"/>
      <c r="D284" s="265">
        <v>255689607.56999999</v>
      </c>
      <c r="E284" s="265"/>
      <c r="F284" s="265"/>
      <c r="G284" s="265"/>
      <c r="H284" s="265"/>
      <c r="I284" s="265"/>
      <c r="J284" s="265"/>
      <c r="K284" s="265"/>
      <c r="L284" s="265"/>
      <c r="M284" s="265"/>
      <c r="N284" s="265"/>
      <c r="O284" s="257">
        <v>7.1458729618140496E-2</v>
      </c>
      <c r="P284" s="257"/>
      <c r="Q284" s="257"/>
      <c r="R284" s="257"/>
      <c r="S284" s="257"/>
      <c r="T284" s="257"/>
      <c r="U284" s="257"/>
      <c r="V284" s="257"/>
      <c r="W284" s="257"/>
      <c r="X284" s="257"/>
      <c r="Y284" s="256">
        <v>2293</v>
      </c>
      <c r="Z284" s="256"/>
      <c r="AA284" s="256"/>
      <c r="AB284" s="256"/>
      <c r="AC284" s="256"/>
      <c r="AD284" s="256"/>
      <c r="AE284" s="256"/>
      <c r="AF284" s="256"/>
      <c r="AG284" s="256"/>
      <c r="AH284" s="257">
        <v>4.5490616196484597E-2</v>
      </c>
      <c r="AI284" s="257"/>
      <c r="AJ284" s="257"/>
      <c r="AK284" s="257"/>
      <c r="AL284" s="257"/>
      <c r="AM284" s="257"/>
      <c r="AN284" s="257"/>
      <c r="AO284" s="257"/>
      <c r="AP284" s="55">
        <v>12</v>
      </c>
    </row>
    <row r="285" spans="2:42" s="1" customFormat="1" ht="7.35" customHeight="1" x14ac:dyDescent="0.15">
      <c r="B285" s="252" t="s">
        <v>1225</v>
      </c>
      <c r="C285" s="252"/>
      <c r="D285" s="265">
        <v>112727641.45</v>
      </c>
      <c r="E285" s="265"/>
      <c r="F285" s="265"/>
      <c r="G285" s="265"/>
      <c r="H285" s="265"/>
      <c r="I285" s="265"/>
      <c r="J285" s="265"/>
      <c r="K285" s="265"/>
      <c r="L285" s="265"/>
      <c r="M285" s="265"/>
      <c r="N285" s="265"/>
      <c r="O285" s="257">
        <v>3.15045031646854E-2</v>
      </c>
      <c r="P285" s="257"/>
      <c r="Q285" s="257"/>
      <c r="R285" s="257"/>
      <c r="S285" s="257"/>
      <c r="T285" s="257"/>
      <c r="U285" s="257"/>
      <c r="V285" s="257"/>
      <c r="W285" s="257"/>
      <c r="X285" s="257"/>
      <c r="Y285" s="256">
        <v>968</v>
      </c>
      <c r="Z285" s="256"/>
      <c r="AA285" s="256"/>
      <c r="AB285" s="256"/>
      <c r="AC285" s="256"/>
      <c r="AD285" s="256"/>
      <c r="AE285" s="256"/>
      <c r="AF285" s="256"/>
      <c r="AG285" s="256"/>
      <c r="AH285" s="257">
        <v>1.9204063008372001E-2</v>
      </c>
      <c r="AI285" s="257"/>
      <c r="AJ285" s="257"/>
      <c r="AK285" s="257"/>
      <c r="AL285" s="257"/>
      <c r="AM285" s="257"/>
      <c r="AN285" s="257"/>
      <c r="AO285" s="257"/>
      <c r="AP285" s="55">
        <v>13</v>
      </c>
    </row>
    <row r="286" spans="2:42" s="1" customFormat="1" ht="7.35" customHeight="1" x14ac:dyDescent="0.15">
      <c r="B286" s="252" t="s">
        <v>1226</v>
      </c>
      <c r="C286" s="252"/>
      <c r="D286" s="265">
        <v>283021143.18000001</v>
      </c>
      <c r="E286" s="265"/>
      <c r="F286" s="265"/>
      <c r="G286" s="265"/>
      <c r="H286" s="265"/>
      <c r="I286" s="265"/>
      <c r="J286" s="265"/>
      <c r="K286" s="265"/>
      <c r="L286" s="265"/>
      <c r="M286" s="265"/>
      <c r="N286" s="265"/>
      <c r="O286" s="257">
        <v>7.9097197335952898E-2</v>
      </c>
      <c r="P286" s="257"/>
      <c r="Q286" s="257"/>
      <c r="R286" s="257"/>
      <c r="S286" s="257"/>
      <c r="T286" s="257"/>
      <c r="U286" s="257"/>
      <c r="V286" s="257"/>
      <c r="W286" s="257"/>
      <c r="X286" s="257"/>
      <c r="Y286" s="256">
        <v>1946</v>
      </c>
      <c r="Z286" s="256"/>
      <c r="AA286" s="256"/>
      <c r="AB286" s="256"/>
      <c r="AC286" s="256"/>
      <c r="AD286" s="256"/>
      <c r="AE286" s="256"/>
      <c r="AF286" s="256"/>
      <c r="AG286" s="256"/>
      <c r="AH286" s="257">
        <v>3.8606515097408999E-2</v>
      </c>
      <c r="AI286" s="257"/>
      <c r="AJ286" s="257"/>
      <c r="AK286" s="257"/>
      <c r="AL286" s="257"/>
      <c r="AM286" s="257"/>
      <c r="AN286" s="257"/>
      <c r="AO286" s="257"/>
      <c r="AP286" s="55">
        <v>14</v>
      </c>
    </row>
    <row r="287" spans="2:42" s="1" customFormat="1" ht="7.35" customHeight="1" x14ac:dyDescent="0.15">
      <c r="B287" s="269"/>
      <c r="C287" s="269"/>
      <c r="D287" s="266">
        <v>3578143761.25</v>
      </c>
      <c r="E287" s="266"/>
      <c r="F287" s="266"/>
      <c r="G287" s="266"/>
      <c r="H287" s="266"/>
      <c r="I287" s="266"/>
      <c r="J287" s="266"/>
      <c r="K287" s="266"/>
      <c r="L287" s="266"/>
      <c r="M287" s="266"/>
      <c r="N287" s="266"/>
      <c r="O287" s="264">
        <v>1</v>
      </c>
      <c r="P287" s="264"/>
      <c r="Q287" s="264"/>
      <c r="R287" s="264"/>
      <c r="S287" s="264"/>
      <c r="T287" s="264"/>
      <c r="U287" s="264"/>
      <c r="V287" s="264"/>
      <c r="W287" s="264"/>
      <c r="X287" s="264"/>
      <c r="Y287" s="263">
        <v>50406</v>
      </c>
      <c r="Z287" s="263"/>
      <c r="AA287" s="263"/>
      <c r="AB287" s="263"/>
      <c r="AC287" s="263"/>
      <c r="AD287" s="263"/>
      <c r="AE287" s="263"/>
      <c r="AF287" s="263"/>
      <c r="AG287" s="263"/>
      <c r="AH287" s="264">
        <v>1</v>
      </c>
      <c r="AI287" s="264"/>
      <c r="AJ287" s="264"/>
      <c r="AK287" s="264"/>
      <c r="AL287" s="264"/>
      <c r="AM287" s="264"/>
      <c r="AN287" s="264"/>
      <c r="AO287" s="264"/>
      <c r="AP287" s="56"/>
    </row>
    <row r="288" spans="2:42" s="1" customFormat="1" ht="6" customHeight="1" x14ac:dyDescent="0.15"/>
    <row r="289" spans="2:44" s="1" customFormat="1" ht="12.75" customHeight="1" x14ac:dyDescent="0.15">
      <c r="B289" s="250" t="s">
        <v>1247</v>
      </c>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c r="AG289" s="250"/>
      <c r="AH289" s="250"/>
      <c r="AI289" s="250"/>
      <c r="AJ289" s="250"/>
      <c r="AK289" s="250"/>
      <c r="AL289" s="250"/>
      <c r="AM289" s="250"/>
      <c r="AN289" s="250"/>
      <c r="AO289" s="250"/>
      <c r="AP289" s="250"/>
      <c r="AQ289" s="250"/>
      <c r="AR289" s="250"/>
    </row>
    <row r="290" spans="2:44" s="1" customFormat="1" ht="5.25" customHeight="1" x14ac:dyDescent="0.15"/>
    <row r="291" spans="2:44" s="1" customFormat="1" ht="7.2" customHeight="1" x14ac:dyDescent="0.15">
      <c r="B291" s="248" t="s">
        <v>1120</v>
      </c>
      <c r="C291" s="248"/>
      <c r="D291" s="248" t="s">
        <v>1117</v>
      </c>
      <c r="E291" s="248"/>
      <c r="F291" s="248"/>
      <c r="G291" s="248"/>
      <c r="H291" s="248"/>
      <c r="I291" s="248"/>
      <c r="J291" s="248"/>
      <c r="K291" s="248"/>
      <c r="L291" s="248"/>
      <c r="M291" s="248"/>
      <c r="N291" s="248"/>
      <c r="O291" s="248" t="s">
        <v>1118</v>
      </c>
      <c r="P291" s="248"/>
      <c r="Q291" s="248"/>
      <c r="R291" s="248"/>
      <c r="S291" s="248"/>
      <c r="T291" s="248"/>
      <c r="U291" s="248"/>
      <c r="V291" s="248"/>
      <c r="W291" s="248"/>
      <c r="X291" s="248"/>
      <c r="Y291" s="248" t="s">
        <v>1119</v>
      </c>
      <c r="Z291" s="248"/>
      <c r="AA291" s="248"/>
      <c r="AB291" s="248"/>
      <c r="AC291" s="248"/>
      <c r="AD291" s="248"/>
      <c r="AE291" s="248"/>
      <c r="AF291" s="248"/>
      <c r="AG291" s="248"/>
      <c r="AH291" s="248" t="s">
        <v>1118</v>
      </c>
      <c r="AI291" s="248"/>
      <c r="AJ291" s="248"/>
      <c r="AK291" s="248"/>
      <c r="AL291" s="248"/>
      <c r="AM291" s="248"/>
      <c r="AN291" s="248"/>
      <c r="AO291" s="248"/>
    </row>
    <row r="292" spans="2:44" s="1" customFormat="1" ht="7.2" customHeight="1" x14ac:dyDescent="0.15">
      <c r="B292" s="252" t="s">
        <v>1227</v>
      </c>
      <c r="C292" s="252"/>
      <c r="D292" s="265">
        <v>78035564.0400002</v>
      </c>
      <c r="E292" s="265"/>
      <c r="F292" s="265"/>
      <c r="G292" s="265"/>
      <c r="H292" s="265"/>
      <c r="I292" s="265"/>
      <c r="J292" s="265"/>
      <c r="K292" s="265"/>
      <c r="L292" s="265"/>
      <c r="M292" s="265"/>
      <c r="N292" s="265"/>
      <c r="O292" s="257">
        <v>2.1808951581291099E-2</v>
      </c>
      <c r="P292" s="257"/>
      <c r="Q292" s="257"/>
      <c r="R292" s="257"/>
      <c r="S292" s="257"/>
      <c r="T292" s="257"/>
      <c r="U292" s="257"/>
      <c r="V292" s="257"/>
      <c r="W292" s="257"/>
      <c r="X292" s="257"/>
      <c r="Y292" s="256">
        <v>5752</v>
      </c>
      <c r="Z292" s="256"/>
      <c r="AA292" s="256"/>
      <c r="AB292" s="256"/>
      <c r="AC292" s="256"/>
      <c r="AD292" s="256"/>
      <c r="AE292" s="256"/>
      <c r="AF292" s="256"/>
      <c r="AG292" s="256"/>
      <c r="AH292" s="257">
        <v>0.11411339919850801</v>
      </c>
      <c r="AI292" s="257"/>
      <c r="AJ292" s="257"/>
      <c r="AK292" s="257"/>
      <c r="AL292" s="257"/>
      <c r="AM292" s="257"/>
      <c r="AN292" s="257"/>
      <c r="AO292" s="257"/>
    </row>
    <row r="293" spans="2:44" s="1" customFormat="1" ht="7.2" customHeight="1" x14ac:dyDescent="0.15">
      <c r="B293" s="252" t="s">
        <v>1122</v>
      </c>
      <c r="C293" s="252"/>
      <c r="D293" s="265">
        <v>111781352.23999999</v>
      </c>
      <c r="E293" s="265"/>
      <c r="F293" s="265"/>
      <c r="G293" s="265"/>
      <c r="H293" s="265"/>
      <c r="I293" s="265"/>
      <c r="J293" s="265"/>
      <c r="K293" s="265"/>
      <c r="L293" s="265"/>
      <c r="M293" s="265"/>
      <c r="N293" s="265"/>
      <c r="O293" s="257">
        <v>3.1240039444627998E-2</v>
      </c>
      <c r="P293" s="257"/>
      <c r="Q293" s="257"/>
      <c r="R293" s="257"/>
      <c r="S293" s="257"/>
      <c r="T293" s="257"/>
      <c r="U293" s="257"/>
      <c r="V293" s="257"/>
      <c r="W293" s="257"/>
      <c r="X293" s="257"/>
      <c r="Y293" s="256">
        <v>4567</v>
      </c>
      <c r="Z293" s="256"/>
      <c r="AA293" s="256"/>
      <c r="AB293" s="256"/>
      <c r="AC293" s="256"/>
      <c r="AD293" s="256"/>
      <c r="AE293" s="256"/>
      <c r="AF293" s="256"/>
      <c r="AG293" s="256"/>
      <c r="AH293" s="257">
        <v>9.0604293139705597E-2</v>
      </c>
      <c r="AI293" s="257"/>
      <c r="AJ293" s="257"/>
      <c r="AK293" s="257"/>
      <c r="AL293" s="257"/>
      <c r="AM293" s="257"/>
      <c r="AN293" s="257"/>
      <c r="AO293" s="257"/>
    </row>
    <row r="294" spans="2:44" s="1" customFormat="1" ht="7.2" customHeight="1" x14ac:dyDescent="0.15">
      <c r="B294" s="252" t="s">
        <v>1123</v>
      </c>
      <c r="C294" s="252"/>
      <c r="D294" s="265">
        <v>164889691.91999999</v>
      </c>
      <c r="E294" s="265"/>
      <c r="F294" s="265"/>
      <c r="G294" s="265"/>
      <c r="H294" s="265"/>
      <c r="I294" s="265"/>
      <c r="J294" s="265"/>
      <c r="K294" s="265"/>
      <c r="L294" s="265"/>
      <c r="M294" s="265"/>
      <c r="N294" s="265"/>
      <c r="O294" s="257">
        <v>4.6082467033799902E-2</v>
      </c>
      <c r="P294" s="257"/>
      <c r="Q294" s="257"/>
      <c r="R294" s="257"/>
      <c r="S294" s="257"/>
      <c r="T294" s="257"/>
      <c r="U294" s="257"/>
      <c r="V294" s="257"/>
      <c r="W294" s="257"/>
      <c r="X294" s="257"/>
      <c r="Y294" s="256">
        <v>4479</v>
      </c>
      <c r="Z294" s="256"/>
      <c r="AA294" s="256"/>
      <c r="AB294" s="256"/>
      <c r="AC294" s="256"/>
      <c r="AD294" s="256"/>
      <c r="AE294" s="256"/>
      <c r="AF294" s="256"/>
      <c r="AG294" s="256"/>
      <c r="AH294" s="257">
        <v>8.8858469229853604E-2</v>
      </c>
      <c r="AI294" s="257"/>
      <c r="AJ294" s="257"/>
      <c r="AK294" s="257"/>
      <c r="AL294" s="257"/>
      <c r="AM294" s="257"/>
      <c r="AN294" s="257"/>
      <c r="AO294" s="257"/>
    </row>
    <row r="295" spans="2:44" s="1" customFormat="1" ht="7.2" customHeight="1" x14ac:dyDescent="0.15">
      <c r="B295" s="252" t="s">
        <v>1124</v>
      </c>
      <c r="C295" s="252"/>
      <c r="D295" s="265">
        <v>205706652.53999999</v>
      </c>
      <c r="E295" s="265"/>
      <c r="F295" s="265"/>
      <c r="G295" s="265"/>
      <c r="H295" s="265"/>
      <c r="I295" s="265"/>
      <c r="J295" s="265"/>
      <c r="K295" s="265"/>
      <c r="L295" s="265"/>
      <c r="M295" s="265"/>
      <c r="N295" s="265"/>
      <c r="O295" s="257">
        <v>5.74897673949629E-2</v>
      </c>
      <c r="P295" s="257"/>
      <c r="Q295" s="257"/>
      <c r="R295" s="257"/>
      <c r="S295" s="257"/>
      <c r="T295" s="257"/>
      <c r="U295" s="257"/>
      <c r="V295" s="257"/>
      <c r="W295" s="257"/>
      <c r="X295" s="257"/>
      <c r="Y295" s="256">
        <v>4167</v>
      </c>
      <c r="Z295" s="256"/>
      <c r="AA295" s="256"/>
      <c r="AB295" s="256"/>
      <c r="AC295" s="256"/>
      <c r="AD295" s="256"/>
      <c r="AE295" s="256"/>
      <c r="AF295" s="256"/>
      <c r="AG295" s="256"/>
      <c r="AH295" s="257">
        <v>8.2668729913105601E-2</v>
      </c>
      <c r="AI295" s="257"/>
      <c r="AJ295" s="257"/>
      <c r="AK295" s="257"/>
      <c r="AL295" s="257"/>
      <c r="AM295" s="257"/>
      <c r="AN295" s="257"/>
      <c r="AO295" s="257"/>
    </row>
    <row r="296" spans="2:44" s="1" customFormat="1" ht="7.2" customHeight="1" x14ac:dyDescent="0.15">
      <c r="B296" s="252" t="s">
        <v>1125</v>
      </c>
      <c r="C296" s="252"/>
      <c r="D296" s="265">
        <v>200559967.86000001</v>
      </c>
      <c r="E296" s="265"/>
      <c r="F296" s="265"/>
      <c r="G296" s="265"/>
      <c r="H296" s="265"/>
      <c r="I296" s="265"/>
      <c r="J296" s="265"/>
      <c r="K296" s="265"/>
      <c r="L296" s="265"/>
      <c r="M296" s="265"/>
      <c r="N296" s="265"/>
      <c r="O296" s="257">
        <v>5.60514001790514E-2</v>
      </c>
      <c r="P296" s="257"/>
      <c r="Q296" s="257"/>
      <c r="R296" s="257"/>
      <c r="S296" s="257"/>
      <c r="T296" s="257"/>
      <c r="U296" s="257"/>
      <c r="V296" s="257"/>
      <c r="W296" s="257"/>
      <c r="X296" s="257"/>
      <c r="Y296" s="256">
        <v>3399</v>
      </c>
      <c r="Z296" s="256"/>
      <c r="AA296" s="256"/>
      <c r="AB296" s="256"/>
      <c r="AC296" s="256"/>
      <c r="AD296" s="256"/>
      <c r="AE296" s="256"/>
      <c r="AF296" s="256"/>
      <c r="AG296" s="256"/>
      <c r="AH296" s="257">
        <v>6.7432448518033594E-2</v>
      </c>
      <c r="AI296" s="257"/>
      <c r="AJ296" s="257"/>
      <c r="AK296" s="257"/>
      <c r="AL296" s="257"/>
      <c r="AM296" s="257"/>
      <c r="AN296" s="257"/>
      <c r="AO296" s="257"/>
    </row>
    <row r="297" spans="2:44" s="1" customFormat="1" ht="7.2" customHeight="1" x14ac:dyDescent="0.15">
      <c r="B297" s="252" t="s">
        <v>1126</v>
      </c>
      <c r="C297" s="252"/>
      <c r="D297" s="265">
        <v>297075723.5</v>
      </c>
      <c r="E297" s="265"/>
      <c r="F297" s="265"/>
      <c r="G297" s="265"/>
      <c r="H297" s="265"/>
      <c r="I297" s="265"/>
      <c r="J297" s="265"/>
      <c r="K297" s="265"/>
      <c r="L297" s="265"/>
      <c r="M297" s="265"/>
      <c r="N297" s="265"/>
      <c r="O297" s="257">
        <v>8.3025094384754E-2</v>
      </c>
      <c r="P297" s="257"/>
      <c r="Q297" s="257"/>
      <c r="R297" s="257"/>
      <c r="S297" s="257"/>
      <c r="T297" s="257"/>
      <c r="U297" s="257"/>
      <c r="V297" s="257"/>
      <c r="W297" s="257"/>
      <c r="X297" s="257"/>
      <c r="Y297" s="256">
        <v>4440</v>
      </c>
      <c r="Z297" s="256"/>
      <c r="AA297" s="256"/>
      <c r="AB297" s="256"/>
      <c r="AC297" s="256"/>
      <c r="AD297" s="256"/>
      <c r="AE297" s="256"/>
      <c r="AF297" s="256"/>
      <c r="AG297" s="256"/>
      <c r="AH297" s="257">
        <v>8.8084751815260098E-2</v>
      </c>
      <c r="AI297" s="257"/>
      <c r="AJ297" s="257"/>
      <c r="AK297" s="257"/>
      <c r="AL297" s="257"/>
      <c r="AM297" s="257"/>
      <c r="AN297" s="257"/>
      <c r="AO297" s="257"/>
    </row>
    <row r="298" spans="2:44" s="1" customFormat="1" ht="7.2" customHeight="1" x14ac:dyDescent="0.15">
      <c r="B298" s="252" t="s">
        <v>1127</v>
      </c>
      <c r="C298" s="252"/>
      <c r="D298" s="265">
        <v>338799765.94</v>
      </c>
      <c r="E298" s="265"/>
      <c r="F298" s="265"/>
      <c r="G298" s="265"/>
      <c r="H298" s="265"/>
      <c r="I298" s="265"/>
      <c r="J298" s="265"/>
      <c r="K298" s="265"/>
      <c r="L298" s="265"/>
      <c r="M298" s="265"/>
      <c r="N298" s="265"/>
      <c r="O298" s="257">
        <v>9.4685900999585002E-2</v>
      </c>
      <c r="P298" s="257"/>
      <c r="Q298" s="257"/>
      <c r="R298" s="257"/>
      <c r="S298" s="257"/>
      <c r="T298" s="257"/>
      <c r="U298" s="257"/>
      <c r="V298" s="257"/>
      <c r="W298" s="257"/>
      <c r="X298" s="257"/>
      <c r="Y298" s="256">
        <v>4257</v>
      </c>
      <c r="Z298" s="256"/>
      <c r="AA298" s="256"/>
      <c r="AB298" s="256"/>
      <c r="AC298" s="256"/>
      <c r="AD298" s="256"/>
      <c r="AE298" s="256"/>
      <c r="AF298" s="256"/>
      <c r="AG298" s="256"/>
      <c r="AH298" s="257">
        <v>8.4454231639090604E-2</v>
      </c>
      <c r="AI298" s="257"/>
      <c r="AJ298" s="257"/>
      <c r="AK298" s="257"/>
      <c r="AL298" s="257"/>
      <c r="AM298" s="257"/>
      <c r="AN298" s="257"/>
      <c r="AO298" s="257"/>
    </row>
    <row r="299" spans="2:44" s="1" customFormat="1" ht="7.2" customHeight="1" x14ac:dyDescent="0.15">
      <c r="B299" s="252" t="s">
        <v>1128</v>
      </c>
      <c r="C299" s="252"/>
      <c r="D299" s="265">
        <v>309399447.54000002</v>
      </c>
      <c r="E299" s="265"/>
      <c r="F299" s="265"/>
      <c r="G299" s="265"/>
      <c r="H299" s="265"/>
      <c r="I299" s="265"/>
      <c r="J299" s="265"/>
      <c r="K299" s="265"/>
      <c r="L299" s="265"/>
      <c r="M299" s="265"/>
      <c r="N299" s="265"/>
      <c r="O299" s="257">
        <v>8.6469261210430998E-2</v>
      </c>
      <c r="P299" s="257"/>
      <c r="Q299" s="257"/>
      <c r="R299" s="257"/>
      <c r="S299" s="257"/>
      <c r="T299" s="257"/>
      <c r="U299" s="257"/>
      <c r="V299" s="257"/>
      <c r="W299" s="257"/>
      <c r="X299" s="257"/>
      <c r="Y299" s="256">
        <v>3557</v>
      </c>
      <c r="Z299" s="256"/>
      <c r="AA299" s="256"/>
      <c r="AB299" s="256"/>
      <c r="AC299" s="256"/>
      <c r="AD299" s="256"/>
      <c r="AE299" s="256"/>
      <c r="AF299" s="256"/>
      <c r="AG299" s="256"/>
      <c r="AH299" s="257">
        <v>7.0566995992540599E-2</v>
      </c>
      <c r="AI299" s="257"/>
      <c r="AJ299" s="257"/>
      <c r="AK299" s="257"/>
      <c r="AL299" s="257"/>
      <c r="AM299" s="257"/>
      <c r="AN299" s="257"/>
      <c r="AO299" s="257"/>
    </row>
    <row r="300" spans="2:44" s="1" customFormat="1" ht="7.2" customHeight="1" x14ac:dyDescent="0.15">
      <c r="B300" s="252" t="s">
        <v>1129</v>
      </c>
      <c r="C300" s="252"/>
      <c r="D300" s="265">
        <v>497019683.02999902</v>
      </c>
      <c r="E300" s="265"/>
      <c r="F300" s="265"/>
      <c r="G300" s="265"/>
      <c r="H300" s="265"/>
      <c r="I300" s="265"/>
      <c r="J300" s="265"/>
      <c r="K300" s="265"/>
      <c r="L300" s="265"/>
      <c r="M300" s="265"/>
      <c r="N300" s="265"/>
      <c r="O300" s="257">
        <v>0.138904335933213</v>
      </c>
      <c r="P300" s="257"/>
      <c r="Q300" s="257"/>
      <c r="R300" s="257"/>
      <c r="S300" s="257"/>
      <c r="T300" s="257"/>
      <c r="U300" s="257"/>
      <c r="V300" s="257"/>
      <c r="W300" s="257"/>
      <c r="X300" s="257"/>
      <c r="Y300" s="256">
        <v>5179</v>
      </c>
      <c r="Z300" s="256"/>
      <c r="AA300" s="256"/>
      <c r="AB300" s="256"/>
      <c r="AC300" s="256"/>
      <c r="AD300" s="256"/>
      <c r="AE300" s="256"/>
      <c r="AF300" s="256"/>
      <c r="AG300" s="256"/>
      <c r="AH300" s="257">
        <v>0.102745704876404</v>
      </c>
      <c r="AI300" s="257"/>
      <c r="AJ300" s="257"/>
      <c r="AK300" s="257"/>
      <c r="AL300" s="257"/>
      <c r="AM300" s="257"/>
      <c r="AN300" s="257"/>
      <c r="AO300" s="257"/>
    </row>
    <row r="301" spans="2:44" s="1" customFormat="1" ht="7.2" customHeight="1" x14ac:dyDescent="0.15">
      <c r="B301" s="252" t="s">
        <v>1130</v>
      </c>
      <c r="C301" s="252"/>
      <c r="D301" s="265">
        <v>290313777.64999902</v>
      </c>
      <c r="E301" s="265"/>
      <c r="F301" s="265"/>
      <c r="G301" s="265"/>
      <c r="H301" s="265"/>
      <c r="I301" s="265"/>
      <c r="J301" s="265"/>
      <c r="K301" s="265"/>
      <c r="L301" s="265"/>
      <c r="M301" s="265"/>
      <c r="N301" s="265"/>
      <c r="O301" s="257">
        <v>8.11353028332715E-2</v>
      </c>
      <c r="P301" s="257"/>
      <c r="Q301" s="257"/>
      <c r="R301" s="257"/>
      <c r="S301" s="257"/>
      <c r="T301" s="257"/>
      <c r="U301" s="257"/>
      <c r="V301" s="257"/>
      <c r="W301" s="257"/>
      <c r="X301" s="257"/>
      <c r="Y301" s="256">
        <v>2781</v>
      </c>
      <c r="Z301" s="256"/>
      <c r="AA301" s="256"/>
      <c r="AB301" s="256"/>
      <c r="AC301" s="256"/>
      <c r="AD301" s="256"/>
      <c r="AE301" s="256"/>
      <c r="AF301" s="256"/>
      <c r="AG301" s="256"/>
      <c r="AH301" s="257">
        <v>5.5172003332936599E-2</v>
      </c>
      <c r="AI301" s="257"/>
      <c r="AJ301" s="257"/>
      <c r="AK301" s="257"/>
      <c r="AL301" s="257"/>
      <c r="AM301" s="257"/>
      <c r="AN301" s="257"/>
      <c r="AO301" s="257"/>
    </row>
    <row r="302" spans="2:44" s="1" customFormat="1" ht="7.2" customHeight="1" x14ac:dyDescent="0.15">
      <c r="B302" s="252" t="s">
        <v>1131</v>
      </c>
      <c r="C302" s="252"/>
      <c r="D302" s="265">
        <v>310922806.50999999</v>
      </c>
      <c r="E302" s="265"/>
      <c r="F302" s="265"/>
      <c r="G302" s="265"/>
      <c r="H302" s="265"/>
      <c r="I302" s="265"/>
      <c r="J302" s="265"/>
      <c r="K302" s="265"/>
      <c r="L302" s="265"/>
      <c r="M302" s="265"/>
      <c r="N302" s="265"/>
      <c r="O302" s="257">
        <v>8.6895001223031204E-2</v>
      </c>
      <c r="P302" s="257"/>
      <c r="Q302" s="257"/>
      <c r="R302" s="257"/>
      <c r="S302" s="257"/>
      <c r="T302" s="257"/>
      <c r="U302" s="257"/>
      <c r="V302" s="257"/>
      <c r="W302" s="257"/>
      <c r="X302" s="257"/>
      <c r="Y302" s="256">
        <v>2730</v>
      </c>
      <c r="Z302" s="256"/>
      <c r="AA302" s="256"/>
      <c r="AB302" s="256"/>
      <c r="AC302" s="256"/>
      <c r="AD302" s="256"/>
      <c r="AE302" s="256"/>
      <c r="AF302" s="256"/>
      <c r="AG302" s="256"/>
      <c r="AH302" s="257">
        <v>5.4160219021545102E-2</v>
      </c>
      <c r="AI302" s="257"/>
      <c r="AJ302" s="257"/>
      <c r="AK302" s="257"/>
      <c r="AL302" s="257"/>
      <c r="AM302" s="257"/>
      <c r="AN302" s="257"/>
      <c r="AO302" s="257"/>
    </row>
    <row r="303" spans="2:44" s="1" customFormat="1" ht="7.2" customHeight="1" x14ac:dyDescent="0.15">
      <c r="B303" s="252" t="s">
        <v>1132</v>
      </c>
      <c r="C303" s="252"/>
      <c r="D303" s="265">
        <v>458558285.25000101</v>
      </c>
      <c r="E303" s="265"/>
      <c r="F303" s="265"/>
      <c r="G303" s="265"/>
      <c r="H303" s="265"/>
      <c r="I303" s="265"/>
      <c r="J303" s="265"/>
      <c r="K303" s="265"/>
      <c r="L303" s="265"/>
      <c r="M303" s="265"/>
      <c r="N303" s="265"/>
      <c r="O303" s="257">
        <v>0.12815535535939601</v>
      </c>
      <c r="P303" s="257"/>
      <c r="Q303" s="257"/>
      <c r="R303" s="257"/>
      <c r="S303" s="257"/>
      <c r="T303" s="257"/>
      <c r="U303" s="257"/>
      <c r="V303" s="257"/>
      <c r="W303" s="257"/>
      <c r="X303" s="257"/>
      <c r="Y303" s="256">
        <v>3169</v>
      </c>
      <c r="Z303" s="256"/>
      <c r="AA303" s="256"/>
      <c r="AB303" s="256"/>
      <c r="AC303" s="256"/>
      <c r="AD303" s="256"/>
      <c r="AE303" s="256"/>
      <c r="AF303" s="256"/>
      <c r="AG303" s="256"/>
      <c r="AH303" s="257">
        <v>6.2869499662738595E-2</v>
      </c>
      <c r="AI303" s="257"/>
      <c r="AJ303" s="257"/>
      <c r="AK303" s="257"/>
      <c r="AL303" s="257"/>
      <c r="AM303" s="257"/>
      <c r="AN303" s="257"/>
      <c r="AO303" s="257"/>
    </row>
    <row r="304" spans="2:44" s="1" customFormat="1" ht="7.2" customHeight="1" x14ac:dyDescent="0.15">
      <c r="B304" s="252" t="s">
        <v>1133</v>
      </c>
      <c r="C304" s="252"/>
      <c r="D304" s="265">
        <v>109484273.95999999</v>
      </c>
      <c r="E304" s="265"/>
      <c r="F304" s="265"/>
      <c r="G304" s="265"/>
      <c r="H304" s="265"/>
      <c r="I304" s="265"/>
      <c r="J304" s="265"/>
      <c r="K304" s="265"/>
      <c r="L304" s="265"/>
      <c r="M304" s="265"/>
      <c r="N304" s="265"/>
      <c r="O304" s="257">
        <v>3.0598064601449301E-2</v>
      </c>
      <c r="P304" s="257"/>
      <c r="Q304" s="257"/>
      <c r="R304" s="257"/>
      <c r="S304" s="257"/>
      <c r="T304" s="257"/>
      <c r="U304" s="257"/>
      <c r="V304" s="257"/>
      <c r="W304" s="257"/>
      <c r="X304" s="257"/>
      <c r="Y304" s="256">
        <v>734</v>
      </c>
      <c r="Z304" s="256"/>
      <c r="AA304" s="256"/>
      <c r="AB304" s="256"/>
      <c r="AC304" s="256"/>
      <c r="AD304" s="256"/>
      <c r="AE304" s="256"/>
      <c r="AF304" s="256"/>
      <c r="AG304" s="256"/>
      <c r="AH304" s="257">
        <v>1.4561758520811E-2</v>
      </c>
      <c r="AI304" s="257"/>
      <c r="AJ304" s="257"/>
      <c r="AK304" s="257"/>
      <c r="AL304" s="257"/>
      <c r="AM304" s="257"/>
      <c r="AN304" s="257"/>
      <c r="AO304" s="257"/>
    </row>
    <row r="305" spans="2:44" s="1" customFormat="1" ht="7.2" customHeight="1" x14ac:dyDescent="0.15">
      <c r="B305" s="252" t="s">
        <v>1134</v>
      </c>
      <c r="C305" s="252"/>
      <c r="D305" s="265">
        <v>159073452.16</v>
      </c>
      <c r="E305" s="265"/>
      <c r="F305" s="265"/>
      <c r="G305" s="265"/>
      <c r="H305" s="265"/>
      <c r="I305" s="265"/>
      <c r="J305" s="265"/>
      <c r="K305" s="265"/>
      <c r="L305" s="265"/>
      <c r="M305" s="265"/>
      <c r="N305" s="265"/>
      <c r="O305" s="257">
        <v>4.4456976235194401E-2</v>
      </c>
      <c r="P305" s="257"/>
      <c r="Q305" s="257"/>
      <c r="R305" s="257"/>
      <c r="S305" s="257"/>
      <c r="T305" s="257"/>
      <c r="U305" s="257"/>
      <c r="V305" s="257"/>
      <c r="W305" s="257"/>
      <c r="X305" s="257"/>
      <c r="Y305" s="256">
        <v>911</v>
      </c>
      <c r="Z305" s="256"/>
      <c r="AA305" s="256"/>
      <c r="AB305" s="256"/>
      <c r="AC305" s="256"/>
      <c r="AD305" s="256"/>
      <c r="AE305" s="256"/>
      <c r="AF305" s="256"/>
      <c r="AG305" s="256"/>
      <c r="AH305" s="257">
        <v>1.8073245248581501E-2</v>
      </c>
      <c r="AI305" s="257"/>
      <c r="AJ305" s="257"/>
      <c r="AK305" s="257"/>
      <c r="AL305" s="257"/>
      <c r="AM305" s="257"/>
      <c r="AN305" s="257"/>
      <c r="AO305" s="257"/>
    </row>
    <row r="306" spans="2:44" s="1" customFormat="1" ht="7.2" customHeight="1" x14ac:dyDescent="0.15">
      <c r="B306" s="252" t="s">
        <v>1135</v>
      </c>
      <c r="C306" s="252"/>
      <c r="D306" s="265">
        <v>15972571.710000001</v>
      </c>
      <c r="E306" s="265"/>
      <c r="F306" s="265"/>
      <c r="G306" s="265"/>
      <c r="H306" s="265"/>
      <c r="I306" s="265"/>
      <c r="J306" s="265"/>
      <c r="K306" s="265"/>
      <c r="L306" s="265"/>
      <c r="M306" s="265"/>
      <c r="N306" s="265"/>
      <c r="O306" s="257">
        <v>4.4639267664360396E-3</v>
      </c>
      <c r="P306" s="257"/>
      <c r="Q306" s="257"/>
      <c r="R306" s="257"/>
      <c r="S306" s="257"/>
      <c r="T306" s="257"/>
      <c r="U306" s="257"/>
      <c r="V306" s="257"/>
      <c r="W306" s="257"/>
      <c r="X306" s="257"/>
      <c r="Y306" s="256">
        <v>97</v>
      </c>
      <c r="Z306" s="256"/>
      <c r="AA306" s="256"/>
      <c r="AB306" s="256"/>
      <c r="AC306" s="256"/>
      <c r="AD306" s="256"/>
      <c r="AE306" s="256"/>
      <c r="AF306" s="256"/>
      <c r="AG306" s="256"/>
      <c r="AH306" s="257">
        <v>1.9243740824504999E-3</v>
      </c>
      <c r="AI306" s="257"/>
      <c r="AJ306" s="257"/>
      <c r="AK306" s="257"/>
      <c r="AL306" s="257"/>
      <c r="AM306" s="257"/>
      <c r="AN306" s="257"/>
      <c r="AO306" s="257"/>
    </row>
    <row r="307" spans="2:44" s="1" customFormat="1" ht="7.2" customHeight="1" x14ac:dyDescent="0.15">
      <c r="B307" s="252" t="s">
        <v>1136</v>
      </c>
      <c r="C307" s="252"/>
      <c r="D307" s="265">
        <v>22148435.199999999</v>
      </c>
      <c r="E307" s="265"/>
      <c r="F307" s="265"/>
      <c r="G307" s="265"/>
      <c r="H307" s="265"/>
      <c r="I307" s="265"/>
      <c r="J307" s="265"/>
      <c r="K307" s="265"/>
      <c r="L307" s="265"/>
      <c r="M307" s="265"/>
      <c r="N307" s="265"/>
      <c r="O307" s="257">
        <v>6.1899232333422604E-3</v>
      </c>
      <c r="P307" s="257"/>
      <c r="Q307" s="257"/>
      <c r="R307" s="257"/>
      <c r="S307" s="257"/>
      <c r="T307" s="257"/>
      <c r="U307" s="257"/>
      <c r="V307" s="257"/>
      <c r="W307" s="257"/>
      <c r="X307" s="257"/>
      <c r="Y307" s="256">
        <v>140</v>
      </c>
      <c r="Z307" s="256"/>
      <c r="AA307" s="256"/>
      <c r="AB307" s="256"/>
      <c r="AC307" s="256"/>
      <c r="AD307" s="256"/>
      <c r="AE307" s="256"/>
      <c r="AF307" s="256"/>
      <c r="AG307" s="256"/>
      <c r="AH307" s="257">
        <v>2.7774471293099999E-3</v>
      </c>
      <c r="AI307" s="257"/>
      <c r="AJ307" s="257"/>
      <c r="AK307" s="257"/>
      <c r="AL307" s="257"/>
      <c r="AM307" s="257"/>
      <c r="AN307" s="257"/>
      <c r="AO307" s="257"/>
    </row>
    <row r="308" spans="2:44" s="1" customFormat="1" ht="7.2" customHeight="1" x14ac:dyDescent="0.15">
      <c r="B308" s="252" t="s">
        <v>1137</v>
      </c>
      <c r="C308" s="252"/>
      <c r="D308" s="265">
        <v>8018754.7599999998</v>
      </c>
      <c r="E308" s="265"/>
      <c r="F308" s="265"/>
      <c r="G308" s="265"/>
      <c r="H308" s="265"/>
      <c r="I308" s="265"/>
      <c r="J308" s="265"/>
      <c r="K308" s="265"/>
      <c r="L308" s="265"/>
      <c r="M308" s="265"/>
      <c r="N308" s="265"/>
      <c r="O308" s="257">
        <v>2.24103761476557E-3</v>
      </c>
      <c r="P308" s="257"/>
      <c r="Q308" s="257"/>
      <c r="R308" s="257"/>
      <c r="S308" s="257"/>
      <c r="T308" s="257"/>
      <c r="U308" s="257"/>
      <c r="V308" s="257"/>
      <c r="W308" s="257"/>
      <c r="X308" s="257"/>
      <c r="Y308" s="256">
        <v>45</v>
      </c>
      <c r="Z308" s="256"/>
      <c r="AA308" s="256"/>
      <c r="AB308" s="256"/>
      <c r="AC308" s="256"/>
      <c r="AD308" s="256"/>
      <c r="AE308" s="256"/>
      <c r="AF308" s="256"/>
      <c r="AG308" s="256"/>
      <c r="AH308" s="257">
        <v>8.9275086299250102E-4</v>
      </c>
      <c r="AI308" s="257"/>
      <c r="AJ308" s="257"/>
      <c r="AK308" s="257"/>
      <c r="AL308" s="257"/>
      <c r="AM308" s="257"/>
      <c r="AN308" s="257"/>
      <c r="AO308" s="257"/>
    </row>
    <row r="309" spans="2:44" s="1" customFormat="1" ht="7.2" customHeight="1" x14ac:dyDescent="0.15">
      <c r="B309" s="252" t="s">
        <v>1138</v>
      </c>
      <c r="C309" s="252"/>
      <c r="D309" s="265">
        <v>383555.44</v>
      </c>
      <c r="E309" s="265"/>
      <c r="F309" s="265"/>
      <c r="G309" s="265"/>
      <c r="H309" s="265"/>
      <c r="I309" s="265"/>
      <c r="J309" s="265"/>
      <c r="K309" s="265"/>
      <c r="L309" s="265"/>
      <c r="M309" s="265"/>
      <c r="N309" s="265"/>
      <c r="O309" s="257">
        <v>1.07193971397619E-4</v>
      </c>
      <c r="P309" s="257"/>
      <c r="Q309" s="257"/>
      <c r="R309" s="257"/>
      <c r="S309" s="257"/>
      <c r="T309" s="257"/>
      <c r="U309" s="257"/>
      <c r="V309" s="257"/>
      <c r="W309" s="257"/>
      <c r="X309" s="257"/>
      <c r="Y309" s="256">
        <v>2</v>
      </c>
      <c r="Z309" s="256"/>
      <c r="AA309" s="256"/>
      <c r="AB309" s="256"/>
      <c r="AC309" s="256"/>
      <c r="AD309" s="256"/>
      <c r="AE309" s="256"/>
      <c r="AF309" s="256"/>
      <c r="AG309" s="256"/>
      <c r="AH309" s="257">
        <v>3.9677816133000001E-5</v>
      </c>
      <c r="AI309" s="257"/>
      <c r="AJ309" s="257"/>
      <c r="AK309" s="257"/>
      <c r="AL309" s="257"/>
      <c r="AM309" s="257"/>
      <c r="AN309" s="257"/>
      <c r="AO309" s="257"/>
    </row>
    <row r="310" spans="2:44" s="1" customFormat="1" ht="6.45" customHeight="1" x14ac:dyDescent="0.15">
      <c r="B310" s="269"/>
      <c r="C310" s="269"/>
      <c r="D310" s="266">
        <v>3578143761.25</v>
      </c>
      <c r="E310" s="266"/>
      <c r="F310" s="266"/>
      <c r="G310" s="266"/>
      <c r="H310" s="266"/>
      <c r="I310" s="266"/>
      <c r="J310" s="266"/>
      <c r="K310" s="266"/>
      <c r="L310" s="266"/>
      <c r="M310" s="266"/>
      <c r="N310" s="266"/>
      <c r="O310" s="264">
        <v>1</v>
      </c>
      <c r="P310" s="264"/>
      <c r="Q310" s="264"/>
      <c r="R310" s="264"/>
      <c r="S310" s="264"/>
      <c r="T310" s="264"/>
      <c r="U310" s="264"/>
      <c r="V310" s="264"/>
      <c r="W310" s="264"/>
      <c r="X310" s="264"/>
      <c r="Y310" s="263">
        <v>50406</v>
      </c>
      <c r="Z310" s="263"/>
      <c r="AA310" s="263"/>
      <c r="AB310" s="263"/>
      <c r="AC310" s="263"/>
      <c r="AD310" s="263"/>
      <c r="AE310" s="263"/>
      <c r="AF310" s="263"/>
      <c r="AG310" s="263"/>
      <c r="AH310" s="264">
        <v>1</v>
      </c>
      <c r="AI310" s="264"/>
      <c r="AJ310" s="264"/>
      <c r="AK310" s="264"/>
      <c r="AL310" s="264"/>
      <c r="AM310" s="264"/>
      <c r="AN310" s="264"/>
      <c r="AO310" s="264"/>
    </row>
    <row r="311" spans="2:44" s="1" customFormat="1" ht="6" customHeight="1" x14ac:dyDescent="0.15"/>
    <row r="312" spans="2:44" s="1" customFormat="1" ht="12.75" customHeight="1" x14ac:dyDescent="0.15">
      <c r="B312" s="250" t="s">
        <v>1248</v>
      </c>
      <c r="C312" s="250"/>
      <c r="D312" s="250"/>
      <c r="E312" s="250"/>
      <c r="F312" s="250"/>
      <c r="G312" s="250"/>
      <c r="H312" s="250"/>
      <c r="I312" s="250"/>
      <c r="J312" s="250"/>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0"/>
      <c r="AN312" s="250"/>
      <c r="AO312" s="250"/>
      <c r="AP312" s="250"/>
      <c r="AQ312" s="250"/>
      <c r="AR312" s="250"/>
    </row>
    <row r="313" spans="2:44" s="1" customFormat="1" ht="5.25" customHeight="1" x14ac:dyDescent="0.15"/>
    <row r="314" spans="2:44" s="1" customFormat="1" ht="8.1" customHeight="1" x14ac:dyDescent="0.15">
      <c r="B314" s="248" t="s">
        <v>1120</v>
      </c>
      <c r="C314" s="248"/>
      <c r="D314" s="248" t="s">
        <v>1117</v>
      </c>
      <c r="E314" s="248"/>
      <c r="F314" s="248"/>
      <c r="G314" s="248"/>
      <c r="H314" s="248"/>
      <c r="I314" s="248"/>
      <c r="J314" s="248"/>
      <c r="K314" s="248"/>
      <c r="L314" s="248"/>
      <c r="M314" s="248"/>
      <c r="N314" s="248"/>
      <c r="O314" s="248" t="s">
        <v>1118</v>
      </c>
      <c r="P314" s="248"/>
      <c r="Q314" s="248"/>
      <c r="R314" s="248"/>
      <c r="S314" s="248"/>
      <c r="T314" s="248"/>
      <c r="U314" s="248"/>
      <c r="V314" s="248"/>
      <c r="W314" s="248"/>
      <c r="X314" s="248"/>
      <c r="Y314" s="248" t="s">
        <v>1119</v>
      </c>
      <c r="Z314" s="248"/>
      <c r="AA314" s="248"/>
      <c r="AB314" s="248"/>
      <c r="AC314" s="248"/>
      <c r="AD314" s="248"/>
      <c r="AE314" s="248"/>
      <c r="AF314" s="248"/>
      <c r="AG314" s="248"/>
      <c r="AH314" s="248" t="s">
        <v>1118</v>
      </c>
      <c r="AI314" s="248"/>
      <c r="AJ314" s="248"/>
      <c r="AK314" s="248"/>
      <c r="AL314" s="248"/>
      <c r="AM314" s="248"/>
      <c r="AN314" s="248"/>
      <c r="AO314" s="248"/>
      <c r="AP314" s="248"/>
    </row>
    <row r="315" spans="2:44" s="1" customFormat="1" ht="7.2" customHeight="1" x14ac:dyDescent="0.15">
      <c r="B315" s="252" t="s">
        <v>1195</v>
      </c>
      <c r="C315" s="252"/>
      <c r="D315" s="265">
        <v>3303326248.6000199</v>
      </c>
      <c r="E315" s="265"/>
      <c r="F315" s="265"/>
      <c r="G315" s="265"/>
      <c r="H315" s="265"/>
      <c r="I315" s="265"/>
      <c r="J315" s="265"/>
      <c r="K315" s="265"/>
      <c r="L315" s="265"/>
      <c r="M315" s="265"/>
      <c r="N315" s="265"/>
      <c r="O315" s="257">
        <v>0.92319550834536801</v>
      </c>
      <c r="P315" s="257"/>
      <c r="Q315" s="257"/>
      <c r="R315" s="257"/>
      <c r="S315" s="257"/>
      <c r="T315" s="257"/>
      <c r="U315" s="257"/>
      <c r="V315" s="257"/>
      <c r="W315" s="257"/>
      <c r="X315" s="257"/>
      <c r="Y315" s="256">
        <v>47666</v>
      </c>
      <c r="Z315" s="256"/>
      <c r="AA315" s="256"/>
      <c r="AB315" s="256"/>
      <c r="AC315" s="256"/>
      <c r="AD315" s="256"/>
      <c r="AE315" s="256"/>
      <c r="AF315" s="256"/>
      <c r="AG315" s="256"/>
      <c r="AH315" s="257">
        <v>0.94564139189778995</v>
      </c>
      <c r="AI315" s="257"/>
      <c r="AJ315" s="257"/>
      <c r="AK315" s="257"/>
      <c r="AL315" s="257"/>
      <c r="AM315" s="257"/>
      <c r="AN315" s="257"/>
      <c r="AO315" s="257"/>
      <c r="AP315" s="257"/>
    </row>
    <row r="316" spans="2:44" s="1" customFormat="1" ht="7.2" customHeight="1" x14ac:dyDescent="0.15">
      <c r="B316" s="252" t="s">
        <v>1227</v>
      </c>
      <c r="C316" s="252"/>
      <c r="D316" s="265">
        <v>104751606.76000001</v>
      </c>
      <c r="E316" s="265"/>
      <c r="F316" s="265"/>
      <c r="G316" s="265"/>
      <c r="H316" s="265"/>
      <c r="I316" s="265"/>
      <c r="J316" s="265"/>
      <c r="K316" s="265"/>
      <c r="L316" s="265"/>
      <c r="M316" s="265"/>
      <c r="N316" s="265"/>
      <c r="O316" s="257">
        <v>2.9275404720855901E-2</v>
      </c>
      <c r="P316" s="257"/>
      <c r="Q316" s="257"/>
      <c r="R316" s="257"/>
      <c r="S316" s="257"/>
      <c r="T316" s="257"/>
      <c r="U316" s="257"/>
      <c r="V316" s="257"/>
      <c r="W316" s="257"/>
      <c r="X316" s="257"/>
      <c r="Y316" s="256">
        <v>1229</v>
      </c>
      <c r="Z316" s="256"/>
      <c r="AA316" s="256"/>
      <c r="AB316" s="256"/>
      <c r="AC316" s="256"/>
      <c r="AD316" s="256"/>
      <c r="AE316" s="256"/>
      <c r="AF316" s="256"/>
      <c r="AG316" s="256"/>
      <c r="AH316" s="257">
        <v>2.4382018013728499E-2</v>
      </c>
      <c r="AI316" s="257"/>
      <c r="AJ316" s="257"/>
      <c r="AK316" s="257"/>
      <c r="AL316" s="257"/>
      <c r="AM316" s="257"/>
      <c r="AN316" s="257"/>
      <c r="AO316" s="257"/>
      <c r="AP316" s="257"/>
    </row>
    <row r="317" spans="2:44" s="1" customFormat="1" ht="7.2" customHeight="1" x14ac:dyDescent="0.15">
      <c r="B317" s="252" t="s">
        <v>1122</v>
      </c>
      <c r="C317" s="252"/>
      <c r="D317" s="265">
        <v>28542447.550000001</v>
      </c>
      <c r="E317" s="265"/>
      <c r="F317" s="265"/>
      <c r="G317" s="265"/>
      <c r="H317" s="265"/>
      <c r="I317" s="265"/>
      <c r="J317" s="265"/>
      <c r="K317" s="265"/>
      <c r="L317" s="265"/>
      <c r="M317" s="265"/>
      <c r="N317" s="265"/>
      <c r="O317" s="257">
        <v>7.9768867475656403E-3</v>
      </c>
      <c r="P317" s="257"/>
      <c r="Q317" s="257"/>
      <c r="R317" s="257"/>
      <c r="S317" s="257"/>
      <c r="T317" s="257"/>
      <c r="U317" s="257"/>
      <c r="V317" s="257"/>
      <c r="W317" s="257"/>
      <c r="X317" s="257"/>
      <c r="Y317" s="256">
        <v>299</v>
      </c>
      <c r="Z317" s="256"/>
      <c r="AA317" s="256"/>
      <c r="AB317" s="256"/>
      <c r="AC317" s="256"/>
      <c r="AD317" s="256"/>
      <c r="AE317" s="256"/>
      <c r="AF317" s="256"/>
      <c r="AG317" s="256"/>
      <c r="AH317" s="257">
        <v>5.9318335118835096E-3</v>
      </c>
      <c r="AI317" s="257"/>
      <c r="AJ317" s="257"/>
      <c r="AK317" s="257"/>
      <c r="AL317" s="257"/>
      <c r="AM317" s="257"/>
      <c r="AN317" s="257"/>
      <c r="AO317" s="257"/>
      <c r="AP317" s="257"/>
    </row>
    <row r="318" spans="2:44" s="1" customFormat="1" ht="7.2" customHeight="1" x14ac:dyDescent="0.15">
      <c r="B318" s="252" t="s">
        <v>1123</v>
      </c>
      <c r="C318" s="252"/>
      <c r="D318" s="265">
        <v>38508910.07</v>
      </c>
      <c r="E318" s="265"/>
      <c r="F318" s="265"/>
      <c r="G318" s="265"/>
      <c r="H318" s="265"/>
      <c r="I318" s="265"/>
      <c r="J318" s="265"/>
      <c r="K318" s="265"/>
      <c r="L318" s="265"/>
      <c r="M318" s="265"/>
      <c r="N318" s="265"/>
      <c r="O318" s="257">
        <v>1.07622590481236E-2</v>
      </c>
      <c r="P318" s="257"/>
      <c r="Q318" s="257"/>
      <c r="R318" s="257"/>
      <c r="S318" s="257"/>
      <c r="T318" s="257"/>
      <c r="U318" s="257"/>
      <c r="V318" s="257"/>
      <c r="W318" s="257"/>
      <c r="X318" s="257"/>
      <c r="Y318" s="256">
        <v>412</v>
      </c>
      <c r="Z318" s="256"/>
      <c r="AA318" s="256"/>
      <c r="AB318" s="256"/>
      <c r="AC318" s="256"/>
      <c r="AD318" s="256"/>
      <c r="AE318" s="256"/>
      <c r="AF318" s="256"/>
      <c r="AG318" s="256"/>
      <c r="AH318" s="257">
        <v>8.17363012339801E-3</v>
      </c>
      <c r="AI318" s="257"/>
      <c r="AJ318" s="257"/>
      <c r="AK318" s="257"/>
      <c r="AL318" s="257"/>
      <c r="AM318" s="257"/>
      <c r="AN318" s="257"/>
      <c r="AO318" s="257"/>
      <c r="AP318" s="257"/>
    </row>
    <row r="319" spans="2:44" s="1" customFormat="1" ht="7.2" customHeight="1" x14ac:dyDescent="0.15">
      <c r="B319" s="252" t="s">
        <v>1124</v>
      </c>
      <c r="C319" s="252"/>
      <c r="D319" s="265">
        <v>56706805.689999998</v>
      </c>
      <c r="E319" s="265"/>
      <c r="F319" s="265"/>
      <c r="G319" s="265"/>
      <c r="H319" s="265"/>
      <c r="I319" s="265"/>
      <c r="J319" s="265"/>
      <c r="K319" s="265"/>
      <c r="L319" s="265"/>
      <c r="M319" s="265"/>
      <c r="N319" s="265"/>
      <c r="O319" s="257">
        <v>1.5848107139828701E-2</v>
      </c>
      <c r="P319" s="257"/>
      <c r="Q319" s="257"/>
      <c r="R319" s="257"/>
      <c r="S319" s="257"/>
      <c r="T319" s="257"/>
      <c r="U319" s="257"/>
      <c r="V319" s="257"/>
      <c r="W319" s="257"/>
      <c r="X319" s="257"/>
      <c r="Y319" s="256">
        <v>352</v>
      </c>
      <c r="Z319" s="256"/>
      <c r="AA319" s="256"/>
      <c r="AB319" s="256"/>
      <c r="AC319" s="256"/>
      <c r="AD319" s="256"/>
      <c r="AE319" s="256"/>
      <c r="AF319" s="256"/>
      <c r="AG319" s="256"/>
      <c r="AH319" s="257">
        <v>6.9832956394080097E-3</v>
      </c>
      <c r="AI319" s="257"/>
      <c r="AJ319" s="257"/>
      <c r="AK319" s="257"/>
      <c r="AL319" s="257"/>
      <c r="AM319" s="257"/>
      <c r="AN319" s="257"/>
      <c r="AO319" s="257"/>
      <c r="AP319" s="257"/>
    </row>
    <row r="320" spans="2:44" s="1" customFormat="1" ht="7.2" customHeight="1" x14ac:dyDescent="0.15">
      <c r="B320" s="252" t="s">
        <v>1125</v>
      </c>
      <c r="C320" s="252"/>
      <c r="D320" s="265">
        <v>17239382.16</v>
      </c>
      <c r="E320" s="265"/>
      <c r="F320" s="265"/>
      <c r="G320" s="265"/>
      <c r="H320" s="265"/>
      <c r="I320" s="265"/>
      <c r="J320" s="265"/>
      <c r="K320" s="265"/>
      <c r="L320" s="265"/>
      <c r="M320" s="265"/>
      <c r="N320" s="265"/>
      <c r="O320" s="257">
        <v>4.8179680052814399E-3</v>
      </c>
      <c r="P320" s="257"/>
      <c r="Q320" s="257"/>
      <c r="R320" s="257"/>
      <c r="S320" s="257"/>
      <c r="T320" s="257"/>
      <c r="U320" s="257"/>
      <c r="V320" s="257"/>
      <c r="W320" s="257"/>
      <c r="X320" s="257"/>
      <c r="Y320" s="256">
        <v>193</v>
      </c>
      <c r="Z320" s="256"/>
      <c r="AA320" s="256"/>
      <c r="AB320" s="256"/>
      <c r="AC320" s="256"/>
      <c r="AD320" s="256"/>
      <c r="AE320" s="256"/>
      <c r="AF320" s="256"/>
      <c r="AG320" s="256"/>
      <c r="AH320" s="257">
        <v>3.8289092568345E-3</v>
      </c>
      <c r="AI320" s="257"/>
      <c r="AJ320" s="257"/>
      <c r="AK320" s="257"/>
      <c r="AL320" s="257"/>
      <c r="AM320" s="257"/>
      <c r="AN320" s="257"/>
      <c r="AO320" s="257"/>
      <c r="AP320" s="257"/>
    </row>
    <row r="321" spans="2:44" s="1" customFormat="1" ht="7.2" customHeight="1" x14ac:dyDescent="0.15">
      <c r="B321" s="252" t="s">
        <v>1126</v>
      </c>
      <c r="C321" s="252"/>
      <c r="D321" s="265">
        <v>22207977.260000002</v>
      </c>
      <c r="E321" s="265"/>
      <c r="F321" s="265"/>
      <c r="G321" s="265"/>
      <c r="H321" s="265"/>
      <c r="I321" s="265"/>
      <c r="J321" s="265"/>
      <c r="K321" s="265"/>
      <c r="L321" s="265"/>
      <c r="M321" s="265"/>
      <c r="N321" s="265"/>
      <c r="O321" s="257">
        <v>6.2065637218113503E-3</v>
      </c>
      <c r="P321" s="257"/>
      <c r="Q321" s="257"/>
      <c r="R321" s="257"/>
      <c r="S321" s="257"/>
      <c r="T321" s="257"/>
      <c r="U321" s="257"/>
      <c r="V321" s="257"/>
      <c r="W321" s="257"/>
      <c r="X321" s="257"/>
      <c r="Y321" s="256">
        <v>199</v>
      </c>
      <c r="Z321" s="256"/>
      <c r="AA321" s="256"/>
      <c r="AB321" s="256"/>
      <c r="AC321" s="256"/>
      <c r="AD321" s="256"/>
      <c r="AE321" s="256"/>
      <c r="AF321" s="256"/>
      <c r="AG321" s="256"/>
      <c r="AH321" s="257">
        <v>3.9479427052335004E-3</v>
      </c>
      <c r="AI321" s="257"/>
      <c r="AJ321" s="257"/>
      <c r="AK321" s="257"/>
      <c r="AL321" s="257"/>
      <c r="AM321" s="257"/>
      <c r="AN321" s="257"/>
      <c r="AO321" s="257"/>
      <c r="AP321" s="257"/>
    </row>
    <row r="322" spans="2:44" s="1" customFormat="1" ht="7.2" customHeight="1" x14ac:dyDescent="0.15">
      <c r="B322" s="252" t="s">
        <v>1128</v>
      </c>
      <c r="C322" s="252"/>
      <c r="D322" s="265">
        <v>65826</v>
      </c>
      <c r="E322" s="265"/>
      <c r="F322" s="265"/>
      <c r="G322" s="265"/>
      <c r="H322" s="265"/>
      <c r="I322" s="265"/>
      <c r="J322" s="265"/>
      <c r="K322" s="265"/>
      <c r="L322" s="265"/>
      <c r="M322" s="265"/>
      <c r="N322" s="265"/>
      <c r="O322" s="257">
        <v>1.83966895664929E-5</v>
      </c>
      <c r="P322" s="257"/>
      <c r="Q322" s="257"/>
      <c r="R322" s="257"/>
      <c r="S322" s="257"/>
      <c r="T322" s="257"/>
      <c r="U322" s="257"/>
      <c r="V322" s="257"/>
      <c r="W322" s="257"/>
      <c r="X322" s="257"/>
      <c r="Y322" s="256">
        <v>1</v>
      </c>
      <c r="Z322" s="256"/>
      <c r="AA322" s="256"/>
      <c r="AB322" s="256"/>
      <c r="AC322" s="256"/>
      <c r="AD322" s="256"/>
      <c r="AE322" s="256"/>
      <c r="AF322" s="256"/>
      <c r="AG322" s="256"/>
      <c r="AH322" s="257">
        <v>1.98389080665E-5</v>
      </c>
      <c r="AI322" s="257"/>
      <c r="AJ322" s="257"/>
      <c r="AK322" s="257"/>
      <c r="AL322" s="257"/>
      <c r="AM322" s="257"/>
      <c r="AN322" s="257"/>
      <c r="AO322" s="257"/>
      <c r="AP322" s="257"/>
    </row>
    <row r="323" spans="2:44" s="1" customFormat="1" ht="7.2" customHeight="1" x14ac:dyDescent="0.15">
      <c r="B323" s="252" t="s">
        <v>1127</v>
      </c>
      <c r="C323" s="252"/>
      <c r="D323" s="265">
        <v>6794557.1600000001</v>
      </c>
      <c r="E323" s="265"/>
      <c r="F323" s="265"/>
      <c r="G323" s="265"/>
      <c r="H323" s="265"/>
      <c r="I323" s="265"/>
      <c r="J323" s="265"/>
      <c r="K323" s="265"/>
      <c r="L323" s="265"/>
      <c r="M323" s="265"/>
      <c r="N323" s="265"/>
      <c r="O323" s="257">
        <v>1.8989055815986299E-3</v>
      </c>
      <c r="P323" s="257"/>
      <c r="Q323" s="257"/>
      <c r="R323" s="257"/>
      <c r="S323" s="257"/>
      <c r="T323" s="257"/>
      <c r="U323" s="257"/>
      <c r="V323" s="257"/>
      <c r="W323" s="257"/>
      <c r="X323" s="257"/>
      <c r="Y323" s="256">
        <v>55</v>
      </c>
      <c r="Z323" s="256"/>
      <c r="AA323" s="256"/>
      <c r="AB323" s="256"/>
      <c r="AC323" s="256"/>
      <c r="AD323" s="256"/>
      <c r="AE323" s="256"/>
      <c r="AF323" s="256"/>
      <c r="AG323" s="256"/>
      <c r="AH323" s="257">
        <v>1.0911399436575001E-3</v>
      </c>
      <c r="AI323" s="257"/>
      <c r="AJ323" s="257"/>
      <c r="AK323" s="257"/>
      <c r="AL323" s="257"/>
      <c r="AM323" s="257"/>
      <c r="AN323" s="257"/>
      <c r="AO323" s="257"/>
      <c r="AP323" s="257"/>
    </row>
    <row r="324" spans="2:44" s="1" customFormat="1" ht="6.45" customHeight="1" x14ac:dyDescent="0.15">
      <c r="B324" s="269"/>
      <c r="C324" s="269"/>
      <c r="D324" s="266">
        <v>3578143761.25002</v>
      </c>
      <c r="E324" s="266"/>
      <c r="F324" s="266"/>
      <c r="G324" s="266"/>
      <c r="H324" s="266"/>
      <c r="I324" s="266"/>
      <c r="J324" s="266"/>
      <c r="K324" s="266"/>
      <c r="L324" s="266"/>
      <c r="M324" s="266"/>
      <c r="N324" s="266"/>
      <c r="O324" s="264">
        <v>1</v>
      </c>
      <c r="P324" s="264"/>
      <c r="Q324" s="264"/>
      <c r="R324" s="264"/>
      <c r="S324" s="264"/>
      <c r="T324" s="264"/>
      <c r="U324" s="264"/>
      <c r="V324" s="264"/>
      <c r="W324" s="264"/>
      <c r="X324" s="264"/>
      <c r="Y324" s="263">
        <v>50406</v>
      </c>
      <c r="Z324" s="263"/>
      <c r="AA324" s="263"/>
      <c r="AB324" s="263"/>
      <c r="AC324" s="263"/>
      <c r="AD324" s="263"/>
      <c r="AE324" s="263"/>
      <c r="AF324" s="263"/>
      <c r="AG324" s="263"/>
      <c r="AH324" s="264">
        <v>1</v>
      </c>
      <c r="AI324" s="264"/>
      <c r="AJ324" s="264"/>
      <c r="AK324" s="264"/>
      <c r="AL324" s="264"/>
      <c r="AM324" s="264"/>
      <c r="AN324" s="264"/>
      <c r="AO324" s="264"/>
      <c r="AP324" s="264"/>
    </row>
    <row r="325" spans="2:44" s="1" customFormat="1" ht="7.8" customHeight="1" x14ac:dyDescent="0.15"/>
    <row r="326" spans="2:44" s="1" customFormat="1" ht="12.75" customHeight="1" x14ac:dyDescent="0.15">
      <c r="B326" s="250" t="s">
        <v>1249</v>
      </c>
      <c r="C326" s="250"/>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row>
    <row r="327" spans="2:44" s="1" customFormat="1" ht="6" customHeight="1" x14ac:dyDescent="0.15"/>
    <row r="328" spans="2:44" s="1" customFormat="1" ht="8.1" customHeight="1" x14ac:dyDescent="0.15">
      <c r="B328" s="248"/>
      <c r="C328" s="248"/>
      <c r="D328" s="248"/>
      <c r="E328" s="248" t="s">
        <v>1117</v>
      </c>
      <c r="F328" s="248"/>
      <c r="G328" s="248"/>
      <c r="H328" s="248"/>
      <c r="I328" s="248"/>
      <c r="J328" s="248"/>
      <c r="K328" s="248"/>
      <c r="L328" s="248"/>
      <c r="M328" s="248"/>
      <c r="N328" s="248"/>
      <c r="O328" s="248"/>
      <c r="P328" s="248" t="s">
        <v>1118</v>
      </c>
      <c r="Q328" s="248"/>
      <c r="R328" s="248"/>
      <c r="S328" s="248"/>
      <c r="T328" s="248"/>
      <c r="U328" s="248"/>
      <c r="V328" s="248"/>
      <c r="W328" s="248"/>
      <c r="X328" s="248"/>
      <c r="Y328" s="248"/>
      <c r="Z328" s="248" t="s">
        <v>1228</v>
      </c>
      <c r="AA328" s="248"/>
      <c r="AB328" s="248"/>
      <c r="AC328" s="248"/>
      <c r="AD328" s="248"/>
      <c r="AE328" s="248"/>
      <c r="AF328" s="248"/>
      <c r="AG328" s="248"/>
      <c r="AH328" s="248"/>
      <c r="AI328" s="248" t="s">
        <v>1118</v>
      </c>
      <c r="AJ328" s="248"/>
      <c r="AK328" s="248"/>
      <c r="AL328" s="248"/>
      <c r="AM328" s="248"/>
      <c r="AN328" s="248"/>
      <c r="AO328" s="248"/>
      <c r="AP328" s="248"/>
      <c r="AQ328" s="248"/>
    </row>
    <row r="329" spans="2:44" s="1" customFormat="1" ht="8.1" customHeight="1" x14ac:dyDescent="0.15">
      <c r="B329" s="252" t="s">
        <v>785</v>
      </c>
      <c r="C329" s="252"/>
      <c r="D329" s="252"/>
      <c r="E329" s="265">
        <v>9714479218.1499691</v>
      </c>
      <c r="F329" s="265"/>
      <c r="G329" s="265"/>
      <c r="H329" s="265"/>
      <c r="I329" s="265"/>
      <c r="J329" s="265"/>
      <c r="K329" s="265"/>
      <c r="L329" s="265"/>
      <c r="M329" s="265"/>
      <c r="N329" s="265"/>
      <c r="O329" s="265"/>
      <c r="P329" s="257">
        <v>0.81927439486583198</v>
      </c>
      <c r="Q329" s="257"/>
      <c r="R329" s="257"/>
      <c r="S329" s="257"/>
      <c r="T329" s="257"/>
      <c r="U329" s="257"/>
      <c r="V329" s="257"/>
      <c r="W329" s="257"/>
      <c r="X329" s="257"/>
      <c r="Y329" s="257"/>
      <c r="Z329" s="256">
        <v>25647</v>
      </c>
      <c r="AA329" s="256"/>
      <c r="AB329" s="256"/>
      <c r="AC329" s="256"/>
      <c r="AD329" s="256"/>
      <c r="AE329" s="256"/>
      <c r="AF329" s="256"/>
      <c r="AG329" s="256"/>
      <c r="AH329" s="256"/>
      <c r="AI329" s="257">
        <v>0.805572133052737</v>
      </c>
      <c r="AJ329" s="257"/>
      <c r="AK329" s="257"/>
      <c r="AL329" s="257"/>
      <c r="AM329" s="257"/>
      <c r="AN329" s="257"/>
      <c r="AO329" s="257"/>
      <c r="AP329" s="257"/>
      <c r="AQ329" s="257"/>
    </row>
    <row r="330" spans="2:44" s="1" customFormat="1" ht="8.1" customHeight="1" x14ac:dyDescent="0.15">
      <c r="B330" s="252" t="s">
        <v>795</v>
      </c>
      <c r="C330" s="252"/>
      <c r="D330" s="252"/>
      <c r="E330" s="265">
        <v>2142939101.0699999</v>
      </c>
      <c r="F330" s="265"/>
      <c r="G330" s="265"/>
      <c r="H330" s="265"/>
      <c r="I330" s="265"/>
      <c r="J330" s="265"/>
      <c r="K330" s="265"/>
      <c r="L330" s="265"/>
      <c r="M330" s="265"/>
      <c r="N330" s="265"/>
      <c r="O330" s="265"/>
      <c r="P330" s="257">
        <v>0.18072560513416799</v>
      </c>
      <c r="Q330" s="257"/>
      <c r="R330" s="257"/>
      <c r="S330" s="257"/>
      <c r="T330" s="257"/>
      <c r="U330" s="257"/>
      <c r="V330" s="257"/>
      <c r="W330" s="257"/>
      <c r="X330" s="257"/>
      <c r="Y330" s="257"/>
      <c r="Z330" s="256">
        <v>6190</v>
      </c>
      <c r="AA330" s="256"/>
      <c r="AB330" s="256"/>
      <c r="AC330" s="256"/>
      <c r="AD330" s="256"/>
      <c r="AE330" s="256"/>
      <c r="AF330" s="256"/>
      <c r="AG330" s="256"/>
      <c r="AH330" s="256"/>
      <c r="AI330" s="257">
        <v>0.194427866947263</v>
      </c>
      <c r="AJ330" s="257"/>
      <c r="AK330" s="257"/>
      <c r="AL330" s="257"/>
      <c r="AM330" s="257"/>
      <c r="AN330" s="257"/>
      <c r="AO330" s="257"/>
      <c r="AP330" s="257"/>
      <c r="AQ330" s="257"/>
    </row>
    <row r="331" spans="2:44" s="1" customFormat="1" ht="6.45" customHeight="1" x14ac:dyDescent="0.15">
      <c r="B331" s="269"/>
      <c r="C331" s="269"/>
      <c r="D331" s="269"/>
      <c r="E331" s="266">
        <v>11857418319.219999</v>
      </c>
      <c r="F331" s="266"/>
      <c r="G331" s="266"/>
      <c r="H331" s="266"/>
      <c r="I331" s="266"/>
      <c r="J331" s="266"/>
      <c r="K331" s="266"/>
      <c r="L331" s="266"/>
      <c r="M331" s="266"/>
      <c r="N331" s="266"/>
      <c r="O331" s="266"/>
      <c r="P331" s="264">
        <v>1</v>
      </c>
      <c r="Q331" s="264"/>
      <c r="R331" s="264"/>
      <c r="S331" s="264"/>
      <c r="T331" s="264"/>
      <c r="U331" s="264"/>
      <c r="V331" s="264"/>
      <c r="W331" s="264"/>
      <c r="X331" s="264"/>
      <c r="Y331" s="264"/>
      <c r="Z331" s="263">
        <v>31837</v>
      </c>
      <c r="AA331" s="263"/>
      <c r="AB331" s="263"/>
      <c r="AC331" s="263"/>
      <c r="AD331" s="263"/>
      <c r="AE331" s="263"/>
      <c r="AF331" s="263"/>
      <c r="AG331" s="263"/>
      <c r="AH331" s="263"/>
      <c r="AI331" s="264">
        <v>1</v>
      </c>
      <c r="AJ331" s="264"/>
      <c r="AK331" s="264"/>
      <c r="AL331" s="264"/>
      <c r="AM331" s="264"/>
      <c r="AN331" s="264"/>
      <c r="AO331" s="264"/>
      <c r="AP331" s="264"/>
      <c r="AQ331" s="264"/>
    </row>
    <row r="332" spans="2:44" s="1" customFormat="1" ht="6" customHeight="1" x14ac:dyDescent="0.15"/>
    <row r="333" spans="2:44" s="1" customFormat="1" ht="12.75" customHeight="1" x14ac:dyDescent="0.15">
      <c r="B333" s="250" t="s">
        <v>1250</v>
      </c>
      <c r="C333" s="250"/>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250"/>
      <c r="AL333" s="250"/>
      <c r="AM333" s="250"/>
      <c r="AN333" s="250"/>
      <c r="AO333" s="250"/>
      <c r="AP333" s="250"/>
      <c r="AQ333" s="250"/>
      <c r="AR333" s="250"/>
    </row>
    <row r="334" spans="2:44" s="1" customFormat="1" ht="6" customHeight="1" x14ac:dyDescent="0.15"/>
    <row r="335" spans="2:44" s="1" customFormat="1" ht="9.9" customHeight="1" x14ac:dyDescent="0.15">
      <c r="B335" s="267"/>
      <c r="C335" s="267"/>
      <c r="D335" s="267"/>
      <c r="E335" s="248" t="s">
        <v>1117</v>
      </c>
      <c r="F335" s="248"/>
      <c r="G335" s="248"/>
      <c r="H335" s="248"/>
      <c r="I335" s="248"/>
      <c r="J335" s="248"/>
      <c r="K335" s="248"/>
      <c r="L335" s="248"/>
      <c r="M335" s="248"/>
      <c r="N335" s="248"/>
      <c r="O335" s="248"/>
      <c r="P335" s="248" t="s">
        <v>1118</v>
      </c>
      <c r="Q335" s="248"/>
      <c r="R335" s="248"/>
      <c r="S335" s="248"/>
      <c r="T335" s="248"/>
      <c r="U335" s="248"/>
      <c r="V335" s="248"/>
      <c r="W335" s="248"/>
      <c r="X335" s="248"/>
      <c r="Y335" s="248"/>
      <c r="Z335" s="248" t="s">
        <v>1119</v>
      </c>
      <c r="AA335" s="248"/>
      <c r="AB335" s="248"/>
      <c r="AC335" s="248"/>
      <c r="AD335" s="248"/>
      <c r="AE335" s="248"/>
      <c r="AF335" s="248"/>
      <c r="AG335" s="248"/>
      <c r="AH335" s="248"/>
      <c r="AI335" s="248" t="s">
        <v>1118</v>
      </c>
      <c r="AJ335" s="248"/>
      <c r="AK335" s="248"/>
      <c r="AL335" s="248"/>
      <c r="AM335" s="248"/>
      <c r="AN335" s="248"/>
      <c r="AO335" s="248"/>
      <c r="AP335" s="248"/>
      <c r="AQ335" s="248"/>
    </row>
    <row r="336" spans="2:44" s="1" customFormat="1" ht="8.1" customHeight="1" x14ac:dyDescent="0.15">
      <c r="B336" s="268" t="s">
        <v>1229</v>
      </c>
      <c r="C336" s="268"/>
      <c r="D336" s="268"/>
      <c r="E336" s="265">
        <v>3249094526.1500201</v>
      </c>
      <c r="F336" s="265"/>
      <c r="G336" s="265"/>
      <c r="H336" s="265"/>
      <c r="I336" s="265"/>
      <c r="J336" s="265"/>
      <c r="K336" s="265"/>
      <c r="L336" s="265"/>
      <c r="M336" s="265"/>
      <c r="N336" s="265"/>
      <c r="O336" s="265"/>
      <c r="P336" s="257">
        <v>0.90803912389896702</v>
      </c>
      <c r="Q336" s="257"/>
      <c r="R336" s="257"/>
      <c r="S336" s="257"/>
      <c r="T336" s="257"/>
      <c r="U336" s="257"/>
      <c r="V336" s="257"/>
      <c r="W336" s="257"/>
      <c r="X336" s="257"/>
      <c r="Y336" s="257"/>
      <c r="Z336" s="256">
        <v>46593</v>
      </c>
      <c r="AA336" s="256"/>
      <c r="AB336" s="256"/>
      <c r="AC336" s="256"/>
      <c r="AD336" s="256"/>
      <c r="AE336" s="256"/>
      <c r="AF336" s="256"/>
      <c r="AG336" s="256"/>
      <c r="AH336" s="256"/>
      <c r="AI336" s="257">
        <v>0.924354243542436</v>
      </c>
      <c r="AJ336" s="257"/>
      <c r="AK336" s="257"/>
      <c r="AL336" s="257"/>
      <c r="AM336" s="257"/>
      <c r="AN336" s="257"/>
      <c r="AO336" s="257"/>
      <c r="AP336" s="257"/>
      <c r="AQ336" s="257"/>
    </row>
    <row r="337" spans="2:43" s="1" customFormat="1" ht="8.1" customHeight="1" x14ac:dyDescent="0.15">
      <c r="B337" s="268" t="s">
        <v>1230</v>
      </c>
      <c r="C337" s="268"/>
      <c r="D337" s="268"/>
      <c r="E337" s="265">
        <v>328999735.09999901</v>
      </c>
      <c r="F337" s="265"/>
      <c r="G337" s="265"/>
      <c r="H337" s="265"/>
      <c r="I337" s="265"/>
      <c r="J337" s="265"/>
      <c r="K337" s="265"/>
      <c r="L337" s="265"/>
      <c r="M337" s="265"/>
      <c r="N337" s="265"/>
      <c r="O337" s="265"/>
      <c r="P337" s="257">
        <v>9.1947042112434194E-2</v>
      </c>
      <c r="Q337" s="257"/>
      <c r="R337" s="257"/>
      <c r="S337" s="257"/>
      <c r="T337" s="257"/>
      <c r="U337" s="257"/>
      <c r="V337" s="257"/>
      <c r="W337" s="257"/>
      <c r="X337" s="257"/>
      <c r="Y337" s="257"/>
      <c r="Z337" s="256">
        <v>3658</v>
      </c>
      <c r="AA337" s="256"/>
      <c r="AB337" s="256"/>
      <c r="AC337" s="256"/>
      <c r="AD337" s="256"/>
      <c r="AE337" s="256"/>
      <c r="AF337" s="256"/>
      <c r="AG337" s="256"/>
      <c r="AH337" s="256"/>
      <c r="AI337" s="257">
        <v>7.2570725707257103E-2</v>
      </c>
      <c r="AJ337" s="257"/>
      <c r="AK337" s="257"/>
      <c r="AL337" s="257"/>
      <c r="AM337" s="257"/>
      <c r="AN337" s="257"/>
      <c r="AO337" s="257"/>
      <c r="AP337" s="257"/>
      <c r="AQ337" s="257"/>
    </row>
    <row r="338" spans="2:43" s="1" customFormat="1" ht="8.1" customHeight="1" x14ac:dyDescent="0.15">
      <c r="B338" s="268" t="s">
        <v>1231</v>
      </c>
      <c r="C338" s="268"/>
      <c r="D338" s="268"/>
      <c r="E338" s="265">
        <v>49500</v>
      </c>
      <c r="F338" s="265"/>
      <c r="G338" s="265"/>
      <c r="H338" s="265"/>
      <c r="I338" s="265"/>
      <c r="J338" s="265"/>
      <c r="K338" s="265"/>
      <c r="L338" s="265"/>
      <c r="M338" s="265"/>
      <c r="N338" s="265"/>
      <c r="O338" s="265"/>
      <c r="P338" s="257">
        <v>1.38339885993589E-5</v>
      </c>
      <c r="Q338" s="257"/>
      <c r="R338" s="257"/>
      <c r="S338" s="257"/>
      <c r="T338" s="257"/>
      <c r="U338" s="257"/>
      <c r="V338" s="257"/>
      <c r="W338" s="257"/>
      <c r="X338" s="257"/>
      <c r="Y338" s="257"/>
      <c r="Z338" s="256">
        <v>1</v>
      </c>
      <c r="AA338" s="256"/>
      <c r="AB338" s="256"/>
      <c r="AC338" s="256"/>
      <c r="AD338" s="256"/>
      <c r="AE338" s="256"/>
      <c r="AF338" s="256"/>
      <c r="AG338" s="256"/>
      <c r="AH338" s="256"/>
      <c r="AI338" s="257">
        <v>1.98389080665E-5</v>
      </c>
      <c r="AJ338" s="257"/>
      <c r="AK338" s="257"/>
      <c r="AL338" s="257"/>
      <c r="AM338" s="257"/>
      <c r="AN338" s="257"/>
      <c r="AO338" s="257"/>
      <c r="AP338" s="257"/>
      <c r="AQ338" s="257"/>
    </row>
    <row r="339" spans="2:43" s="1" customFormat="1" ht="8.1" customHeight="1" x14ac:dyDescent="0.15">
      <c r="B339" s="268" t="s">
        <v>795</v>
      </c>
      <c r="C339" s="268"/>
      <c r="D339" s="268"/>
      <c r="E339" s="265">
        <v>0</v>
      </c>
      <c r="F339" s="265"/>
      <c r="G339" s="265"/>
      <c r="H339" s="265"/>
      <c r="I339" s="265"/>
      <c r="J339" s="265"/>
      <c r="K339" s="265"/>
      <c r="L339" s="265"/>
      <c r="M339" s="265"/>
      <c r="N339" s="265"/>
      <c r="O339" s="265"/>
      <c r="P339" s="257">
        <v>0</v>
      </c>
      <c r="Q339" s="257"/>
      <c r="R339" s="257"/>
      <c r="S339" s="257"/>
      <c r="T339" s="257"/>
      <c r="U339" s="257"/>
      <c r="V339" s="257"/>
      <c r="W339" s="257"/>
      <c r="X339" s="257"/>
      <c r="Y339" s="257"/>
      <c r="Z339" s="256">
        <v>154</v>
      </c>
      <c r="AA339" s="256"/>
      <c r="AB339" s="256"/>
      <c r="AC339" s="256"/>
      <c r="AD339" s="256"/>
      <c r="AE339" s="256"/>
      <c r="AF339" s="256"/>
      <c r="AG339" s="256"/>
      <c r="AH339" s="256"/>
      <c r="AI339" s="257">
        <v>3.0551918422410001E-3</v>
      </c>
      <c r="AJ339" s="257"/>
      <c r="AK339" s="257"/>
      <c r="AL339" s="257"/>
      <c r="AM339" s="257"/>
      <c r="AN339" s="257"/>
      <c r="AO339" s="257"/>
      <c r="AP339" s="257"/>
      <c r="AQ339" s="257"/>
    </row>
    <row r="340" spans="2:43" s="1" customFormat="1" ht="8.85" customHeight="1" x14ac:dyDescent="0.15">
      <c r="B340" s="267"/>
      <c r="C340" s="267"/>
      <c r="D340" s="267"/>
      <c r="E340" s="266">
        <v>3578143761.25002</v>
      </c>
      <c r="F340" s="266"/>
      <c r="G340" s="266"/>
      <c r="H340" s="266"/>
      <c r="I340" s="266"/>
      <c r="J340" s="266"/>
      <c r="K340" s="266"/>
      <c r="L340" s="266"/>
      <c r="M340" s="266"/>
      <c r="N340" s="266"/>
      <c r="O340" s="266"/>
      <c r="P340" s="264">
        <v>1</v>
      </c>
      <c r="Q340" s="264"/>
      <c r="R340" s="264"/>
      <c r="S340" s="264"/>
      <c r="T340" s="264"/>
      <c r="U340" s="264"/>
      <c r="V340" s="264"/>
      <c r="W340" s="264"/>
      <c r="X340" s="264"/>
      <c r="Y340" s="264"/>
      <c r="Z340" s="263">
        <v>50406</v>
      </c>
      <c r="AA340" s="263"/>
      <c r="AB340" s="263"/>
      <c r="AC340" s="263"/>
      <c r="AD340" s="263"/>
      <c r="AE340" s="263"/>
      <c r="AF340" s="263"/>
      <c r="AG340" s="263"/>
      <c r="AH340" s="263"/>
      <c r="AI340" s="264">
        <v>1</v>
      </c>
      <c r="AJ340" s="264"/>
      <c r="AK340" s="264"/>
      <c r="AL340" s="264"/>
      <c r="AM340" s="264"/>
      <c r="AN340" s="264"/>
      <c r="AO340" s="264"/>
      <c r="AP340" s="264"/>
      <c r="AQ340" s="264"/>
    </row>
    <row r="341" spans="2:43" s="1" customFormat="1" ht="19.2" customHeight="1" x14ac:dyDescent="0.15"/>
  </sheetData>
  <mergeCells count="1364">
    <mergeCell ref="AA222:AI222"/>
    <mergeCell ref="AA223:AI223"/>
    <mergeCell ref="AA224:AI224"/>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B218:AJ218"/>
    <mergeCell ref="R216:AA216"/>
    <mergeCell ref="R217:AA217"/>
    <mergeCell ref="R218:AA218"/>
    <mergeCell ref="AC196:AJ196"/>
    <mergeCell ref="AC197:AJ197"/>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AD189:AL189"/>
    <mergeCell ref="T172:AC172"/>
    <mergeCell ref="T173:AC173"/>
    <mergeCell ref="T174:AC174"/>
    <mergeCell ref="T175:AC175"/>
    <mergeCell ref="T176:AC176"/>
    <mergeCell ref="T177:AC177"/>
    <mergeCell ref="T178:AC178"/>
    <mergeCell ref="T179:AC179"/>
    <mergeCell ref="T180:AC180"/>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58:AH158"/>
    <mergeCell ref="AE162:AI162"/>
    <mergeCell ref="AE163:AI163"/>
    <mergeCell ref="AE164:AI164"/>
    <mergeCell ref="AE165:AI165"/>
    <mergeCell ref="AE166:AI166"/>
    <mergeCell ref="AE167:AI167"/>
    <mergeCell ref="AE168:AI168"/>
    <mergeCell ref="AF128:AJ128"/>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47:AM47"/>
    <mergeCell ref="AF48:AM48"/>
    <mergeCell ref="AF49:AM49"/>
    <mergeCell ref="AF50:AM50"/>
    <mergeCell ref="AF51:AM51"/>
    <mergeCell ref="AF52:AM52"/>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11:AJ111"/>
    <mergeCell ref="AF112:AJ112"/>
    <mergeCell ref="AF113:AJ113"/>
    <mergeCell ref="AF114:AJ114"/>
    <mergeCell ref="AF115:AJ115"/>
    <mergeCell ref="AF116:AJ116"/>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90:AJ90"/>
    <mergeCell ref="AF91:AJ91"/>
    <mergeCell ref="AF95:AJ95"/>
    <mergeCell ref="AF96:AJ96"/>
    <mergeCell ref="AF97:AJ97"/>
    <mergeCell ref="AF98:AJ98"/>
    <mergeCell ref="AF99:AJ99"/>
    <mergeCell ref="AG236:AO236"/>
    <mergeCell ref="AG237:AO237"/>
    <mergeCell ref="AG238:AO238"/>
    <mergeCell ref="AG239:AO239"/>
    <mergeCell ref="AG240:AO240"/>
    <mergeCell ref="AG241:AO241"/>
    <mergeCell ref="AG242:AO242"/>
    <mergeCell ref="AG243:AO243"/>
    <mergeCell ref="AG244:AO244"/>
    <mergeCell ref="AG245:AO245"/>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H279:AO279"/>
    <mergeCell ref="AH280:AO280"/>
    <mergeCell ref="Y278:AG278"/>
    <mergeCell ref="Y279:AG279"/>
    <mergeCell ref="AG246:AO246"/>
    <mergeCell ref="AG247:AO247"/>
    <mergeCell ref="AG248:AO248"/>
    <mergeCell ref="AG249:AO249"/>
    <mergeCell ref="AG250:AO250"/>
    <mergeCell ref="AG254:AO254"/>
    <mergeCell ref="AG255:AO255"/>
    <mergeCell ref="AG256:AO256"/>
    <mergeCell ref="AG257:AO257"/>
    <mergeCell ref="AG258:AO258"/>
    <mergeCell ref="AG259:AO259"/>
    <mergeCell ref="AG260:AO260"/>
    <mergeCell ref="AG261:AO261"/>
    <mergeCell ref="AG262:AO262"/>
    <mergeCell ref="AG263:AO263"/>
    <mergeCell ref="AG264:AO264"/>
    <mergeCell ref="AG265:AO265"/>
    <mergeCell ref="AH308:AO308"/>
    <mergeCell ref="AH309:AO309"/>
    <mergeCell ref="AH310:AO310"/>
    <mergeCell ref="AH314:AP314"/>
    <mergeCell ref="AH315:AP315"/>
    <mergeCell ref="AH316:AP316"/>
    <mergeCell ref="AH317:AP317"/>
    <mergeCell ref="AH318:AP318"/>
    <mergeCell ref="AH319:AP319"/>
    <mergeCell ref="AH320:AP320"/>
    <mergeCell ref="AH281:AO281"/>
    <mergeCell ref="AH282:AO282"/>
    <mergeCell ref="AH283:AO283"/>
    <mergeCell ref="AH284:AO284"/>
    <mergeCell ref="AH285:AO285"/>
    <mergeCell ref="AH286:AO286"/>
    <mergeCell ref="AH287:AO287"/>
    <mergeCell ref="AH291:AO291"/>
    <mergeCell ref="AH292:AO292"/>
    <mergeCell ref="AH293:AO293"/>
    <mergeCell ref="AH294:AO294"/>
    <mergeCell ref="AH295:AO295"/>
    <mergeCell ref="AH296:AO296"/>
    <mergeCell ref="AH297:AO297"/>
    <mergeCell ref="AH298:AO298"/>
    <mergeCell ref="AH299:AO299"/>
    <mergeCell ref="AH300:AO300"/>
    <mergeCell ref="AI150:AP150"/>
    <mergeCell ref="AI151:AP151"/>
    <mergeCell ref="AI152:AP152"/>
    <mergeCell ref="AI153:AP153"/>
    <mergeCell ref="AI154:AP154"/>
    <mergeCell ref="AI155:AP155"/>
    <mergeCell ref="AI156:AP156"/>
    <mergeCell ref="AI157:AP157"/>
    <mergeCell ref="AI158:AP158"/>
    <mergeCell ref="AK211:AP211"/>
    <mergeCell ref="AH301:AO301"/>
    <mergeCell ref="AH302:AO302"/>
    <mergeCell ref="AH303:AO303"/>
    <mergeCell ref="AH304:AO304"/>
    <mergeCell ref="AH305:AO305"/>
    <mergeCell ref="AH306:AO306"/>
    <mergeCell ref="AH307:AO307"/>
    <mergeCell ref="AG266:AO266"/>
    <mergeCell ref="AG267:AO267"/>
    <mergeCell ref="AG268:AO268"/>
    <mergeCell ref="AH228:AO228"/>
    <mergeCell ref="AH229:AO229"/>
    <mergeCell ref="AH230:AO230"/>
    <mergeCell ref="AH231:AO231"/>
    <mergeCell ref="AH232:AO232"/>
    <mergeCell ref="AH272:AO272"/>
    <mergeCell ref="AH273:AO273"/>
    <mergeCell ref="AH274:AO274"/>
    <mergeCell ref="AH275:AO275"/>
    <mergeCell ref="AH276:AO276"/>
    <mergeCell ref="AH277:AO277"/>
    <mergeCell ref="AH278:AO278"/>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328:AQ328"/>
    <mergeCell ref="AI329:AQ329"/>
    <mergeCell ref="AI330:AQ330"/>
    <mergeCell ref="AI331:AQ331"/>
    <mergeCell ref="AI335:AQ335"/>
    <mergeCell ref="AI336:AQ336"/>
    <mergeCell ref="AI337:AQ337"/>
    <mergeCell ref="AI338:AQ338"/>
    <mergeCell ref="AI339:AQ339"/>
    <mergeCell ref="AI340:AQ340"/>
    <mergeCell ref="AJ162:AP162"/>
    <mergeCell ref="AJ163:AP163"/>
    <mergeCell ref="AJ164:AP164"/>
    <mergeCell ref="AJ165:AP165"/>
    <mergeCell ref="AJ166:AP166"/>
    <mergeCell ref="AJ167:AP167"/>
    <mergeCell ref="AJ168:AP168"/>
    <mergeCell ref="AJ222:AP222"/>
    <mergeCell ref="AJ223:AP223"/>
    <mergeCell ref="AJ224:AP224"/>
    <mergeCell ref="AK196:AP196"/>
    <mergeCell ref="AK197:AP197"/>
    <mergeCell ref="AK201:AP201"/>
    <mergeCell ref="AK202:AP202"/>
    <mergeCell ref="AK203:AP203"/>
    <mergeCell ref="AK204:AP204"/>
    <mergeCell ref="AK205:AP205"/>
    <mergeCell ref="AK206:AP206"/>
    <mergeCell ref="AK207:AP207"/>
    <mergeCell ref="AK208:AP208"/>
    <mergeCell ref="AK209:AP209"/>
    <mergeCell ref="AK210:AP210"/>
    <mergeCell ref="AK193:AP193"/>
    <mergeCell ref="AK194:AP194"/>
    <mergeCell ref="AK195:AP19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M189:AP189"/>
    <mergeCell ref="B191:AR191"/>
    <mergeCell ref="AC193:AJ193"/>
    <mergeCell ref="AC194:AJ194"/>
    <mergeCell ref="AC195:AJ195"/>
    <mergeCell ref="AK212:AP212"/>
    <mergeCell ref="AK213:AP213"/>
    <mergeCell ref="AK214:AP214"/>
    <mergeCell ref="AK215:AP215"/>
    <mergeCell ref="AK216:AP216"/>
    <mergeCell ref="AK217:AP217"/>
    <mergeCell ref="AK218:AP21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2:AP172"/>
    <mergeCell ref="AM173:AP173"/>
    <mergeCell ref="AM174:AP174"/>
    <mergeCell ref="AM175:AP175"/>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I132:AP132"/>
    <mergeCell ref="B105:J105"/>
    <mergeCell ref="B106:J106"/>
    <mergeCell ref="B5:AR5"/>
    <mergeCell ref="B7:K9"/>
    <mergeCell ref="L75:U75"/>
    <mergeCell ref="L76:U76"/>
    <mergeCell ref="L77:U77"/>
    <mergeCell ref="L78:U78"/>
    <mergeCell ref="L79:U79"/>
    <mergeCell ref="L80:U80"/>
    <mergeCell ref="L81:U81"/>
    <mergeCell ref="L82:U82"/>
    <mergeCell ref="L83:U83"/>
    <mergeCell ref="L84:U84"/>
    <mergeCell ref="L85:U85"/>
    <mergeCell ref="L86:U86"/>
    <mergeCell ref="L87:U87"/>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L68:U68"/>
    <mergeCell ref="L69:U69"/>
    <mergeCell ref="L70:U70"/>
    <mergeCell ref="L71:U71"/>
    <mergeCell ref="L72:U72"/>
    <mergeCell ref="L73:U73"/>
    <mergeCell ref="L74:U74"/>
    <mergeCell ref="AN47:AO47"/>
    <mergeCell ref="AN48:AO48"/>
    <mergeCell ref="AN49:AO49"/>
    <mergeCell ref="AN50:AO50"/>
    <mergeCell ref="AN51:AO51"/>
    <mergeCell ref="AN52:AO52"/>
    <mergeCell ref="AN53:AO53"/>
    <mergeCell ref="AN54:AO54"/>
    <mergeCell ref="AN55:AO55"/>
    <mergeCell ref="B1:L3"/>
    <mergeCell ref="AN45:AO45"/>
    <mergeCell ref="AN46:AO46"/>
    <mergeCell ref="AF73:AJ73"/>
    <mergeCell ref="AF74:AJ74"/>
    <mergeCell ref="AF36:AM36"/>
    <mergeCell ref="AF37:AM37"/>
    <mergeCell ref="AF38:AM38"/>
    <mergeCell ref="AF39:AM39"/>
    <mergeCell ref="AF40:AM40"/>
    <mergeCell ref="AF41:AM41"/>
    <mergeCell ref="AF42:AM42"/>
    <mergeCell ref="AF43:AM43"/>
    <mergeCell ref="AF44:AM44"/>
    <mergeCell ref="AF45:AM45"/>
    <mergeCell ref="AF46:AM46"/>
    <mergeCell ref="K133:S133"/>
    <mergeCell ref="K134:S134"/>
    <mergeCell ref="K135:S135"/>
    <mergeCell ref="K136:S136"/>
    <mergeCell ref="K137:S137"/>
    <mergeCell ref="K138:S138"/>
    <mergeCell ref="K139:S139"/>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K14:U14"/>
    <mergeCell ref="L61:U61"/>
    <mergeCell ref="L62:U62"/>
    <mergeCell ref="L63:U63"/>
    <mergeCell ref="L64:U64"/>
    <mergeCell ref="L65:U65"/>
    <mergeCell ref="L66:U66"/>
    <mergeCell ref="L67:U67"/>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3:J13"/>
    <mergeCell ref="B130:AR130"/>
    <mergeCell ref="B132:J132"/>
    <mergeCell ref="B133:J133"/>
    <mergeCell ref="B134:J134"/>
    <mergeCell ref="B135:J135"/>
    <mergeCell ref="B136:J136"/>
    <mergeCell ref="B137:J137"/>
    <mergeCell ref="B138:J138"/>
    <mergeCell ref="B139:J139"/>
    <mergeCell ref="B14:J14"/>
    <mergeCell ref="K123:U123"/>
    <mergeCell ref="K124:U124"/>
    <mergeCell ref="K125:U125"/>
    <mergeCell ref="K126:U126"/>
    <mergeCell ref="K127:U127"/>
    <mergeCell ref="K128:U128"/>
    <mergeCell ref="K13:U13"/>
    <mergeCell ref="K132:S132"/>
    <mergeCell ref="B16:J16"/>
    <mergeCell ref="B160:AR160"/>
    <mergeCell ref="B162:I162"/>
    <mergeCell ref="B163:I163"/>
    <mergeCell ref="B164:I164"/>
    <mergeCell ref="B165:I165"/>
    <mergeCell ref="B166:I166"/>
    <mergeCell ref="B167:I167"/>
    <mergeCell ref="B168:I168"/>
    <mergeCell ref="B17:J17"/>
    <mergeCell ref="B170:AR170"/>
    <mergeCell ref="B172:H172"/>
    <mergeCell ref="B173:H173"/>
    <mergeCell ref="B174:H174"/>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B140:J140"/>
    <mergeCell ref="B141:J141"/>
    <mergeCell ref="B142:J142"/>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89:H189"/>
    <mergeCell ref="B19:J19"/>
    <mergeCell ref="B156:J156"/>
    <mergeCell ref="B157:J157"/>
    <mergeCell ref="B158:J158"/>
    <mergeCell ref="B143:J143"/>
    <mergeCell ref="B144:J144"/>
    <mergeCell ref="B145:J145"/>
    <mergeCell ref="B146:J146"/>
    <mergeCell ref="B147:J147"/>
    <mergeCell ref="B148:J148"/>
    <mergeCell ref="B149:J149"/>
    <mergeCell ref="B100:J100"/>
    <mergeCell ref="B101:J101"/>
    <mergeCell ref="B102:J102"/>
    <mergeCell ref="B103:J103"/>
    <mergeCell ref="B104:J104"/>
    <mergeCell ref="B193:G193"/>
    <mergeCell ref="B194:G194"/>
    <mergeCell ref="B195:G195"/>
    <mergeCell ref="B196:G196"/>
    <mergeCell ref="B197:G197"/>
    <mergeCell ref="B199:AR199"/>
    <mergeCell ref="B20:J20"/>
    <mergeCell ref="B201:F201"/>
    <mergeCell ref="B202:F202"/>
    <mergeCell ref="B203:F203"/>
    <mergeCell ref="B204:F204"/>
    <mergeCell ref="B205:F205"/>
    <mergeCell ref="B206:F206"/>
    <mergeCell ref="B207:F207"/>
    <mergeCell ref="B208:F208"/>
    <mergeCell ref="B209:F209"/>
    <mergeCell ref="B21:J21"/>
    <mergeCell ref="J162:T162"/>
    <mergeCell ref="J163:T163"/>
    <mergeCell ref="J164:T164"/>
    <mergeCell ref="J165:T165"/>
    <mergeCell ref="J166:T166"/>
    <mergeCell ref="J167:T167"/>
    <mergeCell ref="J168:T168"/>
    <mergeCell ref="K100:U100"/>
    <mergeCell ref="K101:U101"/>
    <mergeCell ref="K102:U102"/>
    <mergeCell ref="K103:U103"/>
    <mergeCell ref="K104:U104"/>
    <mergeCell ref="K105:U105"/>
    <mergeCell ref="K106:U106"/>
    <mergeCell ref="K107:U107"/>
    <mergeCell ref="B210:F210"/>
    <mergeCell ref="B211:F211"/>
    <mergeCell ref="B212:F212"/>
    <mergeCell ref="B213:F213"/>
    <mergeCell ref="B214:F214"/>
    <mergeCell ref="B215:F215"/>
    <mergeCell ref="B216:F216"/>
    <mergeCell ref="B217:F217"/>
    <mergeCell ref="B218:F218"/>
    <mergeCell ref="B22:J22"/>
    <mergeCell ref="B220:AR220"/>
    <mergeCell ref="B222:E222"/>
    <mergeCell ref="B223:E223"/>
    <mergeCell ref="B224:E224"/>
    <mergeCell ref="B226:AR226"/>
    <mergeCell ref="B228:C228"/>
    <mergeCell ref="B229:C229"/>
    <mergeCell ref="B23:J23"/>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B230:C230"/>
    <mergeCell ref="B231:C231"/>
    <mergeCell ref="B232:C232"/>
    <mergeCell ref="B234:AR234"/>
    <mergeCell ref="B24:J24"/>
    <mergeCell ref="B25:J25"/>
    <mergeCell ref="B252:AR252"/>
    <mergeCell ref="B26:J26"/>
    <mergeCell ref="B270:AR270"/>
    <mergeCell ref="B272:C272"/>
    <mergeCell ref="B273:C273"/>
    <mergeCell ref="B274:C274"/>
    <mergeCell ref="B275:C275"/>
    <mergeCell ref="B276:C276"/>
    <mergeCell ref="B277:C277"/>
    <mergeCell ref="B278:C278"/>
    <mergeCell ref="B279:C279"/>
    <mergeCell ref="B28:AR28"/>
    <mergeCell ref="B93:AR93"/>
    <mergeCell ref="B95:J95"/>
    <mergeCell ref="B96:J96"/>
    <mergeCell ref="B97:J97"/>
    <mergeCell ref="B98:J98"/>
    <mergeCell ref="B99:J99"/>
    <mergeCell ref="C236:M236"/>
    <mergeCell ref="C237:M237"/>
    <mergeCell ref="C238:M238"/>
    <mergeCell ref="C239:M239"/>
    <mergeCell ref="C240:M240"/>
    <mergeCell ref="C241:M241"/>
    <mergeCell ref="C242:M242"/>
    <mergeCell ref="C243:M243"/>
    <mergeCell ref="B280:C280"/>
    <mergeCell ref="B281:C281"/>
    <mergeCell ref="B282:C282"/>
    <mergeCell ref="B283:C283"/>
    <mergeCell ref="B284:C284"/>
    <mergeCell ref="B285:C285"/>
    <mergeCell ref="B286:C286"/>
    <mergeCell ref="B287:C287"/>
    <mergeCell ref="B289:AR289"/>
    <mergeCell ref="B291:C291"/>
    <mergeCell ref="B292:C292"/>
    <mergeCell ref="B293:C293"/>
    <mergeCell ref="B294:C294"/>
    <mergeCell ref="B295:C295"/>
    <mergeCell ref="B296:C296"/>
    <mergeCell ref="B297:C297"/>
    <mergeCell ref="B298:C298"/>
    <mergeCell ref="Y280:AG280"/>
    <mergeCell ref="Y281:AG281"/>
    <mergeCell ref="Y282:AG282"/>
    <mergeCell ref="Y283:AG283"/>
    <mergeCell ref="Y284:AG284"/>
    <mergeCell ref="Y285:AG285"/>
    <mergeCell ref="Y286:AG286"/>
    <mergeCell ref="Y287:AG287"/>
    <mergeCell ref="Y291:AG291"/>
    <mergeCell ref="Y292:AG292"/>
    <mergeCell ref="Y293:AG293"/>
    <mergeCell ref="Y294:AG294"/>
    <mergeCell ref="Y295:AG295"/>
    <mergeCell ref="Y296:AG296"/>
    <mergeCell ref="Y297:AG297"/>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0:C310"/>
    <mergeCell ref="B312:AR312"/>
    <mergeCell ref="B314:C314"/>
    <mergeCell ref="B315:C315"/>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316:C316"/>
    <mergeCell ref="B317:C317"/>
    <mergeCell ref="B318:C318"/>
    <mergeCell ref="B319:C319"/>
    <mergeCell ref="B32:J32"/>
    <mergeCell ref="B320:C320"/>
    <mergeCell ref="B321:C321"/>
    <mergeCell ref="B322:C322"/>
    <mergeCell ref="B323:C323"/>
    <mergeCell ref="B324:C324"/>
    <mergeCell ref="B326:AR326"/>
    <mergeCell ref="B328:D328"/>
    <mergeCell ref="B329:D329"/>
    <mergeCell ref="B33:J33"/>
    <mergeCell ref="B330:D330"/>
    <mergeCell ref="B331:D331"/>
    <mergeCell ref="B333:AR333"/>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335:D335"/>
    <mergeCell ref="B336:D336"/>
    <mergeCell ref="B337:D337"/>
    <mergeCell ref="B338:D338"/>
    <mergeCell ref="B339:D339"/>
    <mergeCell ref="B34:J34"/>
    <mergeCell ref="B340:D340"/>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C244:M244"/>
    <mergeCell ref="C245:M245"/>
    <mergeCell ref="C246:M246"/>
    <mergeCell ref="C247:M247"/>
    <mergeCell ref="C248:M248"/>
    <mergeCell ref="C249:M249"/>
    <mergeCell ref="C250:M250"/>
    <mergeCell ref="C254:M254"/>
    <mergeCell ref="C255:M255"/>
    <mergeCell ref="C256:M256"/>
    <mergeCell ref="C257:M257"/>
    <mergeCell ref="C258:M258"/>
    <mergeCell ref="C259:M259"/>
    <mergeCell ref="C260:M260"/>
    <mergeCell ref="C261:M261"/>
    <mergeCell ref="C262:M262"/>
    <mergeCell ref="C263:M263"/>
    <mergeCell ref="C264:M264"/>
    <mergeCell ref="C265:M265"/>
    <mergeCell ref="C266:M266"/>
    <mergeCell ref="C267:M267"/>
    <mergeCell ref="C268:M268"/>
    <mergeCell ref="D228:N228"/>
    <mergeCell ref="D229:N229"/>
    <mergeCell ref="D230:N230"/>
    <mergeCell ref="D231:N231"/>
    <mergeCell ref="D232:N232"/>
    <mergeCell ref="D272:N272"/>
    <mergeCell ref="D273:N273"/>
    <mergeCell ref="D274:N274"/>
    <mergeCell ref="D275:N275"/>
    <mergeCell ref="D276:N276"/>
    <mergeCell ref="D277:N277"/>
    <mergeCell ref="D278:N278"/>
    <mergeCell ref="N263:W263"/>
    <mergeCell ref="N264:W264"/>
    <mergeCell ref="N265:W265"/>
    <mergeCell ref="N266:W266"/>
    <mergeCell ref="N267:W267"/>
    <mergeCell ref="N268:W268"/>
    <mergeCell ref="O272:X272"/>
    <mergeCell ref="O273:X273"/>
    <mergeCell ref="O274:X274"/>
    <mergeCell ref="O275:X275"/>
    <mergeCell ref="O276:X276"/>
    <mergeCell ref="O277:X277"/>
    <mergeCell ref="O278:X278"/>
    <mergeCell ref="X261:AF261"/>
    <mergeCell ref="X262:AF262"/>
    <mergeCell ref="D279:N279"/>
    <mergeCell ref="D280:N280"/>
    <mergeCell ref="D281:N281"/>
    <mergeCell ref="D282:N282"/>
    <mergeCell ref="D283:N283"/>
    <mergeCell ref="D284:N284"/>
    <mergeCell ref="D285:N285"/>
    <mergeCell ref="D286:N286"/>
    <mergeCell ref="D287:N287"/>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4:N314"/>
    <mergeCell ref="D315:N315"/>
    <mergeCell ref="D316:N316"/>
    <mergeCell ref="D317:N317"/>
    <mergeCell ref="D318:N318"/>
    <mergeCell ref="D319:N319"/>
    <mergeCell ref="D320:N320"/>
    <mergeCell ref="D321:N321"/>
    <mergeCell ref="D322:N322"/>
    <mergeCell ref="D323:N323"/>
    <mergeCell ref="D324:N324"/>
    <mergeCell ref="E328:O328"/>
    <mergeCell ref="E329:O329"/>
    <mergeCell ref="E330:O330"/>
    <mergeCell ref="E331:O331"/>
    <mergeCell ref="E335:O335"/>
    <mergeCell ref="E336:O336"/>
    <mergeCell ref="E337:O337"/>
    <mergeCell ref="E338:O338"/>
    <mergeCell ref="E339:O339"/>
    <mergeCell ref="E340:O340"/>
    <mergeCell ref="F222:P222"/>
    <mergeCell ref="F223:P223"/>
    <mergeCell ref="F224:P224"/>
    <mergeCell ref="N247:W247"/>
    <mergeCell ref="N248:W248"/>
    <mergeCell ref="N249:W249"/>
    <mergeCell ref="N250:W250"/>
    <mergeCell ref="N254:W254"/>
    <mergeCell ref="N255:W255"/>
    <mergeCell ref="N256:W256"/>
    <mergeCell ref="N257:W257"/>
    <mergeCell ref="N258:W258"/>
    <mergeCell ref="N259:W259"/>
    <mergeCell ref="N260:W260"/>
    <mergeCell ref="N261:W261"/>
    <mergeCell ref="N262:W262"/>
    <mergeCell ref="G215:Q215"/>
    <mergeCell ref="G216:Q216"/>
    <mergeCell ref="G217:Q217"/>
    <mergeCell ref="G218:Q218"/>
    <mergeCell ref="H193:R193"/>
    <mergeCell ref="H194:R194"/>
    <mergeCell ref="H195:R195"/>
    <mergeCell ref="H196:R196"/>
    <mergeCell ref="H197:R197"/>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I189:S189"/>
    <mergeCell ref="R211:AA211"/>
    <mergeCell ref="R212:AA212"/>
    <mergeCell ref="R213:AA213"/>
    <mergeCell ref="R214:AA214"/>
    <mergeCell ref="R215:AA215"/>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L60:U60"/>
    <mergeCell ref="K156:S156"/>
    <mergeCell ref="K157:S157"/>
    <mergeCell ref="K158:S158"/>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L88:U88"/>
    <mergeCell ref="L89:U89"/>
    <mergeCell ref="L90:U90"/>
    <mergeCell ref="L91:U91"/>
    <mergeCell ref="M2:AR2"/>
    <mergeCell ref="M8:V8"/>
    <mergeCell ref="N236:W236"/>
    <mergeCell ref="N237:W237"/>
    <mergeCell ref="N238:W238"/>
    <mergeCell ref="N239:W239"/>
    <mergeCell ref="N240:W240"/>
    <mergeCell ref="N241:W241"/>
    <mergeCell ref="N242:W242"/>
    <mergeCell ref="N243:W243"/>
    <mergeCell ref="N244:W244"/>
    <mergeCell ref="N245:W245"/>
    <mergeCell ref="N246:W246"/>
    <mergeCell ref="O228:X228"/>
    <mergeCell ref="O229:X229"/>
    <mergeCell ref="O230:X230"/>
    <mergeCell ref="O231:X231"/>
    <mergeCell ref="O232:X232"/>
    <mergeCell ref="R201:AA201"/>
    <mergeCell ref="R202:AA202"/>
    <mergeCell ref="R203:AA203"/>
    <mergeCell ref="R204:AA204"/>
    <mergeCell ref="R205:AA205"/>
    <mergeCell ref="R206:AA206"/>
    <mergeCell ref="R207:AA207"/>
    <mergeCell ref="R208:AA208"/>
    <mergeCell ref="R209:AA209"/>
    <mergeCell ref="R210:AA210"/>
    <mergeCell ref="O279:X279"/>
    <mergeCell ref="O280:X280"/>
    <mergeCell ref="O281:X281"/>
    <mergeCell ref="O282:X282"/>
    <mergeCell ref="O283:X283"/>
    <mergeCell ref="O284:X284"/>
    <mergeCell ref="O285:X285"/>
    <mergeCell ref="O286:X286"/>
    <mergeCell ref="O287:X287"/>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306:X306"/>
    <mergeCell ref="O307:X307"/>
    <mergeCell ref="O308:X308"/>
    <mergeCell ref="O309:X309"/>
    <mergeCell ref="O310:X310"/>
    <mergeCell ref="O314:X314"/>
    <mergeCell ref="O315:X315"/>
    <mergeCell ref="O316:X316"/>
    <mergeCell ref="O317:X317"/>
    <mergeCell ref="O318:X318"/>
    <mergeCell ref="O319:X319"/>
    <mergeCell ref="O320:X320"/>
    <mergeCell ref="O321:X321"/>
    <mergeCell ref="O322:X322"/>
    <mergeCell ref="O323:X323"/>
    <mergeCell ref="O324:X324"/>
    <mergeCell ref="P328:Y328"/>
    <mergeCell ref="P329:Y329"/>
    <mergeCell ref="P330:Y330"/>
    <mergeCell ref="P331:Y331"/>
    <mergeCell ref="P335:Y335"/>
    <mergeCell ref="P336:Y336"/>
    <mergeCell ref="P337:Y337"/>
    <mergeCell ref="P338:Y338"/>
    <mergeCell ref="P339:Y339"/>
    <mergeCell ref="P340:Y340"/>
    <mergeCell ref="Q222:Z222"/>
    <mergeCell ref="Q223:Z223"/>
    <mergeCell ref="Q224:Z224"/>
    <mergeCell ref="X245:AF245"/>
    <mergeCell ref="X246:AF246"/>
    <mergeCell ref="X247:AF247"/>
    <mergeCell ref="X248:AF248"/>
    <mergeCell ref="X249:AF249"/>
    <mergeCell ref="X250:AF250"/>
    <mergeCell ref="X254:AF254"/>
    <mergeCell ref="X255:AF255"/>
    <mergeCell ref="X256:AF256"/>
    <mergeCell ref="X257:AF257"/>
    <mergeCell ref="X258:AF258"/>
    <mergeCell ref="X259:AF259"/>
    <mergeCell ref="X260:AF260"/>
    <mergeCell ref="S193:AB193"/>
    <mergeCell ref="S194:AB194"/>
    <mergeCell ref="S195:AB195"/>
    <mergeCell ref="S196:AB196"/>
    <mergeCell ref="S197:AB197"/>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58:AD158"/>
    <mergeCell ref="V33:AE33"/>
    <mergeCell ref="V34:AE34"/>
    <mergeCell ref="T181:AC181"/>
    <mergeCell ref="T182:AC182"/>
    <mergeCell ref="T183:AC183"/>
    <mergeCell ref="T184:AC184"/>
    <mergeCell ref="T185:AC185"/>
    <mergeCell ref="T186:AC186"/>
    <mergeCell ref="T187:AC187"/>
    <mergeCell ref="T188:AC188"/>
    <mergeCell ref="T189:AC189"/>
    <mergeCell ref="U162:AD162"/>
    <mergeCell ref="U163:AD163"/>
    <mergeCell ref="U164:AD164"/>
    <mergeCell ref="U165:AD165"/>
    <mergeCell ref="U166:AD166"/>
    <mergeCell ref="U167:AD167"/>
    <mergeCell ref="U168:AD168"/>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95:AE95"/>
    <mergeCell ref="V96:AE96"/>
    <mergeCell ref="V97:AE97"/>
    <mergeCell ref="V98:AE98"/>
    <mergeCell ref="V99:AE99"/>
    <mergeCell ref="X236:AF236"/>
    <mergeCell ref="X237:AF237"/>
    <mergeCell ref="X238:AF238"/>
    <mergeCell ref="X239:AF239"/>
    <mergeCell ref="X240:AF240"/>
    <mergeCell ref="X241:AF241"/>
    <mergeCell ref="X242:AF242"/>
    <mergeCell ref="X243:AF243"/>
    <mergeCell ref="X244:AF244"/>
    <mergeCell ref="V116:AE116"/>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14:AE114"/>
    <mergeCell ref="V115:AE115"/>
    <mergeCell ref="X263:AF263"/>
    <mergeCell ref="X264:AF264"/>
    <mergeCell ref="X265:AF265"/>
    <mergeCell ref="X266:AF266"/>
    <mergeCell ref="X267:AF267"/>
    <mergeCell ref="X268:AF268"/>
    <mergeCell ref="Y228:AG228"/>
    <mergeCell ref="Y229:AG229"/>
    <mergeCell ref="Y230:AG230"/>
    <mergeCell ref="Y231:AG231"/>
    <mergeCell ref="Y232:AG232"/>
    <mergeCell ref="Y272:AG272"/>
    <mergeCell ref="Y273:AG273"/>
    <mergeCell ref="Y274:AG274"/>
    <mergeCell ref="Y275:AG275"/>
    <mergeCell ref="Y276:AG276"/>
    <mergeCell ref="Y277:AG277"/>
    <mergeCell ref="Y298:AG298"/>
    <mergeCell ref="Y299:AG299"/>
    <mergeCell ref="Y300:AG300"/>
    <mergeCell ref="Y301:AG301"/>
    <mergeCell ref="Y302:AG302"/>
    <mergeCell ref="Y303:AG303"/>
    <mergeCell ref="Y304:AG304"/>
    <mergeCell ref="Y305:AG305"/>
    <mergeCell ref="Y306:AG306"/>
    <mergeCell ref="Y307:AG307"/>
    <mergeCell ref="Y308:AG308"/>
    <mergeCell ref="Y309:AG309"/>
    <mergeCell ref="Y310:AG310"/>
    <mergeCell ref="Y314:AG314"/>
    <mergeCell ref="Y315:AG315"/>
    <mergeCell ref="Y316:AG316"/>
    <mergeCell ref="Y317:AG317"/>
    <mergeCell ref="Y318:AG318"/>
    <mergeCell ref="Y319:AG319"/>
    <mergeCell ref="Y320:AG320"/>
    <mergeCell ref="Y321:AG321"/>
    <mergeCell ref="Y322:AG322"/>
    <mergeCell ref="Y323:AG323"/>
    <mergeCell ref="Y324:AG324"/>
    <mergeCell ref="Z328:AH328"/>
    <mergeCell ref="Z329:AH329"/>
    <mergeCell ref="Z330:AH330"/>
    <mergeCell ref="Z331:AH331"/>
    <mergeCell ref="Z335:AH335"/>
    <mergeCell ref="Z336:AH336"/>
    <mergeCell ref="Z337:AH337"/>
    <mergeCell ref="Z338:AH338"/>
    <mergeCell ref="Z339:AH339"/>
    <mergeCell ref="Z340:AH340"/>
    <mergeCell ref="AH321:AP321"/>
    <mergeCell ref="AH322:AP322"/>
    <mergeCell ref="AH323:AP323"/>
    <mergeCell ref="AH324:AP324"/>
  </mergeCells>
  <pageMargins left="0.7" right="0.7" top="0.75" bottom="0.75" header="0.3" footer="0.3"/>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election activeCell="H54" sqref="H54"/>
    </sheetView>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6" customHeight="1" x14ac:dyDescent="0.15">
      <c r="B1" s="238"/>
      <c r="C1" s="238"/>
    </row>
    <row r="2" spans="2:5" s="1" customFormat="1" ht="15.3" customHeight="1" x14ac:dyDescent="0.15">
      <c r="B2" s="238"/>
      <c r="C2" s="238"/>
      <c r="D2" s="243" t="s">
        <v>14</v>
      </c>
      <c r="E2" s="243"/>
    </row>
    <row r="3" spans="2:5" s="1" customFormat="1" ht="4.2" customHeight="1" x14ac:dyDescent="0.15">
      <c r="B3" s="238"/>
      <c r="C3" s="238"/>
    </row>
    <row r="4" spans="2:5" s="1" customFormat="1" ht="6.45" customHeight="1" x14ac:dyDescent="0.15"/>
    <row r="5" spans="2:5" s="1" customFormat="1" ht="22.05" customHeight="1" x14ac:dyDescent="0.15">
      <c r="B5" s="239" t="s">
        <v>1232</v>
      </c>
      <c r="C5" s="239"/>
      <c r="D5" s="239"/>
      <c r="E5" s="239"/>
    </row>
    <row r="6" spans="2:5" s="1" customFormat="1" ht="4.6500000000000004" customHeight="1" x14ac:dyDescent="0.15"/>
    <row r="7" spans="2:5" s="1" customFormat="1" ht="3.45" customHeight="1" x14ac:dyDescent="0.15">
      <c r="B7" s="244" t="s">
        <v>1109</v>
      </c>
    </row>
    <row r="8" spans="2:5" s="1" customFormat="1" ht="14.25" customHeight="1" x14ac:dyDescent="0.15">
      <c r="B8" s="244"/>
      <c r="D8" s="3">
        <v>45504</v>
      </c>
    </row>
    <row r="9" spans="2:5" s="1" customFormat="1" ht="1.8" customHeight="1" x14ac:dyDescent="0.15">
      <c r="B9" s="244"/>
    </row>
    <row r="10" spans="2:5" s="1" customFormat="1" ht="1.35" customHeight="1" x14ac:dyDescent="0.15"/>
    <row r="11" spans="2:5" s="1" customFormat="1" ht="12.75" customHeight="1" x14ac:dyDescent="0.15">
      <c r="B11" s="250" t="s">
        <v>1233</v>
      </c>
      <c r="C11" s="250"/>
      <c r="D11" s="250"/>
      <c r="E11" s="250"/>
    </row>
    <row r="12" spans="2:5" s="1" customFormat="1" ht="158.85" customHeight="1" x14ac:dyDescent="0.15"/>
    <row r="13" spans="2:5" s="1" customFormat="1" ht="12.75" customHeight="1" x14ac:dyDescent="0.15">
      <c r="B13" s="250" t="s">
        <v>1234</v>
      </c>
      <c r="C13" s="250"/>
      <c r="D13" s="250"/>
      <c r="E13" s="250"/>
    </row>
    <row r="14" spans="2:5" s="1" customFormat="1" ht="247.35" customHeight="1" x14ac:dyDescent="0.15"/>
    <row r="15" spans="2:5" s="1" customFormat="1" ht="12.75" customHeight="1" x14ac:dyDescent="0.15">
      <c r="B15" s="250" t="s">
        <v>1235</v>
      </c>
      <c r="C15" s="250"/>
      <c r="D15" s="250"/>
      <c r="E15" s="250"/>
    </row>
    <row r="16" spans="2:5" s="1" customFormat="1" ht="236.4" customHeight="1" x14ac:dyDescent="0.15"/>
    <row r="17" spans="2:5" s="1" customFormat="1" ht="12.75" customHeight="1" x14ac:dyDescent="0.15">
      <c r="B17" s="250" t="s">
        <v>1236</v>
      </c>
      <c r="C17" s="250"/>
      <c r="D17" s="250"/>
      <c r="E17" s="250"/>
    </row>
    <row r="18" spans="2:5" s="1" customFormat="1" ht="243.45" customHeight="1" x14ac:dyDescent="0.15"/>
    <row r="19" spans="2:5" s="1" customFormat="1" ht="12.75" customHeight="1" x14ac:dyDescent="0.15">
      <c r="B19" s="250" t="s">
        <v>1237</v>
      </c>
      <c r="C19" s="250"/>
      <c r="D19" s="250"/>
      <c r="E19" s="250"/>
    </row>
    <row r="20" spans="2:5" s="1" customFormat="1" ht="235.05" customHeight="1" x14ac:dyDescent="0.15"/>
    <row r="21" spans="2:5" s="1" customFormat="1" ht="12.75" customHeight="1" x14ac:dyDescent="0.15">
      <c r="B21" s="250" t="s">
        <v>1238</v>
      </c>
      <c r="C21" s="250"/>
      <c r="D21" s="250"/>
      <c r="E21" s="250"/>
    </row>
    <row r="22" spans="2:5" s="1" customFormat="1" ht="249.9" customHeight="1" x14ac:dyDescent="0.15"/>
    <row r="23" spans="2:5" s="1" customFormat="1" ht="13.2" customHeight="1" x14ac:dyDescent="0.15">
      <c r="B23" s="250" t="s">
        <v>1239</v>
      </c>
      <c r="C23" s="250"/>
      <c r="D23" s="250"/>
      <c r="E23" s="250"/>
    </row>
    <row r="24" spans="2:5" s="1" customFormat="1" ht="175.65" customHeight="1" x14ac:dyDescent="0.15"/>
    <row r="25" spans="2:5" s="1" customFormat="1" ht="12.75" customHeight="1" x14ac:dyDescent="0.15">
      <c r="B25" s="250" t="s">
        <v>1240</v>
      </c>
      <c r="C25" s="250"/>
      <c r="D25" s="250"/>
      <c r="E25" s="250"/>
    </row>
    <row r="26" spans="2:5" s="1" customFormat="1" ht="117.3" customHeight="1" x14ac:dyDescent="0.15"/>
    <row r="27" spans="2:5" s="1" customFormat="1" ht="12.75" customHeight="1" x14ac:dyDescent="0.15">
      <c r="B27" s="250" t="s">
        <v>1241</v>
      </c>
      <c r="C27" s="250"/>
      <c r="D27" s="250"/>
      <c r="E27" s="250"/>
    </row>
    <row r="28" spans="2:5" s="1" customFormat="1" ht="171" customHeight="1" x14ac:dyDescent="0.15"/>
    <row r="29" spans="2:5" s="1" customFormat="1" ht="12.75" customHeight="1" x14ac:dyDescent="0.15">
      <c r="B29" s="250" t="s">
        <v>1242</v>
      </c>
      <c r="C29" s="250"/>
      <c r="D29" s="250"/>
      <c r="E29" s="250"/>
    </row>
    <row r="30" spans="2:5" s="1" customFormat="1" ht="130.19999999999999" customHeight="1" x14ac:dyDescent="0.15"/>
    <row r="31" spans="2:5" s="1" customFormat="1" ht="12.75" customHeight="1" x14ac:dyDescent="0.15">
      <c r="B31" s="250" t="s">
        <v>1243</v>
      </c>
      <c r="C31" s="250"/>
      <c r="D31" s="250"/>
      <c r="E31" s="250"/>
    </row>
    <row r="32" spans="2:5" s="1" customFormat="1" ht="128.69999999999999" customHeight="1" x14ac:dyDescent="0.15"/>
    <row r="33" spans="2:5" s="1" customFormat="1" ht="12.75" customHeight="1" x14ac:dyDescent="0.15">
      <c r="B33" s="250" t="s">
        <v>1244</v>
      </c>
      <c r="C33" s="250"/>
      <c r="D33" s="250"/>
      <c r="E33" s="250"/>
    </row>
    <row r="34" spans="2:5" s="1" customFormat="1" ht="208.65" customHeight="1" x14ac:dyDescent="0.15"/>
    <row r="35" spans="2:5" s="1" customFormat="1" ht="12.75" customHeight="1" x14ac:dyDescent="0.15">
      <c r="B35" s="250" t="s">
        <v>1245</v>
      </c>
      <c r="C35" s="250"/>
      <c r="D35" s="250"/>
      <c r="E35" s="250"/>
    </row>
    <row r="36" spans="2:5" s="1" customFormat="1" ht="212.7" customHeight="1" x14ac:dyDescent="0.15"/>
    <row r="37" spans="2:5" s="1" customFormat="1" ht="12.75" customHeight="1" x14ac:dyDescent="0.15">
      <c r="B37" s="250" t="s">
        <v>1246</v>
      </c>
      <c r="C37" s="250"/>
      <c r="D37" s="250"/>
      <c r="E37" s="250"/>
    </row>
    <row r="38" spans="2:5" s="1" customFormat="1" ht="185.85" customHeight="1" x14ac:dyDescent="0.15"/>
    <row r="39" spans="2:5" s="1" customFormat="1" ht="12.75" customHeight="1" x14ac:dyDescent="0.15">
      <c r="B39" s="250" t="s">
        <v>1247</v>
      </c>
      <c r="C39" s="250"/>
      <c r="D39" s="250"/>
      <c r="E39" s="250"/>
    </row>
    <row r="40" spans="2:5" s="1" customFormat="1" ht="243.15" customHeight="1" x14ac:dyDescent="0.15"/>
    <row r="41" spans="2:5" s="1" customFormat="1" ht="12.75" customHeight="1" x14ac:dyDescent="0.15">
      <c r="B41" s="250" t="s">
        <v>1248</v>
      </c>
      <c r="C41" s="250"/>
      <c r="D41" s="250"/>
      <c r="E41" s="250"/>
    </row>
    <row r="42" spans="2:5" s="1" customFormat="1" ht="267.45" customHeight="1" x14ac:dyDescent="0.15"/>
    <row r="43" spans="2:5" s="1" customFormat="1" ht="12.75" customHeight="1" x14ac:dyDescent="0.15">
      <c r="B43" s="250" t="s">
        <v>1249</v>
      </c>
      <c r="C43" s="250"/>
      <c r="D43" s="250"/>
      <c r="E43" s="250"/>
    </row>
    <row r="44" spans="2:5" s="1" customFormat="1" ht="120.9" customHeight="1" x14ac:dyDescent="0.15"/>
    <row r="45" spans="2:5" s="1" customFormat="1" ht="12.75" customHeight="1" x14ac:dyDescent="0.15">
      <c r="B45" s="250" t="s">
        <v>1250</v>
      </c>
      <c r="C45" s="250"/>
      <c r="D45" s="250"/>
      <c r="E45" s="250"/>
    </row>
    <row r="46" spans="2:5" s="1" customFormat="1" ht="134.4" customHeight="1" x14ac:dyDescent="0.15"/>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97" orientation="portrait" r:id="rId1"/>
  <headerFooter alignWithMargins="0"/>
  <rowBreaks count="4" manualBreakCount="4">
    <brk id="14" max="16383" man="1"/>
    <brk id="26" max="16383" man="1"/>
    <brk id="34" max="16383" man="1"/>
    <brk id="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activeCell="H54" sqref="H54"/>
    </sheetView>
  </sheetViews>
  <sheetFormatPr defaultRowHeight="13.2" x14ac:dyDescent="0.25"/>
  <cols>
    <col min="1" max="1" width="0.6640625" customWidth="1"/>
    <col min="2" max="2" width="13.77734375" customWidth="1"/>
    <col min="3" max="3" width="6.7773437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6" customHeight="1" x14ac:dyDescent="0.15">
      <c r="B1" s="238"/>
      <c r="C1" s="238"/>
    </row>
    <row r="2" spans="2:8" s="1" customFormat="1" ht="15.3" customHeight="1" x14ac:dyDescent="0.15">
      <c r="B2" s="238"/>
      <c r="C2" s="238"/>
      <c r="D2" s="243" t="s">
        <v>14</v>
      </c>
      <c r="E2" s="243"/>
      <c r="F2" s="243"/>
      <c r="G2" s="243"/>
      <c r="H2" s="243"/>
    </row>
    <row r="3" spans="2:8" s="1" customFormat="1" ht="4.2" customHeight="1" x14ac:dyDescent="0.15">
      <c r="B3" s="238"/>
      <c r="C3" s="238"/>
    </row>
    <row r="4" spans="2:8" s="1" customFormat="1" ht="6" customHeight="1" x14ac:dyDescent="0.15"/>
    <row r="5" spans="2:8" s="1" customFormat="1" ht="22.05" customHeight="1" x14ac:dyDescent="0.15">
      <c r="B5" s="239" t="s">
        <v>1256</v>
      </c>
      <c r="C5" s="239"/>
      <c r="D5" s="239"/>
      <c r="E5" s="239"/>
      <c r="F5" s="239"/>
      <c r="G5" s="239"/>
      <c r="H5" s="239"/>
    </row>
    <row r="6" spans="2:8" s="1" customFormat="1" ht="9.6" customHeight="1" x14ac:dyDescent="0.15"/>
    <row r="7" spans="2:8" s="1" customFormat="1" ht="15.3" customHeight="1" x14ac:dyDescent="0.15">
      <c r="B7" s="9" t="s">
        <v>1109</v>
      </c>
      <c r="D7" s="3">
        <v>45504</v>
      </c>
    </row>
    <row r="8" spans="2:8" s="1" customFormat="1" ht="8.5500000000000007" customHeight="1" x14ac:dyDescent="0.15"/>
    <row r="9" spans="2:8" s="1" customFormat="1" ht="12.75" customHeight="1" x14ac:dyDescent="0.15">
      <c r="B9" s="273" t="s">
        <v>1257</v>
      </c>
      <c r="C9" s="273"/>
      <c r="D9" s="273"/>
      <c r="E9" s="273"/>
      <c r="F9" s="273"/>
      <c r="G9" s="273"/>
    </row>
    <row r="10" spans="2:8" s="1" customFormat="1" ht="9.9" customHeight="1" x14ac:dyDescent="0.15"/>
    <row r="11" spans="2:8" s="1" customFormat="1" ht="9.9" customHeight="1" x14ac:dyDescent="0.15">
      <c r="B11" s="4"/>
      <c r="C11" s="274" t="s">
        <v>1117</v>
      </c>
      <c r="D11" s="274"/>
      <c r="E11" s="25" t="s">
        <v>1118</v>
      </c>
      <c r="F11" s="25" t="s">
        <v>1119</v>
      </c>
      <c r="G11" s="25" t="s">
        <v>1118</v>
      </c>
    </row>
    <row r="12" spans="2:8" s="1" customFormat="1" ht="9.9" customHeight="1" x14ac:dyDescent="0.15">
      <c r="B12" s="7" t="s">
        <v>1251</v>
      </c>
      <c r="C12" s="271">
        <v>3573001291.8400202</v>
      </c>
      <c r="D12" s="271"/>
      <c r="E12" s="57">
        <v>0.99856281084465304</v>
      </c>
      <c r="F12" s="58">
        <v>50354</v>
      </c>
      <c r="G12" s="57">
        <v>0.99896837678054196</v>
      </c>
    </row>
    <row r="13" spans="2:8" s="1" customFormat="1" ht="1.8" customHeight="1" x14ac:dyDescent="0.15"/>
    <row r="14" spans="2:8" s="1" customFormat="1" ht="9.9" customHeight="1" x14ac:dyDescent="0.15">
      <c r="B14" s="7" t="s">
        <v>1252</v>
      </c>
      <c r="C14" s="271">
        <v>4194669.12</v>
      </c>
      <c r="D14" s="271"/>
      <c r="E14" s="57">
        <v>1.1723031269528E-3</v>
      </c>
      <c r="F14" s="58">
        <v>42</v>
      </c>
      <c r="G14" s="57">
        <v>8.3323413879300104E-4</v>
      </c>
    </row>
    <row r="15" spans="2:8" s="1" customFormat="1" ht="10.95" customHeight="1" x14ac:dyDescent="0.15">
      <c r="B15" s="7" t="s">
        <v>1253</v>
      </c>
      <c r="C15" s="271">
        <v>582781.32999999996</v>
      </c>
      <c r="D15" s="271"/>
      <c r="E15" s="57">
        <v>1.6287253081089499E-4</v>
      </c>
      <c r="F15" s="58">
        <v>6</v>
      </c>
      <c r="G15" s="57">
        <v>1.19033448399E-4</v>
      </c>
    </row>
    <row r="16" spans="2:8" s="1" customFormat="1" ht="11.7" customHeight="1" x14ac:dyDescent="0.15">
      <c r="B16" s="7" t="s">
        <v>1254</v>
      </c>
      <c r="C16" s="271">
        <v>315518.96000000002</v>
      </c>
      <c r="D16" s="271"/>
      <c r="E16" s="57">
        <v>8.8179509000436699E-5</v>
      </c>
      <c r="F16" s="58">
        <v>3</v>
      </c>
      <c r="G16" s="57">
        <v>5.9516724199500103E-5</v>
      </c>
    </row>
    <row r="17" spans="2:7" s="1" customFormat="1" ht="11.7" customHeight="1" x14ac:dyDescent="0.15">
      <c r="B17" s="7" t="s">
        <v>1255</v>
      </c>
      <c r="C17" s="271">
        <v>49500</v>
      </c>
      <c r="D17" s="271"/>
      <c r="E17" s="57">
        <v>1.3833988599359E-5</v>
      </c>
      <c r="F17" s="58">
        <v>1</v>
      </c>
      <c r="G17" s="57">
        <v>1.98389080665E-5</v>
      </c>
    </row>
    <row r="18" spans="2:7" s="1" customFormat="1" ht="10.95" customHeight="1" x14ac:dyDescent="0.15">
      <c r="B18" s="5" t="s">
        <v>72</v>
      </c>
      <c r="C18" s="272">
        <v>3578143761.2499599</v>
      </c>
      <c r="D18" s="272"/>
      <c r="E18" s="59">
        <v>1</v>
      </c>
      <c r="F18" s="60">
        <v>50406</v>
      </c>
      <c r="G18" s="59">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topLeftCell="A5" zoomScaleNormal="100" workbookViewId="0">
      <selection activeCell="H54" sqref="H54:I54"/>
    </sheetView>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2187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6" customHeight="1" x14ac:dyDescent="0.15">
      <c r="B1" s="238"/>
      <c r="C1" s="238"/>
      <c r="D1" s="238"/>
      <c r="E1" s="238"/>
      <c r="F1" s="238"/>
    </row>
    <row r="2" spans="2:12" s="1" customFormat="1" ht="15.3" customHeight="1" x14ac:dyDescent="0.15">
      <c r="B2" s="238"/>
      <c r="C2" s="238"/>
      <c r="D2" s="238"/>
      <c r="E2" s="238"/>
      <c r="F2" s="238"/>
      <c r="H2" s="243" t="s">
        <v>14</v>
      </c>
      <c r="I2" s="243"/>
      <c r="J2" s="243"/>
      <c r="K2" s="243"/>
      <c r="L2" s="243"/>
    </row>
    <row r="3" spans="2:12" s="1" customFormat="1" ht="3.9" customHeight="1" x14ac:dyDescent="0.15">
      <c r="B3" s="238"/>
      <c r="C3" s="238"/>
      <c r="D3" s="238"/>
      <c r="E3" s="238"/>
      <c r="F3" s="238"/>
    </row>
    <row r="4" spans="2:12" s="1" customFormat="1" ht="1.35" customHeight="1" x14ac:dyDescent="0.15"/>
    <row r="5" spans="2:12" s="1" customFormat="1" ht="21.3" customHeight="1" x14ac:dyDescent="0.15">
      <c r="B5" s="239" t="s">
        <v>1267</v>
      </c>
      <c r="C5" s="239"/>
      <c r="D5" s="239"/>
      <c r="E5" s="239"/>
      <c r="F5" s="239"/>
      <c r="G5" s="239"/>
      <c r="H5" s="239"/>
      <c r="I5" s="239"/>
      <c r="J5" s="239"/>
      <c r="K5" s="239"/>
      <c r="L5" s="239"/>
    </row>
    <row r="6" spans="2:12" s="1" customFormat="1" ht="1.35" customHeight="1" x14ac:dyDescent="0.15"/>
    <row r="7" spans="2:12" s="1" customFormat="1" ht="1.35" customHeight="1" x14ac:dyDescent="0.15">
      <c r="B7" s="244" t="s">
        <v>1109</v>
      </c>
      <c r="C7" s="244"/>
      <c r="D7" s="244"/>
    </row>
    <row r="8" spans="2:12" s="1" customFormat="1" ht="13.5" customHeight="1" x14ac:dyDescent="0.15">
      <c r="B8" s="244"/>
      <c r="C8" s="244"/>
      <c r="D8" s="244"/>
      <c r="G8" s="281">
        <v>45474</v>
      </c>
      <c r="H8" s="281"/>
    </row>
    <row r="9" spans="2:12" s="1" customFormat="1" ht="3.45" customHeight="1" x14ac:dyDescent="0.15"/>
    <row r="10" spans="2:12" s="1" customFormat="1" ht="11.7" customHeight="1" x14ac:dyDescent="0.15">
      <c r="B10" s="279" t="s">
        <v>1268</v>
      </c>
      <c r="C10" s="279"/>
      <c r="D10" s="279"/>
      <c r="E10" s="279"/>
      <c r="F10" s="280" t="s">
        <v>1269</v>
      </c>
      <c r="G10" s="280"/>
      <c r="H10" s="282" t="s">
        <v>1270</v>
      </c>
      <c r="I10" s="282"/>
      <c r="J10" s="282"/>
      <c r="K10" s="282"/>
      <c r="L10" s="282"/>
    </row>
    <row r="11" spans="2:12" s="1" customFormat="1" ht="18.149999999999999" customHeight="1" x14ac:dyDescent="0.15">
      <c r="B11" s="61" t="s">
        <v>1258</v>
      </c>
      <c r="C11" s="25" t="s">
        <v>1259</v>
      </c>
      <c r="D11" s="25" t="s">
        <v>1260</v>
      </c>
      <c r="E11" s="61" t="s">
        <v>1261</v>
      </c>
      <c r="F11" s="278" t="s">
        <v>1262</v>
      </c>
      <c r="G11" s="278"/>
      <c r="H11" s="274" t="s">
        <v>1263</v>
      </c>
      <c r="I11" s="274"/>
      <c r="J11" s="25" t="s">
        <v>1264</v>
      </c>
      <c r="K11" s="25" t="s">
        <v>1265</v>
      </c>
      <c r="L11" s="25" t="s">
        <v>1266</v>
      </c>
    </row>
    <row r="12" spans="2:12" s="1" customFormat="1" ht="8.5500000000000007" customHeight="1" x14ac:dyDescent="0.15">
      <c r="B12" s="62">
        <v>45474</v>
      </c>
      <c r="C12" s="63">
        <v>45505</v>
      </c>
      <c r="D12" s="13">
        <v>1</v>
      </c>
      <c r="E12" s="64">
        <v>31</v>
      </c>
      <c r="F12" s="276">
        <v>2750000000</v>
      </c>
      <c r="G12" s="276"/>
      <c r="H12" s="256">
        <v>3553100931.77741</v>
      </c>
      <c r="I12" s="256"/>
      <c r="J12" s="13">
        <v>3547074609.66084</v>
      </c>
      <c r="K12" s="13">
        <v>3538053668.9242401</v>
      </c>
      <c r="L12" s="13">
        <v>3523068083.5177898</v>
      </c>
    </row>
    <row r="13" spans="2:12" s="1" customFormat="1" ht="8.5500000000000007" customHeight="1" x14ac:dyDescent="0.15">
      <c r="B13" s="62">
        <v>45474</v>
      </c>
      <c r="C13" s="63">
        <v>45536</v>
      </c>
      <c r="D13" s="13">
        <v>2</v>
      </c>
      <c r="E13" s="64">
        <v>62</v>
      </c>
      <c r="F13" s="276">
        <v>2250000000</v>
      </c>
      <c r="G13" s="276"/>
      <c r="H13" s="256">
        <v>3526661948.5124602</v>
      </c>
      <c r="I13" s="256"/>
      <c r="J13" s="13">
        <v>3514709134.2557402</v>
      </c>
      <c r="K13" s="13">
        <v>3496854609.68471</v>
      </c>
      <c r="L13" s="13">
        <v>3467295172.8239698</v>
      </c>
    </row>
    <row r="14" spans="2:12" s="1" customFormat="1" ht="8.5500000000000007" customHeight="1" x14ac:dyDescent="0.15">
      <c r="B14" s="62">
        <v>45474</v>
      </c>
      <c r="C14" s="63">
        <v>45566</v>
      </c>
      <c r="D14" s="13">
        <v>3</v>
      </c>
      <c r="E14" s="64">
        <v>92</v>
      </c>
      <c r="F14" s="276">
        <v>2250000000</v>
      </c>
      <c r="G14" s="276"/>
      <c r="H14" s="256">
        <v>3500782887.3359098</v>
      </c>
      <c r="I14" s="256"/>
      <c r="J14" s="13">
        <v>3483191050.63797</v>
      </c>
      <c r="K14" s="13">
        <v>3456967120.3499198</v>
      </c>
      <c r="L14" s="13">
        <v>3413693864.14537</v>
      </c>
    </row>
    <row r="15" spans="2:12" s="1" customFormat="1" ht="8.5500000000000007" customHeight="1" x14ac:dyDescent="0.15">
      <c r="B15" s="62">
        <v>45474</v>
      </c>
      <c r="C15" s="63">
        <v>45597</v>
      </c>
      <c r="D15" s="13">
        <v>4</v>
      </c>
      <c r="E15" s="64">
        <v>123</v>
      </c>
      <c r="F15" s="276">
        <v>2250000000</v>
      </c>
      <c r="G15" s="276"/>
      <c r="H15" s="256">
        <v>3476119830.47332</v>
      </c>
      <c r="I15" s="256"/>
      <c r="J15" s="13">
        <v>3452785798.8555002</v>
      </c>
      <c r="K15" s="13">
        <v>3418075746.6419301</v>
      </c>
      <c r="L15" s="13">
        <v>3360993131.05755</v>
      </c>
    </row>
    <row r="16" spans="2:12" s="1" customFormat="1" ht="8.5500000000000007" customHeight="1" x14ac:dyDescent="0.15">
      <c r="B16" s="62">
        <v>45474</v>
      </c>
      <c r="C16" s="63">
        <v>45627</v>
      </c>
      <c r="D16" s="13">
        <v>5</v>
      </c>
      <c r="E16" s="64">
        <v>153</v>
      </c>
      <c r="F16" s="276">
        <v>2250000000</v>
      </c>
      <c r="G16" s="276"/>
      <c r="H16" s="256">
        <v>3451185373.0511799</v>
      </c>
      <c r="I16" s="256"/>
      <c r="J16" s="13">
        <v>3422391944.6631999</v>
      </c>
      <c r="K16" s="13">
        <v>3379648689.8990698</v>
      </c>
      <c r="L16" s="13">
        <v>3309585338.04105</v>
      </c>
    </row>
    <row r="17" spans="2:12" s="1" customFormat="1" ht="8.5500000000000007" customHeight="1" x14ac:dyDescent="0.15">
      <c r="B17" s="62">
        <v>45474</v>
      </c>
      <c r="C17" s="63">
        <v>45658</v>
      </c>
      <c r="D17" s="13">
        <v>6</v>
      </c>
      <c r="E17" s="64">
        <v>184</v>
      </c>
      <c r="F17" s="276">
        <v>2250000000</v>
      </c>
      <c r="G17" s="276"/>
      <c r="H17" s="256">
        <v>3426075664.2828698</v>
      </c>
      <c r="I17" s="256"/>
      <c r="J17" s="13">
        <v>3391729330.1780901</v>
      </c>
      <c r="K17" s="13">
        <v>3340850895.0232701</v>
      </c>
      <c r="L17" s="13">
        <v>3257734884.15764</v>
      </c>
    </row>
    <row r="18" spans="2:12" s="1" customFormat="1" ht="8.5500000000000007" customHeight="1" x14ac:dyDescent="0.15">
      <c r="B18" s="62">
        <v>45474</v>
      </c>
      <c r="C18" s="63">
        <v>45689</v>
      </c>
      <c r="D18" s="13">
        <v>7</v>
      </c>
      <c r="E18" s="64">
        <v>215</v>
      </c>
      <c r="F18" s="276">
        <v>2250000000</v>
      </c>
      <c r="G18" s="276"/>
      <c r="H18" s="256">
        <v>3401608209.6054802</v>
      </c>
      <c r="I18" s="256"/>
      <c r="J18" s="13">
        <v>3361795619.8549099</v>
      </c>
      <c r="K18" s="13">
        <v>3302944726.60392</v>
      </c>
      <c r="L18" s="13">
        <v>3207130048.0815501</v>
      </c>
    </row>
    <row r="19" spans="2:12" s="1" customFormat="1" ht="8.5500000000000007" customHeight="1" x14ac:dyDescent="0.15">
      <c r="B19" s="62">
        <v>45474</v>
      </c>
      <c r="C19" s="63">
        <v>45717</v>
      </c>
      <c r="D19" s="13">
        <v>8</v>
      </c>
      <c r="E19" s="64">
        <v>243</v>
      </c>
      <c r="F19" s="276">
        <v>2250000000</v>
      </c>
      <c r="G19" s="276"/>
      <c r="H19" s="256">
        <v>3377111847.0531802</v>
      </c>
      <c r="I19" s="256"/>
      <c r="J19" s="13">
        <v>3332472569.93578</v>
      </c>
      <c r="K19" s="13">
        <v>3266613093.63695</v>
      </c>
      <c r="L19" s="13">
        <v>3159715455.68787</v>
      </c>
    </row>
    <row r="20" spans="2:12" s="1" customFormat="1" ht="8.5500000000000007" customHeight="1" x14ac:dyDescent="0.15">
      <c r="B20" s="62">
        <v>45474</v>
      </c>
      <c r="C20" s="63">
        <v>45748</v>
      </c>
      <c r="D20" s="13">
        <v>9</v>
      </c>
      <c r="E20" s="64">
        <v>274</v>
      </c>
      <c r="F20" s="276">
        <v>2250000000</v>
      </c>
      <c r="G20" s="276"/>
      <c r="H20" s="256">
        <v>3351902431.4889302</v>
      </c>
      <c r="I20" s="256"/>
      <c r="J20" s="13">
        <v>3301986448.7764401</v>
      </c>
      <c r="K20" s="13">
        <v>3228497798.88061</v>
      </c>
      <c r="L20" s="13">
        <v>3109620496.5736699</v>
      </c>
    </row>
    <row r="21" spans="2:12" s="1" customFormat="1" ht="8.5500000000000007" customHeight="1" x14ac:dyDescent="0.15">
      <c r="B21" s="62">
        <v>45474</v>
      </c>
      <c r="C21" s="63">
        <v>45778</v>
      </c>
      <c r="D21" s="13">
        <v>10</v>
      </c>
      <c r="E21" s="64">
        <v>304</v>
      </c>
      <c r="F21" s="276">
        <v>2250000000</v>
      </c>
      <c r="G21" s="276"/>
      <c r="H21" s="256">
        <v>3328190111.8544998</v>
      </c>
      <c r="I21" s="256"/>
      <c r="J21" s="13">
        <v>3273245687.8536301</v>
      </c>
      <c r="K21" s="13">
        <v>3192519655.3907399</v>
      </c>
      <c r="L21" s="13">
        <v>3062362223.5120401</v>
      </c>
    </row>
    <row r="22" spans="2:12" s="1" customFormat="1" ht="8.5500000000000007" customHeight="1" x14ac:dyDescent="0.15">
      <c r="B22" s="62">
        <v>45474</v>
      </c>
      <c r="C22" s="63">
        <v>45809</v>
      </c>
      <c r="D22" s="13">
        <v>11</v>
      </c>
      <c r="E22" s="64">
        <v>335</v>
      </c>
      <c r="F22" s="276">
        <v>2250000000</v>
      </c>
      <c r="G22" s="276"/>
      <c r="H22" s="256">
        <v>3303750428.2366199</v>
      </c>
      <c r="I22" s="256"/>
      <c r="J22" s="13">
        <v>3243698574.3621502</v>
      </c>
      <c r="K22" s="13">
        <v>3155655300.7035599</v>
      </c>
      <c r="L22" s="13">
        <v>3014179812.1107502</v>
      </c>
    </row>
    <row r="23" spans="2:12" s="1" customFormat="1" ht="8.5500000000000007" customHeight="1" x14ac:dyDescent="0.15">
      <c r="B23" s="62">
        <v>45474</v>
      </c>
      <c r="C23" s="63">
        <v>45839</v>
      </c>
      <c r="D23" s="13">
        <v>12</v>
      </c>
      <c r="E23" s="64">
        <v>365</v>
      </c>
      <c r="F23" s="276">
        <v>2250000000</v>
      </c>
      <c r="G23" s="276"/>
      <c r="H23" s="256">
        <v>3279020932.0289798</v>
      </c>
      <c r="I23" s="256"/>
      <c r="J23" s="13">
        <v>3214134207.31812</v>
      </c>
      <c r="K23" s="13">
        <v>3119197272.7909002</v>
      </c>
      <c r="L23" s="13">
        <v>2967143321.6785598</v>
      </c>
    </row>
    <row r="24" spans="2:12" s="1" customFormat="1" ht="8.5500000000000007" customHeight="1" x14ac:dyDescent="0.15">
      <c r="B24" s="62">
        <v>45474</v>
      </c>
      <c r="C24" s="63">
        <v>45870</v>
      </c>
      <c r="D24" s="13">
        <v>13</v>
      </c>
      <c r="E24" s="64">
        <v>396</v>
      </c>
      <c r="F24" s="276">
        <v>2250000000</v>
      </c>
      <c r="G24" s="276"/>
      <c r="H24" s="256">
        <v>3254149034.6595302</v>
      </c>
      <c r="I24" s="256"/>
      <c r="J24" s="13">
        <v>3184344426.4604301</v>
      </c>
      <c r="K24" s="13">
        <v>3082428165.5851202</v>
      </c>
      <c r="L24" s="13">
        <v>2919747303.3281698</v>
      </c>
    </row>
    <row r="25" spans="2:12" s="1" customFormat="1" ht="8.5500000000000007" customHeight="1" x14ac:dyDescent="0.15">
      <c r="B25" s="62">
        <v>45474</v>
      </c>
      <c r="C25" s="63">
        <v>45901</v>
      </c>
      <c r="D25" s="13">
        <v>14</v>
      </c>
      <c r="E25" s="64">
        <v>427</v>
      </c>
      <c r="F25" s="276">
        <v>2250000000</v>
      </c>
      <c r="G25" s="276"/>
      <c r="H25" s="256">
        <v>3229539157.10852</v>
      </c>
      <c r="I25" s="256"/>
      <c r="J25" s="13">
        <v>3154902415.3252501</v>
      </c>
      <c r="K25" s="13">
        <v>3046161689.6161299</v>
      </c>
      <c r="L25" s="13">
        <v>2873173638.2133198</v>
      </c>
    </row>
    <row r="26" spans="2:12" s="1" customFormat="1" ht="8.5500000000000007" customHeight="1" x14ac:dyDescent="0.15">
      <c r="B26" s="62">
        <v>45474</v>
      </c>
      <c r="C26" s="63">
        <v>45931</v>
      </c>
      <c r="D26" s="13">
        <v>15</v>
      </c>
      <c r="E26" s="64">
        <v>457</v>
      </c>
      <c r="F26" s="276">
        <v>1750000000</v>
      </c>
      <c r="G26" s="276"/>
      <c r="H26" s="256">
        <v>3204966076.5875502</v>
      </c>
      <c r="I26" s="256"/>
      <c r="J26" s="13">
        <v>3125758158.39819</v>
      </c>
      <c r="K26" s="13">
        <v>3010593793.5833902</v>
      </c>
      <c r="L26" s="13">
        <v>2827985423.6512699</v>
      </c>
    </row>
    <row r="27" spans="2:12" s="1" customFormat="1" ht="8.5500000000000007" customHeight="1" x14ac:dyDescent="0.15">
      <c r="B27" s="62">
        <v>45474</v>
      </c>
      <c r="C27" s="63">
        <v>45962</v>
      </c>
      <c r="D27" s="13">
        <v>16</v>
      </c>
      <c r="E27" s="64">
        <v>488</v>
      </c>
      <c r="F27" s="276">
        <v>1750000000</v>
      </c>
      <c r="G27" s="276"/>
      <c r="H27" s="256">
        <v>3179739597.2649202</v>
      </c>
      <c r="I27" s="256"/>
      <c r="J27" s="13">
        <v>3095895340.7375002</v>
      </c>
      <c r="K27" s="13">
        <v>2974247820.8698602</v>
      </c>
      <c r="L27" s="13">
        <v>2782010573.6135101</v>
      </c>
    </row>
    <row r="28" spans="2:12" s="1" customFormat="1" ht="8.5500000000000007" customHeight="1" x14ac:dyDescent="0.15">
      <c r="B28" s="62">
        <v>45474</v>
      </c>
      <c r="C28" s="63">
        <v>45992</v>
      </c>
      <c r="D28" s="13">
        <v>17</v>
      </c>
      <c r="E28" s="64">
        <v>518</v>
      </c>
      <c r="F28" s="276">
        <v>1750000000</v>
      </c>
      <c r="G28" s="276"/>
      <c r="H28" s="256">
        <v>3156218099.5619001</v>
      </c>
      <c r="I28" s="256"/>
      <c r="J28" s="13">
        <v>3067950030.8638902</v>
      </c>
      <c r="K28" s="13">
        <v>2940146228.0430498</v>
      </c>
      <c r="L28" s="13">
        <v>2738839850.23172</v>
      </c>
    </row>
    <row r="29" spans="2:12" s="1" customFormat="1" ht="8.5500000000000007" customHeight="1" x14ac:dyDescent="0.15">
      <c r="B29" s="62">
        <v>45474</v>
      </c>
      <c r="C29" s="63">
        <v>46023</v>
      </c>
      <c r="D29" s="13">
        <v>18</v>
      </c>
      <c r="E29" s="64">
        <v>549</v>
      </c>
      <c r="F29" s="276">
        <v>1750000000</v>
      </c>
      <c r="G29" s="276"/>
      <c r="H29" s="256">
        <v>3132306134.6669698</v>
      </c>
      <c r="I29" s="256"/>
      <c r="J29" s="13">
        <v>3039542749.58319</v>
      </c>
      <c r="K29" s="13">
        <v>2905514168.3506598</v>
      </c>
      <c r="L29" s="13">
        <v>2695115146.6652598</v>
      </c>
    </row>
    <row r="30" spans="2:12" s="1" customFormat="1" ht="8.5500000000000007" customHeight="1" x14ac:dyDescent="0.15">
      <c r="B30" s="62">
        <v>45474</v>
      </c>
      <c r="C30" s="63">
        <v>46054</v>
      </c>
      <c r="D30" s="13">
        <v>19</v>
      </c>
      <c r="E30" s="64">
        <v>580</v>
      </c>
      <c r="F30" s="276">
        <v>1750000000</v>
      </c>
      <c r="G30" s="276"/>
      <c r="H30" s="256">
        <v>3108945597.05267</v>
      </c>
      <c r="I30" s="256"/>
      <c r="J30" s="13">
        <v>3011757193.7079101</v>
      </c>
      <c r="K30" s="13">
        <v>2871632043.99084</v>
      </c>
      <c r="L30" s="13">
        <v>2652404388.0149002</v>
      </c>
    </row>
    <row r="31" spans="2:12" s="1" customFormat="1" ht="8.5500000000000007" customHeight="1" x14ac:dyDescent="0.15">
      <c r="B31" s="62">
        <v>45474</v>
      </c>
      <c r="C31" s="63">
        <v>46082</v>
      </c>
      <c r="D31" s="13">
        <v>20</v>
      </c>
      <c r="E31" s="64">
        <v>608</v>
      </c>
      <c r="F31" s="276">
        <v>1750000000</v>
      </c>
      <c r="G31" s="276"/>
      <c r="H31" s="256">
        <v>3084998995.8684502</v>
      </c>
      <c r="I31" s="256"/>
      <c r="J31" s="13">
        <v>2983980521.79493</v>
      </c>
      <c r="K31" s="13">
        <v>2838611347.9186502</v>
      </c>
      <c r="L31" s="13">
        <v>2611872018.0692501</v>
      </c>
    </row>
    <row r="32" spans="2:12" s="1" customFormat="1" ht="8.5500000000000007" customHeight="1" x14ac:dyDescent="0.15">
      <c r="B32" s="62">
        <v>45474</v>
      </c>
      <c r="C32" s="63">
        <v>46113</v>
      </c>
      <c r="D32" s="13">
        <v>21</v>
      </c>
      <c r="E32" s="64">
        <v>639</v>
      </c>
      <c r="F32" s="276">
        <v>1750000000</v>
      </c>
      <c r="G32" s="276"/>
      <c r="H32" s="256">
        <v>3061230587.7755399</v>
      </c>
      <c r="I32" s="256"/>
      <c r="J32" s="13">
        <v>2955968352.7698002</v>
      </c>
      <c r="K32" s="13">
        <v>2804812431.79425</v>
      </c>
      <c r="L32" s="13">
        <v>2569841873.3975501</v>
      </c>
    </row>
    <row r="33" spans="2:12" s="1" customFormat="1" ht="8.5500000000000007" customHeight="1" x14ac:dyDescent="0.15">
      <c r="B33" s="62">
        <v>45474</v>
      </c>
      <c r="C33" s="63">
        <v>46143</v>
      </c>
      <c r="D33" s="13">
        <v>22</v>
      </c>
      <c r="E33" s="64">
        <v>669</v>
      </c>
      <c r="F33" s="276">
        <v>1750000000</v>
      </c>
      <c r="G33" s="276"/>
      <c r="H33" s="256">
        <v>3037601949.4902201</v>
      </c>
      <c r="I33" s="256"/>
      <c r="J33" s="13">
        <v>2928337703.1143799</v>
      </c>
      <c r="K33" s="13">
        <v>2771755832.5008302</v>
      </c>
      <c r="L33" s="13">
        <v>2529144430.9036999</v>
      </c>
    </row>
    <row r="34" spans="2:12" s="1" customFormat="1" ht="8.5500000000000007" customHeight="1" x14ac:dyDescent="0.15">
      <c r="B34" s="62">
        <v>45474</v>
      </c>
      <c r="C34" s="63">
        <v>46174</v>
      </c>
      <c r="D34" s="13">
        <v>23</v>
      </c>
      <c r="E34" s="64">
        <v>700</v>
      </c>
      <c r="F34" s="276">
        <v>1750000000</v>
      </c>
      <c r="G34" s="276"/>
      <c r="H34" s="256">
        <v>3012660975.3866501</v>
      </c>
      <c r="I34" s="256"/>
      <c r="J34" s="13">
        <v>2899367972.5159302</v>
      </c>
      <c r="K34" s="13">
        <v>2737355740.4603901</v>
      </c>
      <c r="L34" s="13">
        <v>2487176018.9228101</v>
      </c>
    </row>
    <row r="35" spans="2:12" s="1" customFormat="1" ht="8.5500000000000007" customHeight="1" x14ac:dyDescent="0.15">
      <c r="B35" s="62">
        <v>45474</v>
      </c>
      <c r="C35" s="63">
        <v>46204</v>
      </c>
      <c r="D35" s="13">
        <v>24</v>
      </c>
      <c r="E35" s="64">
        <v>730</v>
      </c>
      <c r="F35" s="276">
        <v>1750000000</v>
      </c>
      <c r="G35" s="276"/>
      <c r="H35" s="256">
        <v>2988957415.5136499</v>
      </c>
      <c r="I35" s="256"/>
      <c r="J35" s="13">
        <v>2871834201.42135</v>
      </c>
      <c r="K35" s="13">
        <v>2704687129.49335</v>
      </c>
      <c r="L35" s="13">
        <v>2447419401.4465199</v>
      </c>
    </row>
    <row r="36" spans="2:12" s="1" customFormat="1" ht="8.5500000000000007" customHeight="1" x14ac:dyDescent="0.15">
      <c r="B36" s="62">
        <v>45474</v>
      </c>
      <c r="C36" s="63">
        <v>46235</v>
      </c>
      <c r="D36" s="13">
        <v>25</v>
      </c>
      <c r="E36" s="64">
        <v>761</v>
      </c>
      <c r="F36" s="276">
        <v>1750000000</v>
      </c>
      <c r="G36" s="276"/>
      <c r="H36" s="256">
        <v>2966291658.2922401</v>
      </c>
      <c r="I36" s="256"/>
      <c r="J36" s="13">
        <v>2845222701.9379501</v>
      </c>
      <c r="K36" s="13">
        <v>2672809641.3302302</v>
      </c>
      <c r="L36" s="13">
        <v>2408330095.8205199</v>
      </c>
    </row>
    <row r="37" spans="2:12" s="1" customFormat="1" ht="8.5500000000000007" customHeight="1" x14ac:dyDescent="0.15">
      <c r="B37" s="62">
        <v>45474</v>
      </c>
      <c r="C37" s="63">
        <v>46266</v>
      </c>
      <c r="D37" s="13">
        <v>26</v>
      </c>
      <c r="E37" s="64">
        <v>792</v>
      </c>
      <c r="F37" s="276">
        <v>1750000000</v>
      </c>
      <c r="G37" s="276"/>
      <c r="H37" s="256">
        <v>2942582758.6902199</v>
      </c>
      <c r="I37" s="256"/>
      <c r="J37" s="13">
        <v>2817694341.7157502</v>
      </c>
      <c r="K37" s="13">
        <v>2640217690.6512098</v>
      </c>
      <c r="L37" s="13">
        <v>2368886974.4936199</v>
      </c>
    </row>
    <row r="38" spans="2:12" s="1" customFormat="1" ht="8.5500000000000007" customHeight="1" x14ac:dyDescent="0.15">
      <c r="B38" s="62">
        <v>45474</v>
      </c>
      <c r="C38" s="63">
        <v>46296</v>
      </c>
      <c r="D38" s="13">
        <v>27</v>
      </c>
      <c r="E38" s="64">
        <v>822</v>
      </c>
      <c r="F38" s="276">
        <v>1750000000</v>
      </c>
      <c r="G38" s="276"/>
      <c r="H38" s="256">
        <v>2918380535.91927</v>
      </c>
      <c r="I38" s="256"/>
      <c r="J38" s="13">
        <v>2789932360.9176002</v>
      </c>
      <c r="K38" s="13">
        <v>2607770081.9686599</v>
      </c>
      <c r="L38" s="13">
        <v>2330182762.3186102</v>
      </c>
    </row>
    <row r="39" spans="2:12" s="1" customFormat="1" ht="8.5500000000000007" customHeight="1" x14ac:dyDescent="0.15">
      <c r="B39" s="62">
        <v>45474</v>
      </c>
      <c r="C39" s="63">
        <v>46327</v>
      </c>
      <c r="D39" s="13">
        <v>28</v>
      </c>
      <c r="E39" s="64">
        <v>853</v>
      </c>
      <c r="F39" s="276">
        <v>1750000000</v>
      </c>
      <c r="G39" s="276"/>
      <c r="H39" s="256">
        <v>2896077813.12218</v>
      </c>
      <c r="I39" s="256"/>
      <c r="J39" s="13">
        <v>2763915489.68645</v>
      </c>
      <c r="K39" s="13">
        <v>2576881673.1599202</v>
      </c>
      <c r="L39" s="13">
        <v>2292829617.5776401</v>
      </c>
    </row>
    <row r="40" spans="2:12" s="1" customFormat="1" ht="8.5500000000000007" customHeight="1" x14ac:dyDescent="0.15">
      <c r="B40" s="62">
        <v>45474</v>
      </c>
      <c r="C40" s="63">
        <v>46357</v>
      </c>
      <c r="D40" s="13">
        <v>29</v>
      </c>
      <c r="E40" s="64">
        <v>883</v>
      </c>
      <c r="F40" s="276">
        <v>1750000000</v>
      </c>
      <c r="G40" s="276"/>
      <c r="H40" s="256">
        <v>2871641662.4991102</v>
      </c>
      <c r="I40" s="256"/>
      <c r="J40" s="13">
        <v>2736096050.6195698</v>
      </c>
      <c r="K40" s="13">
        <v>2544666213.4512401</v>
      </c>
      <c r="L40" s="13">
        <v>2254884042.9907999</v>
      </c>
    </row>
    <row r="41" spans="2:12" s="1" customFormat="1" ht="8.5500000000000007" customHeight="1" x14ac:dyDescent="0.15">
      <c r="B41" s="62">
        <v>45474</v>
      </c>
      <c r="C41" s="63">
        <v>46388</v>
      </c>
      <c r="D41" s="13">
        <v>30</v>
      </c>
      <c r="E41" s="64">
        <v>914</v>
      </c>
      <c r="F41" s="276">
        <v>1750000000</v>
      </c>
      <c r="G41" s="276"/>
      <c r="H41" s="256">
        <v>2848900096.9230199</v>
      </c>
      <c r="I41" s="256"/>
      <c r="J41" s="13">
        <v>2709824048.9847498</v>
      </c>
      <c r="K41" s="13">
        <v>2513822852.15834</v>
      </c>
      <c r="L41" s="13">
        <v>2218118168.9407201</v>
      </c>
    </row>
    <row r="42" spans="2:12" s="1" customFormat="1" ht="8.5500000000000007" customHeight="1" x14ac:dyDescent="0.15">
      <c r="B42" s="62">
        <v>45474</v>
      </c>
      <c r="C42" s="63">
        <v>46419</v>
      </c>
      <c r="D42" s="13">
        <v>31</v>
      </c>
      <c r="E42" s="64">
        <v>945</v>
      </c>
      <c r="F42" s="276">
        <v>1750000000</v>
      </c>
      <c r="G42" s="276"/>
      <c r="H42" s="256">
        <v>2826514509.6030102</v>
      </c>
      <c r="I42" s="256"/>
      <c r="J42" s="13">
        <v>2683971321.04351</v>
      </c>
      <c r="K42" s="13">
        <v>2483507872.7721701</v>
      </c>
      <c r="L42" s="13">
        <v>2182087542.4918599</v>
      </c>
    </row>
    <row r="43" spans="2:12" s="1" customFormat="1" ht="8.5500000000000007" customHeight="1" x14ac:dyDescent="0.15">
      <c r="B43" s="62">
        <v>45474</v>
      </c>
      <c r="C43" s="63">
        <v>46447</v>
      </c>
      <c r="D43" s="13">
        <v>32</v>
      </c>
      <c r="E43" s="64">
        <v>973</v>
      </c>
      <c r="F43" s="276">
        <v>1750000000</v>
      </c>
      <c r="G43" s="276"/>
      <c r="H43" s="256">
        <v>2804707368.9879298</v>
      </c>
      <c r="I43" s="256"/>
      <c r="J43" s="13">
        <v>2659183640.6870298</v>
      </c>
      <c r="K43" s="13">
        <v>2454918714.0345302</v>
      </c>
      <c r="L43" s="13">
        <v>2148714708.3443298</v>
      </c>
    </row>
    <row r="44" spans="2:12" s="1" customFormat="1" ht="8.5500000000000007" customHeight="1" x14ac:dyDescent="0.15">
      <c r="B44" s="62">
        <v>45474</v>
      </c>
      <c r="C44" s="63">
        <v>46478</v>
      </c>
      <c r="D44" s="13">
        <v>33</v>
      </c>
      <c r="E44" s="64">
        <v>1004</v>
      </c>
      <c r="F44" s="276">
        <v>1750000000</v>
      </c>
      <c r="G44" s="276"/>
      <c r="H44" s="256">
        <v>2782746343.5015602</v>
      </c>
      <c r="I44" s="256"/>
      <c r="J44" s="13">
        <v>2633887217.3246498</v>
      </c>
      <c r="K44" s="13">
        <v>2425381461.5913901</v>
      </c>
      <c r="L44" s="13">
        <v>2113870185.3726399</v>
      </c>
    </row>
    <row r="45" spans="2:12" s="1" customFormat="1" ht="8.5500000000000007" customHeight="1" x14ac:dyDescent="0.15">
      <c r="B45" s="62">
        <v>45474</v>
      </c>
      <c r="C45" s="63">
        <v>46508</v>
      </c>
      <c r="D45" s="13">
        <v>34</v>
      </c>
      <c r="E45" s="64">
        <v>1034</v>
      </c>
      <c r="F45" s="276">
        <v>1750000000</v>
      </c>
      <c r="G45" s="276"/>
      <c r="H45" s="256">
        <v>2760937566.7631202</v>
      </c>
      <c r="I45" s="256"/>
      <c r="J45" s="13">
        <v>2608955672.2174301</v>
      </c>
      <c r="K45" s="13">
        <v>2396510558.0304599</v>
      </c>
      <c r="L45" s="13">
        <v>2080145385.73333</v>
      </c>
    </row>
    <row r="46" spans="2:12" s="1" customFormat="1" ht="8.5500000000000007" customHeight="1" x14ac:dyDescent="0.15">
      <c r="B46" s="62">
        <v>45474</v>
      </c>
      <c r="C46" s="63">
        <v>46539</v>
      </c>
      <c r="D46" s="13">
        <v>35</v>
      </c>
      <c r="E46" s="64">
        <v>1065</v>
      </c>
      <c r="F46" s="276">
        <v>1750000000</v>
      </c>
      <c r="G46" s="276"/>
      <c r="H46" s="256">
        <v>2737690417.2589102</v>
      </c>
      <c r="I46" s="256"/>
      <c r="J46" s="13">
        <v>2582600489.8516102</v>
      </c>
      <c r="K46" s="13">
        <v>2366268205.6497998</v>
      </c>
      <c r="L46" s="13">
        <v>2045195983.06932</v>
      </c>
    </row>
    <row r="47" spans="2:12" s="1" customFormat="1" ht="8.5500000000000007" customHeight="1" x14ac:dyDescent="0.15">
      <c r="B47" s="62">
        <v>45474</v>
      </c>
      <c r="C47" s="63">
        <v>46569</v>
      </c>
      <c r="D47" s="13">
        <v>36</v>
      </c>
      <c r="E47" s="64">
        <v>1095</v>
      </c>
      <c r="F47" s="276">
        <v>1750000000</v>
      </c>
      <c r="G47" s="276"/>
      <c r="H47" s="256">
        <v>2716475365.4442701</v>
      </c>
      <c r="I47" s="256"/>
      <c r="J47" s="13">
        <v>2558381020.5686798</v>
      </c>
      <c r="K47" s="13">
        <v>2338308084.4878402</v>
      </c>
      <c r="L47" s="13">
        <v>2012745096.8336999</v>
      </c>
    </row>
    <row r="48" spans="2:12" s="1" customFormat="1" ht="8.5500000000000007" customHeight="1" x14ac:dyDescent="0.15">
      <c r="B48" s="62">
        <v>45474</v>
      </c>
      <c r="C48" s="63">
        <v>46600</v>
      </c>
      <c r="D48" s="13">
        <v>37</v>
      </c>
      <c r="E48" s="64">
        <v>1126</v>
      </c>
      <c r="F48" s="276">
        <v>1750000000</v>
      </c>
      <c r="G48" s="276"/>
      <c r="H48" s="256">
        <v>2695384632.1375098</v>
      </c>
      <c r="I48" s="256"/>
      <c r="J48" s="13">
        <v>2534212218.9061699</v>
      </c>
      <c r="K48" s="13">
        <v>2310327672.7913699</v>
      </c>
      <c r="L48" s="13">
        <v>1980237341.5274501</v>
      </c>
    </row>
    <row r="49" spans="2:12" s="1" customFormat="1" ht="8.5500000000000007" customHeight="1" x14ac:dyDescent="0.15">
      <c r="B49" s="62">
        <v>45474</v>
      </c>
      <c r="C49" s="63">
        <v>46631</v>
      </c>
      <c r="D49" s="13">
        <v>38</v>
      </c>
      <c r="E49" s="64">
        <v>1157</v>
      </c>
      <c r="F49" s="276">
        <v>1750000000</v>
      </c>
      <c r="G49" s="276"/>
      <c r="H49" s="256">
        <v>2674044602.5081601</v>
      </c>
      <c r="I49" s="256"/>
      <c r="J49" s="13">
        <v>2509884049.8533101</v>
      </c>
      <c r="K49" s="13">
        <v>2282329538.4449301</v>
      </c>
      <c r="L49" s="13">
        <v>1947953727.8436799</v>
      </c>
    </row>
    <row r="50" spans="2:12" s="1" customFormat="1" ht="8.5500000000000007" customHeight="1" x14ac:dyDescent="0.15">
      <c r="B50" s="62">
        <v>45474</v>
      </c>
      <c r="C50" s="63">
        <v>46661</v>
      </c>
      <c r="D50" s="13">
        <v>39</v>
      </c>
      <c r="E50" s="64">
        <v>1187</v>
      </c>
      <c r="F50" s="276">
        <v>1750000000</v>
      </c>
      <c r="G50" s="276"/>
      <c r="H50" s="256">
        <v>2652554045.5243802</v>
      </c>
      <c r="I50" s="256"/>
      <c r="J50" s="13">
        <v>2485626174.1431999</v>
      </c>
      <c r="K50" s="13">
        <v>2254707830.6747398</v>
      </c>
      <c r="L50" s="13">
        <v>1916490372.464</v>
      </c>
    </row>
    <row r="51" spans="2:12" s="1" customFormat="1" ht="8.5500000000000007" customHeight="1" x14ac:dyDescent="0.15">
      <c r="B51" s="62">
        <v>45474</v>
      </c>
      <c r="C51" s="63">
        <v>46692</v>
      </c>
      <c r="D51" s="13">
        <v>40</v>
      </c>
      <c r="E51" s="64">
        <v>1218</v>
      </c>
      <c r="F51" s="276">
        <v>1750000000</v>
      </c>
      <c r="G51" s="276"/>
      <c r="H51" s="256">
        <v>2630911053.19029</v>
      </c>
      <c r="I51" s="256"/>
      <c r="J51" s="13">
        <v>2461163789.0062599</v>
      </c>
      <c r="K51" s="13">
        <v>2226840284.4228702</v>
      </c>
      <c r="L51" s="13">
        <v>1884786044.9806001</v>
      </c>
    </row>
    <row r="52" spans="2:12" s="1" customFormat="1" ht="8.5500000000000007" customHeight="1" x14ac:dyDescent="0.15">
      <c r="B52" s="62">
        <v>45474</v>
      </c>
      <c r="C52" s="63">
        <v>46722</v>
      </c>
      <c r="D52" s="13">
        <v>41</v>
      </c>
      <c r="E52" s="64">
        <v>1248</v>
      </c>
      <c r="F52" s="276">
        <v>1750000000</v>
      </c>
      <c r="G52" s="276"/>
      <c r="H52" s="256">
        <v>2609464151.22509</v>
      </c>
      <c r="I52" s="256"/>
      <c r="J52" s="13">
        <v>2437093808.9925599</v>
      </c>
      <c r="K52" s="13">
        <v>2199634720.7105999</v>
      </c>
      <c r="L52" s="13">
        <v>1854127682.5824399</v>
      </c>
    </row>
    <row r="53" spans="2:12" s="1" customFormat="1" ht="8.5500000000000007" customHeight="1" x14ac:dyDescent="0.15">
      <c r="B53" s="62">
        <v>45474</v>
      </c>
      <c r="C53" s="63">
        <v>46753</v>
      </c>
      <c r="D53" s="13">
        <v>42</v>
      </c>
      <c r="E53" s="64">
        <v>1279</v>
      </c>
      <c r="F53" s="276">
        <v>1750000000</v>
      </c>
      <c r="G53" s="276"/>
      <c r="H53" s="256">
        <v>2588301186.2617798</v>
      </c>
      <c r="I53" s="256"/>
      <c r="J53" s="13">
        <v>2413228812.9222598</v>
      </c>
      <c r="K53" s="13">
        <v>2172555674.9903798</v>
      </c>
      <c r="L53" s="13">
        <v>1823545508.4924099</v>
      </c>
    </row>
    <row r="54" spans="2:12" s="1" customFormat="1" ht="8.5500000000000007" customHeight="1" x14ac:dyDescent="0.15">
      <c r="B54" s="62">
        <v>45474</v>
      </c>
      <c r="C54" s="63">
        <v>46784</v>
      </c>
      <c r="D54" s="13">
        <v>43</v>
      </c>
      <c r="E54" s="64">
        <v>1310</v>
      </c>
      <c r="F54" s="276">
        <v>1750000000</v>
      </c>
      <c r="G54" s="276"/>
      <c r="H54" s="256">
        <v>2567454143.2957702</v>
      </c>
      <c r="I54" s="256"/>
      <c r="J54" s="13">
        <v>2389731813.2318702</v>
      </c>
      <c r="K54" s="13">
        <v>2145930590.7032599</v>
      </c>
      <c r="L54" s="13">
        <v>1793568556.9102499</v>
      </c>
    </row>
    <row r="55" spans="2:12" s="1" customFormat="1" ht="8.5500000000000007" customHeight="1" x14ac:dyDescent="0.15">
      <c r="B55" s="62">
        <v>45474</v>
      </c>
      <c r="C55" s="63">
        <v>46813</v>
      </c>
      <c r="D55" s="13">
        <v>44</v>
      </c>
      <c r="E55" s="64">
        <v>1339</v>
      </c>
      <c r="F55" s="276">
        <v>1000000000</v>
      </c>
      <c r="G55" s="276"/>
      <c r="H55" s="256">
        <v>2546106843.5708899</v>
      </c>
      <c r="I55" s="256"/>
      <c r="J55" s="13">
        <v>2366101852.4134998</v>
      </c>
      <c r="K55" s="13">
        <v>2119655990.82517</v>
      </c>
      <c r="L55" s="13">
        <v>1764587673.59951</v>
      </c>
    </row>
    <row r="56" spans="2:12" s="1" customFormat="1" ht="8.5500000000000007" customHeight="1" x14ac:dyDescent="0.15">
      <c r="B56" s="62">
        <v>45474</v>
      </c>
      <c r="C56" s="63">
        <v>46844</v>
      </c>
      <c r="D56" s="13">
        <v>45</v>
      </c>
      <c r="E56" s="64">
        <v>1370</v>
      </c>
      <c r="F56" s="276">
        <v>1000000000</v>
      </c>
      <c r="G56" s="276"/>
      <c r="H56" s="256">
        <v>2525515347.83357</v>
      </c>
      <c r="I56" s="256"/>
      <c r="J56" s="13">
        <v>2342985508.65869</v>
      </c>
      <c r="K56" s="13">
        <v>2093609318.89922</v>
      </c>
      <c r="L56" s="13">
        <v>1735521989.11326</v>
      </c>
    </row>
    <row r="57" spans="2:12" s="1" customFormat="1" ht="8.5500000000000007" customHeight="1" x14ac:dyDescent="0.15">
      <c r="B57" s="62">
        <v>45474</v>
      </c>
      <c r="C57" s="63">
        <v>46874</v>
      </c>
      <c r="D57" s="13">
        <v>46</v>
      </c>
      <c r="E57" s="64">
        <v>1400</v>
      </c>
      <c r="F57" s="276">
        <v>1000000000</v>
      </c>
      <c r="G57" s="276"/>
      <c r="H57" s="256">
        <v>2504860256.7483401</v>
      </c>
      <c r="I57" s="256"/>
      <c r="J57" s="13">
        <v>2320008910.2681699</v>
      </c>
      <c r="K57" s="13">
        <v>2067975838.8943</v>
      </c>
      <c r="L57" s="13">
        <v>1707245676.9519601</v>
      </c>
    </row>
    <row r="58" spans="2:12" s="1" customFormat="1" ht="8.5500000000000007" customHeight="1" x14ac:dyDescent="0.15">
      <c r="B58" s="62">
        <v>45474</v>
      </c>
      <c r="C58" s="63">
        <v>46905</v>
      </c>
      <c r="D58" s="13">
        <v>47</v>
      </c>
      <c r="E58" s="64">
        <v>1431</v>
      </c>
      <c r="F58" s="276">
        <v>1000000000</v>
      </c>
      <c r="G58" s="276"/>
      <c r="H58" s="256">
        <v>2483935896.0300298</v>
      </c>
      <c r="I58" s="256"/>
      <c r="J58" s="13">
        <v>2296726669.5158401</v>
      </c>
      <c r="K58" s="13">
        <v>2042016344.31739</v>
      </c>
      <c r="L58" s="13">
        <v>1678674118.9585099</v>
      </c>
    </row>
    <row r="59" spans="2:12" s="1" customFormat="1" ht="8.5500000000000007" customHeight="1" x14ac:dyDescent="0.15">
      <c r="B59" s="62">
        <v>45474</v>
      </c>
      <c r="C59" s="63">
        <v>46935</v>
      </c>
      <c r="D59" s="13">
        <v>48</v>
      </c>
      <c r="E59" s="64">
        <v>1461</v>
      </c>
      <c r="F59" s="276">
        <v>1000000000</v>
      </c>
      <c r="G59" s="276"/>
      <c r="H59" s="256">
        <v>2463285178.71873</v>
      </c>
      <c r="I59" s="256"/>
      <c r="J59" s="13">
        <v>2273893833.6342802</v>
      </c>
      <c r="K59" s="13">
        <v>2016739719.04743</v>
      </c>
      <c r="L59" s="13">
        <v>1651099006.1619101</v>
      </c>
    </row>
    <row r="60" spans="2:12" s="1" customFormat="1" ht="8.5500000000000007" customHeight="1" x14ac:dyDescent="0.15">
      <c r="B60" s="62">
        <v>45474</v>
      </c>
      <c r="C60" s="63">
        <v>46966</v>
      </c>
      <c r="D60" s="13">
        <v>49</v>
      </c>
      <c r="E60" s="64">
        <v>1492</v>
      </c>
      <c r="F60" s="276">
        <v>1000000000</v>
      </c>
      <c r="G60" s="276"/>
      <c r="H60" s="256">
        <v>2443218680.3702998</v>
      </c>
      <c r="I60" s="256"/>
      <c r="J60" s="13">
        <v>2251544886.8719401</v>
      </c>
      <c r="K60" s="13">
        <v>1991839635.3949399</v>
      </c>
      <c r="L60" s="13">
        <v>1623806419.4644499</v>
      </c>
    </row>
    <row r="61" spans="2:12" s="1" customFormat="1" ht="8.5500000000000007" customHeight="1" x14ac:dyDescent="0.15">
      <c r="B61" s="62">
        <v>45474</v>
      </c>
      <c r="C61" s="63">
        <v>46997</v>
      </c>
      <c r="D61" s="13">
        <v>50</v>
      </c>
      <c r="E61" s="64">
        <v>1523</v>
      </c>
      <c r="F61" s="276">
        <v>1000000000</v>
      </c>
      <c r="G61" s="276"/>
      <c r="H61" s="256">
        <v>2422973202.97929</v>
      </c>
      <c r="I61" s="256"/>
      <c r="J61" s="13">
        <v>2229100551.6603899</v>
      </c>
      <c r="K61" s="13">
        <v>1966968988.53089</v>
      </c>
      <c r="L61" s="13">
        <v>1596739306.36413</v>
      </c>
    </row>
    <row r="62" spans="2:12" s="1" customFormat="1" ht="8.5500000000000007" customHeight="1" x14ac:dyDescent="0.15">
      <c r="B62" s="62">
        <v>45474</v>
      </c>
      <c r="C62" s="63">
        <v>47027</v>
      </c>
      <c r="D62" s="13">
        <v>51</v>
      </c>
      <c r="E62" s="64">
        <v>1553</v>
      </c>
      <c r="F62" s="276">
        <v>0</v>
      </c>
      <c r="G62" s="276"/>
      <c r="H62" s="256">
        <v>2403114076.1530499</v>
      </c>
      <c r="I62" s="256"/>
      <c r="J62" s="13">
        <v>2207201567.9058199</v>
      </c>
      <c r="K62" s="13">
        <v>1942851543.7606201</v>
      </c>
      <c r="L62" s="13">
        <v>1570696238.47158</v>
      </c>
    </row>
    <row r="63" spans="2:12" s="1" customFormat="1" ht="7.35" customHeight="1" x14ac:dyDescent="0.15">
      <c r="B63" s="62">
        <v>45474</v>
      </c>
      <c r="C63" s="63">
        <v>47058</v>
      </c>
      <c r="D63" s="13">
        <v>52</v>
      </c>
      <c r="E63" s="64">
        <v>1584</v>
      </c>
      <c r="F63" s="276"/>
      <c r="G63" s="276"/>
      <c r="H63" s="256">
        <v>2381878576.4619398</v>
      </c>
      <c r="I63" s="256"/>
      <c r="J63" s="13">
        <v>2183986783.76788</v>
      </c>
      <c r="K63" s="13">
        <v>1917528023.4798</v>
      </c>
      <c r="L63" s="13">
        <v>1543657424.5727201</v>
      </c>
    </row>
    <row r="64" spans="2:12" s="1" customFormat="1" ht="7.35" customHeight="1" x14ac:dyDescent="0.15">
      <c r="B64" s="62">
        <v>45474</v>
      </c>
      <c r="C64" s="63">
        <v>47088</v>
      </c>
      <c r="D64" s="13">
        <v>53</v>
      </c>
      <c r="E64" s="64">
        <v>1614</v>
      </c>
      <c r="F64" s="276"/>
      <c r="G64" s="276"/>
      <c r="H64" s="256">
        <v>2362004826.34829</v>
      </c>
      <c r="I64" s="256"/>
      <c r="J64" s="13">
        <v>2162209288.9994798</v>
      </c>
      <c r="K64" s="13">
        <v>1893735016.89134</v>
      </c>
      <c r="L64" s="13">
        <v>1518254229.6968801</v>
      </c>
    </row>
    <row r="65" spans="2:12" s="1" customFormat="1" ht="7.35" customHeight="1" x14ac:dyDescent="0.15">
      <c r="B65" s="62">
        <v>45474</v>
      </c>
      <c r="C65" s="63">
        <v>47119</v>
      </c>
      <c r="D65" s="13">
        <v>54</v>
      </c>
      <c r="E65" s="64">
        <v>1645</v>
      </c>
      <c r="F65" s="276"/>
      <c r="G65" s="276"/>
      <c r="H65" s="256">
        <v>2341831789.8597698</v>
      </c>
      <c r="I65" s="256"/>
      <c r="J65" s="13">
        <v>2140106688.4233</v>
      </c>
      <c r="K65" s="13">
        <v>1869609896.0494299</v>
      </c>
      <c r="L65" s="13">
        <v>1492563811.8708301</v>
      </c>
    </row>
    <row r="66" spans="2:12" s="1" customFormat="1" ht="7.35" customHeight="1" x14ac:dyDescent="0.15">
      <c r="B66" s="62">
        <v>45474</v>
      </c>
      <c r="C66" s="63">
        <v>47150</v>
      </c>
      <c r="D66" s="13">
        <v>55</v>
      </c>
      <c r="E66" s="64">
        <v>1676</v>
      </c>
      <c r="F66" s="276"/>
      <c r="G66" s="276"/>
      <c r="H66" s="256">
        <v>2321737511.7669501</v>
      </c>
      <c r="I66" s="256"/>
      <c r="J66" s="13">
        <v>2118144695.2671001</v>
      </c>
      <c r="K66" s="13">
        <v>1845717760.1017001</v>
      </c>
      <c r="L66" s="13">
        <v>1467248993.4386499</v>
      </c>
    </row>
    <row r="67" spans="2:12" s="1" customFormat="1" ht="7.35" customHeight="1" x14ac:dyDescent="0.15">
      <c r="B67" s="62">
        <v>45474</v>
      </c>
      <c r="C67" s="63">
        <v>47178</v>
      </c>
      <c r="D67" s="13">
        <v>56</v>
      </c>
      <c r="E67" s="64">
        <v>1704</v>
      </c>
      <c r="F67" s="276"/>
      <c r="G67" s="276"/>
      <c r="H67" s="256">
        <v>2301711693.1114802</v>
      </c>
      <c r="I67" s="256"/>
      <c r="J67" s="13">
        <v>2096657795.68961</v>
      </c>
      <c r="K67" s="13">
        <v>1822797130.0062301</v>
      </c>
      <c r="L67" s="13">
        <v>1443483674.37924</v>
      </c>
    </row>
    <row r="68" spans="2:12" s="1" customFormat="1" ht="7.35" customHeight="1" x14ac:dyDescent="0.15">
      <c r="B68" s="62">
        <v>45474</v>
      </c>
      <c r="C68" s="63">
        <v>47209</v>
      </c>
      <c r="D68" s="13">
        <v>57</v>
      </c>
      <c r="E68" s="64">
        <v>1735</v>
      </c>
      <c r="F68" s="276"/>
      <c r="G68" s="276"/>
      <c r="H68" s="256">
        <v>2280965258.12075</v>
      </c>
      <c r="I68" s="256"/>
      <c r="J68" s="13">
        <v>2074235576.08389</v>
      </c>
      <c r="K68" s="13">
        <v>1798717477.3447399</v>
      </c>
      <c r="L68" s="13">
        <v>1418381683.87221</v>
      </c>
    </row>
    <row r="69" spans="2:12" s="1" customFormat="1" ht="7.35" customHeight="1" x14ac:dyDescent="0.15">
      <c r="B69" s="62">
        <v>45474</v>
      </c>
      <c r="C69" s="63">
        <v>47239</v>
      </c>
      <c r="D69" s="13">
        <v>58</v>
      </c>
      <c r="E69" s="64">
        <v>1765</v>
      </c>
      <c r="F69" s="276"/>
      <c r="G69" s="276"/>
      <c r="H69" s="256">
        <v>2260791880.5083599</v>
      </c>
      <c r="I69" s="256"/>
      <c r="J69" s="13">
        <v>2052516010.1039701</v>
      </c>
      <c r="K69" s="13">
        <v>1775502125.2297599</v>
      </c>
      <c r="L69" s="13">
        <v>1394335997.9731901</v>
      </c>
    </row>
    <row r="70" spans="2:12" s="1" customFormat="1" ht="7.35" customHeight="1" x14ac:dyDescent="0.15">
      <c r="B70" s="62">
        <v>45474</v>
      </c>
      <c r="C70" s="63">
        <v>47270</v>
      </c>
      <c r="D70" s="13">
        <v>59</v>
      </c>
      <c r="E70" s="64">
        <v>1796</v>
      </c>
      <c r="F70" s="276"/>
      <c r="G70" s="276"/>
      <c r="H70" s="256">
        <v>2241261671.4516702</v>
      </c>
      <c r="I70" s="256"/>
      <c r="J70" s="13">
        <v>2031333879.19047</v>
      </c>
      <c r="K70" s="13">
        <v>1752709932.6463001</v>
      </c>
      <c r="L70" s="13">
        <v>1370606890.20732</v>
      </c>
    </row>
    <row r="71" spans="2:12" s="1" customFormat="1" ht="7.35" customHeight="1" x14ac:dyDescent="0.15">
      <c r="B71" s="62">
        <v>45474</v>
      </c>
      <c r="C71" s="63">
        <v>47300</v>
      </c>
      <c r="D71" s="13">
        <v>60</v>
      </c>
      <c r="E71" s="64">
        <v>1826</v>
      </c>
      <c r="F71" s="276"/>
      <c r="G71" s="276"/>
      <c r="H71" s="256">
        <v>2221787470.8800001</v>
      </c>
      <c r="I71" s="256"/>
      <c r="J71" s="13">
        <v>2010378455.47264</v>
      </c>
      <c r="K71" s="13">
        <v>1730359432.3996501</v>
      </c>
      <c r="L71" s="13">
        <v>1347582216.24406</v>
      </c>
    </row>
    <row r="72" spans="2:12" s="1" customFormat="1" ht="7.35" customHeight="1" x14ac:dyDescent="0.15">
      <c r="B72" s="62">
        <v>45474</v>
      </c>
      <c r="C72" s="63">
        <v>47331</v>
      </c>
      <c r="D72" s="13">
        <v>61</v>
      </c>
      <c r="E72" s="64">
        <v>1857</v>
      </c>
      <c r="F72" s="276"/>
      <c r="G72" s="276"/>
      <c r="H72" s="256">
        <v>2202672524.40663</v>
      </c>
      <c r="I72" s="256"/>
      <c r="J72" s="13">
        <v>1989701932.08658</v>
      </c>
      <c r="K72" s="13">
        <v>1708207474.31585</v>
      </c>
      <c r="L72" s="13">
        <v>1324695874.3541</v>
      </c>
    </row>
    <row r="73" spans="2:12" s="1" customFormat="1" ht="7.35" customHeight="1" x14ac:dyDescent="0.15">
      <c r="B73" s="62">
        <v>45474</v>
      </c>
      <c r="C73" s="63">
        <v>47362</v>
      </c>
      <c r="D73" s="13">
        <v>62</v>
      </c>
      <c r="E73" s="64">
        <v>1888</v>
      </c>
      <c r="F73" s="276"/>
      <c r="G73" s="276"/>
      <c r="H73" s="256">
        <v>2182533471.8410001</v>
      </c>
      <c r="I73" s="256"/>
      <c r="J73" s="13">
        <v>1968166244.3789401</v>
      </c>
      <c r="K73" s="13">
        <v>1685421260.8725801</v>
      </c>
      <c r="L73" s="13">
        <v>1301489454.6317</v>
      </c>
    </row>
    <row r="74" spans="2:12" s="1" customFormat="1" ht="7.35" customHeight="1" x14ac:dyDescent="0.15">
      <c r="B74" s="62">
        <v>45474</v>
      </c>
      <c r="C74" s="63">
        <v>47392</v>
      </c>
      <c r="D74" s="13">
        <v>63</v>
      </c>
      <c r="E74" s="64">
        <v>1918</v>
      </c>
      <c r="F74" s="276"/>
      <c r="G74" s="276"/>
      <c r="H74" s="256">
        <v>2163765164.8310699</v>
      </c>
      <c r="I74" s="256"/>
      <c r="J74" s="13">
        <v>1948038569.1303799</v>
      </c>
      <c r="K74" s="13">
        <v>1664079258.7083001</v>
      </c>
      <c r="L74" s="13">
        <v>1279741567.2942801</v>
      </c>
    </row>
    <row r="75" spans="2:12" s="1" customFormat="1" ht="7.35" customHeight="1" x14ac:dyDescent="0.15">
      <c r="B75" s="62">
        <v>45474</v>
      </c>
      <c r="C75" s="63">
        <v>47423</v>
      </c>
      <c r="D75" s="13">
        <v>64</v>
      </c>
      <c r="E75" s="64">
        <v>1949</v>
      </c>
      <c r="F75" s="276"/>
      <c r="G75" s="276"/>
      <c r="H75" s="256">
        <v>2144519179.74719</v>
      </c>
      <c r="I75" s="256"/>
      <c r="J75" s="13">
        <v>1927436772.30794</v>
      </c>
      <c r="K75" s="13">
        <v>1642293180.6659501</v>
      </c>
      <c r="L75" s="13">
        <v>1257637788.1186199</v>
      </c>
    </row>
    <row r="76" spans="2:12" s="1" customFormat="1" ht="7.35" customHeight="1" x14ac:dyDescent="0.15">
      <c r="B76" s="62">
        <v>45474</v>
      </c>
      <c r="C76" s="63">
        <v>47453</v>
      </c>
      <c r="D76" s="13">
        <v>65</v>
      </c>
      <c r="E76" s="64">
        <v>1979</v>
      </c>
      <c r="F76" s="276"/>
      <c r="G76" s="276"/>
      <c r="H76" s="256">
        <v>2125039274.7237101</v>
      </c>
      <c r="I76" s="256"/>
      <c r="J76" s="13">
        <v>1906793781.8756001</v>
      </c>
      <c r="K76" s="13">
        <v>1620705267.06581</v>
      </c>
      <c r="L76" s="13">
        <v>1236018626.50124</v>
      </c>
    </row>
    <row r="77" spans="2:12" s="1" customFormat="1" ht="7.35" customHeight="1" x14ac:dyDescent="0.15">
      <c r="B77" s="62">
        <v>45474</v>
      </c>
      <c r="C77" s="63">
        <v>47484</v>
      </c>
      <c r="D77" s="13">
        <v>66</v>
      </c>
      <c r="E77" s="64">
        <v>2010</v>
      </c>
      <c r="F77" s="276"/>
      <c r="G77" s="276"/>
      <c r="H77" s="256">
        <v>2105967926.57335</v>
      </c>
      <c r="I77" s="256"/>
      <c r="J77" s="13">
        <v>1886476057.7336099</v>
      </c>
      <c r="K77" s="13">
        <v>1599358073.94519</v>
      </c>
      <c r="L77" s="13">
        <v>1214572094.32689</v>
      </c>
    </row>
    <row r="78" spans="2:12" s="1" customFormat="1" ht="7.35" customHeight="1" x14ac:dyDescent="0.15">
      <c r="B78" s="62">
        <v>45474</v>
      </c>
      <c r="C78" s="63">
        <v>47515</v>
      </c>
      <c r="D78" s="13">
        <v>67</v>
      </c>
      <c r="E78" s="64">
        <v>2041</v>
      </c>
      <c r="F78" s="276"/>
      <c r="G78" s="276"/>
      <c r="H78" s="256">
        <v>2087144830.4593999</v>
      </c>
      <c r="I78" s="256"/>
      <c r="J78" s="13">
        <v>1866443770.2171299</v>
      </c>
      <c r="K78" s="13">
        <v>1578350357.1696401</v>
      </c>
      <c r="L78" s="13">
        <v>1193541774.2344</v>
      </c>
    </row>
    <row r="79" spans="2:12" s="1" customFormat="1" ht="7.35" customHeight="1" x14ac:dyDescent="0.15">
      <c r="B79" s="62">
        <v>45474</v>
      </c>
      <c r="C79" s="63">
        <v>47543</v>
      </c>
      <c r="D79" s="13">
        <v>68</v>
      </c>
      <c r="E79" s="64">
        <v>2069</v>
      </c>
      <c r="F79" s="276"/>
      <c r="G79" s="276"/>
      <c r="H79" s="256">
        <v>2068382623.0213699</v>
      </c>
      <c r="I79" s="256"/>
      <c r="J79" s="13">
        <v>1846831730.56199</v>
      </c>
      <c r="K79" s="13">
        <v>1558177561.52089</v>
      </c>
      <c r="L79" s="13">
        <v>1173778548.8241999</v>
      </c>
    </row>
    <row r="80" spans="2:12" s="1" customFormat="1" ht="7.35" customHeight="1" x14ac:dyDescent="0.15">
      <c r="B80" s="62">
        <v>45474</v>
      </c>
      <c r="C80" s="63">
        <v>47574</v>
      </c>
      <c r="D80" s="13">
        <v>69</v>
      </c>
      <c r="E80" s="64">
        <v>2100</v>
      </c>
      <c r="F80" s="276"/>
      <c r="G80" s="276"/>
      <c r="H80" s="256">
        <v>2049992374.4792199</v>
      </c>
      <c r="I80" s="256"/>
      <c r="J80" s="13">
        <v>1827306805.65804</v>
      </c>
      <c r="K80" s="13">
        <v>1537783451.47085</v>
      </c>
      <c r="L80" s="13">
        <v>1153509099.8777201</v>
      </c>
    </row>
    <row r="81" spans="2:12" s="1" customFormat="1" ht="7.35" customHeight="1" x14ac:dyDescent="0.15">
      <c r="B81" s="62">
        <v>45474</v>
      </c>
      <c r="C81" s="63">
        <v>47604</v>
      </c>
      <c r="D81" s="13">
        <v>70</v>
      </c>
      <c r="E81" s="64">
        <v>2130</v>
      </c>
      <c r="F81" s="276"/>
      <c r="G81" s="276"/>
      <c r="H81" s="256">
        <v>2031770508.9711101</v>
      </c>
      <c r="I81" s="256"/>
      <c r="J81" s="13">
        <v>1808091642.6087899</v>
      </c>
      <c r="K81" s="13">
        <v>1517867693.20663</v>
      </c>
      <c r="L81" s="13">
        <v>1133902839.3505299</v>
      </c>
    </row>
    <row r="82" spans="2:12" s="1" customFormat="1" ht="7.35" customHeight="1" x14ac:dyDescent="0.15">
      <c r="B82" s="62">
        <v>45474</v>
      </c>
      <c r="C82" s="63">
        <v>47635</v>
      </c>
      <c r="D82" s="13">
        <v>71</v>
      </c>
      <c r="E82" s="64">
        <v>2161</v>
      </c>
      <c r="F82" s="276"/>
      <c r="G82" s="276"/>
      <c r="H82" s="256">
        <v>2013296995.28881</v>
      </c>
      <c r="I82" s="256"/>
      <c r="J82" s="13">
        <v>1788613115.23241</v>
      </c>
      <c r="K82" s="13">
        <v>1497697077.8431001</v>
      </c>
      <c r="L82" s="13">
        <v>1114095775.38498</v>
      </c>
    </row>
    <row r="83" spans="2:12" s="1" customFormat="1" ht="7.35" customHeight="1" x14ac:dyDescent="0.15">
      <c r="B83" s="62">
        <v>45474</v>
      </c>
      <c r="C83" s="63">
        <v>47665</v>
      </c>
      <c r="D83" s="13">
        <v>72</v>
      </c>
      <c r="E83" s="64">
        <v>2191</v>
      </c>
      <c r="F83" s="276"/>
      <c r="G83" s="276"/>
      <c r="H83" s="256">
        <v>1995314802.8406601</v>
      </c>
      <c r="I83" s="256"/>
      <c r="J83" s="13">
        <v>1769728115.13763</v>
      </c>
      <c r="K83" s="13">
        <v>1478236390.23577</v>
      </c>
      <c r="L83" s="13">
        <v>1095111948.9946101</v>
      </c>
    </row>
    <row r="84" spans="2:12" s="1" customFormat="1" ht="7.35" customHeight="1" x14ac:dyDescent="0.15">
      <c r="B84" s="62">
        <v>45474</v>
      </c>
      <c r="C84" s="63">
        <v>47696</v>
      </c>
      <c r="D84" s="13">
        <v>73</v>
      </c>
      <c r="E84" s="64">
        <v>2222</v>
      </c>
      <c r="F84" s="276"/>
      <c r="G84" s="276"/>
      <c r="H84" s="256">
        <v>1977409962.45081</v>
      </c>
      <c r="I84" s="256"/>
      <c r="J84" s="13">
        <v>1750872908.40676</v>
      </c>
      <c r="K84" s="13">
        <v>1458767417.5736401</v>
      </c>
      <c r="L84" s="13">
        <v>1076111574.2270401</v>
      </c>
    </row>
    <row r="85" spans="2:12" s="1" customFormat="1" ht="7.35" customHeight="1" x14ac:dyDescent="0.15">
      <c r="B85" s="62">
        <v>45474</v>
      </c>
      <c r="C85" s="63">
        <v>47727</v>
      </c>
      <c r="D85" s="13">
        <v>74</v>
      </c>
      <c r="E85" s="64">
        <v>2253</v>
      </c>
      <c r="F85" s="276"/>
      <c r="G85" s="276"/>
      <c r="H85" s="256">
        <v>1959602051.40517</v>
      </c>
      <c r="I85" s="256"/>
      <c r="J85" s="13">
        <v>1732162249.7189</v>
      </c>
      <c r="K85" s="13">
        <v>1439508037.2416699</v>
      </c>
      <c r="L85" s="13">
        <v>1057406465.5604</v>
      </c>
    </row>
    <row r="86" spans="2:12" s="1" customFormat="1" ht="7.35" customHeight="1" x14ac:dyDescent="0.15">
      <c r="B86" s="62">
        <v>45474</v>
      </c>
      <c r="C86" s="63">
        <v>47757</v>
      </c>
      <c r="D86" s="13">
        <v>75</v>
      </c>
      <c r="E86" s="64">
        <v>2283</v>
      </c>
      <c r="F86" s="276"/>
      <c r="G86" s="276"/>
      <c r="H86" s="256">
        <v>1941503403.7137499</v>
      </c>
      <c r="I86" s="256"/>
      <c r="J86" s="13">
        <v>1713347284.83253</v>
      </c>
      <c r="K86" s="13">
        <v>1420367389.0099699</v>
      </c>
      <c r="L86" s="13">
        <v>1039069611.1961</v>
      </c>
    </row>
    <row r="87" spans="2:12" s="1" customFormat="1" ht="7.35" customHeight="1" x14ac:dyDescent="0.15">
      <c r="B87" s="62">
        <v>45474</v>
      </c>
      <c r="C87" s="63">
        <v>47788</v>
      </c>
      <c r="D87" s="13">
        <v>76</v>
      </c>
      <c r="E87" s="64">
        <v>2314</v>
      </c>
      <c r="F87" s="276"/>
      <c r="G87" s="276"/>
      <c r="H87" s="256">
        <v>1923845272.26056</v>
      </c>
      <c r="I87" s="256"/>
      <c r="J87" s="13">
        <v>1694884718.0386</v>
      </c>
      <c r="K87" s="13">
        <v>1401488532.74208</v>
      </c>
      <c r="L87" s="13">
        <v>1020916256.22733</v>
      </c>
    </row>
    <row r="88" spans="2:12" s="1" customFormat="1" ht="7.35" customHeight="1" x14ac:dyDescent="0.15">
      <c r="B88" s="62">
        <v>45474</v>
      </c>
      <c r="C88" s="63">
        <v>47818</v>
      </c>
      <c r="D88" s="13">
        <v>77</v>
      </c>
      <c r="E88" s="64">
        <v>2344</v>
      </c>
      <c r="F88" s="276"/>
      <c r="G88" s="276"/>
      <c r="H88" s="256">
        <v>1904797033.87358</v>
      </c>
      <c r="I88" s="256"/>
      <c r="J88" s="13">
        <v>1675348996.8988299</v>
      </c>
      <c r="K88" s="13">
        <v>1381924899.5023799</v>
      </c>
      <c r="L88" s="13">
        <v>1002538584.13228</v>
      </c>
    </row>
    <row r="89" spans="2:12" s="1" customFormat="1" ht="7.35" customHeight="1" x14ac:dyDescent="0.15">
      <c r="B89" s="62">
        <v>45474</v>
      </c>
      <c r="C89" s="63">
        <v>47849</v>
      </c>
      <c r="D89" s="13">
        <v>78</v>
      </c>
      <c r="E89" s="64">
        <v>2375</v>
      </c>
      <c r="F89" s="276"/>
      <c r="G89" s="276"/>
      <c r="H89" s="256">
        <v>1886546005.6530299</v>
      </c>
      <c r="I89" s="256"/>
      <c r="J89" s="13">
        <v>1656482161.4240601</v>
      </c>
      <c r="K89" s="13">
        <v>1362887499.8254001</v>
      </c>
      <c r="L89" s="13">
        <v>984539810.70145702</v>
      </c>
    </row>
    <row r="90" spans="2:12" s="1" customFormat="1" ht="7.35" customHeight="1" x14ac:dyDescent="0.15">
      <c r="B90" s="62">
        <v>45474</v>
      </c>
      <c r="C90" s="63">
        <v>47880</v>
      </c>
      <c r="D90" s="13">
        <v>79</v>
      </c>
      <c r="E90" s="64">
        <v>2406</v>
      </c>
      <c r="F90" s="276"/>
      <c r="G90" s="276"/>
      <c r="H90" s="256">
        <v>1868282583.0492101</v>
      </c>
      <c r="I90" s="256"/>
      <c r="J90" s="13">
        <v>1637663641.19346</v>
      </c>
      <c r="K90" s="13">
        <v>1343977644.8129699</v>
      </c>
      <c r="L90" s="13">
        <v>966767268.18299401</v>
      </c>
    </row>
    <row r="91" spans="2:12" s="1" customFormat="1" ht="7.35" customHeight="1" x14ac:dyDescent="0.15">
      <c r="B91" s="62">
        <v>45474</v>
      </c>
      <c r="C91" s="63">
        <v>47908</v>
      </c>
      <c r="D91" s="13">
        <v>80</v>
      </c>
      <c r="E91" s="64">
        <v>2434</v>
      </c>
      <c r="F91" s="276"/>
      <c r="G91" s="276"/>
      <c r="H91" s="256">
        <v>1849967943.3018501</v>
      </c>
      <c r="I91" s="256"/>
      <c r="J91" s="13">
        <v>1619125333.06622</v>
      </c>
      <c r="K91" s="13">
        <v>1325711189.27823</v>
      </c>
      <c r="L91" s="13">
        <v>949978609.02145195</v>
      </c>
    </row>
    <row r="92" spans="2:12" s="1" customFormat="1" ht="7.35" customHeight="1" x14ac:dyDescent="0.15">
      <c r="B92" s="62">
        <v>45474</v>
      </c>
      <c r="C92" s="63">
        <v>47939</v>
      </c>
      <c r="D92" s="13">
        <v>81</v>
      </c>
      <c r="E92" s="64">
        <v>2465</v>
      </c>
      <c r="F92" s="276"/>
      <c r="G92" s="276"/>
      <c r="H92" s="256">
        <v>1832438037.06195</v>
      </c>
      <c r="I92" s="256"/>
      <c r="J92" s="13">
        <v>1601062708.3527999</v>
      </c>
      <c r="K92" s="13">
        <v>1307587887.58007</v>
      </c>
      <c r="L92" s="13">
        <v>933023135.92958796</v>
      </c>
    </row>
    <row r="93" spans="2:12" s="1" customFormat="1" ht="7.35" customHeight="1" x14ac:dyDescent="0.15">
      <c r="B93" s="62">
        <v>45474</v>
      </c>
      <c r="C93" s="63">
        <v>47969</v>
      </c>
      <c r="D93" s="13">
        <v>82</v>
      </c>
      <c r="E93" s="64">
        <v>2495</v>
      </c>
      <c r="F93" s="276"/>
      <c r="G93" s="276"/>
      <c r="H93" s="256">
        <v>1814683718.70837</v>
      </c>
      <c r="I93" s="256"/>
      <c r="J93" s="13">
        <v>1582947630.6926501</v>
      </c>
      <c r="K93" s="13">
        <v>1289611393.22559</v>
      </c>
      <c r="L93" s="13">
        <v>916424030.49308705</v>
      </c>
    </row>
    <row r="94" spans="2:12" s="1" customFormat="1" ht="7.35" customHeight="1" x14ac:dyDescent="0.15">
      <c r="B94" s="62">
        <v>45474</v>
      </c>
      <c r="C94" s="63">
        <v>48000</v>
      </c>
      <c r="D94" s="13">
        <v>83</v>
      </c>
      <c r="E94" s="64">
        <v>2526</v>
      </c>
      <c r="F94" s="276"/>
      <c r="G94" s="276"/>
      <c r="H94" s="256">
        <v>1797008115.9119999</v>
      </c>
      <c r="I94" s="256"/>
      <c r="J94" s="13">
        <v>1564870566.34747</v>
      </c>
      <c r="K94" s="13">
        <v>1271641899.2179799</v>
      </c>
      <c r="L94" s="13">
        <v>899827073.88333595</v>
      </c>
    </row>
    <row r="95" spans="2:12" s="1" customFormat="1" ht="7.35" customHeight="1" x14ac:dyDescent="0.15">
      <c r="B95" s="62">
        <v>45474</v>
      </c>
      <c r="C95" s="63">
        <v>48030</v>
      </c>
      <c r="D95" s="13">
        <v>84</v>
      </c>
      <c r="E95" s="64">
        <v>2556</v>
      </c>
      <c r="F95" s="276"/>
      <c r="G95" s="276"/>
      <c r="H95" s="256">
        <v>1779449291.33237</v>
      </c>
      <c r="I95" s="256"/>
      <c r="J95" s="13">
        <v>1547036499.8942599</v>
      </c>
      <c r="K95" s="13">
        <v>1254055434.7756</v>
      </c>
      <c r="L95" s="13">
        <v>883745153.497787</v>
      </c>
    </row>
    <row r="96" spans="2:12" s="1" customFormat="1" ht="7.35" customHeight="1" x14ac:dyDescent="0.15">
      <c r="B96" s="62">
        <v>45474</v>
      </c>
      <c r="C96" s="63">
        <v>48061</v>
      </c>
      <c r="D96" s="13">
        <v>85</v>
      </c>
      <c r="E96" s="64">
        <v>2587</v>
      </c>
      <c r="F96" s="276"/>
      <c r="G96" s="276"/>
      <c r="H96" s="256">
        <v>1762280443.8301499</v>
      </c>
      <c r="I96" s="256"/>
      <c r="J96" s="13">
        <v>1529511493.0896201</v>
      </c>
      <c r="K96" s="13">
        <v>1236696158.99406</v>
      </c>
      <c r="L96" s="13">
        <v>867820573.90113103</v>
      </c>
    </row>
    <row r="97" spans="2:12" s="1" customFormat="1" ht="7.35" customHeight="1" x14ac:dyDescent="0.15">
      <c r="B97" s="62">
        <v>45474</v>
      </c>
      <c r="C97" s="63">
        <v>48092</v>
      </c>
      <c r="D97" s="13">
        <v>86</v>
      </c>
      <c r="E97" s="64">
        <v>2618</v>
      </c>
      <c r="F97" s="276"/>
      <c r="G97" s="276"/>
      <c r="H97" s="256">
        <v>1745390059.20474</v>
      </c>
      <c r="I97" s="256"/>
      <c r="J97" s="13">
        <v>1512282755.88361</v>
      </c>
      <c r="K97" s="13">
        <v>1219656009.95943</v>
      </c>
      <c r="L97" s="13">
        <v>852238029.30471504</v>
      </c>
    </row>
    <row r="98" spans="2:12" s="1" customFormat="1" ht="7.35" customHeight="1" x14ac:dyDescent="0.15">
      <c r="B98" s="62">
        <v>45474</v>
      </c>
      <c r="C98" s="63">
        <v>48122</v>
      </c>
      <c r="D98" s="13">
        <v>87</v>
      </c>
      <c r="E98" s="64">
        <v>2648</v>
      </c>
      <c r="F98" s="276"/>
      <c r="G98" s="276"/>
      <c r="H98" s="256">
        <v>1727335687.39623</v>
      </c>
      <c r="I98" s="256"/>
      <c r="J98" s="13">
        <v>1494183059.03668</v>
      </c>
      <c r="K98" s="13">
        <v>1202092632.7191</v>
      </c>
      <c r="L98" s="13">
        <v>836522388.01536798</v>
      </c>
    </row>
    <row r="99" spans="2:12" s="1" customFormat="1" ht="7.35" customHeight="1" x14ac:dyDescent="0.15">
      <c r="B99" s="62">
        <v>45474</v>
      </c>
      <c r="C99" s="63">
        <v>48153</v>
      </c>
      <c r="D99" s="13">
        <v>88</v>
      </c>
      <c r="E99" s="64">
        <v>2679</v>
      </c>
      <c r="F99" s="276"/>
      <c r="G99" s="276"/>
      <c r="H99" s="256">
        <v>1710685553.63538</v>
      </c>
      <c r="I99" s="256"/>
      <c r="J99" s="13">
        <v>1477270513.0911801</v>
      </c>
      <c r="K99" s="13">
        <v>1185463671.3002</v>
      </c>
      <c r="L99" s="13">
        <v>821456370.82608104</v>
      </c>
    </row>
    <row r="100" spans="2:12" s="1" customFormat="1" ht="7.35" customHeight="1" x14ac:dyDescent="0.15">
      <c r="B100" s="62">
        <v>45474</v>
      </c>
      <c r="C100" s="63">
        <v>48183</v>
      </c>
      <c r="D100" s="13">
        <v>89</v>
      </c>
      <c r="E100" s="64">
        <v>2709</v>
      </c>
      <c r="F100" s="276"/>
      <c r="G100" s="276"/>
      <c r="H100" s="256">
        <v>1693108347.5111001</v>
      </c>
      <c r="I100" s="256"/>
      <c r="J100" s="13">
        <v>1459691747.26386</v>
      </c>
      <c r="K100" s="13">
        <v>1168474234.0147901</v>
      </c>
      <c r="L100" s="13">
        <v>806364642.04742002</v>
      </c>
    </row>
    <row r="101" spans="2:12" s="1" customFormat="1" ht="7.35" customHeight="1" x14ac:dyDescent="0.15">
      <c r="B101" s="62">
        <v>45474</v>
      </c>
      <c r="C101" s="63">
        <v>48214</v>
      </c>
      <c r="D101" s="13">
        <v>90</v>
      </c>
      <c r="E101" s="64">
        <v>2740</v>
      </c>
      <c r="F101" s="276"/>
      <c r="G101" s="276"/>
      <c r="H101" s="256">
        <v>1676280086.73524</v>
      </c>
      <c r="I101" s="256"/>
      <c r="J101" s="13">
        <v>1442732338.9452701</v>
      </c>
      <c r="K101" s="13">
        <v>1151961188.1919799</v>
      </c>
      <c r="L101" s="13">
        <v>791601854.15958798</v>
      </c>
    </row>
    <row r="102" spans="2:12" s="1" customFormat="1" ht="7.35" customHeight="1" x14ac:dyDescent="0.15">
      <c r="B102" s="62">
        <v>45474</v>
      </c>
      <c r="C102" s="63">
        <v>48245</v>
      </c>
      <c r="D102" s="13">
        <v>91</v>
      </c>
      <c r="E102" s="64">
        <v>2771</v>
      </c>
      <c r="F102" s="276"/>
      <c r="G102" s="276"/>
      <c r="H102" s="256">
        <v>1658869861.2567799</v>
      </c>
      <c r="I102" s="256"/>
      <c r="J102" s="13">
        <v>1425326227.47453</v>
      </c>
      <c r="K102" s="13">
        <v>1135168810.3336</v>
      </c>
      <c r="L102" s="13">
        <v>776758519.43709803</v>
      </c>
    </row>
    <row r="103" spans="2:12" s="1" customFormat="1" ht="7.35" customHeight="1" x14ac:dyDescent="0.15">
      <c r="B103" s="62">
        <v>45474</v>
      </c>
      <c r="C103" s="63">
        <v>48274</v>
      </c>
      <c r="D103" s="13">
        <v>92</v>
      </c>
      <c r="E103" s="64">
        <v>2800</v>
      </c>
      <c r="F103" s="276"/>
      <c r="G103" s="276"/>
      <c r="H103" s="256">
        <v>1641802583.4186499</v>
      </c>
      <c r="I103" s="256"/>
      <c r="J103" s="13">
        <v>1408423413.80878</v>
      </c>
      <c r="K103" s="13">
        <v>1119038043.4486599</v>
      </c>
      <c r="L103" s="13">
        <v>762686350.185987</v>
      </c>
    </row>
    <row r="104" spans="2:12" s="1" customFormat="1" ht="7.35" customHeight="1" x14ac:dyDescent="0.15">
      <c r="B104" s="62">
        <v>45474</v>
      </c>
      <c r="C104" s="63">
        <v>48305</v>
      </c>
      <c r="D104" s="13">
        <v>93</v>
      </c>
      <c r="E104" s="64">
        <v>2831</v>
      </c>
      <c r="F104" s="276"/>
      <c r="G104" s="276"/>
      <c r="H104" s="256">
        <v>1625587538.69543</v>
      </c>
      <c r="I104" s="256"/>
      <c r="J104" s="13">
        <v>1392148109.6299901</v>
      </c>
      <c r="K104" s="13">
        <v>1103293729.6624701</v>
      </c>
      <c r="L104" s="13">
        <v>748770786.80351996</v>
      </c>
    </row>
    <row r="105" spans="2:12" s="1" customFormat="1" ht="7.35" customHeight="1" x14ac:dyDescent="0.15">
      <c r="B105" s="62">
        <v>45474</v>
      </c>
      <c r="C105" s="63">
        <v>48335</v>
      </c>
      <c r="D105" s="13">
        <v>94</v>
      </c>
      <c r="E105" s="64">
        <v>2861</v>
      </c>
      <c r="F105" s="276"/>
      <c r="G105" s="276"/>
      <c r="H105" s="256">
        <v>1609118752.59554</v>
      </c>
      <c r="I105" s="256"/>
      <c r="J105" s="13">
        <v>1375782361.1001501</v>
      </c>
      <c r="K105" s="13">
        <v>1087640102.9784</v>
      </c>
      <c r="L105" s="13">
        <v>735121353.14819002</v>
      </c>
    </row>
    <row r="106" spans="2:12" s="1" customFormat="1" ht="7.35" customHeight="1" x14ac:dyDescent="0.15">
      <c r="B106" s="62">
        <v>45474</v>
      </c>
      <c r="C106" s="63">
        <v>48366</v>
      </c>
      <c r="D106" s="13">
        <v>95</v>
      </c>
      <c r="E106" s="64">
        <v>2892</v>
      </c>
      <c r="F106" s="276"/>
      <c r="G106" s="276"/>
      <c r="H106" s="256">
        <v>1593010615.6221499</v>
      </c>
      <c r="I106" s="256"/>
      <c r="J106" s="13">
        <v>1359699976.0317299</v>
      </c>
      <c r="K106" s="13">
        <v>1072192235.91285</v>
      </c>
      <c r="L106" s="13">
        <v>721610930.86090195</v>
      </c>
    </row>
    <row r="107" spans="2:12" s="1" customFormat="1" ht="7.35" customHeight="1" x14ac:dyDescent="0.15">
      <c r="B107" s="62">
        <v>45474</v>
      </c>
      <c r="C107" s="63">
        <v>48396</v>
      </c>
      <c r="D107" s="13">
        <v>96</v>
      </c>
      <c r="E107" s="64">
        <v>2922</v>
      </c>
      <c r="F107" s="276"/>
      <c r="G107" s="276"/>
      <c r="H107" s="256">
        <v>1576532051.85551</v>
      </c>
      <c r="I107" s="256"/>
      <c r="J107" s="13">
        <v>1343426110.9067099</v>
      </c>
      <c r="K107" s="13">
        <v>1056752102.24402</v>
      </c>
      <c r="L107" s="13">
        <v>708303926.12905896</v>
      </c>
    </row>
    <row r="108" spans="2:12" s="1" customFormat="1" ht="7.35" customHeight="1" x14ac:dyDescent="0.15">
      <c r="B108" s="62">
        <v>45474</v>
      </c>
      <c r="C108" s="63">
        <v>48427</v>
      </c>
      <c r="D108" s="13">
        <v>97</v>
      </c>
      <c r="E108" s="64">
        <v>2953</v>
      </c>
      <c r="F108" s="276"/>
      <c r="G108" s="276"/>
      <c r="H108" s="256">
        <v>1559974943.2155499</v>
      </c>
      <c r="I108" s="256"/>
      <c r="J108" s="13">
        <v>1327062515.1898601</v>
      </c>
      <c r="K108" s="13">
        <v>1041225535.46867</v>
      </c>
      <c r="L108" s="13">
        <v>694941037.99134099</v>
      </c>
    </row>
    <row r="109" spans="2:12" s="1" customFormat="1" ht="7.35" customHeight="1" x14ac:dyDescent="0.15">
      <c r="B109" s="62">
        <v>45474</v>
      </c>
      <c r="C109" s="63">
        <v>48458</v>
      </c>
      <c r="D109" s="13">
        <v>98</v>
      </c>
      <c r="E109" s="64">
        <v>2984</v>
      </c>
      <c r="F109" s="276"/>
      <c r="G109" s="276"/>
      <c r="H109" s="256">
        <v>1543925352.2823901</v>
      </c>
      <c r="I109" s="256"/>
      <c r="J109" s="13">
        <v>1311181573.0099699</v>
      </c>
      <c r="K109" s="13">
        <v>1026148839.57602</v>
      </c>
      <c r="L109" s="13">
        <v>681977625.01767504</v>
      </c>
    </row>
    <row r="110" spans="2:12" s="1" customFormat="1" ht="7.35" customHeight="1" x14ac:dyDescent="0.15">
      <c r="B110" s="62">
        <v>45474</v>
      </c>
      <c r="C110" s="63">
        <v>48488</v>
      </c>
      <c r="D110" s="13">
        <v>99</v>
      </c>
      <c r="E110" s="64">
        <v>3014</v>
      </c>
      <c r="F110" s="276"/>
      <c r="G110" s="276"/>
      <c r="H110" s="256">
        <v>1527357762.48581</v>
      </c>
      <c r="I110" s="256"/>
      <c r="J110" s="13">
        <v>1294982427.7847099</v>
      </c>
      <c r="K110" s="13">
        <v>1010976740.30629</v>
      </c>
      <c r="L110" s="13">
        <v>669140035.52247298</v>
      </c>
    </row>
    <row r="111" spans="2:12" s="1" customFormat="1" ht="7.35" customHeight="1" x14ac:dyDescent="0.15">
      <c r="B111" s="62">
        <v>45474</v>
      </c>
      <c r="C111" s="63">
        <v>48519</v>
      </c>
      <c r="D111" s="13">
        <v>100</v>
      </c>
      <c r="E111" s="64">
        <v>3045</v>
      </c>
      <c r="F111" s="276"/>
      <c r="G111" s="276"/>
      <c r="H111" s="256">
        <v>1511623477.30584</v>
      </c>
      <c r="I111" s="256"/>
      <c r="J111" s="13">
        <v>1279468229.2844999</v>
      </c>
      <c r="K111" s="13">
        <v>996324678.45278704</v>
      </c>
      <c r="L111" s="13">
        <v>656649107.79033399</v>
      </c>
    </row>
    <row r="112" spans="2:12" s="1" customFormat="1" ht="7.35" customHeight="1" x14ac:dyDescent="0.15">
      <c r="B112" s="62">
        <v>45474</v>
      </c>
      <c r="C112" s="63">
        <v>48549</v>
      </c>
      <c r="D112" s="13">
        <v>101</v>
      </c>
      <c r="E112" s="64">
        <v>3075</v>
      </c>
      <c r="F112" s="276"/>
      <c r="G112" s="276"/>
      <c r="H112" s="256">
        <v>1495540493.04284</v>
      </c>
      <c r="I112" s="256"/>
      <c r="J112" s="13">
        <v>1263777487.4300399</v>
      </c>
      <c r="K112" s="13">
        <v>981684114.61325705</v>
      </c>
      <c r="L112" s="13">
        <v>644347751.95608103</v>
      </c>
    </row>
    <row r="113" spans="2:12" s="1" customFormat="1" ht="7.35" customHeight="1" x14ac:dyDescent="0.15">
      <c r="B113" s="62">
        <v>45474</v>
      </c>
      <c r="C113" s="63">
        <v>48580</v>
      </c>
      <c r="D113" s="13">
        <v>102</v>
      </c>
      <c r="E113" s="64">
        <v>3106</v>
      </c>
      <c r="F113" s="276"/>
      <c r="G113" s="276"/>
      <c r="H113" s="256">
        <v>1479589178.7867601</v>
      </c>
      <c r="I113" s="256"/>
      <c r="J113" s="13">
        <v>1248177540.5281999</v>
      </c>
      <c r="K113" s="13">
        <v>967100494.338763</v>
      </c>
      <c r="L113" s="13">
        <v>632086884.64170206</v>
      </c>
    </row>
    <row r="114" spans="2:12" s="1" customFormat="1" ht="7.35" customHeight="1" x14ac:dyDescent="0.15">
      <c r="B114" s="62">
        <v>45474</v>
      </c>
      <c r="C114" s="63">
        <v>48611</v>
      </c>
      <c r="D114" s="13">
        <v>103</v>
      </c>
      <c r="E114" s="64">
        <v>3137</v>
      </c>
      <c r="F114" s="276"/>
      <c r="G114" s="276"/>
      <c r="H114" s="256">
        <v>1463914545.3769801</v>
      </c>
      <c r="I114" s="256"/>
      <c r="J114" s="13">
        <v>1232859886.84654</v>
      </c>
      <c r="K114" s="13">
        <v>952802870.29219496</v>
      </c>
      <c r="L114" s="13">
        <v>620104453.19267797</v>
      </c>
    </row>
    <row r="115" spans="2:12" s="1" customFormat="1" ht="7.35" customHeight="1" x14ac:dyDescent="0.15">
      <c r="B115" s="62">
        <v>45474</v>
      </c>
      <c r="C115" s="63">
        <v>48639</v>
      </c>
      <c r="D115" s="13">
        <v>104</v>
      </c>
      <c r="E115" s="64">
        <v>3165</v>
      </c>
      <c r="F115" s="276"/>
      <c r="G115" s="276"/>
      <c r="H115" s="256">
        <v>1448389305.5042701</v>
      </c>
      <c r="I115" s="256"/>
      <c r="J115" s="13">
        <v>1217916260.59865</v>
      </c>
      <c r="K115" s="13">
        <v>939091434.74873304</v>
      </c>
      <c r="L115" s="13">
        <v>608842112.40251398</v>
      </c>
    </row>
    <row r="116" spans="2:12" s="1" customFormat="1" ht="7.35" customHeight="1" x14ac:dyDescent="0.15">
      <c r="B116" s="62">
        <v>45474</v>
      </c>
      <c r="C116" s="63">
        <v>48670</v>
      </c>
      <c r="D116" s="13">
        <v>105</v>
      </c>
      <c r="E116" s="64">
        <v>3196</v>
      </c>
      <c r="F116" s="276"/>
      <c r="G116" s="276"/>
      <c r="H116" s="256">
        <v>1432947784.7484601</v>
      </c>
      <c r="I116" s="256"/>
      <c r="J116" s="13">
        <v>1202888197.9538801</v>
      </c>
      <c r="K116" s="13">
        <v>925145002.88246</v>
      </c>
      <c r="L116" s="13">
        <v>597259727.18514097</v>
      </c>
    </row>
    <row r="117" spans="2:12" s="1" customFormat="1" ht="7.35" customHeight="1" x14ac:dyDescent="0.15">
      <c r="B117" s="62">
        <v>45474</v>
      </c>
      <c r="C117" s="63">
        <v>48700</v>
      </c>
      <c r="D117" s="13">
        <v>106</v>
      </c>
      <c r="E117" s="64">
        <v>3226</v>
      </c>
      <c r="F117" s="276"/>
      <c r="G117" s="276"/>
      <c r="H117" s="256">
        <v>1417451571.2596099</v>
      </c>
      <c r="I117" s="256"/>
      <c r="J117" s="13">
        <v>1187926822.5582199</v>
      </c>
      <c r="K117" s="13">
        <v>911389454.84134305</v>
      </c>
      <c r="L117" s="13">
        <v>585967470.19979703</v>
      </c>
    </row>
    <row r="118" spans="2:12" s="1" customFormat="1" ht="7.35" customHeight="1" x14ac:dyDescent="0.15">
      <c r="B118" s="62">
        <v>45474</v>
      </c>
      <c r="C118" s="63">
        <v>48731</v>
      </c>
      <c r="D118" s="13">
        <v>107</v>
      </c>
      <c r="E118" s="64">
        <v>3257</v>
      </c>
      <c r="F118" s="276"/>
      <c r="G118" s="276"/>
      <c r="H118" s="256">
        <v>1402139135.1171899</v>
      </c>
      <c r="I118" s="256"/>
      <c r="J118" s="13">
        <v>1173100848.5969501</v>
      </c>
      <c r="K118" s="13">
        <v>897725894.98538494</v>
      </c>
      <c r="L118" s="13">
        <v>574737956.97906303</v>
      </c>
    </row>
    <row r="119" spans="2:12" s="1" customFormat="1" ht="7.35" customHeight="1" x14ac:dyDescent="0.15">
      <c r="B119" s="62">
        <v>45474</v>
      </c>
      <c r="C119" s="63">
        <v>48761</v>
      </c>
      <c r="D119" s="13">
        <v>108</v>
      </c>
      <c r="E119" s="64">
        <v>3287</v>
      </c>
      <c r="F119" s="276"/>
      <c r="G119" s="276"/>
      <c r="H119" s="256">
        <v>1386898705.062</v>
      </c>
      <c r="I119" s="256"/>
      <c r="J119" s="13">
        <v>1158445324.0458801</v>
      </c>
      <c r="K119" s="13">
        <v>884328683.82588804</v>
      </c>
      <c r="L119" s="13">
        <v>563840052.16945601</v>
      </c>
    </row>
    <row r="120" spans="2:12" s="1" customFormat="1" ht="7.35" customHeight="1" x14ac:dyDescent="0.15">
      <c r="B120" s="62">
        <v>45474</v>
      </c>
      <c r="C120" s="63">
        <v>48792</v>
      </c>
      <c r="D120" s="13">
        <v>109</v>
      </c>
      <c r="E120" s="64">
        <v>3318</v>
      </c>
      <c r="F120" s="276"/>
      <c r="G120" s="276"/>
      <c r="H120" s="256">
        <v>1371746260.4135499</v>
      </c>
      <c r="I120" s="256"/>
      <c r="J120" s="13">
        <v>1143845484.87184</v>
      </c>
      <c r="K120" s="13">
        <v>870962840.07873905</v>
      </c>
      <c r="L120" s="13">
        <v>552966035.02459598</v>
      </c>
    </row>
    <row r="121" spans="2:12" s="1" customFormat="1" ht="7.35" customHeight="1" x14ac:dyDescent="0.15">
      <c r="B121" s="62">
        <v>45474</v>
      </c>
      <c r="C121" s="63">
        <v>48823</v>
      </c>
      <c r="D121" s="13">
        <v>110</v>
      </c>
      <c r="E121" s="64">
        <v>3349</v>
      </c>
      <c r="F121" s="276"/>
      <c r="G121" s="276"/>
      <c r="H121" s="256">
        <v>1356666432.1920199</v>
      </c>
      <c r="I121" s="256"/>
      <c r="J121" s="13">
        <v>1129352287.34552</v>
      </c>
      <c r="K121" s="13">
        <v>857740254.834993</v>
      </c>
      <c r="L121" s="13">
        <v>542264585.68161702</v>
      </c>
    </row>
    <row r="122" spans="2:12" s="1" customFormat="1" ht="7.35" customHeight="1" x14ac:dyDescent="0.15">
      <c r="B122" s="62">
        <v>45474</v>
      </c>
      <c r="C122" s="63">
        <v>48853</v>
      </c>
      <c r="D122" s="13">
        <v>111</v>
      </c>
      <c r="E122" s="64">
        <v>3379</v>
      </c>
      <c r="F122" s="276"/>
      <c r="G122" s="276"/>
      <c r="H122" s="256">
        <v>1341610812.32758</v>
      </c>
      <c r="I122" s="256"/>
      <c r="J122" s="13">
        <v>1114986133.7246599</v>
      </c>
      <c r="K122" s="13">
        <v>844744923.30916202</v>
      </c>
      <c r="L122" s="13">
        <v>531859748.35155702</v>
      </c>
    </row>
    <row r="123" spans="2:12" s="1" customFormat="1" ht="7.35" customHeight="1" x14ac:dyDescent="0.15">
      <c r="B123" s="62">
        <v>45474</v>
      </c>
      <c r="C123" s="63">
        <v>48884</v>
      </c>
      <c r="D123" s="13">
        <v>112</v>
      </c>
      <c r="E123" s="64">
        <v>3410</v>
      </c>
      <c r="F123" s="276"/>
      <c r="G123" s="276"/>
      <c r="H123" s="256">
        <v>1326660104.1898501</v>
      </c>
      <c r="I123" s="256"/>
      <c r="J123" s="13">
        <v>1100690871.88345</v>
      </c>
      <c r="K123" s="13">
        <v>831793613.97517204</v>
      </c>
      <c r="L123" s="13">
        <v>521487297.96534902</v>
      </c>
    </row>
    <row r="124" spans="2:12" s="1" customFormat="1" ht="7.35" customHeight="1" x14ac:dyDescent="0.15">
      <c r="B124" s="62">
        <v>45474</v>
      </c>
      <c r="C124" s="63">
        <v>48914</v>
      </c>
      <c r="D124" s="13">
        <v>113</v>
      </c>
      <c r="E124" s="64">
        <v>3440</v>
      </c>
      <c r="F124" s="276"/>
      <c r="G124" s="276"/>
      <c r="H124" s="256">
        <v>1310992864.0193601</v>
      </c>
      <c r="I124" s="256"/>
      <c r="J124" s="13">
        <v>1085906877.9991801</v>
      </c>
      <c r="K124" s="13">
        <v>818601560.37421894</v>
      </c>
      <c r="L124" s="13">
        <v>511112855.493141</v>
      </c>
    </row>
    <row r="125" spans="2:12" s="1" customFormat="1" ht="7.35" customHeight="1" x14ac:dyDescent="0.15">
      <c r="B125" s="62">
        <v>45474</v>
      </c>
      <c r="C125" s="63">
        <v>48945</v>
      </c>
      <c r="D125" s="13">
        <v>114</v>
      </c>
      <c r="E125" s="64">
        <v>3471</v>
      </c>
      <c r="F125" s="276"/>
      <c r="G125" s="276"/>
      <c r="H125" s="256">
        <v>1296023912.8957</v>
      </c>
      <c r="I125" s="256"/>
      <c r="J125" s="13">
        <v>1071687215.65518</v>
      </c>
      <c r="K125" s="13">
        <v>805827579.54027402</v>
      </c>
      <c r="L125" s="13">
        <v>501006064.60470599</v>
      </c>
    </row>
    <row r="126" spans="2:12" s="1" customFormat="1" ht="7.35" customHeight="1" x14ac:dyDescent="0.15">
      <c r="B126" s="62">
        <v>45474</v>
      </c>
      <c r="C126" s="63">
        <v>48976</v>
      </c>
      <c r="D126" s="13">
        <v>115</v>
      </c>
      <c r="E126" s="64">
        <v>3502</v>
      </c>
      <c r="F126" s="276"/>
      <c r="G126" s="276"/>
      <c r="H126" s="256">
        <v>1280952848.49962</v>
      </c>
      <c r="I126" s="256"/>
      <c r="J126" s="13">
        <v>1057428370.06857</v>
      </c>
      <c r="K126" s="13">
        <v>793083889.90185297</v>
      </c>
      <c r="L126" s="13">
        <v>490994473.102786</v>
      </c>
    </row>
    <row r="127" spans="2:12" s="1" customFormat="1" ht="7.35" customHeight="1" x14ac:dyDescent="0.15">
      <c r="B127" s="62">
        <v>45474</v>
      </c>
      <c r="C127" s="63">
        <v>49004</v>
      </c>
      <c r="D127" s="13">
        <v>116</v>
      </c>
      <c r="E127" s="64">
        <v>3530</v>
      </c>
      <c r="F127" s="276"/>
      <c r="G127" s="276"/>
      <c r="H127" s="256">
        <v>1266180078.05006</v>
      </c>
      <c r="I127" s="256"/>
      <c r="J127" s="13">
        <v>1043632063.27969</v>
      </c>
      <c r="K127" s="13">
        <v>780938258.30734706</v>
      </c>
      <c r="L127" s="13">
        <v>481625182.069695</v>
      </c>
    </row>
    <row r="128" spans="2:12" s="1" customFormat="1" ht="7.35" customHeight="1" x14ac:dyDescent="0.15">
      <c r="B128" s="62">
        <v>45474</v>
      </c>
      <c r="C128" s="63">
        <v>49035</v>
      </c>
      <c r="D128" s="13">
        <v>117</v>
      </c>
      <c r="E128" s="64">
        <v>3561</v>
      </c>
      <c r="F128" s="276"/>
      <c r="G128" s="276"/>
      <c r="H128" s="256">
        <v>1251467996.2077301</v>
      </c>
      <c r="I128" s="256"/>
      <c r="J128" s="13">
        <v>1029756315.5783401</v>
      </c>
      <c r="K128" s="13">
        <v>768595510.29265702</v>
      </c>
      <c r="L128" s="13">
        <v>472005380.713045</v>
      </c>
    </row>
    <row r="129" spans="2:12" s="1" customFormat="1" ht="7.35" customHeight="1" x14ac:dyDescent="0.15">
      <c r="B129" s="62">
        <v>45474</v>
      </c>
      <c r="C129" s="63">
        <v>49065</v>
      </c>
      <c r="D129" s="13">
        <v>118</v>
      </c>
      <c r="E129" s="64">
        <v>3591</v>
      </c>
      <c r="F129" s="276"/>
      <c r="G129" s="276"/>
      <c r="H129" s="256">
        <v>1236527577.46228</v>
      </c>
      <c r="I129" s="256"/>
      <c r="J129" s="13">
        <v>1015792690.28363</v>
      </c>
      <c r="K129" s="13">
        <v>756307190.85725105</v>
      </c>
      <c r="L129" s="13">
        <v>462555042.069359</v>
      </c>
    </row>
    <row r="130" spans="2:12" s="1" customFormat="1" ht="7.35" customHeight="1" x14ac:dyDescent="0.15">
      <c r="B130" s="62">
        <v>45474</v>
      </c>
      <c r="C130" s="63">
        <v>49096</v>
      </c>
      <c r="D130" s="13">
        <v>119</v>
      </c>
      <c r="E130" s="64">
        <v>3622</v>
      </c>
      <c r="F130" s="276"/>
      <c r="G130" s="276"/>
      <c r="H130" s="256">
        <v>1221571745.08406</v>
      </c>
      <c r="I130" s="256"/>
      <c r="J130" s="13">
        <v>1001804630.41527</v>
      </c>
      <c r="K130" s="13">
        <v>743995440.31099701</v>
      </c>
      <c r="L130" s="13">
        <v>453097935.32893699</v>
      </c>
    </row>
    <row r="131" spans="2:12" s="1" customFormat="1" ht="7.35" customHeight="1" x14ac:dyDescent="0.15">
      <c r="B131" s="62">
        <v>45474</v>
      </c>
      <c r="C131" s="63">
        <v>49126</v>
      </c>
      <c r="D131" s="13">
        <v>120</v>
      </c>
      <c r="E131" s="64">
        <v>3652</v>
      </c>
      <c r="F131" s="276"/>
      <c r="G131" s="276"/>
      <c r="H131" s="256">
        <v>1207136391.7030201</v>
      </c>
      <c r="I131" s="256"/>
      <c r="J131" s="13">
        <v>988341334.80187297</v>
      </c>
      <c r="K131" s="13">
        <v>732190290.584602</v>
      </c>
      <c r="L131" s="13">
        <v>444080658.42266798</v>
      </c>
    </row>
    <row r="132" spans="2:12" s="1" customFormat="1" ht="7.35" customHeight="1" x14ac:dyDescent="0.15">
      <c r="B132" s="62">
        <v>45474</v>
      </c>
      <c r="C132" s="63">
        <v>49157</v>
      </c>
      <c r="D132" s="13">
        <v>121</v>
      </c>
      <c r="E132" s="64">
        <v>3683</v>
      </c>
      <c r="F132" s="276"/>
      <c r="G132" s="276"/>
      <c r="H132" s="256">
        <v>1192713687.2288799</v>
      </c>
      <c r="I132" s="256"/>
      <c r="J132" s="13">
        <v>974876492.62802899</v>
      </c>
      <c r="K132" s="13">
        <v>720378425.45194805</v>
      </c>
      <c r="L132" s="13">
        <v>435066065.20891899</v>
      </c>
    </row>
    <row r="133" spans="2:12" s="1" customFormat="1" ht="7.35" customHeight="1" x14ac:dyDescent="0.15">
      <c r="B133" s="62">
        <v>45474</v>
      </c>
      <c r="C133" s="63">
        <v>49188</v>
      </c>
      <c r="D133" s="13">
        <v>122</v>
      </c>
      <c r="E133" s="64">
        <v>3714</v>
      </c>
      <c r="F133" s="276"/>
      <c r="G133" s="276"/>
      <c r="H133" s="256">
        <v>1178281993.4822299</v>
      </c>
      <c r="I133" s="256"/>
      <c r="J133" s="13">
        <v>961447147.05258596</v>
      </c>
      <c r="K133" s="13">
        <v>708648067.86110795</v>
      </c>
      <c r="L133" s="13">
        <v>426168885.93679398</v>
      </c>
    </row>
    <row r="134" spans="2:12" s="1" customFormat="1" ht="7.35" customHeight="1" x14ac:dyDescent="0.15">
      <c r="B134" s="62">
        <v>45474</v>
      </c>
      <c r="C134" s="63">
        <v>49218</v>
      </c>
      <c r="D134" s="13">
        <v>123</v>
      </c>
      <c r="E134" s="64">
        <v>3744</v>
      </c>
      <c r="F134" s="276"/>
      <c r="G134" s="276"/>
      <c r="H134" s="256">
        <v>1164193586.3863699</v>
      </c>
      <c r="I134" s="256"/>
      <c r="J134" s="13">
        <v>948392120.32707</v>
      </c>
      <c r="K134" s="13">
        <v>697305188.30915904</v>
      </c>
      <c r="L134" s="13">
        <v>417628484.22439897</v>
      </c>
    </row>
    <row r="135" spans="2:12" s="1" customFormat="1" ht="7.35" customHeight="1" x14ac:dyDescent="0.15">
      <c r="B135" s="62">
        <v>45474</v>
      </c>
      <c r="C135" s="63">
        <v>49249</v>
      </c>
      <c r="D135" s="13">
        <v>124</v>
      </c>
      <c r="E135" s="64">
        <v>3775</v>
      </c>
      <c r="F135" s="276"/>
      <c r="G135" s="276"/>
      <c r="H135" s="256">
        <v>1150186636.3173599</v>
      </c>
      <c r="I135" s="256"/>
      <c r="J135" s="13">
        <v>935392387.14989901</v>
      </c>
      <c r="K135" s="13">
        <v>685998053.60165298</v>
      </c>
      <c r="L135" s="13">
        <v>409116239.13713902</v>
      </c>
    </row>
    <row r="136" spans="2:12" s="1" customFormat="1" ht="7.35" customHeight="1" x14ac:dyDescent="0.15">
      <c r="B136" s="62">
        <v>45474</v>
      </c>
      <c r="C136" s="63">
        <v>49279</v>
      </c>
      <c r="D136" s="13">
        <v>125</v>
      </c>
      <c r="E136" s="64">
        <v>3805</v>
      </c>
      <c r="F136" s="276"/>
      <c r="G136" s="276"/>
      <c r="H136" s="256">
        <v>1136127241.1542301</v>
      </c>
      <c r="I136" s="256"/>
      <c r="J136" s="13">
        <v>922441954.17702305</v>
      </c>
      <c r="K136" s="13">
        <v>674835416.36505103</v>
      </c>
      <c r="L136" s="13">
        <v>400809295.722085</v>
      </c>
    </row>
    <row r="137" spans="2:12" s="1" customFormat="1" ht="7.35" customHeight="1" x14ac:dyDescent="0.15">
      <c r="B137" s="62">
        <v>45474</v>
      </c>
      <c r="C137" s="63">
        <v>49310</v>
      </c>
      <c r="D137" s="13">
        <v>126</v>
      </c>
      <c r="E137" s="64">
        <v>3836</v>
      </c>
      <c r="F137" s="276"/>
      <c r="G137" s="276"/>
      <c r="H137" s="256">
        <v>1121990556.6777599</v>
      </c>
      <c r="I137" s="256"/>
      <c r="J137" s="13">
        <v>909419065.54434395</v>
      </c>
      <c r="K137" s="13">
        <v>663616181.73841</v>
      </c>
      <c r="L137" s="13">
        <v>392476362.07167202</v>
      </c>
    </row>
    <row r="138" spans="2:12" s="1" customFormat="1" ht="7.35" customHeight="1" x14ac:dyDescent="0.15">
      <c r="B138" s="62">
        <v>45474</v>
      </c>
      <c r="C138" s="63">
        <v>49341</v>
      </c>
      <c r="D138" s="13">
        <v>127</v>
      </c>
      <c r="E138" s="64">
        <v>3867</v>
      </c>
      <c r="F138" s="276"/>
      <c r="G138" s="276"/>
      <c r="H138" s="256">
        <v>1108220879.3779299</v>
      </c>
      <c r="I138" s="256"/>
      <c r="J138" s="13">
        <v>896734668.65225506</v>
      </c>
      <c r="K138" s="13">
        <v>652696022.10936499</v>
      </c>
      <c r="L138" s="13">
        <v>384382956.96824998</v>
      </c>
    </row>
    <row r="139" spans="2:12" s="1" customFormat="1" ht="7.35" customHeight="1" x14ac:dyDescent="0.15">
      <c r="B139" s="62">
        <v>45474</v>
      </c>
      <c r="C139" s="63">
        <v>49369</v>
      </c>
      <c r="D139" s="13">
        <v>128</v>
      </c>
      <c r="E139" s="64">
        <v>3895</v>
      </c>
      <c r="F139" s="276"/>
      <c r="G139" s="276"/>
      <c r="H139" s="256">
        <v>1094518693.16453</v>
      </c>
      <c r="I139" s="256"/>
      <c r="J139" s="13">
        <v>884290457.24942601</v>
      </c>
      <c r="K139" s="13">
        <v>642159719.21139503</v>
      </c>
      <c r="L139" s="13">
        <v>376730887.58970702</v>
      </c>
    </row>
    <row r="140" spans="2:12" s="1" customFormat="1" ht="7.35" customHeight="1" x14ac:dyDescent="0.15">
      <c r="B140" s="62">
        <v>45474</v>
      </c>
      <c r="C140" s="63">
        <v>49400</v>
      </c>
      <c r="D140" s="13">
        <v>129</v>
      </c>
      <c r="E140" s="64">
        <v>3926</v>
      </c>
      <c r="F140" s="276"/>
      <c r="G140" s="276"/>
      <c r="H140" s="256">
        <v>1080900032.6372399</v>
      </c>
      <c r="I140" s="256"/>
      <c r="J140" s="13">
        <v>871806422.63403296</v>
      </c>
      <c r="K140" s="13">
        <v>631483894.54564404</v>
      </c>
      <c r="L140" s="13">
        <v>368898650.95015699</v>
      </c>
    </row>
    <row r="141" spans="2:12" s="1" customFormat="1" ht="7.35" customHeight="1" x14ac:dyDescent="0.15">
      <c r="B141" s="62">
        <v>45474</v>
      </c>
      <c r="C141" s="63">
        <v>49430</v>
      </c>
      <c r="D141" s="13">
        <v>130</v>
      </c>
      <c r="E141" s="64">
        <v>3956</v>
      </c>
      <c r="F141" s="276"/>
      <c r="G141" s="276"/>
      <c r="H141" s="256">
        <v>1067162152.22679</v>
      </c>
      <c r="I141" s="256"/>
      <c r="J141" s="13">
        <v>859313250.90817797</v>
      </c>
      <c r="K141" s="13">
        <v>620902617.51170504</v>
      </c>
      <c r="L141" s="13">
        <v>361230458.57853699</v>
      </c>
    </row>
    <row r="142" spans="2:12" s="1" customFormat="1" ht="7.35" customHeight="1" x14ac:dyDescent="0.15">
      <c r="B142" s="62">
        <v>45474</v>
      </c>
      <c r="C142" s="63">
        <v>49461</v>
      </c>
      <c r="D142" s="13">
        <v>131</v>
      </c>
      <c r="E142" s="64">
        <v>3987</v>
      </c>
      <c r="F142" s="276"/>
      <c r="G142" s="276"/>
      <c r="H142" s="256">
        <v>1053201810.89246</v>
      </c>
      <c r="I142" s="256"/>
      <c r="J142" s="13">
        <v>846633542.78434002</v>
      </c>
      <c r="K142" s="13">
        <v>610185025.63516104</v>
      </c>
      <c r="L142" s="13">
        <v>353491550.13735402</v>
      </c>
    </row>
    <row r="143" spans="2:12" s="1" customFormat="1" ht="7.35" customHeight="1" x14ac:dyDescent="0.15">
      <c r="B143" s="62">
        <v>45474</v>
      </c>
      <c r="C143" s="63">
        <v>49491</v>
      </c>
      <c r="D143" s="13">
        <v>132</v>
      </c>
      <c r="E143" s="64">
        <v>4017</v>
      </c>
      <c r="F143" s="276"/>
      <c r="G143" s="276"/>
      <c r="H143" s="256">
        <v>1039916976.49497</v>
      </c>
      <c r="I143" s="256"/>
      <c r="J143" s="13">
        <v>834582169.70647204</v>
      </c>
      <c r="K143" s="13">
        <v>600018918.89093602</v>
      </c>
      <c r="L143" s="13">
        <v>346177246.25189197</v>
      </c>
    </row>
    <row r="144" spans="2:12" s="1" customFormat="1" ht="7.35" customHeight="1" x14ac:dyDescent="0.15">
      <c r="B144" s="62">
        <v>45474</v>
      </c>
      <c r="C144" s="63">
        <v>49522</v>
      </c>
      <c r="D144" s="13">
        <v>133</v>
      </c>
      <c r="E144" s="64">
        <v>4048</v>
      </c>
      <c r="F144" s="276"/>
      <c r="G144" s="276"/>
      <c r="H144" s="256">
        <v>1026736459.89413</v>
      </c>
      <c r="I144" s="256"/>
      <c r="J144" s="13">
        <v>822606614.58587503</v>
      </c>
      <c r="K144" s="13">
        <v>589905074.77511096</v>
      </c>
      <c r="L144" s="13">
        <v>338900591.35618001</v>
      </c>
    </row>
    <row r="145" spans="2:12" s="1" customFormat="1" ht="7.35" customHeight="1" x14ac:dyDescent="0.15">
      <c r="B145" s="62">
        <v>45474</v>
      </c>
      <c r="C145" s="63">
        <v>49553</v>
      </c>
      <c r="D145" s="13">
        <v>134</v>
      </c>
      <c r="E145" s="64">
        <v>4079</v>
      </c>
      <c r="F145" s="276"/>
      <c r="G145" s="276"/>
      <c r="H145" s="256">
        <v>1013027650.8896</v>
      </c>
      <c r="I145" s="256"/>
      <c r="J145" s="13">
        <v>810246739.043998</v>
      </c>
      <c r="K145" s="13">
        <v>579563891.23303699</v>
      </c>
      <c r="L145" s="13">
        <v>331549313.93469399</v>
      </c>
    </row>
    <row r="146" spans="2:12" s="1" customFormat="1" ht="7.35" customHeight="1" x14ac:dyDescent="0.15">
      <c r="B146" s="62">
        <v>45474</v>
      </c>
      <c r="C146" s="63">
        <v>49583</v>
      </c>
      <c r="D146" s="13">
        <v>135</v>
      </c>
      <c r="E146" s="64">
        <v>4109</v>
      </c>
      <c r="F146" s="276"/>
      <c r="G146" s="276"/>
      <c r="H146" s="256">
        <v>1000105639.36181</v>
      </c>
      <c r="I146" s="256"/>
      <c r="J146" s="13">
        <v>798598386.95212805</v>
      </c>
      <c r="K146" s="13">
        <v>569825950.72425306</v>
      </c>
      <c r="L146" s="13">
        <v>324642310.91758502</v>
      </c>
    </row>
    <row r="147" spans="2:12" s="1" customFormat="1" ht="7.35" customHeight="1" x14ac:dyDescent="0.15">
      <c r="B147" s="62">
        <v>45474</v>
      </c>
      <c r="C147" s="63">
        <v>49614</v>
      </c>
      <c r="D147" s="13">
        <v>136</v>
      </c>
      <c r="E147" s="64">
        <v>4140</v>
      </c>
      <c r="F147" s="276"/>
      <c r="G147" s="276"/>
      <c r="H147" s="256">
        <v>987269823.31065702</v>
      </c>
      <c r="I147" s="256"/>
      <c r="J147" s="13">
        <v>787011709.80026305</v>
      </c>
      <c r="K147" s="13">
        <v>560130320.54054105</v>
      </c>
      <c r="L147" s="13">
        <v>317766857.52967602</v>
      </c>
    </row>
    <row r="148" spans="2:12" s="1" customFormat="1" ht="7.35" customHeight="1" x14ac:dyDescent="0.15">
      <c r="B148" s="62">
        <v>45474</v>
      </c>
      <c r="C148" s="63">
        <v>49644</v>
      </c>
      <c r="D148" s="13">
        <v>137</v>
      </c>
      <c r="E148" s="64">
        <v>4170</v>
      </c>
      <c r="F148" s="276"/>
      <c r="G148" s="276"/>
      <c r="H148" s="256">
        <v>974480708.59634805</v>
      </c>
      <c r="I148" s="256"/>
      <c r="J148" s="13">
        <v>775541670.69920301</v>
      </c>
      <c r="K148" s="13">
        <v>550608349.99785101</v>
      </c>
      <c r="L148" s="13">
        <v>311084515.03550899</v>
      </c>
    </row>
    <row r="149" spans="2:12" s="1" customFormat="1" ht="7.35" customHeight="1" x14ac:dyDescent="0.15">
      <c r="B149" s="62">
        <v>45474</v>
      </c>
      <c r="C149" s="63">
        <v>49675</v>
      </c>
      <c r="D149" s="13">
        <v>138</v>
      </c>
      <c r="E149" s="64">
        <v>4201</v>
      </c>
      <c r="F149" s="276"/>
      <c r="G149" s="276"/>
      <c r="H149" s="256">
        <v>961736691.82843494</v>
      </c>
      <c r="I149" s="256"/>
      <c r="J149" s="13">
        <v>764101155.37386501</v>
      </c>
      <c r="K149" s="13">
        <v>541106317.673226</v>
      </c>
      <c r="L149" s="13">
        <v>304421151.613231</v>
      </c>
    </row>
    <row r="150" spans="2:12" s="1" customFormat="1" ht="7.35" customHeight="1" x14ac:dyDescent="0.15">
      <c r="B150" s="62">
        <v>45474</v>
      </c>
      <c r="C150" s="63">
        <v>49706</v>
      </c>
      <c r="D150" s="13">
        <v>139</v>
      </c>
      <c r="E150" s="64">
        <v>4232</v>
      </c>
      <c r="F150" s="276"/>
      <c r="G150" s="276"/>
      <c r="H150" s="256">
        <v>949029390.48716497</v>
      </c>
      <c r="I150" s="256"/>
      <c r="J150" s="13">
        <v>752726337.97749496</v>
      </c>
      <c r="K150" s="13">
        <v>531695461.68037701</v>
      </c>
      <c r="L150" s="13">
        <v>297859730.99052602</v>
      </c>
    </row>
    <row r="151" spans="2:12" s="1" customFormat="1" ht="7.35" customHeight="1" x14ac:dyDescent="0.15">
      <c r="B151" s="62">
        <v>45474</v>
      </c>
      <c r="C151" s="63">
        <v>49735</v>
      </c>
      <c r="D151" s="13">
        <v>140</v>
      </c>
      <c r="E151" s="64">
        <v>4261</v>
      </c>
      <c r="F151" s="276"/>
      <c r="G151" s="276"/>
      <c r="H151" s="256">
        <v>936367858.87263095</v>
      </c>
      <c r="I151" s="256"/>
      <c r="J151" s="13">
        <v>741505351.46225798</v>
      </c>
      <c r="K151" s="13">
        <v>522523193.534949</v>
      </c>
      <c r="L151" s="13">
        <v>291561354.65686399</v>
      </c>
    </row>
    <row r="152" spans="2:12" s="1" customFormat="1" ht="7.35" customHeight="1" x14ac:dyDescent="0.15">
      <c r="B152" s="62">
        <v>45474</v>
      </c>
      <c r="C152" s="63">
        <v>49766</v>
      </c>
      <c r="D152" s="13">
        <v>141</v>
      </c>
      <c r="E152" s="64">
        <v>4292</v>
      </c>
      <c r="F152" s="276"/>
      <c r="G152" s="276"/>
      <c r="H152" s="256">
        <v>923794626.89474702</v>
      </c>
      <c r="I152" s="256"/>
      <c r="J152" s="13">
        <v>730307906.87342095</v>
      </c>
      <c r="K152" s="13">
        <v>513323773.73466498</v>
      </c>
      <c r="L152" s="13">
        <v>285215014.88656998</v>
      </c>
    </row>
    <row r="153" spans="2:12" s="1" customFormat="1" ht="7.35" customHeight="1" x14ac:dyDescent="0.15">
      <c r="B153" s="62">
        <v>45474</v>
      </c>
      <c r="C153" s="63">
        <v>49796</v>
      </c>
      <c r="D153" s="13">
        <v>142</v>
      </c>
      <c r="E153" s="64">
        <v>4322</v>
      </c>
      <c r="F153" s="276"/>
      <c r="G153" s="276"/>
      <c r="H153" s="256">
        <v>911291180.06378305</v>
      </c>
      <c r="I153" s="256"/>
      <c r="J153" s="13">
        <v>719240771.32162905</v>
      </c>
      <c r="K153" s="13">
        <v>504300549.16337299</v>
      </c>
      <c r="L153" s="13">
        <v>279052894.10361999</v>
      </c>
    </row>
    <row r="154" spans="2:12" s="1" customFormat="1" ht="7.35" customHeight="1" x14ac:dyDescent="0.15">
      <c r="B154" s="62">
        <v>45474</v>
      </c>
      <c r="C154" s="63">
        <v>49827</v>
      </c>
      <c r="D154" s="13">
        <v>143</v>
      </c>
      <c r="E154" s="64">
        <v>4353</v>
      </c>
      <c r="F154" s="276"/>
      <c r="G154" s="276"/>
      <c r="H154" s="256">
        <v>898890743.08935905</v>
      </c>
      <c r="I154" s="256"/>
      <c r="J154" s="13">
        <v>708250383.26253605</v>
      </c>
      <c r="K154" s="13">
        <v>495331621.79315603</v>
      </c>
      <c r="L154" s="13">
        <v>272929050.02448398</v>
      </c>
    </row>
    <row r="155" spans="2:12" s="1" customFormat="1" ht="7.35" customHeight="1" x14ac:dyDescent="0.15">
      <c r="B155" s="62">
        <v>45474</v>
      </c>
      <c r="C155" s="63">
        <v>49857</v>
      </c>
      <c r="D155" s="13">
        <v>144</v>
      </c>
      <c r="E155" s="64">
        <v>4383</v>
      </c>
      <c r="F155" s="276"/>
      <c r="G155" s="276"/>
      <c r="H155" s="256">
        <v>886667328.22185802</v>
      </c>
      <c r="I155" s="256"/>
      <c r="J155" s="13">
        <v>697472640.71193504</v>
      </c>
      <c r="K155" s="13">
        <v>486593361.53807497</v>
      </c>
      <c r="L155" s="13">
        <v>267015192.674876</v>
      </c>
    </row>
    <row r="156" spans="2:12" s="1" customFormat="1" ht="7.35" customHeight="1" x14ac:dyDescent="0.15">
      <c r="B156" s="62">
        <v>45474</v>
      </c>
      <c r="C156" s="63">
        <v>49888</v>
      </c>
      <c r="D156" s="13">
        <v>145</v>
      </c>
      <c r="E156" s="64">
        <v>4414</v>
      </c>
      <c r="F156" s="276"/>
      <c r="G156" s="276"/>
      <c r="H156" s="256">
        <v>874599256.68128204</v>
      </c>
      <c r="I156" s="256"/>
      <c r="J156" s="13">
        <v>686812757.43801796</v>
      </c>
      <c r="K156" s="13">
        <v>477937876.40394801</v>
      </c>
      <c r="L156" s="13">
        <v>261154709.532343</v>
      </c>
    </row>
    <row r="157" spans="2:12" s="1" customFormat="1" ht="7.35" customHeight="1" x14ac:dyDescent="0.15">
      <c r="B157" s="62">
        <v>45474</v>
      </c>
      <c r="C157" s="63">
        <v>49919</v>
      </c>
      <c r="D157" s="13">
        <v>146</v>
      </c>
      <c r="E157" s="64">
        <v>4445</v>
      </c>
      <c r="F157" s="276"/>
      <c r="G157" s="276"/>
      <c r="H157" s="256">
        <v>862641642.99724603</v>
      </c>
      <c r="I157" s="256"/>
      <c r="J157" s="13">
        <v>676273621.836568</v>
      </c>
      <c r="K157" s="13">
        <v>469407081.34701502</v>
      </c>
      <c r="L157" s="13">
        <v>255406925.40311199</v>
      </c>
    </row>
    <row r="158" spans="2:12" s="1" customFormat="1" ht="7.35" customHeight="1" x14ac:dyDescent="0.15">
      <c r="B158" s="62">
        <v>45474</v>
      </c>
      <c r="C158" s="63">
        <v>49949</v>
      </c>
      <c r="D158" s="13">
        <v>147</v>
      </c>
      <c r="E158" s="64">
        <v>4475</v>
      </c>
      <c r="F158" s="276"/>
      <c r="G158" s="276"/>
      <c r="H158" s="256">
        <v>850801404.25046897</v>
      </c>
      <c r="I158" s="256"/>
      <c r="J158" s="13">
        <v>665896584.11206198</v>
      </c>
      <c r="K158" s="13">
        <v>461066685.52439803</v>
      </c>
      <c r="L158" s="13">
        <v>249840510.64039999</v>
      </c>
    </row>
    <row r="159" spans="2:12" s="1" customFormat="1" ht="7.35" customHeight="1" x14ac:dyDescent="0.15">
      <c r="B159" s="62">
        <v>45474</v>
      </c>
      <c r="C159" s="63">
        <v>49980</v>
      </c>
      <c r="D159" s="13">
        <v>148</v>
      </c>
      <c r="E159" s="64">
        <v>4506</v>
      </c>
      <c r="F159" s="276"/>
      <c r="G159" s="276"/>
      <c r="H159" s="256">
        <v>839087962.37008798</v>
      </c>
      <c r="I159" s="256"/>
      <c r="J159" s="13">
        <v>655614965.944628</v>
      </c>
      <c r="K159" s="13">
        <v>452793212.38073897</v>
      </c>
      <c r="L159" s="13">
        <v>244318100.40148801</v>
      </c>
    </row>
    <row r="160" spans="2:12" s="1" customFormat="1" ht="7.35" customHeight="1" x14ac:dyDescent="0.15">
      <c r="B160" s="62">
        <v>45474</v>
      </c>
      <c r="C160" s="63">
        <v>50010</v>
      </c>
      <c r="D160" s="13">
        <v>149</v>
      </c>
      <c r="E160" s="64">
        <v>4536</v>
      </c>
      <c r="F160" s="276"/>
      <c r="G160" s="276"/>
      <c r="H160" s="256">
        <v>827493844.92507803</v>
      </c>
      <c r="I160" s="256"/>
      <c r="J160" s="13">
        <v>645494729.455127</v>
      </c>
      <c r="K160" s="13">
        <v>444706540.611516</v>
      </c>
      <c r="L160" s="13">
        <v>238971074.07504001</v>
      </c>
    </row>
    <row r="161" spans="2:12" s="1" customFormat="1" ht="7.35" customHeight="1" x14ac:dyDescent="0.15">
      <c r="B161" s="62">
        <v>45474</v>
      </c>
      <c r="C161" s="63">
        <v>50041</v>
      </c>
      <c r="D161" s="13">
        <v>150</v>
      </c>
      <c r="E161" s="64">
        <v>4567</v>
      </c>
      <c r="F161" s="276"/>
      <c r="G161" s="276"/>
      <c r="H161" s="256">
        <v>815992216.35471296</v>
      </c>
      <c r="I161" s="256"/>
      <c r="J161" s="13">
        <v>635443181.00650597</v>
      </c>
      <c r="K161" s="13">
        <v>436668267.34177798</v>
      </c>
      <c r="L161" s="13">
        <v>233657685.82152501</v>
      </c>
    </row>
    <row r="162" spans="2:12" s="1" customFormat="1" ht="7.35" customHeight="1" x14ac:dyDescent="0.15">
      <c r="B162" s="62">
        <v>45474</v>
      </c>
      <c r="C162" s="63">
        <v>50072</v>
      </c>
      <c r="D162" s="13">
        <v>151</v>
      </c>
      <c r="E162" s="64">
        <v>4598</v>
      </c>
      <c r="F162" s="276"/>
      <c r="G162" s="276"/>
      <c r="H162" s="256">
        <v>804050970.16126704</v>
      </c>
      <c r="I162" s="256"/>
      <c r="J162" s="13">
        <v>625082106.241009</v>
      </c>
      <c r="K162" s="13">
        <v>428455842.22056299</v>
      </c>
      <c r="L162" s="13">
        <v>228292228.095211</v>
      </c>
    </row>
    <row r="163" spans="2:12" s="1" customFormat="1" ht="7.35" customHeight="1" x14ac:dyDescent="0.15">
      <c r="B163" s="62">
        <v>45474</v>
      </c>
      <c r="C163" s="63">
        <v>50100</v>
      </c>
      <c r="D163" s="13">
        <v>152</v>
      </c>
      <c r="E163" s="64">
        <v>4626</v>
      </c>
      <c r="F163" s="276"/>
      <c r="G163" s="276"/>
      <c r="H163" s="256">
        <v>792809943.88462603</v>
      </c>
      <c r="I163" s="256"/>
      <c r="J163" s="13">
        <v>615398875.40176904</v>
      </c>
      <c r="K163" s="13">
        <v>420849501.03262001</v>
      </c>
      <c r="L163" s="13">
        <v>223381336.778813</v>
      </c>
    </row>
    <row r="164" spans="2:12" s="1" customFormat="1" ht="7.35" customHeight="1" x14ac:dyDescent="0.15">
      <c r="B164" s="62">
        <v>45474</v>
      </c>
      <c r="C164" s="63">
        <v>50131</v>
      </c>
      <c r="D164" s="13">
        <v>153</v>
      </c>
      <c r="E164" s="64">
        <v>4657</v>
      </c>
      <c r="F164" s="276"/>
      <c r="G164" s="276"/>
      <c r="H164" s="256">
        <v>781653369.81523705</v>
      </c>
      <c r="I164" s="256"/>
      <c r="J164" s="13">
        <v>605709790.00927901</v>
      </c>
      <c r="K164" s="13">
        <v>413170023.04568601</v>
      </c>
      <c r="L164" s="13">
        <v>218376294.73919901</v>
      </c>
    </row>
    <row r="165" spans="2:12" s="1" customFormat="1" ht="7.35" customHeight="1" x14ac:dyDescent="0.15">
      <c r="B165" s="62">
        <v>45474</v>
      </c>
      <c r="C165" s="63">
        <v>50161</v>
      </c>
      <c r="D165" s="13">
        <v>154</v>
      </c>
      <c r="E165" s="64">
        <v>4687</v>
      </c>
      <c r="F165" s="276"/>
      <c r="G165" s="276"/>
      <c r="H165" s="256">
        <v>770569957.57280302</v>
      </c>
      <c r="I165" s="256"/>
      <c r="J165" s="13">
        <v>596141041.59534597</v>
      </c>
      <c r="K165" s="13">
        <v>405642079.63199902</v>
      </c>
      <c r="L165" s="13">
        <v>213518629.17878699</v>
      </c>
    </row>
    <row r="166" spans="2:12" s="1" customFormat="1" ht="7.35" customHeight="1" x14ac:dyDescent="0.15">
      <c r="B166" s="62">
        <v>45474</v>
      </c>
      <c r="C166" s="63">
        <v>50192</v>
      </c>
      <c r="D166" s="13">
        <v>155</v>
      </c>
      <c r="E166" s="64">
        <v>4718</v>
      </c>
      <c r="F166" s="276"/>
      <c r="G166" s="276"/>
      <c r="H166" s="256">
        <v>759480690.41728401</v>
      </c>
      <c r="I166" s="256"/>
      <c r="J166" s="13">
        <v>586565431.21584201</v>
      </c>
      <c r="K166" s="13">
        <v>398111328.60464001</v>
      </c>
      <c r="L166" s="13">
        <v>208667074.610531</v>
      </c>
    </row>
    <row r="167" spans="2:12" s="1" customFormat="1" ht="7.35" customHeight="1" x14ac:dyDescent="0.15">
      <c r="B167" s="62">
        <v>45474</v>
      </c>
      <c r="C167" s="63">
        <v>50222</v>
      </c>
      <c r="D167" s="13">
        <v>156</v>
      </c>
      <c r="E167" s="64">
        <v>4748</v>
      </c>
      <c r="F167" s="276"/>
      <c r="G167" s="276"/>
      <c r="H167" s="256">
        <v>748514805.08876503</v>
      </c>
      <c r="I167" s="256"/>
      <c r="J167" s="13">
        <v>577147319.85879195</v>
      </c>
      <c r="K167" s="13">
        <v>390754980.28973901</v>
      </c>
      <c r="L167" s="13">
        <v>203971738.23701999</v>
      </c>
    </row>
    <row r="168" spans="2:12" s="1" customFormat="1" ht="7.35" customHeight="1" x14ac:dyDescent="0.15">
      <c r="B168" s="62">
        <v>45474</v>
      </c>
      <c r="C168" s="63">
        <v>50253</v>
      </c>
      <c r="D168" s="13">
        <v>157</v>
      </c>
      <c r="E168" s="64">
        <v>4779</v>
      </c>
      <c r="F168" s="276"/>
      <c r="G168" s="276"/>
      <c r="H168" s="256">
        <v>737602399.64719701</v>
      </c>
      <c r="I168" s="256"/>
      <c r="J168" s="13">
        <v>567768623.39235997</v>
      </c>
      <c r="K168" s="13">
        <v>383427554.82677901</v>
      </c>
      <c r="L168" s="13">
        <v>199299135.37511101</v>
      </c>
    </row>
    <row r="169" spans="2:12" s="1" customFormat="1" ht="7.35" customHeight="1" x14ac:dyDescent="0.15">
      <c r="B169" s="62">
        <v>45474</v>
      </c>
      <c r="C169" s="63">
        <v>50284</v>
      </c>
      <c r="D169" s="13">
        <v>158</v>
      </c>
      <c r="E169" s="64">
        <v>4810</v>
      </c>
      <c r="F169" s="276"/>
      <c r="G169" s="276"/>
      <c r="H169" s="256">
        <v>726750223.96254802</v>
      </c>
      <c r="I169" s="256"/>
      <c r="J169" s="13">
        <v>558466363.74686599</v>
      </c>
      <c r="K169" s="13">
        <v>376186360.61367899</v>
      </c>
      <c r="L169" s="13">
        <v>194707087.02816799</v>
      </c>
    </row>
    <row r="170" spans="2:12" s="1" customFormat="1" ht="7.35" customHeight="1" x14ac:dyDescent="0.15">
      <c r="B170" s="62">
        <v>45474</v>
      </c>
      <c r="C170" s="63">
        <v>50314</v>
      </c>
      <c r="D170" s="13">
        <v>159</v>
      </c>
      <c r="E170" s="64">
        <v>4840</v>
      </c>
      <c r="F170" s="276"/>
      <c r="G170" s="276"/>
      <c r="H170" s="256">
        <v>715979476.67523205</v>
      </c>
      <c r="I170" s="256"/>
      <c r="J170" s="13">
        <v>549286569.73528802</v>
      </c>
      <c r="K170" s="13">
        <v>369092119.16231197</v>
      </c>
      <c r="L170" s="13">
        <v>190252148.476172</v>
      </c>
    </row>
    <row r="171" spans="2:12" s="1" customFormat="1" ht="7.35" customHeight="1" x14ac:dyDescent="0.15">
      <c r="B171" s="62">
        <v>45474</v>
      </c>
      <c r="C171" s="63">
        <v>50345</v>
      </c>
      <c r="D171" s="13">
        <v>160</v>
      </c>
      <c r="E171" s="64">
        <v>4871</v>
      </c>
      <c r="F171" s="276"/>
      <c r="G171" s="276"/>
      <c r="H171" s="256">
        <v>705279815.02603495</v>
      </c>
      <c r="I171" s="256"/>
      <c r="J171" s="13">
        <v>540160273.57112598</v>
      </c>
      <c r="K171" s="13">
        <v>362036639.657166</v>
      </c>
      <c r="L171" s="13">
        <v>185824914.81732699</v>
      </c>
    </row>
    <row r="172" spans="2:12" s="1" customFormat="1" ht="7.35" customHeight="1" x14ac:dyDescent="0.15">
      <c r="B172" s="62">
        <v>45474</v>
      </c>
      <c r="C172" s="63">
        <v>50375</v>
      </c>
      <c r="D172" s="13">
        <v>161</v>
      </c>
      <c r="E172" s="64">
        <v>4901</v>
      </c>
      <c r="F172" s="276"/>
      <c r="G172" s="276"/>
      <c r="H172" s="256">
        <v>694588970.33309495</v>
      </c>
      <c r="I172" s="256"/>
      <c r="J172" s="13">
        <v>531099177.73018301</v>
      </c>
      <c r="K172" s="13">
        <v>355087415.54430598</v>
      </c>
      <c r="L172" s="13">
        <v>181510929.854215</v>
      </c>
    </row>
    <row r="173" spans="2:12" s="1" customFormat="1" ht="7.35" customHeight="1" x14ac:dyDescent="0.15">
      <c r="B173" s="62">
        <v>45474</v>
      </c>
      <c r="C173" s="63">
        <v>50406</v>
      </c>
      <c r="D173" s="13">
        <v>162</v>
      </c>
      <c r="E173" s="64">
        <v>4932</v>
      </c>
      <c r="F173" s="276"/>
      <c r="G173" s="276"/>
      <c r="H173" s="256">
        <v>683984679.34640706</v>
      </c>
      <c r="I173" s="256"/>
      <c r="J173" s="13">
        <v>522103854.43966103</v>
      </c>
      <c r="K173" s="13">
        <v>348185470.37812102</v>
      </c>
      <c r="L173" s="13">
        <v>177228990.79085401</v>
      </c>
    </row>
    <row r="174" spans="2:12" s="1" customFormat="1" ht="7.35" customHeight="1" x14ac:dyDescent="0.15">
      <c r="B174" s="62">
        <v>45474</v>
      </c>
      <c r="C174" s="63">
        <v>50437</v>
      </c>
      <c r="D174" s="13">
        <v>163</v>
      </c>
      <c r="E174" s="64">
        <v>4963</v>
      </c>
      <c r="F174" s="276"/>
      <c r="G174" s="276"/>
      <c r="H174" s="256">
        <v>673493892.14558697</v>
      </c>
      <c r="I174" s="256"/>
      <c r="J174" s="13">
        <v>513224010.35754699</v>
      </c>
      <c r="K174" s="13">
        <v>341393150.66824102</v>
      </c>
      <c r="L174" s="13">
        <v>173035631.968568</v>
      </c>
    </row>
    <row r="175" spans="2:12" s="1" customFormat="1" ht="7.35" customHeight="1" x14ac:dyDescent="0.15">
      <c r="B175" s="62">
        <v>45474</v>
      </c>
      <c r="C175" s="63">
        <v>50465</v>
      </c>
      <c r="D175" s="13">
        <v>164</v>
      </c>
      <c r="E175" s="64">
        <v>4991</v>
      </c>
      <c r="F175" s="276"/>
      <c r="G175" s="276"/>
      <c r="H175" s="256">
        <v>663095503.23110795</v>
      </c>
      <c r="I175" s="256"/>
      <c r="J175" s="13">
        <v>504525951.61521602</v>
      </c>
      <c r="K175" s="13">
        <v>334836245.90842402</v>
      </c>
      <c r="L175" s="13">
        <v>169062861.372942</v>
      </c>
    </row>
    <row r="176" spans="2:12" s="1" customFormat="1" ht="7.35" customHeight="1" x14ac:dyDescent="0.15">
      <c r="B176" s="62">
        <v>45474</v>
      </c>
      <c r="C176" s="63">
        <v>50496</v>
      </c>
      <c r="D176" s="13">
        <v>165</v>
      </c>
      <c r="E176" s="64">
        <v>5022</v>
      </c>
      <c r="F176" s="276"/>
      <c r="G176" s="276"/>
      <c r="H176" s="256">
        <v>652390212.56288004</v>
      </c>
      <c r="I176" s="256"/>
      <c r="J176" s="13">
        <v>495538775.64003098</v>
      </c>
      <c r="K176" s="13">
        <v>328035382.62882</v>
      </c>
      <c r="L176" s="13">
        <v>164927494.253656</v>
      </c>
    </row>
    <row r="177" spans="2:12" s="1" customFormat="1" ht="7.35" customHeight="1" x14ac:dyDescent="0.15">
      <c r="B177" s="62">
        <v>45474</v>
      </c>
      <c r="C177" s="63">
        <v>50526</v>
      </c>
      <c r="D177" s="13">
        <v>166</v>
      </c>
      <c r="E177" s="64">
        <v>5052</v>
      </c>
      <c r="F177" s="276"/>
      <c r="G177" s="276"/>
      <c r="H177" s="256">
        <v>642105427.00071597</v>
      </c>
      <c r="I177" s="256"/>
      <c r="J177" s="13">
        <v>486926159.86261898</v>
      </c>
      <c r="K177" s="13">
        <v>321540676.74217999</v>
      </c>
      <c r="L177" s="13">
        <v>160999443.73324201</v>
      </c>
    </row>
    <row r="178" spans="2:12" s="1" customFormat="1" ht="7.35" customHeight="1" x14ac:dyDescent="0.15">
      <c r="B178" s="62">
        <v>45474</v>
      </c>
      <c r="C178" s="63">
        <v>50557</v>
      </c>
      <c r="D178" s="13">
        <v>167</v>
      </c>
      <c r="E178" s="64">
        <v>5083</v>
      </c>
      <c r="F178" s="276"/>
      <c r="G178" s="276"/>
      <c r="H178" s="256">
        <v>631983124.39469504</v>
      </c>
      <c r="I178" s="256"/>
      <c r="J178" s="13">
        <v>478437296.41316998</v>
      </c>
      <c r="K178" s="13">
        <v>315131585.50960702</v>
      </c>
      <c r="L178" s="13">
        <v>157122003.44317001</v>
      </c>
    </row>
    <row r="179" spans="2:12" s="1" customFormat="1" ht="7.35" customHeight="1" x14ac:dyDescent="0.15">
      <c r="B179" s="62">
        <v>45474</v>
      </c>
      <c r="C179" s="63">
        <v>50587</v>
      </c>
      <c r="D179" s="13">
        <v>168</v>
      </c>
      <c r="E179" s="64">
        <v>5113</v>
      </c>
      <c r="F179" s="276"/>
      <c r="G179" s="276"/>
      <c r="H179" s="256">
        <v>621750450.00493205</v>
      </c>
      <c r="I179" s="256"/>
      <c r="J179" s="13">
        <v>469918144.759431</v>
      </c>
      <c r="K179" s="13">
        <v>308758476.13932699</v>
      </c>
      <c r="L179" s="13">
        <v>153313375.597092</v>
      </c>
    </row>
    <row r="180" spans="2:12" s="1" customFormat="1" ht="7.35" customHeight="1" x14ac:dyDescent="0.15">
      <c r="B180" s="62">
        <v>45474</v>
      </c>
      <c r="C180" s="63">
        <v>50618</v>
      </c>
      <c r="D180" s="13">
        <v>169</v>
      </c>
      <c r="E180" s="64">
        <v>5144</v>
      </c>
      <c r="F180" s="276"/>
      <c r="G180" s="276"/>
      <c r="H180" s="256">
        <v>611261981.35131299</v>
      </c>
      <c r="I180" s="256"/>
      <c r="J180" s="13">
        <v>461207403.53070498</v>
      </c>
      <c r="K180" s="13">
        <v>302264425.97460198</v>
      </c>
      <c r="L180" s="13">
        <v>149453060.84114501</v>
      </c>
    </row>
    <row r="181" spans="2:12" s="1" customFormat="1" ht="7.35" customHeight="1" x14ac:dyDescent="0.15">
      <c r="B181" s="62">
        <v>45474</v>
      </c>
      <c r="C181" s="63">
        <v>50649</v>
      </c>
      <c r="D181" s="13">
        <v>170</v>
      </c>
      <c r="E181" s="64">
        <v>5175</v>
      </c>
      <c r="F181" s="276"/>
      <c r="G181" s="276"/>
      <c r="H181" s="256">
        <v>601194809.78394604</v>
      </c>
      <c r="I181" s="256"/>
      <c r="J181" s="13">
        <v>452842195.19497502</v>
      </c>
      <c r="K181" s="13">
        <v>296027288.37219298</v>
      </c>
      <c r="L181" s="13">
        <v>145749187.77332401</v>
      </c>
    </row>
    <row r="182" spans="2:12" s="1" customFormat="1" ht="7.35" customHeight="1" x14ac:dyDescent="0.15">
      <c r="B182" s="62">
        <v>45474</v>
      </c>
      <c r="C182" s="63">
        <v>50679</v>
      </c>
      <c r="D182" s="13">
        <v>171</v>
      </c>
      <c r="E182" s="64">
        <v>5205</v>
      </c>
      <c r="F182" s="276"/>
      <c r="G182" s="276"/>
      <c r="H182" s="256">
        <v>591333980.20272601</v>
      </c>
      <c r="I182" s="256"/>
      <c r="J182" s="13">
        <v>444683546.50207603</v>
      </c>
      <c r="K182" s="13">
        <v>289978425.84967202</v>
      </c>
      <c r="L182" s="13">
        <v>142185780.929416</v>
      </c>
    </row>
    <row r="183" spans="2:12" s="1" customFormat="1" ht="7.35" customHeight="1" x14ac:dyDescent="0.15">
      <c r="B183" s="62">
        <v>45474</v>
      </c>
      <c r="C183" s="63">
        <v>50710</v>
      </c>
      <c r="D183" s="13">
        <v>172</v>
      </c>
      <c r="E183" s="64">
        <v>5236</v>
      </c>
      <c r="F183" s="276"/>
      <c r="G183" s="276"/>
      <c r="H183" s="256">
        <v>581521973.94765103</v>
      </c>
      <c r="I183" s="256"/>
      <c r="J183" s="13">
        <v>436563209.779827</v>
      </c>
      <c r="K183" s="13">
        <v>283959141.22834802</v>
      </c>
      <c r="L183" s="13">
        <v>138644598.14228001</v>
      </c>
    </row>
    <row r="184" spans="2:12" s="1" customFormat="1" ht="7.35" customHeight="1" x14ac:dyDescent="0.15">
      <c r="B184" s="62">
        <v>45474</v>
      </c>
      <c r="C184" s="63">
        <v>50740</v>
      </c>
      <c r="D184" s="13">
        <v>173</v>
      </c>
      <c r="E184" s="64">
        <v>5266</v>
      </c>
      <c r="F184" s="276"/>
      <c r="G184" s="276"/>
      <c r="H184" s="256">
        <v>571749836.98891306</v>
      </c>
      <c r="I184" s="256"/>
      <c r="J184" s="13">
        <v>428522483.96861601</v>
      </c>
      <c r="K184" s="13">
        <v>278043086.68533403</v>
      </c>
      <c r="L184" s="13">
        <v>135199561.753535</v>
      </c>
    </row>
    <row r="185" spans="2:12" s="1" customFormat="1" ht="7.35" customHeight="1" x14ac:dyDescent="0.15">
      <c r="B185" s="62">
        <v>45474</v>
      </c>
      <c r="C185" s="63">
        <v>50771</v>
      </c>
      <c r="D185" s="13">
        <v>174</v>
      </c>
      <c r="E185" s="64">
        <v>5297</v>
      </c>
      <c r="F185" s="276"/>
      <c r="G185" s="276"/>
      <c r="H185" s="256">
        <v>562016134.48623896</v>
      </c>
      <c r="I185" s="256"/>
      <c r="J185" s="13">
        <v>420512709.95642</v>
      </c>
      <c r="K185" s="13">
        <v>272152110.91405803</v>
      </c>
      <c r="L185" s="13">
        <v>131774540.18867899</v>
      </c>
    </row>
    <row r="186" spans="2:12" s="1" customFormat="1" ht="7.35" customHeight="1" x14ac:dyDescent="0.15">
      <c r="B186" s="62">
        <v>45474</v>
      </c>
      <c r="C186" s="63">
        <v>50802</v>
      </c>
      <c r="D186" s="13">
        <v>175</v>
      </c>
      <c r="E186" s="64">
        <v>5328</v>
      </c>
      <c r="F186" s="276"/>
      <c r="G186" s="276"/>
      <c r="H186" s="256">
        <v>552315560.79990304</v>
      </c>
      <c r="I186" s="256"/>
      <c r="J186" s="13">
        <v>412553619.22665602</v>
      </c>
      <c r="K186" s="13">
        <v>266322019.067606</v>
      </c>
      <c r="L186" s="13">
        <v>128405461.62660199</v>
      </c>
    </row>
    <row r="187" spans="2:12" s="1" customFormat="1" ht="7.35" customHeight="1" x14ac:dyDescent="0.15">
      <c r="B187" s="62">
        <v>45474</v>
      </c>
      <c r="C187" s="63">
        <v>50830</v>
      </c>
      <c r="D187" s="13">
        <v>176</v>
      </c>
      <c r="E187" s="64">
        <v>5356</v>
      </c>
      <c r="F187" s="276"/>
      <c r="G187" s="276"/>
      <c r="H187" s="256">
        <v>542670872.23970997</v>
      </c>
      <c r="I187" s="256"/>
      <c r="J187" s="13">
        <v>404728471.51269698</v>
      </c>
      <c r="K187" s="13">
        <v>260670296.70444801</v>
      </c>
      <c r="L187" s="13">
        <v>125199610.947309</v>
      </c>
    </row>
    <row r="188" spans="2:12" s="1" customFormat="1" ht="7.35" customHeight="1" x14ac:dyDescent="0.15">
      <c r="B188" s="62">
        <v>45474</v>
      </c>
      <c r="C188" s="63">
        <v>50861</v>
      </c>
      <c r="D188" s="13">
        <v>177</v>
      </c>
      <c r="E188" s="64">
        <v>5387</v>
      </c>
      <c r="F188" s="276"/>
      <c r="G188" s="276"/>
      <c r="H188" s="256">
        <v>533068907.09593898</v>
      </c>
      <c r="I188" s="256"/>
      <c r="J188" s="13">
        <v>396892942.197303</v>
      </c>
      <c r="K188" s="13">
        <v>254973624.95762399</v>
      </c>
      <c r="L188" s="13">
        <v>121944807.085425</v>
      </c>
    </row>
    <row r="189" spans="2:12" s="1" customFormat="1" ht="7.35" customHeight="1" x14ac:dyDescent="0.15">
      <c r="B189" s="62">
        <v>45474</v>
      </c>
      <c r="C189" s="63">
        <v>50891</v>
      </c>
      <c r="D189" s="13">
        <v>178</v>
      </c>
      <c r="E189" s="64">
        <v>5417</v>
      </c>
      <c r="F189" s="276"/>
      <c r="G189" s="276"/>
      <c r="H189" s="256">
        <v>523376508.41850603</v>
      </c>
      <c r="I189" s="256"/>
      <c r="J189" s="13">
        <v>389036912.89629698</v>
      </c>
      <c r="K189" s="13">
        <v>249311585.10539499</v>
      </c>
      <c r="L189" s="13">
        <v>118748079.898435</v>
      </c>
    </row>
    <row r="190" spans="2:12" s="1" customFormat="1" ht="7.35" customHeight="1" x14ac:dyDescent="0.15">
      <c r="B190" s="62">
        <v>45474</v>
      </c>
      <c r="C190" s="63">
        <v>50922</v>
      </c>
      <c r="D190" s="13">
        <v>179</v>
      </c>
      <c r="E190" s="64">
        <v>5448</v>
      </c>
      <c r="F190" s="276"/>
      <c r="G190" s="276"/>
      <c r="H190" s="256">
        <v>513879012.47702497</v>
      </c>
      <c r="I190" s="256"/>
      <c r="J190" s="13">
        <v>381329360.11742699</v>
      </c>
      <c r="K190" s="13">
        <v>243750764.871398</v>
      </c>
      <c r="L190" s="13">
        <v>115607695.146061</v>
      </c>
    </row>
    <row r="191" spans="2:12" s="1" customFormat="1" ht="7.35" customHeight="1" x14ac:dyDescent="0.15">
      <c r="B191" s="62">
        <v>45474</v>
      </c>
      <c r="C191" s="63">
        <v>50952</v>
      </c>
      <c r="D191" s="13">
        <v>180</v>
      </c>
      <c r="E191" s="64">
        <v>5478</v>
      </c>
      <c r="F191" s="276"/>
      <c r="G191" s="276"/>
      <c r="H191" s="256">
        <v>504491413.58207703</v>
      </c>
      <c r="I191" s="256"/>
      <c r="J191" s="13">
        <v>373748710.683954</v>
      </c>
      <c r="K191" s="13">
        <v>238317104.10309699</v>
      </c>
      <c r="L191" s="13">
        <v>112567248.851045</v>
      </c>
    </row>
    <row r="192" spans="2:12" s="1" customFormat="1" ht="7.35" customHeight="1" x14ac:dyDescent="0.15">
      <c r="B192" s="62">
        <v>45474</v>
      </c>
      <c r="C192" s="63">
        <v>50983</v>
      </c>
      <c r="D192" s="13">
        <v>181</v>
      </c>
      <c r="E192" s="64">
        <v>5509</v>
      </c>
      <c r="F192" s="276"/>
      <c r="G192" s="276"/>
      <c r="H192" s="256">
        <v>495177296.80316299</v>
      </c>
      <c r="I192" s="256"/>
      <c r="J192" s="13">
        <v>366226214.49693298</v>
      </c>
      <c r="K192" s="13">
        <v>232926569.52332699</v>
      </c>
      <c r="L192" s="13">
        <v>109555072.15970001</v>
      </c>
    </row>
    <row r="193" spans="2:12" s="1" customFormat="1" ht="7.35" customHeight="1" x14ac:dyDescent="0.15">
      <c r="B193" s="62">
        <v>45474</v>
      </c>
      <c r="C193" s="63">
        <v>51014</v>
      </c>
      <c r="D193" s="13">
        <v>182</v>
      </c>
      <c r="E193" s="64">
        <v>5540</v>
      </c>
      <c r="F193" s="276"/>
      <c r="G193" s="276"/>
      <c r="H193" s="256">
        <v>485966114.74078101</v>
      </c>
      <c r="I193" s="256"/>
      <c r="J193" s="13">
        <v>358804160.53825301</v>
      </c>
      <c r="K193" s="13">
        <v>227625632.63717201</v>
      </c>
      <c r="L193" s="13">
        <v>106608355.486113</v>
      </c>
    </row>
    <row r="194" spans="2:12" s="1" customFormat="1" ht="7.35" customHeight="1" x14ac:dyDescent="0.15">
      <c r="B194" s="62">
        <v>45474</v>
      </c>
      <c r="C194" s="63">
        <v>51044</v>
      </c>
      <c r="D194" s="13">
        <v>183</v>
      </c>
      <c r="E194" s="64">
        <v>5570</v>
      </c>
      <c r="F194" s="276"/>
      <c r="G194" s="276"/>
      <c r="H194" s="256">
        <v>476897980.20462602</v>
      </c>
      <c r="I194" s="256"/>
      <c r="J194" s="13">
        <v>351530915.93993598</v>
      </c>
      <c r="K194" s="13">
        <v>222462589.71578401</v>
      </c>
      <c r="L194" s="13">
        <v>103763150.68945201</v>
      </c>
    </row>
    <row r="195" spans="2:12" s="1" customFormat="1" ht="7.35" customHeight="1" x14ac:dyDescent="0.15">
      <c r="B195" s="62">
        <v>45474</v>
      </c>
      <c r="C195" s="63">
        <v>51075</v>
      </c>
      <c r="D195" s="13">
        <v>184</v>
      </c>
      <c r="E195" s="64">
        <v>5601</v>
      </c>
      <c r="F195" s="276"/>
      <c r="G195" s="276"/>
      <c r="H195" s="256">
        <v>467916139.554618</v>
      </c>
      <c r="I195" s="256"/>
      <c r="J195" s="13">
        <v>344325230.61715299</v>
      </c>
      <c r="K195" s="13">
        <v>217348377.60923901</v>
      </c>
      <c r="L195" s="13">
        <v>100948340.52559701</v>
      </c>
    </row>
    <row r="196" spans="2:12" s="1" customFormat="1" ht="7.35" customHeight="1" x14ac:dyDescent="0.15">
      <c r="B196" s="62">
        <v>45474</v>
      </c>
      <c r="C196" s="63">
        <v>51105</v>
      </c>
      <c r="D196" s="13">
        <v>185</v>
      </c>
      <c r="E196" s="64">
        <v>5631</v>
      </c>
      <c r="F196" s="276"/>
      <c r="G196" s="276"/>
      <c r="H196" s="256">
        <v>458408960.35103101</v>
      </c>
      <c r="I196" s="256"/>
      <c r="J196" s="13">
        <v>336775492.66283101</v>
      </c>
      <c r="K196" s="13">
        <v>212059534.21946901</v>
      </c>
      <c r="L196" s="13">
        <v>98088178.081177399</v>
      </c>
    </row>
    <row r="197" spans="2:12" s="1" customFormat="1" ht="7.35" customHeight="1" x14ac:dyDescent="0.15">
      <c r="B197" s="62">
        <v>45474</v>
      </c>
      <c r="C197" s="63">
        <v>51136</v>
      </c>
      <c r="D197" s="13">
        <v>186</v>
      </c>
      <c r="E197" s="64">
        <v>5662</v>
      </c>
      <c r="F197" s="276"/>
      <c r="G197" s="276"/>
      <c r="H197" s="256">
        <v>449618841.53367501</v>
      </c>
      <c r="I197" s="256"/>
      <c r="J197" s="13">
        <v>329757485.97404402</v>
      </c>
      <c r="K197" s="13">
        <v>207112389.55474699</v>
      </c>
      <c r="L197" s="13">
        <v>95394110.691171497</v>
      </c>
    </row>
    <row r="198" spans="2:12" s="1" customFormat="1" ht="7.35" customHeight="1" x14ac:dyDescent="0.15">
      <c r="B198" s="62">
        <v>45474</v>
      </c>
      <c r="C198" s="63">
        <v>51167</v>
      </c>
      <c r="D198" s="13">
        <v>187</v>
      </c>
      <c r="E198" s="64">
        <v>5693</v>
      </c>
      <c r="F198" s="276"/>
      <c r="G198" s="276"/>
      <c r="H198" s="256">
        <v>440879798.20265502</v>
      </c>
      <c r="I198" s="256"/>
      <c r="J198" s="13">
        <v>322799712.63749403</v>
      </c>
      <c r="K198" s="13">
        <v>202226771.36772901</v>
      </c>
      <c r="L198" s="13">
        <v>92749323.817085996</v>
      </c>
    </row>
    <row r="199" spans="2:12" s="1" customFormat="1" ht="7.35" customHeight="1" x14ac:dyDescent="0.15">
      <c r="B199" s="62">
        <v>45474</v>
      </c>
      <c r="C199" s="63">
        <v>51196</v>
      </c>
      <c r="D199" s="13">
        <v>188</v>
      </c>
      <c r="E199" s="64">
        <v>5722</v>
      </c>
      <c r="F199" s="276"/>
      <c r="G199" s="276"/>
      <c r="H199" s="256">
        <v>432205961.458058</v>
      </c>
      <c r="I199" s="256"/>
      <c r="J199" s="13">
        <v>315946853.60450399</v>
      </c>
      <c r="K199" s="13">
        <v>197462661.00591901</v>
      </c>
      <c r="L199" s="13">
        <v>90205420.735295698</v>
      </c>
    </row>
    <row r="200" spans="2:12" s="1" customFormat="1" ht="7.35" customHeight="1" x14ac:dyDescent="0.15">
      <c r="B200" s="62">
        <v>45474</v>
      </c>
      <c r="C200" s="63">
        <v>51227</v>
      </c>
      <c r="D200" s="13">
        <v>189</v>
      </c>
      <c r="E200" s="64">
        <v>5753</v>
      </c>
      <c r="F200" s="276"/>
      <c r="G200" s="276"/>
      <c r="H200" s="256">
        <v>423607155.08968699</v>
      </c>
      <c r="I200" s="256"/>
      <c r="J200" s="13">
        <v>309135832.64351398</v>
      </c>
      <c r="K200" s="13">
        <v>192714499.50683501</v>
      </c>
      <c r="L200" s="13">
        <v>87663470.973277405</v>
      </c>
    </row>
    <row r="201" spans="2:12" s="1" customFormat="1" ht="7.35" customHeight="1" x14ac:dyDescent="0.15">
      <c r="B201" s="62">
        <v>45474</v>
      </c>
      <c r="C201" s="63">
        <v>51257</v>
      </c>
      <c r="D201" s="13">
        <v>190</v>
      </c>
      <c r="E201" s="64">
        <v>5783</v>
      </c>
      <c r="F201" s="276"/>
      <c r="G201" s="276"/>
      <c r="H201" s="256">
        <v>415075296.69774002</v>
      </c>
      <c r="I201" s="256"/>
      <c r="J201" s="13">
        <v>302412339.76350498</v>
      </c>
      <c r="K201" s="13">
        <v>188059085.13664699</v>
      </c>
      <c r="L201" s="13">
        <v>85195111.037151203</v>
      </c>
    </row>
    <row r="202" spans="2:12" s="1" customFormat="1" ht="7.35" customHeight="1" x14ac:dyDescent="0.15">
      <c r="B202" s="62">
        <v>45474</v>
      </c>
      <c r="C202" s="63">
        <v>51288</v>
      </c>
      <c r="D202" s="13">
        <v>191</v>
      </c>
      <c r="E202" s="64">
        <v>5814</v>
      </c>
      <c r="F202" s="276"/>
      <c r="G202" s="276"/>
      <c r="H202" s="256">
        <v>406645330.332021</v>
      </c>
      <c r="I202" s="256"/>
      <c r="J202" s="13">
        <v>295768003.57034701</v>
      </c>
      <c r="K202" s="13">
        <v>183459452.646303</v>
      </c>
      <c r="L202" s="13">
        <v>82759349.285542607</v>
      </c>
    </row>
    <row r="203" spans="2:12" s="1" customFormat="1" ht="7.35" customHeight="1" x14ac:dyDescent="0.15">
      <c r="B203" s="62">
        <v>45474</v>
      </c>
      <c r="C203" s="63">
        <v>51318</v>
      </c>
      <c r="D203" s="13">
        <v>192</v>
      </c>
      <c r="E203" s="64">
        <v>5844</v>
      </c>
      <c r="F203" s="276"/>
      <c r="G203" s="276"/>
      <c r="H203" s="256">
        <v>398220195.10761499</v>
      </c>
      <c r="I203" s="256"/>
      <c r="J203" s="13">
        <v>289164677.70993203</v>
      </c>
      <c r="K203" s="13">
        <v>178922069.35725001</v>
      </c>
      <c r="L203" s="13">
        <v>80381659.805056706</v>
      </c>
    </row>
    <row r="204" spans="2:12" s="1" customFormat="1" ht="7.35" customHeight="1" x14ac:dyDescent="0.15">
      <c r="B204" s="62">
        <v>45474</v>
      </c>
      <c r="C204" s="63">
        <v>51349</v>
      </c>
      <c r="D204" s="13">
        <v>193</v>
      </c>
      <c r="E204" s="64">
        <v>5875</v>
      </c>
      <c r="F204" s="276"/>
      <c r="G204" s="276"/>
      <c r="H204" s="256">
        <v>390008328.609622</v>
      </c>
      <c r="I204" s="256"/>
      <c r="J204" s="13">
        <v>282721359.97901899</v>
      </c>
      <c r="K204" s="13">
        <v>174490338.45365301</v>
      </c>
      <c r="L204" s="13">
        <v>78058654.647341996</v>
      </c>
    </row>
    <row r="205" spans="2:12" s="1" customFormat="1" ht="7.35" customHeight="1" x14ac:dyDescent="0.15">
      <c r="B205" s="62">
        <v>45474</v>
      </c>
      <c r="C205" s="63">
        <v>51380</v>
      </c>
      <c r="D205" s="13">
        <v>194</v>
      </c>
      <c r="E205" s="64">
        <v>5906</v>
      </c>
      <c r="F205" s="276"/>
      <c r="G205" s="276"/>
      <c r="H205" s="256">
        <v>381884094.30785102</v>
      </c>
      <c r="I205" s="256"/>
      <c r="J205" s="13">
        <v>276362484.91125101</v>
      </c>
      <c r="K205" s="13">
        <v>170131975.79866499</v>
      </c>
      <c r="L205" s="13">
        <v>75786568.279208899</v>
      </c>
    </row>
    <row r="206" spans="2:12" s="1" customFormat="1" ht="7.35" customHeight="1" x14ac:dyDescent="0.15">
      <c r="B206" s="62">
        <v>45474</v>
      </c>
      <c r="C206" s="63">
        <v>51410</v>
      </c>
      <c r="D206" s="13">
        <v>195</v>
      </c>
      <c r="E206" s="64">
        <v>5936</v>
      </c>
      <c r="F206" s="276"/>
      <c r="G206" s="276"/>
      <c r="H206" s="256">
        <v>373904914.76249099</v>
      </c>
      <c r="I206" s="256"/>
      <c r="J206" s="13">
        <v>270143954.48302799</v>
      </c>
      <c r="K206" s="13">
        <v>165894457.632099</v>
      </c>
      <c r="L206" s="13">
        <v>73596007.8052302</v>
      </c>
    </row>
    <row r="207" spans="2:12" s="1" customFormat="1" ht="7.35" customHeight="1" x14ac:dyDescent="0.15">
      <c r="B207" s="62">
        <v>45474</v>
      </c>
      <c r="C207" s="63">
        <v>51441</v>
      </c>
      <c r="D207" s="13">
        <v>196</v>
      </c>
      <c r="E207" s="64">
        <v>5967</v>
      </c>
      <c r="F207" s="276"/>
      <c r="G207" s="276"/>
      <c r="H207" s="256">
        <v>366045028.03363103</v>
      </c>
      <c r="I207" s="256"/>
      <c r="J207" s="13">
        <v>264016683.0354</v>
      </c>
      <c r="K207" s="13">
        <v>161719387.330309</v>
      </c>
      <c r="L207" s="13">
        <v>71439940.931592405</v>
      </c>
    </row>
    <row r="208" spans="2:12" s="1" customFormat="1" ht="7.35" customHeight="1" x14ac:dyDescent="0.15">
      <c r="B208" s="62">
        <v>45474</v>
      </c>
      <c r="C208" s="63">
        <v>51471</v>
      </c>
      <c r="D208" s="13">
        <v>197</v>
      </c>
      <c r="E208" s="64">
        <v>5997</v>
      </c>
      <c r="F208" s="276"/>
      <c r="G208" s="276"/>
      <c r="H208" s="256">
        <v>358261259.77098501</v>
      </c>
      <c r="I208" s="256"/>
      <c r="J208" s="13">
        <v>257978353.93076</v>
      </c>
      <c r="K208" s="13">
        <v>157631769.762835</v>
      </c>
      <c r="L208" s="13">
        <v>69348781.457201898</v>
      </c>
    </row>
    <row r="209" spans="2:12" s="1" customFormat="1" ht="7.35" customHeight="1" x14ac:dyDescent="0.15">
      <c r="B209" s="62">
        <v>45474</v>
      </c>
      <c r="C209" s="63">
        <v>51502</v>
      </c>
      <c r="D209" s="13">
        <v>198</v>
      </c>
      <c r="E209" s="64">
        <v>6028</v>
      </c>
      <c r="F209" s="276"/>
      <c r="G209" s="276"/>
      <c r="H209" s="256">
        <v>350552053.28484201</v>
      </c>
      <c r="I209" s="256"/>
      <c r="J209" s="13">
        <v>251998939.39789501</v>
      </c>
      <c r="K209" s="13">
        <v>153586587.12676701</v>
      </c>
      <c r="L209" s="13">
        <v>67282945.000401005</v>
      </c>
    </row>
    <row r="210" spans="2:12" s="1" customFormat="1" ht="7.35" customHeight="1" x14ac:dyDescent="0.15">
      <c r="B210" s="62">
        <v>45474</v>
      </c>
      <c r="C210" s="63">
        <v>51533</v>
      </c>
      <c r="D210" s="13">
        <v>199</v>
      </c>
      <c r="E210" s="64">
        <v>6059</v>
      </c>
      <c r="F210" s="276"/>
      <c r="G210" s="276"/>
      <c r="H210" s="256">
        <v>342899458.28500098</v>
      </c>
      <c r="I210" s="256"/>
      <c r="J210" s="13">
        <v>246079692.69213501</v>
      </c>
      <c r="K210" s="13">
        <v>149597537.82274199</v>
      </c>
      <c r="L210" s="13">
        <v>65257850.960964099</v>
      </c>
    </row>
    <row r="211" spans="2:12" s="1" customFormat="1" ht="7.35" customHeight="1" x14ac:dyDescent="0.15">
      <c r="B211" s="62">
        <v>45474</v>
      </c>
      <c r="C211" s="63">
        <v>51561</v>
      </c>
      <c r="D211" s="13">
        <v>200</v>
      </c>
      <c r="E211" s="64">
        <v>6087</v>
      </c>
      <c r="F211" s="276"/>
      <c r="G211" s="276"/>
      <c r="H211" s="256">
        <v>335317075.35157001</v>
      </c>
      <c r="I211" s="256"/>
      <c r="J211" s="13">
        <v>240269569.000985</v>
      </c>
      <c r="K211" s="13">
        <v>145729862.58855599</v>
      </c>
      <c r="L211" s="13">
        <v>63327433.665316001</v>
      </c>
    </row>
    <row r="212" spans="2:12" s="1" customFormat="1" ht="7.35" customHeight="1" x14ac:dyDescent="0.15">
      <c r="B212" s="62">
        <v>45474</v>
      </c>
      <c r="C212" s="63">
        <v>51592</v>
      </c>
      <c r="D212" s="13">
        <v>201</v>
      </c>
      <c r="E212" s="64">
        <v>6118</v>
      </c>
      <c r="F212" s="276"/>
      <c r="G212" s="276"/>
      <c r="H212" s="256">
        <v>327848923.95463902</v>
      </c>
      <c r="I212" s="256"/>
      <c r="J212" s="13">
        <v>234519868.185487</v>
      </c>
      <c r="K212" s="13">
        <v>141880764.63875401</v>
      </c>
      <c r="L212" s="13">
        <v>61393652.713207804</v>
      </c>
    </row>
    <row r="213" spans="2:12" s="1" customFormat="1" ht="7.35" customHeight="1" x14ac:dyDescent="0.15">
      <c r="B213" s="62">
        <v>45474</v>
      </c>
      <c r="C213" s="63">
        <v>51622</v>
      </c>
      <c r="D213" s="13">
        <v>202</v>
      </c>
      <c r="E213" s="64">
        <v>6148</v>
      </c>
      <c r="F213" s="276"/>
      <c r="G213" s="276"/>
      <c r="H213" s="256">
        <v>320465936.65400898</v>
      </c>
      <c r="I213" s="256"/>
      <c r="J213" s="13">
        <v>228862328.877709</v>
      </c>
      <c r="K213" s="13">
        <v>138117261.611413</v>
      </c>
      <c r="L213" s="13">
        <v>59520147.049220502</v>
      </c>
    </row>
    <row r="214" spans="2:12" s="1" customFormat="1" ht="7.35" customHeight="1" x14ac:dyDescent="0.15">
      <c r="B214" s="62">
        <v>45474</v>
      </c>
      <c r="C214" s="63">
        <v>51653</v>
      </c>
      <c r="D214" s="13">
        <v>203</v>
      </c>
      <c r="E214" s="64">
        <v>6179</v>
      </c>
      <c r="F214" s="276"/>
      <c r="G214" s="276"/>
      <c r="H214" s="256">
        <v>313235317.05007303</v>
      </c>
      <c r="I214" s="256"/>
      <c r="J214" s="13">
        <v>223319136.94486901</v>
      </c>
      <c r="K214" s="13">
        <v>134429220.36271501</v>
      </c>
      <c r="L214" s="13">
        <v>57685456.759335302</v>
      </c>
    </row>
    <row r="215" spans="2:12" s="1" customFormat="1" ht="7.35" customHeight="1" x14ac:dyDescent="0.15">
      <c r="B215" s="62">
        <v>45474</v>
      </c>
      <c r="C215" s="63">
        <v>51683</v>
      </c>
      <c r="D215" s="13">
        <v>204</v>
      </c>
      <c r="E215" s="64">
        <v>6209</v>
      </c>
      <c r="F215" s="276"/>
      <c r="G215" s="276"/>
      <c r="H215" s="256">
        <v>306294133.08224201</v>
      </c>
      <c r="I215" s="256"/>
      <c r="J215" s="13">
        <v>218012028.98481899</v>
      </c>
      <c r="K215" s="13">
        <v>130911549.47910599</v>
      </c>
      <c r="L215" s="13">
        <v>55945698.761856303</v>
      </c>
    </row>
    <row r="216" spans="2:12" s="1" customFormat="1" ht="7.35" customHeight="1" x14ac:dyDescent="0.15">
      <c r="B216" s="62">
        <v>45474</v>
      </c>
      <c r="C216" s="63">
        <v>51714</v>
      </c>
      <c r="D216" s="13">
        <v>205</v>
      </c>
      <c r="E216" s="64">
        <v>6240</v>
      </c>
      <c r="F216" s="276"/>
      <c r="G216" s="276"/>
      <c r="H216" s="256">
        <v>299542720.06110698</v>
      </c>
      <c r="I216" s="256"/>
      <c r="J216" s="13">
        <v>212844938.418107</v>
      </c>
      <c r="K216" s="13">
        <v>127483778.231324</v>
      </c>
      <c r="L216" s="13">
        <v>54250067.770789899</v>
      </c>
    </row>
    <row r="217" spans="2:12" s="1" customFormat="1" ht="7.35" customHeight="1" x14ac:dyDescent="0.15">
      <c r="B217" s="62">
        <v>45474</v>
      </c>
      <c r="C217" s="63">
        <v>51745</v>
      </c>
      <c r="D217" s="13">
        <v>206</v>
      </c>
      <c r="E217" s="64">
        <v>6271</v>
      </c>
      <c r="F217" s="276"/>
      <c r="G217" s="276"/>
      <c r="H217" s="256">
        <v>292949428.33798301</v>
      </c>
      <c r="I217" s="256"/>
      <c r="J217" s="13">
        <v>207806913.32891101</v>
      </c>
      <c r="K217" s="13">
        <v>124149702.66800401</v>
      </c>
      <c r="L217" s="13">
        <v>52607499.804754101</v>
      </c>
    </row>
    <row r="218" spans="2:12" s="1" customFormat="1" ht="7.35" customHeight="1" x14ac:dyDescent="0.15">
      <c r="B218" s="62">
        <v>45474</v>
      </c>
      <c r="C218" s="63">
        <v>51775</v>
      </c>
      <c r="D218" s="13">
        <v>207</v>
      </c>
      <c r="E218" s="64">
        <v>6301</v>
      </c>
      <c r="F218" s="276"/>
      <c r="G218" s="276"/>
      <c r="H218" s="256">
        <v>286485348.07029402</v>
      </c>
      <c r="I218" s="256"/>
      <c r="J218" s="13">
        <v>202887977.33795801</v>
      </c>
      <c r="K218" s="13">
        <v>120912659.041318</v>
      </c>
      <c r="L218" s="13">
        <v>51025801.349979103</v>
      </c>
    </row>
    <row r="219" spans="2:12" s="1" customFormat="1" ht="7.35" customHeight="1" x14ac:dyDescent="0.15">
      <c r="B219" s="62">
        <v>45474</v>
      </c>
      <c r="C219" s="63">
        <v>51806</v>
      </c>
      <c r="D219" s="13">
        <v>208</v>
      </c>
      <c r="E219" s="64">
        <v>6332</v>
      </c>
      <c r="F219" s="276"/>
      <c r="G219" s="276"/>
      <c r="H219" s="256">
        <v>280080619.617944</v>
      </c>
      <c r="I219" s="256"/>
      <c r="J219" s="13">
        <v>198015749.84226</v>
      </c>
      <c r="K219" s="13">
        <v>117708896.16996901</v>
      </c>
      <c r="L219" s="13">
        <v>49463400.354482599</v>
      </c>
    </row>
    <row r="220" spans="2:12" s="1" customFormat="1" ht="7.35" customHeight="1" x14ac:dyDescent="0.15">
      <c r="B220" s="62">
        <v>45474</v>
      </c>
      <c r="C220" s="63">
        <v>51836</v>
      </c>
      <c r="D220" s="13">
        <v>209</v>
      </c>
      <c r="E220" s="64">
        <v>6362</v>
      </c>
      <c r="F220" s="276"/>
      <c r="G220" s="276"/>
      <c r="H220" s="256">
        <v>273868228.26094103</v>
      </c>
      <c r="I220" s="256"/>
      <c r="J220" s="13">
        <v>193305801.70560199</v>
      </c>
      <c r="K220" s="13">
        <v>114626282.65936799</v>
      </c>
      <c r="L220" s="13">
        <v>47970580.4348213</v>
      </c>
    </row>
    <row r="221" spans="2:12" s="1" customFormat="1" ht="7.35" customHeight="1" x14ac:dyDescent="0.15">
      <c r="B221" s="62">
        <v>45474</v>
      </c>
      <c r="C221" s="63">
        <v>51867</v>
      </c>
      <c r="D221" s="13">
        <v>210</v>
      </c>
      <c r="E221" s="64">
        <v>6393</v>
      </c>
      <c r="F221" s="276"/>
      <c r="G221" s="276"/>
      <c r="H221" s="256">
        <v>267822937.68011701</v>
      </c>
      <c r="I221" s="256"/>
      <c r="J221" s="13">
        <v>188718199.7351</v>
      </c>
      <c r="K221" s="13">
        <v>111621331.17761099</v>
      </c>
      <c r="L221" s="13">
        <v>46515166.737174802</v>
      </c>
    </row>
    <row r="222" spans="2:12" s="1" customFormat="1" ht="7.35" customHeight="1" x14ac:dyDescent="0.15">
      <c r="B222" s="62">
        <v>45474</v>
      </c>
      <c r="C222" s="63">
        <v>51898</v>
      </c>
      <c r="D222" s="13">
        <v>211</v>
      </c>
      <c r="E222" s="64">
        <v>6424</v>
      </c>
      <c r="F222" s="276"/>
      <c r="G222" s="276"/>
      <c r="H222" s="256">
        <v>261909215.10462901</v>
      </c>
      <c r="I222" s="256"/>
      <c r="J222" s="13">
        <v>184238154.08034101</v>
      </c>
      <c r="K222" s="13">
        <v>108694377.3707</v>
      </c>
      <c r="L222" s="13">
        <v>45103587.144152701</v>
      </c>
    </row>
    <row r="223" spans="2:12" s="1" customFormat="1" ht="7.35" customHeight="1" x14ac:dyDescent="0.15">
      <c r="B223" s="62">
        <v>45474</v>
      </c>
      <c r="C223" s="63">
        <v>51926</v>
      </c>
      <c r="D223" s="13">
        <v>212</v>
      </c>
      <c r="E223" s="64">
        <v>6452</v>
      </c>
      <c r="F223" s="276"/>
      <c r="G223" s="276"/>
      <c r="H223" s="256">
        <v>256118020.754554</v>
      </c>
      <c r="I223" s="256"/>
      <c r="J223" s="13">
        <v>179888356.76655599</v>
      </c>
      <c r="K223" s="13">
        <v>105884325.93925899</v>
      </c>
      <c r="L223" s="13">
        <v>43769409.907001004</v>
      </c>
    </row>
    <row r="224" spans="2:12" s="1" customFormat="1" ht="7.35" customHeight="1" x14ac:dyDescent="0.15">
      <c r="B224" s="62">
        <v>45474</v>
      </c>
      <c r="C224" s="63">
        <v>51957</v>
      </c>
      <c r="D224" s="13">
        <v>213</v>
      </c>
      <c r="E224" s="64">
        <v>6483</v>
      </c>
      <c r="F224" s="276"/>
      <c r="G224" s="276"/>
      <c r="H224" s="256">
        <v>250456976.56989601</v>
      </c>
      <c r="I224" s="256"/>
      <c r="J224" s="13">
        <v>175613876.785065</v>
      </c>
      <c r="K224" s="13">
        <v>103105431.66046999</v>
      </c>
      <c r="L224" s="13">
        <v>42440176.335272297</v>
      </c>
    </row>
    <row r="225" spans="2:12" s="1" customFormat="1" ht="7.35" customHeight="1" x14ac:dyDescent="0.15">
      <c r="B225" s="62">
        <v>45474</v>
      </c>
      <c r="C225" s="63">
        <v>51987</v>
      </c>
      <c r="D225" s="13">
        <v>214</v>
      </c>
      <c r="E225" s="64">
        <v>6513</v>
      </c>
      <c r="F225" s="276"/>
      <c r="G225" s="276"/>
      <c r="H225" s="256">
        <v>244858678.90057299</v>
      </c>
      <c r="I225" s="256"/>
      <c r="J225" s="13">
        <v>171406686.30548799</v>
      </c>
      <c r="K225" s="13">
        <v>100387639.13625699</v>
      </c>
      <c r="L225" s="13">
        <v>41152095.919816203</v>
      </c>
    </row>
    <row r="226" spans="2:12" s="1" customFormat="1" ht="7.35" customHeight="1" x14ac:dyDescent="0.15">
      <c r="B226" s="62">
        <v>45474</v>
      </c>
      <c r="C226" s="63">
        <v>52018</v>
      </c>
      <c r="D226" s="13">
        <v>215</v>
      </c>
      <c r="E226" s="64">
        <v>6544</v>
      </c>
      <c r="F226" s="276"/>
      <c r="G226" s="276"/>
      <c r="H226" s="256">
        <v>239332855.666668</v>
      </c>
      <c r="I226" s="256"/>
      <c r="J226" s="13">
        <v>167254325.74835101</v>
      </c>
      <c r="K226" s="13">
        <v>97706607.332235202</v>
      </c>
      <c r="L226" s="13">
        <v>39883408.933779404</v>
      </c>
    </row>
    <row r="227" spans="2:12" s="1" customFormat="1" ht="7.35" customHeight="1" x14ac:dyDescent="0.15">
      <c r="B227" s="62">
        <v>45474</v>
      </c>
      <c r="C227" s="63">
        <v>52048</v>
      </c>
      <c r="D227" s="13">
        <v>216</v>
      </c>
      <c r="E227" s="64">
        <v>6574</v>
      </c>
      <c r="F227" s="276"/>
      <c r="G227" s="276"/>
      <c r="H227" s="256">
        <v>233896679.53817701</v>
      </c>
      <c r="I227" s="256"/>
      <c r="J227" s="13">
        <v>163187035.50218499</v>
      </c>
      <c r="K227" s="13">
        <v>95095944.219241694</v>
      </c>
      <c r="L227" s="13">
        <v>38658626.177980699</v>
      </c>
    </row>
    <row r="228" spans="2:12" s="1" customFormat="1" ht="7.35" customHeight="1" x14ac:dyDescent="0.15">
      <c r="B228" s="62">
        <v>45474</v>
      </c>
      <c r="C228" s="63">
        <v>52079</v>
      </c>
      <c r="D228" s="13">
        <v>217</v>
      </c>
      <c r="E228" s="64">
        <v>6605</v>
      </c>
      <c r="F228" s="276"/>
      <c r="G228" s="276"/>
      <c r="H228" s="256">
        <v>228539128.195104</v>
      </c>
      <c r="I228" s="256"/>
      <c r="J228" s="13">
        <v>159178695.737528</v>
      </c>
      <c r="K228" s="13">
        <v>92524208.1048989</v>
      </c>
      <c r="L228" s="13">
        <v>37453845.761892498</v>
      </c>
    </row>
    <row r="229" spans="2:12" s="1" customFormat="1" ht="7.35" customHeight="1" x14ac:dyDescent="0.15">
      <c r="B229" s="62">
        <v>45474</v>
      </c>
      <c r="C229" s="63">
        <v>52110</v>
      </c>
      <c r="D229" s="13">
        <v>218</v>
      </c>
      <c r="E229" s="64">
        <v>6636</v>
      </c>
      <c r="F229" s="276"/>
      <c r="G229" s="276"/>
      <c r="H229" s="256">
        <v>223246837.83486</v>
      </c>
      <c r="I229" s="256"/>
      <c r="J229" s="13">
        <v>155228860.940644</v>
      </c>
      <c r="K229" s="13">
        <v>89998857.939907804</v>
      </c>
      <c r="L229" s="13">
        <v>36277275.143901102</v>
      </c>
    </row>
    <row r="230" spans="2:12" s="1" customFormat="1" ht="7.35" customHeight="1" x14ac:dyDescent="0.15">
      <c r="B230" s="62">
        <v>45474</v>
      </c>
      <c r="C230" s="63">
        <v>52140</v>
      </c>
      <c r="D230" s="13">
        <v>219</v>
      </c>
      <c r="E230" s="64">
        <v>6666</v>
      </c>
      <c r="F230" s="276"/>
      <c r="G230" s="276"/>
      <c r="H230" s="256">
        <v>218055480.95002899</v>
      </c>
      <c r="I230" s="256"/>
      <c r="J230" s="13">
        <v>151370317.675111</v>
      </c>
      <c r="K230" s="13">
        <v>87545739.869784102</v>
      </c>
      <c r="L230" s="13">
        <v>35143803.450085901</v>
      </c>
    </row>
    <row r="231" spans="2:12" s="1" customFormat="1" ht="7.35" customHeight="1" x14ac:dyDescent="0.15">
      <c r="B231" s="62">
        <v>45474</v>
      </c>
      <c r="C231" s="63">
        <v>52171</v>
      </c>
      <c r="D231" s="13">
        <v>220</v>
      </c>
      <c r="E231" s="64">
        <v>6697</v>
      </c>
      <c r="F231" s="276"/>
      <c r="G231" s="276"/>
      <c r="H231" s="256">
        <v>212935814.210614</v>
      </c>
      <c r="I231" s="256"/>
      <c r="J231" s="13">
        <v>147565626.73661101</v>
      </c>
      <c r="K231" s="13">
        <v>85128228.244133398</v>
      </c>
      <c r="L231" s="13">
        <v>34028590.3133137</v>
      </c>
    </row>
    <row r="232" spans="2:12" s="1" customFormat="1" ht="7.35" customHeight="1" x14ac:dyDescent="0.15">
      <c r="B232" s="62">
        <v>45474</v>
      </c>
      <c r="C232" s="63">
        <v>52201</v>
      </c>
      <c r="D232" s="13">
        <v>221</v>
      </c>
      <c r="E232" s="64">
        <v>6727</v>
      </c>
      <c r="F232" s="276"/>
      <c r="G232" s="276"/>
      <c r="H232" s="256">
        <v>207875056.85669699</v>
      </c>
      <c r="I232" s="256"/>
      <c r="J232" s="13">
        <v>143822036.965574</v>
      </c>
      <c r="K232" s="13">
        <v>82764403.7445191</v>
      </c>
      <c r="L232" s="13">
        <v>32948074.372863699</v>
      </c>
    </row>
    <row r="233" spans="2:12" s="1" customFormat="1" ht="7.35" customHeight="1" x14ac:dyDescent="0.15">
      <c r="B233" s="62">
        <v>45474</v>
      </c>
      <c r="C233" s="63">
        <v>52232</v>
      </c>
      <c r="D233" s="13">
        <v>222</v>
      </c>
      <c r="E233" s="64">
        <v>6758</v>
      </c>
      <c r="F233" s="276"/>
      <c r="G233" s="276"/>
      <c r="H233" s="256">
        <v>202872901.90819201</v>
      </c>
      <c r="I233" s="256"/>
      <c r="J233" s="13">
        <v>140123144.543578</v>
      </c>
      <c r="K233" s="13">
        <v>80430750.843337402</v>
      </c>
      <c r="L233" s="13">
        <v>31883441.245578099</v>
      </c>
    </row>
    <row r="234" spans="2:12" s="1" customFormat="1" ht="7.35" customHeight="1" x14ac:dyDescent="0.15">
      <c r="B234" s="62">
        <v>45474</v>
      </c>
      <c r="C234" s="63">
        <v>52263</v>
      </c>
      <c r="D234" s="13">
        <v>223</v>
      </c>
      <c r="E234" s="64">
        <v>6789</v>
      </c>
      <c r="F234" s="276"/>
      <c r="G234" s="276"/>
      <c r="H234" s="256">
        <v>197906042.42510101</v>
      </c>
      <c r="I234" s="256"/>
      <c r="J234" s="13">
        <v>136460722.611105</v>
      </c>
      <c r="K234" s="13">
        <v>78129313.388290301</v>
      </c>
      <c r="L234" s="13">
        <v>30839952.027959</v>
      </c>
    </row>
    <row r="235" spans="2:12" s="1" customFormat="1" ht="7.35" customHeight="1" x14ac:dyDescent="0.15">
      <c r="B235" s="62">
        <v>45474</v>
      </c>
      <c r="C235" s="63">
        <v>52291</v>
      </c>
      <c r="D235" s="13">
        <v>224</v>
      </c>
      <c r="E235" s="64">
        <v>6817</v>
      </c>
      <c r="F235" s="276"/>
      <c r="G235" s="276"/>
      <c r="H235" s="256">
        <v>192997519.61750701</v>
      </c>
      <c r="I235" s="256"/>
      <c r="J235" s="13">
        <v>132872303.18790101</v>
      </c>
      <c r="K235" s="13">
        <v>75900025.218478397</v>
      </c>
      <c r="L235" s="13">
        <v>29845345.9648396</v>
      </c>
    </row>
    <row r="236" spans="2:12" s="1" customFormat="1" ht="7.35" customHeight="1" x14ac:dyDescent="0.15">
      <c r="B236" s="62">
        <v>45474</v>
      </c>
      <c r="C236" s="63">
        <v>52322</v>
      </c>
      <c r="D236" s="13">
        <v>225</v>
      </c>
      <c r="E236" s="64">
        <v>6848</v>
      </c>
      <c r="F236" s="276"/>
      <c r="G236" s="276"/>
      <c r="H236" s="256">
        <v>188161942.23541</v>
      </c>
      <c r="I236" s="256"/>
      <c r="J236" s="13">
        <v>129323455.940744</v>
      </c>
      <c r="K236" s="13">
        <v>73684959.959410802</v>
      </c>
      <c r="L236" s="13">
        <v>28851617.6925335</v>
      </c>
    </row>
    <row r="237" spans="2:12" s="1" customFormat="1" ht="7.35" customHeight="1" x14ac:dyDescent="0.15">
      <c r="B237" s="62">
        <v>45474</v>
      </c>
      <c r="C237" s="63">
        <v>52352</v>
      </c>
      <c r="D237" s="13">
        <v>226</v>
      </c>
      <c r="E237" s="64">
        <v>6878</v>
      </c>
      <c r="F237" s="276"/>
      <c r="G237" s="276"/>
      <c r="H237" s="256">
        <v>183285482.41872799</v>
      </c>
      <c r="I237" s="256"/>
      <c r="J237" s="13">
        <v>125765100.414309</v>
      </c>
      <c r="K237" s="13">
        <v>71481138.203846097</v>
      </c>
      <c r="L237" s="13">
        <v>27873972.010782599</v>
      </c>
    </row>
    <row r="238" spans="2:12" s="1" customFormat="1" ht="7.35" customHeight="1" x14ac:dyDescent="0.15">
      <c r="B238" s="62">
        <v>45474</v>
      </c>
      <c r="C238" s="63">
        <v>52383</v>
      </c>
      <c r="D238" s="13">
        <v>227</v>
      </c>
      <c r="E238" s="64">
        <v>6909</v>
      </c>
      <c r="F238" s="276"/>
      <c r="G238" s="276"/>
      <c r="H238" s="256">
        <v>178536834.39754301</v>
      </c>
      <c r="I238" s="256"/>
      <c r="J238" s="13">
        <v>122298937.526895</v>
      </c>
      <c r="K238" s="13">
        <v>69334293.461614594</v>
      </c>
      <c r="L238" s="13">
        <v>26922297.2052771</v>
      </c>
    </row>
    <row r="239" spans="2:12" s="1" customFormat="1" ht="7.35" customHeight="1" x14ac:dyDescent="0.15">
      <c r="B239" s="62">
        <v>45474</v>
      </c>
      <c r="C239" s="63">
        <v>52413</v>
      </c>
      <c r="D239" s="13">
        <v>228</v>
      </c>
      <c r="E239" s="64">
        <v>6939</v>
      </c>
      <c r="F239" s="276"/>
      <c r="G239" s="276"/>
      <c r="H239" s="256">
        <v>173851844.26185399</v>
      </c>
      <c r="I239" s="256"/>
      <c r="J239" s="13">
        <v>118894213.00739101</v>
      </c>
      <c r="K239" s="13">
        <v>67238171.416267395</v>
      </c>
      <c r="L239" s="13">
        <v>26001355.996266399</v>
      </c>
    </row>
    <row r="240" spans="2:12" s="1" customFormat="1" ht="7.35" customHeight="1" x14ac:dyDescent="0.15">
      <c r="B240" s="62">
        <v>45474</v>
      </c>
      <c r="C240" s="63">
        <v>52444</v>
      </c>
      <c r="D240" s="13">
        <v>229</v>
      </c>
      <c r="E240" s="64">
        <v>6970</v>
      </c>
      <c r="F240" s="276"/>
      <c r="G240" s="276"/>
      <c r="H240" s="256">
        <v>169219632.421662</v>
      </c>
      <c r="I240" s="256"/>
      <c r="J240" s="13">
        <v>115530044.538739</v>
      </c>
      <c r="K240" s="13">
        <v>65169473.317062698</v>
      </c>
      <c r="L240" s="13">
        <v>25094637.939604498</v>
      </c>
    </row>
    <row r="241" spans="2:12" s="1" customFormat="1" ht="7.35" customHeight="1" x14ac:dyDescent="0.15">
      <c r="B241" s="62">
        <v>45474</v>
      </c>
      <c r="C241" s="63">
        <v>52475</v>
      </c>
      <c r="D241" s="13">
        <v>230</v>
      </c>
      <c r="E241" s="64">
        <v>7001</v>
      </c>
      <c r="F241" s="276"/>
      <c r="G241" s="276"/>
      <c r="H241" s="256">
        <v>164638266.156885</v>
      </c>
      <c r="I241" s="256"/>
      <c r="J241" s="13">
        <v>112211600.34842899</v>
      </c>
      <c r="K241" s="13">
        <v>63136589.642175801</v>
      </c>
      <c r="L241" s="13">
        <v>24208866.867003798</v>
      </c>
    </row>
    <row r="242" spans="2:12" s="1" customFormat="1" ht="7.35" customHeight="1" x14ac:dyDescent="0.15">
      <c r="B242" s="62">
        <v>45474</v>
      </c>
      <c r="C242" s="63">
        <v>52505</v>
      </c>
      <c r="D242" s="13">
        <v>231</v>
      </c>
      <c r="E242" s="64">
        <v>7031</v>
      </c>
      <c r="F242" s="276"/>
      <c r="G242" s="276"/>
      <c r="H242" s="256">
        <v>160125325.68760499</v>
      </c>
      <c r="I242" s="256"/>
      <c r="J242" s="13">
        <v>108956604.104113</v>
      </c>
      <c r="K242" s="13">
        <v>61154256.363160796</v>
      </c>
      <c r="L242" s="13">
        <v>23352647.052843001</v>
      </c>
    </row>
    <row r="243" spans="2:12" s="1" customFormat="1" ht="7.35" customHeight="1" x14ac:dyDescent="0.15">
      <c r="B243" s="62">
        <v>45474</v>
      </c>
      <c r="C243" s="63">
        <v>52536</v>
      </c>
      <c r="D243" s="13">
        <v>232</v>
      </c>
      <c r="E243" s="64">
        <v>7062</v>
      </c>
      <c r="F243" s="276"/>
      <c r="G243" s="276"/>
      <c r="H243" s="256">
        <v>155669478.12390399</v>
      </c>
      <c r="I243" s="256"/>
      <c r="J243" s="13">
        <v>105744985.34787799</v>
      </c>
      <c r="K243" s="13">
        <v>59200722.203749299</v>
      </c>
      <c r="L243" s="13">
        <v>22510909.936307501</v>
      </c>
    </row>
    <row r="244" spans="2:12" s="1" customFormat="1" ht="7.35" customHeight="1" x14ac:dyDescent="0.15">
      <c r="B244" s="62">
        <v>45474</v>
      </c>
      <c r="C244" s="63">
        <v>52566</v>
      </c>
      <c r="D244" s="13">
        <v>233</v>
      </c>
      <c r="E244" s="64">
        <v>7092</v>
      </c>
      <c r="F244" s="276"/>
      <c r="G244" s="276"/>
      <c r="H244" s="256">
        <v>151256616.58570099</v>
      </c>
      <c r="I244" s="256"/>
      <c r="J244" s="13">
        <v>102578714.875374</v>
      </c>
      <c r="K244" s="13">
        <v>57286757.928457297</v>
      </c>
      <c r="L244" s="13">
        <v>21693837.047757201</v>
      </c>
    </row>
    <row r="245" spans="2:12" s="1" customFormat="1" ht="7.35" customHeight="1" x14ac:dyDescent="0.15">
      <c r="B245" s="62">
        <v>45474</v>
      </c>
      <c r="C245" s="63">
        <v>52597</v>
      </c>
      <c r="D245" s="13">
        <v>234</v>
      </c>
      <c r="E245" s="64">
        <v>7123</v>
      </c>
      <c r="F245" s="276"/>
      <c r="G245" s="276"/>
      <c r="H245" s="256">
        <v>146663245.982995</v>
      </c>
      <c r="I245" s="256"/>
      <c r="J245" s="13">
        <v>99294900.281370595</v>
      </c>
      <c r="K245" s="13">
        <v>55311830.029383004</v>
      </c>
      <c r="L245" s="13">
        <v>20857237.010425299</v>
      </c>
    </row>
    <row r="246" spans="2:12" s="1" customFormat="1" ht="7.35" customHeight="1" x14ac:dyDescent="0.15">
      <c r="B246" s="62">
        <v>45474</v>
      </c>
      <c r="C246" s="63">
        <v>52628</v>
      </c>
      <c r="D246" s="13">
        <v>235</v>
      </c>
      <c r="E246" s="64">
        <v>7154</v>
      </c>
      <c r="F246" s="276"/>
      <c r="G246" s="276"/>
      <c r="H246" s="256">
        <v>142343332.585787</v>
      </c>
      <c r="I246" s="256"/>
      <c r="J246" s="13">
        <v>96206753.547933206</v>
      </c>
      <c r="K246" s="13">
        <v>53455295.707432903</v>
      </c>
      <c r="L246" s="13">
        <v>20071789.999703102</v>
      </c>
    </row>
    <row r="247" spans="2:12" s="1" customFormat="1" ht="7.35" customHeight="1" x14ac:dyDescent="0.15">
      <c r="B247" s="62">
        <v>45474</v>
      </c>
      <c r="C247" s="63">
        <v>52657</v>
      </c>
      <c r="D247" s="13">
        <v>236</v>
      </c>
      <c r="E247" s="64">
        <v>7183</v>
      </c>
      <c r="F247" s="276"/>
      <c r="G247" s="276"/>
      <c r="H247" s="256">
        <v>138064364.51416001</v>
      </c>
      <c r="I247" s="256"/>
      <c r="J247" s="13">
        <v>93166626.515608996</v>
      </c>
      <c r="K247" s="13">
        <v>51642943.5881363</v>
      </c>
      <c r="L247" s="13">
        <v>19314430.363807399</v>
      </c>
    </row>
    <row r="248" spans="2:12" s="1" customFormat="1" ht="7.35" customHeight="1" x14ac:dyDescent="0.15">
      <c r="B248" s="62">
        <v>45474</v>
      </c>
      <c r="C248" s="63">
        <v>52688</v>
      </c>
      <c r="D248" s="13">
        <v>237</v>
      </c>
      <c r="E248" s="64">
        <v>7214</v>
      </c>
      <c r="F248" s="276"/>
      <c r="G248" s="276"/>
      <c r="H248" s="256">
        <v>133814796.278027</v>
      </c>
      <c r="I248" s="256"/>
      <c r="J248" s="13">
        <v>90145839.675928801</v>
      </c>
      <c r="K248" s="13">
        <v>49841419.136029899</v>
      </c>
      <c r="L248" s="13">
        <v>18561707.924957398</v>
      </c>
    </row>
    <row r="249" spans="2:12" s="1" customFormat="1" ht="7.35" customHeight="1" x14ac:dyDescent="0.15">
      <c r="B249" s="62">
        <v>45474</v>
      </c>
      <c r="C249" s="63">
        <v>52718</v>
      </c>
      <c r="D249" s="13">
        <v>238</v>
      </c>
      <c r="E249" s="64">
        <v>7244</v>
      </c>
      <c r="F249" s="276"/>
      <c r="G249" s="276"/>
      <c r="H249" s="256">
        <v>129528577.76747601</v>
      </c>
      <c r="I249" s="256"/>
      <c r="J249" s="13">
        <v>87115153.955849797</v>
      </c>
      <c r="K249" s="13">
        <v>48047211.408447303</v>
      </c>
      <c r="L249" s="13">
        <v>17820168.468886402</v>
      </c>
    </row>
    <row r="250" spans="2:12" s="1" customFormat="1" ht="7.35" customHeight="1" x14ac:dyDescent="0.15">
      <c r="B250" s="62">
        <v>45474</v>
      </c>
      <c r="C250" s="63">
        <v>52749</v>
      </c>
      <c r="D250" s="13">
        <v>239</v>
      </c>
      <c r="E250" s="64">
        <v>7275</v>
      </c>
      <c r="F250" s="276"/>
      <c r="G250" s="276"/>
      <c r="H250" s="256">
        <v>125359301.472423</v>
      </c>
      <c r="I250" s="256"/>
      <c r="J250" s="13">
        <v>84168086.524698704</v>
      </c>
      <c r="K250" s="13">
        <v>46303735.150849603</v>
      </c>
      <c r="L250" s="13">
        <v>17100793.530749202</v>
      </c>
    </row>
    <row r="251" spans="2:12" s="1" customFormat="1" ht="7.35" customHeight="1" x14ac:dyDescent="0.15">
      <c r="B251" s="62">
        <v>45474</v>
      </c>
      <c r="C251" s="63">
        <v>52779</v>
      </c>
      <c r="D251" s="13">
        <v>240</v>
      </c>
      <c r="E251" s="64">
        <v>7305</v>
      </c>
      <c r="F251" s="276"/>
      <c r="G251" s="276"/>
      <c r="H251" s="256">
        <v>121235346.59295</v>
      </c>
      <c r="I251" s="256"/>
      <c r="J251" s="13">
        <v>81265593.099695504</v>
      </c>
      <c r="K251" s="13">
        <v>44596938.677672297</v>
      </c>
      <c r="L251" s="13">
        <v>16402927.6576971</v>
      </c>
    </row>
    <row r="252" spans="2:12" s="1" customFormat="1" ht="7.35" customHeight="1" x14ac:dyDescent="0.15">
      <c r="B252" s="62">
        <v>45474</v>
      </c>
      <c r="C252" s="63">
        <v>52810</v>
      </c>
      <c r="D252" s="13">
        <v>241</v>
      </c>
      <c r="E252" s="64">
        <v>7336</v>
      </c>
      <c r="F252" s="276"/>
      <c r="G252" s="276"/>
      <c r="H252" s="256">
        <v>117197546.529056</v>
      </c>
      <c r="I252" s="256"/>
      <c r="J252" s="13">
        <v>78425762.532163203</v>
      </c>
      <c r="K252" s="13">
        <v>42929040.478366703</v>
      </c>
      <c r="L252" s="13">
        <v>15722591.2044299</v>
      </c>
    </row>
    <row r="253" spans="2:12" s="1" customFormat="1" ht="7.35" customHeight="1" x14ac:dyDescent="0.15">
      <c r="B253" s="62">
        <v>45474</v>
      </c>
      <c r="C253" s="63">
        <v>52841</v>
      </c>
      <c r="D253" s="13">
        <v>242</v>
      </c>
      <c r="E253" s="64">
        <v>7367</v>
      </c>
      <c r="F253" s="276"/>
      <c r="G253" s="276"/>
      <c r="H253" s="256">
        <v>113228064.57066099</v>
      </c>
      <c r="I253" s="256"/>
      <c r="J253" s="13">
        <v>75640970.600292102</v>
      </c>
      <c r="K253" s="13">
        <v>41299388.1191893</v>
      </c>
      <c r="L253" s="13">
        <v>15061671.735213101</v>
      </c>
    </row>
    <row r="254" spans="2:12" s="1" customFormat="1" ht="7.35" customHeight="1" x14ac:dyDescent="0.15">
      <c r="B254" s="62">
        <v>45474</v>
      </c>
      <c r="C254" s="63">
        <v>52871</v>
      </c>
      <c r="D254" s="13">
        <v>243</v>
      </c>
      <c r="E254" s="64">
        <v>7397</v>
      </c>
      <c r="F254" s="276"/>
      <c r="G254" s="276"/>
      <c r="H254" s="256">
        <v>109351916.007846</v>
      </c>
      <c r="I254" s="256"/>
      <c r="J254" s="13">
        <v>72931637.777103394</v>
      </c>
      <c r="K254" s="13">
        <v>39722105.2693021</v>
      </c>
      <c r="L254" s="13">
        <v>14427062.1341045</v>
      </c>
    </row>
    <row r="255" spans="2:12" s="1" customFormat="1" ht="7.35" customHeight="1" x14ac:dyDescent="0.15">
      <c r="B255" s="62">
        <v>45474</v>
      </c>
      <c r="C255" s="63">
        <v>52902</v>
      </c>
      <c r="D255" s="13">
        <v>244</v>
      </c>
      <c r="E255" s="64">
        <v>7428</v>
      </c>
      <c r="F255" s="276"/>
      <c r="G255" s="276"/>
      <c r="H255" s="256">
        <v>105538758.02061</v>
      </c>
      <c r="I255" s="256"/>
      <c r="J255" s="13">
        <v>70269089.707659304</v>
      </c>
      <c r="K255" s="13">
        <v>38174619.072773598</v>
      </c>
      <c r="L255" s="13">
        <v>13806289.504557</v>
      </c>
    </row>
    <row r="256" spans="2:12" s="1" customFormat="1" ht="7.35" customHeight="1" x14ac:dyDescent="0.15">
      <c r="B256" s="62">
        <v>45474</v>
      </c>
      <c r="C256" s="63">
        <v>52932</v>
      </c>
      <c r="D256" s="13">
        <v>245</v>
      </c>
      <c r="E256" s="64">
        <v>7458</v>
      </c>
      <c r="F256" s="276"/>
      <c r="G256" s="276"/>
      <c r="H256" s="256">
        <v>101785115.76895501</v>
      </c>
      <c r="I256" s="256"/>
      <c r="J256" s="13">
        <v>67658627.528162494</v>
      </c>
      <c r="K256" s="13">
        <v>36665983.244335301</v>
      </c>
      <c r="L256" s="13">
        <v>13206315.939821901</v>
      </c>
    </row>
    <row r="257" spans="2:12" s="1" customFormat="1" ht="7.35" customHeight="1" x14ac:dyDescent="0.15">
      <c r="B257" s="62">
        <v>45474</v>
      </c>
      <c r="C257" s="63">
        <v>52963</v>
      </c>
      <c r="D257" s="13">
        <v>246</v>
      </c>
      <c r="E257" s="64">
        <v>7489</v>
      </c>
      <c r="F257" s="276"/>
      <c r="G257" s="276"/>
      <c r="H257" s="256">
        <v>98154162.552965</v>
      </c>
      <c r="I257" s="256"/>
      <c r="J257" s="13">
        <v>65134398.9522577</v>
      </c>
      <c r="K257" s="13">
        <v>35208267.457726903</v>
      </c>
      <c r="L257" s="13">
        <v>12627565.254235201</v>
      </c>
    </row>
    <row r="258" spans="2:12" s="1" customFormat="1" ht="7.35" customHeight="1" x14ac:dyDescent="0.15">
      <c r="B258" s="62">
        <v>45474</v>
      </c>
      <c r="C258" s="63">
        <v>52994</v>
      </c>
      <c r="D258" s="13">
        <v>247</v>
      </c>
      <c r="E258" s="64">
        <v>7520</v>
      </c>
      <c r="F258" s="276"/>
      <c r="G258" s="276"/>
      <c r="H258" s="256">
        <v>94552391.752554998</v>
      </c>
      <c r="I258" s="256"/>
      <c r="J258" s="13">
        <v>62637870.698926203</v>
      </c>
      <c r="K258" s="13">
        <v>33772664.334816001</v>
      </c>
      <c r="L258" s="13">
        <v>12061377.4896426</v>
      </c>
    </row>
    <row r="259" spans="2:12" s="1" customFormat="1" ht="7.35" customHeight="1" x14ac:dyDescent="0.15">
      <c r="B259" s="62">
        <v>45474</v>
      </c>
      <c r="C259" s="63">
        <v>53022</v>
      </c>
      <c r="D259" s="13">
        <v>248</v>
      </c>
      <c r="E259" s="64">
        <v>7548</v>
      </c>
      <c r="F259" s="276"/>
      <c r="G259" s="276"/>
      <c r="H259" s="256">
        <v>90969164.467723995</v>
      </c>
      <c r="I259" s="256"/>
      <c r="J259" s="13">
        <v>60171771.245505601</v>
      </c>
      <c r="K259" s="13">
        <v>32368475.813735601</v>
      </c>
      <c r="L259" s="13">
        <v>11515660.352791</v>
      </c>
    </row>
    <row r="260" spans="2:12" s="1" customFormat="1" ht="7.35" customHeight="1" x14ac:dyDescent="0.15">
      <c r="B260" s="62">
        <v>45474</v>
      </c>
      <c r="C260" s="63">
        <v>53053</v>
      </c>
      <c r="D260" s="13">
        <v>249</v>
      </c>
      <c r="E260" s="64">
        <v>7579</v>
      </c>
      <c r="F260" s="276"/>
      <c r="G260" s="276"/>
      <c r="H260" s="256">
        <v>87409776.488473997</v>
      </c>
      <c r="I260" s="256"/>
      <c r="J260" s="13">
        <v>57719342.9615767</v>
      </c>
      <c r="K260" s="13">
        <v>30970265.280903</v>
      </c>
      <c r="L260" s="13">
        <v>10971553.9388946</v>
      </c>
    </row>
    <row r="261" spans="2:12" s="1" customFormat="1" ht="7.35" customHeight="1" x14ac:dyDescent="0.15">
      <c r="B261" s="62">
        <v>45474</v>
      </c>
      <c r="C261" s="63">
        <v>53083</v>
      </c>
      <c r="D261" s="13">
        <v>250</v>
      </c>
      <c r="E261" s="64">
        <v>7609</v>
      </c>
      <c r="F261" s="276"/>
      <c r="G261" s="276"/>
      <c r="H261" s="256">
        <v>83885127.224887997</v>
      </c>
      <c r="I261" s="256"/>
      <c r="J261" s="13">
        <v>55300988.828121401</v>
      </c>
      <c r="K261" s="13">
        <v>29599625.13005</v>
      </c>
      <c r="L261" s="13">
        <v>10443005.614733599</v>
      </c>
    </row>
    <row r="262" spans="2:12" s="1" customFormat="1" ht="7.35" customHeight="1" x14ac:dyDescent="0.15">
      <c r="B262" s="62">
        <v>45474</v>
      </c>
      <c r="C262" s="63">
        <v>53114</v>
      </c>
      <c r="D262" s="13">
        <v>251</v>
      </c>
      <c r="E262" s="64">
        <v>7640</v>
      </c>
      <c r="F262" s="276"/>
      <c r="G262" s="276"/>
      <c r="H262" s="256">
        <v>80427600.596883997</v>
      </c>
      <c r="I262" s="256"/>
      <c r="J262" s="13">
        <v>52931697.391466998</v>
      </c>
      <c r="K262" s="13">
        <v>28259418.9424689</v>
      </c>
      <c r="L262" s="13">
        <v>9927940.0960710291</v>
      </c>
    </row>
    <row r="263" spans="2:12" s="1" customFormat="1" ht="7.35" customHeight="1" x14ac:dyDescent="0.15">
      <c r="B263" s="62">
        <v>45474</v>
      </c>
      <c r="C263" s="63">
        <v>53144</v>
      </c>
      <c r="D263" s="13">
        <v>252</v>
      </c>
      <c r="E263" s="64">
        <v>7670</v>
      </c>
      <c r="F263" s="276"/>
      <c r="G263" s="276"/>
      <c r="H263" s="256">
        <v>77016991.614540994</v>
      </c>
      <c r="I263" s="256"/>
      <c r="J263" s="13">
        <v>50603880.2463568</v>
      </c>
      <c r="K263" s="13">
        <v>26950138.006140999</v>
      </c>
      <c r="L263" s="13">
        <v>9429159.8245221395</v>
      </c>
    </row>
    <row r="264" spans="2:12" s="1" customFormat="1" ht="7.35" customHeight="1" x14ac:dyDescent="0.15">
      <c r="B264" s="62">
        <v>45474</v>
      </c>
      <c r="C264" s="63">
        <v>53175</v>
      </c>
      <c r="D264" s="13">
        <v>253</v>
      </c>
      <c r="E264" s="64">
        <v>7701</v>
      </c>
      <c r="F264" s="276"/>
      <c r="G264" s="276"/>
      <c r="H264" s="256">
        <v>73640506.067863002</v>
      </c>
      <c r="I264" s="256"/>
      <c r="J264" s="13">
        <v>48303301.134848498</v>
      </c>
      <c r="K264" s="13">
        <v>25659493.488563199</v>
      </c>
      <c r="L264" s="13">
        <v>8939571.5041292608</v>
      </c>
    </row>
    <row r="265" spans="2:12" s="1" customFormat="1" ht="7.35" customHeight="1" x14ac:dyDescent="0.15">
      <c r="B265" s="62">
        <v>45474</v>
      </c>
      <c r="C265" s="63">
        <v>53206</v>
      </c>
      <c r="D265" s="13">
        <v>254</v>
      </c>
      <c r="E265" s="64">
        <v>7732</v>
      </c>
      <c r="F265" s="276"/>
      <c r="G265" s="276"/>
      <c r="H265" s="256">
        <v>70302507.706765994</v>
      </c>
      <c r="I265" s="256"/>
      <c r="J265" s="13">
        <v>46035582.588259302</v>
      </c>
      <c r="K265" s="13">
        <v>24392651.077865299</v>
      </c>
      <c r="L265" s="13">
        <v>8462218.7218588907</v>
      </c>
    </row>
    <row r="266" spans="2:12" s="1" customFormat="1" ht="7.35" customHeight="1" x14ac:dyDescent="0.15">
      <c r="B266" s="62">
        <v>45474</v>
      </c>
      <c r="C266" s="63">
        <v>53236</v>
      </c>
      <c r="D266" s="13">
        <v>255</v>
      </c>
      <c r="E266" s="64">
        <v>7762</v>
      </c>
      <c r="F266" s="276"/>
      <c r="G266" s="276"/>
      <c r="H266" s="256">
        <v>67052416.271332003</v>
      </c>
      <c r="I266" s="256"/>
      <c r="J266" s="13">
        <v>43835283.5149538</v>
      </c>
      <c r="K266" s="13">
        <v>23169621.917520799</v>
      </c>
      <c r="L266" s="13">
        <v>8004980.4066903302</v>
      </c>
    </row>
    <row r="267" spans="2:12" s="1" customFormat="1" ht="7.35" customHeight="1" x14ac:dyDescent="0.15">
      <c r="B267" s="62">
        <v>45474</v>
      </c>
      <c r="C267" s="63">
        <v>53267</v>
      </c>
      <c r="D267" s="13">
        <v>256</v>
      </c>
      <c r="E267" s="64">
        <v>7793</v>
      </c>
      <c r="F267" s="276"/>
      <c r="G267" s="276"/>
      <c r="H267" s="256">
        <v>63908719.061561003</v>
      </c>
      <c r="I267" s="256"/>
      <c r="J267" s="13">
        <v>41709240.271753497</v>
      </c>
      <c r="K267" s="13">
        <v>21989811.1386411</v>
      </c>
      <c r="L267" s="13">
        <v>7565183.1262240196</v>
      </c>
    </row>
    <row r="268" spans="2:12" s="1" customFormat="1" ht="7.35" customHeight="1" x14ac:dyDescent="0.15">
      <c r="B268" s="62">
        <v>45474</v>
      </c>
      <c r="C268" s="63">
        <v>53297</v>
      </c>
      <c r="D268" s="13">
        <v>257</v>
      </c>
      <c r="E268" s="64">
        <v>7823</v>
      </c>
      <c r="F268" s="276"/>
      <c r="G268" s="276"/>
      <c r="H268" s="256">
        <v>60841033.507454</v>
      </c>
      <c r="I268" s="256"/>
      <c r="J268" s="13">
        <v>39641977.392940201</v>
      </c>
      <c r="K268" s="13">
        <v>20848475.178705901</v>
      </c>
      <c r="L268" s="13">
        <v>7143126.25224932</v>
      </c>
    </row>
    <row r="269" spans="2:12" s="1" customFormat="1" ht="7.35" customHeight="1" x14ac:dyDescent="0.15">
      <c r="B269" s="62">
        <v>45474</v>
      </c>
      <c r="C269" s="63">
        <v>53328</v>
      </c>
      <c r="D269" s="13">
        <v>258</v>
      </c>
      <c r="E269" s="64">
        <v>7854</v>
      </c>
      <c r="F269" s="276"/>
      <c r="G269" s="276"/>
      <c r="H269" s="256">
        <v>57874282.119011998</v>
      </c>
      <c r="I269" s="256"/>
      <c r="J269" s="13">
        <v>37644984.509789802</v>
      </c>
      <c r="K269" s="13">
        <v>19747867.4289161</v>
      </c>
      <c r="L269" s="13">
        <v>6737377.0351917399</v>
      </c>
    </row>
    <row r="270" spans="2:12" s="1" customFormat="1" ht="7.35" customHeight="1" x14ac:dyDescent="0.15">
      <c r="B270" s="62">
        <v>45474</v>
      </c>
      <c r="C270" s="63">
        <v>53359</v>
      </c>
      <c r="D270" s="13">
        <v>259</v>
      </c>
      <c r="E270" s="64">
        <v>7885</v>
      </c>
      <c r="F270" s="276"/>
      <c r="G270" s="276"/>
      <c r="H270" s="256">
        <v>54986668.306232996</v>
      </c>
      <c r="I270" s="256"/>
      <c r="J270" s="13">
        <v>35706040.313736498</v>
      </c>
      <c r="K270" s="13">
        <v>18683096.808579098</v>
      </c>
      <c r="L270" s="13">
        <v>6347111.5717973802</v>
      </c>
    </row>
    <row r="271" spans="2:12" s="1" customFormat="1" ht="7.35" customHeight="1" x14ac:dyDescent="0.15">
      <c r="B271" s="62">
        <v>45474</v>
      </c>
      <c r="C271" s="63">
        <v>53387</v>
      </c>
      <c r="D271" s="13">
        <v>260</v>
      </c>
      <c r="E271" s="64">
        <v>7913</v>
      </c>
      <c r="F271" s="276"/>
      <c r="G271" s="276"/>
      <c r="H271" s="256">
        <v>52196356.729200996</v>
      </c>
      <c r="I271" s="256"/>
      <c r="J271" s="13">
        <v>33842200.8341287</v>
      </c>
      <c r="K271" s="13">
        <v>17667165.9216257</v>
      </c>
      <c r="L271" s="13">
        <v>5979008.4525269102</v>
      </c>
    </row>
    <row r="272" spans="2:12" s="1" customFormat="1" ht="7.35" customHeight="1" x14ac:dyDescent="0.15">
      <c r="B272" s="62">
        <v>45474</v>
      </c>
      <c r="C272" s="63">
        <v>53418</v>
      </c>
      <c r="D272" s="13">
        <v>261</v>
      </c>
      <c r="E272" s="64">
        <v>7944</v>
      </c>
      <c r="F272" s="276"/>
      <c r="G272" s="276"/>
      <c r="H272" s="256">
        <v>49514260.107831001</v>
      </c>
      <c r="I272" s="256"/>
      <c r="J272" s="13">
        <v>32048778.432477299</v>
      </c>
      <c r="K272" s="13">
        <v>16688367.8044225</v>
      </c>
      <c r="L272" s="13">
        <v>5623837.4837448401</v>
      </c>
    </row>
    <row r="273" spans="2:12" s="1" customFormat="1" ht="7.35" customHeight="1" x14ac:dyDescent="0.15">
      <c r="B273" s="62">
        <v>45474</v>
      </c>
      <c r="C273" s="63">
        <v>53448</v>
      </c>
      <c r="D273" s="13">
        <v>262</v>
      </c>
      <c r="E273" s="64">
        <v>7974</v>
      </c>
      <c r="F273" s="276"/>
      <c r="G273" s="276"/>
      <c r="H273" s="256">
        <v>46909349.662125997</v>
      </c>
      <c r="I273" s="256"/>
      <c r="J273" s="13">
        <v>30312877.141689401</v>
      </c>
      <c r="K273" s="13">
        <v>15745603.420811201</v>
      </c>
      <c r="L273" s="13">
        <v>5284383.0575009901</v>
      </c>
    </row>
    <row r="274" spans="2:12" s="1" customFormat="1" ht="7.35" customHeight="1" x14ac:dyDescent="0.15">
      <c r="B274" s="62">
        <v>45474</v>
      </c>
      <c r="C274" s="63">
        <v>53479</v>
      </c>
      <c r="D274" s="13">
        <v>263</v>
      </c>
      <c r="E274" s="64">
        <v>8005</v>
      </c>
      <c r="F274" s="276"/>
      <c r="G274" s="276"/>
      <c r="H274" s="256">
        <v>44452658.742168002</v>
      </c>
      <c r="I274" s="256"/>
      <c r="J274" s="13">
        <v>28676640.231124301</v>
      </c>
      <c r="K274" s="13">
        <v>14857800.074328899</v>
      </c>
      <c r="L274" s="13">
        <v>4965307.07762447</v>
      </c>
    </row>
    <row r="275" spans="2:12" s="1" customFormat="1" ht="7.35" customHeight="1" x14ac:dyDescent="0.15">
      <c r="B275" s="62">
        <v>45474</v>
      </c>
      <c r="C275" s="63">
        <v>53509</v>
      </c>
      <c r="D275" s="13">
        <v>264</v>
      </c>
      <c r="E275" s="64">
        <v>8035</v>
      </c>
      <c r="F275" s="276"/>
      <c r="G275" s="276"/>
      <c r="H275" s="256">
        <v>42215371.877874002</v>
      </c>
      <c r="I275" s="256"/>
      <c r="J275" s="13">
        <v>27188653.879620899</v>
      </c>
      <c r="K275" s="13">
        <v>14052180.372722499</v>
      </c>
      <c r="L275" s="13">
        <v>4676828.03545825</v>
      </c>
    </row>
    <row r="276" spans="2:12" s="1" customFormat="1" ht="7.35" customHeight="1" x14ac:dyDescent="0.15">
      <c r="B276" s="62">
        <v>45474</v>
      </c>
      <c r="C276" s="63">
        <v>53540</v>
      </c>
      <c r="D276" s="13">
        <v>265</v>
      </c>
      <c r="E276" s="64">
        <v>8066</v>
      </c>
      <c r="F276" s="276"/>
      <c r="G276" s="276"/>
      <c r="H276" s="256">
        <v>40080855.169326998</v>
      </c>
      <c r="I276" s="256"/>
      <c r="J276" s="13">
        <v>25770143.971082099</v>
      </c>
      <c r="K276" s="13">
        <v>13285164.839632099</v>
      </c>
      <c r="L276" s="13">
        <v>4402823.2651235703</v>
      </c>
    </row>
    <row r="277" spans="2:12" s="1" customFormat="1" ht="7.35" customHeight="1" x14ac:dyDescent="0.15">
      <c r="B277" s="62">
        <v>45474</v>
      </c>
      <c r="C277" s="63">
        <v>53571</v>
      </c>
      <c r="D277" s="13">
        <v>266</v>
      </c>
      <c r="E277" s="64">
        <v>8097</v>
      </c>
      <c r="F277" s="276"/>
      <c r="G277" s="276"/>
      <c r="H277" s="256">
        <v>38006631.426444001</v>
      </c>
      <c r="I277" s="256"/>
      <c r="J277" s="13">
        <v>24395067.4962283</v>
      </c>
      <c r="K277" s="13">
        <v>12544293.8702545</v>
      </c>
      <c r="L277" s="13">
        <v>4139683.5570777599</v>
      </c>
    </row>
    <row r="278" spans="2:12" s="1" customFormat="1" ht="7.35" customHeight="1" x14ac:dyDescent="0.15">
      <c r="B278" s="62">
        <v>45474</v>
      </c>
      <c r="C278" s="63">
        <v>53601</v>
      </c>
      <c r="D278" s="13">
        <v>267</v>
      </c>
      <c r="E278" s="64">
        <v>8127</v>
      </c>
      <c r="F278" s="276"/>
      <c r="G278" s="276"/>
      <c r="H278" s="256">
        <v>36016311.269307002</v>
      </c>
      <c r="I278" s="256"/>
      <c r="J278" s="13">
        <v>23079608.4260404</v>
      </c>
      <c r="K278" s="13">
        <v>11838655.9363508</v>
      </c>
      <c r="L278" s="13">
        <v>3890804.4798923698</v>
      </c>
    </row>
    <row r="279" spans="2:12" s="1" customFormat="1" ht="7.35" customHeight="1" x14ac:dyDescent="0.15">
      <c r="B279" s="62">
        <v>45474</v>
      </c>
      <c r="C279" s="63">
        <v>53632</v>
      </c>
      <c r="D279" s="13">
        <v>268</v>
      </c>
      <c r="E279" s="64">
        <v>8158</v>
      </c>
      <c r="F279" s="276"/>
      <c r="G279" s="276"/>
      <c r="H279" s="256">
        <v>34115363.988237999</v>
      </c>
      <c r="I279" s="256"/>
      <c r="J279" s="13">
        <v>21824383.951520599</v>
      </c>
      <c r="K279" s="13">
        <v>11166319.475312</v>
      </c>
      <c r="L279" s="13">
        <v>3654295.6167618399</v>
      </c>
    </row>
    <row r="280" spans="2:12" s="1" customFormat="1" ht="7.35" customHeight="1" x14ac:dyDescent="0.15">
      <c r="B280" s="62">
        <v>45474</v>
      </c>
      <c r="C280" s="63">
        <v>53662</v>
      </c>
      <c r="D280" s="13">
        <v>269</v>
      </c>
      <c r="E280" s="64">
        <v>8188</v>
      </c>
      <c r="F280" s="276"/>
      <c r="G280" s="276"/>
      <c r="H280" s="256">
        <v>32286374.871495001</v>
      </c>
      <c r="I280" s="256"/>
      <c r="J280" s="13">
        <v>20620435.3242465</v>
      </c>
      <c r="K280" s="13">
        <v>10524358.9630147</v>
      </c>
      <c r="L280" s="13">
        <v>3430088.8030560701</v>
      </c>
    </row>
    <row r="281" spans="2:12" s="1" customFormat="1" ht="7.35" customHeight="1" x14ac:dyDescent="0.15">
      <c r="B281" s="62">
        <v>45474</v>
      </c>
      <c r="C281" s="63">
        <v>53693</v>
      </c>
      <c r="D281" s="13">
        <v>270</v>
      </c>
      <c r="E281" s="64">
        <v>8219</v>
      </c>
      <c r="F281" s="276"/>
      <c r="G281" s="276"/>
      <c r="H281" s="256">
        <v>30543225.344193</v>
      </c>
      <c r="I281" s="256"/>
      <c r="J281" s="13">
        <v>19474047.2763662</v>
      </c>
      <c r="K281" s="13">
        <v>9913982.2227047905</v>
      </c>
      <c r="L281" s="13">
        <v>3217469.7074517501</v>
      </c>
    </row>
    <row r="282" spans="2:12" s="1" customFormat="1" ht="7.35" customHeight="1" x14ac:dyDescent="0.15">
      <c r="B282" s="62">
        <v>45474</v>
      </c>
      <c r="C282" s="63">
        <v>53724</v>
      </c>
      <c r="D282" s="13">
        <v>271</v>
      </c>
      <c r="E282" s="64">
        <v>8250</v>
      </c>
      <c r="F282" s="276"/>
      <c r="G282" s="276"/>
      <c r="H282" s="256">
        <v>28895651.766894002</v>
      </c>
      <c r="I282" s="256"/>
      <c r="J282" s="13">
        <v>18392323.518159602</v>
      </c>
      <c r="K282" s="13">
        <v>9339478.0599163901</v>
      </c>
      <c r="L282" s="13">
        <v>3018182.9170657899</v>
      </c>
    </row>
    <row r="283" spans="2:12" s="1" customFormat="1" ht="7.35" customHeight="1" x14ac:dyDescent="0.15">
      <c r="B283" s="62">
        <v>45474</v>
      </c>
      <c r="C283" s="63">
        <v>53752</v>
      </c>
      <c r="D283" s="13">
        <v>272</v>
      </c>
      <c r="E283" s="64">
        <v>8278</v>
      </c>
      <c r="F283" s="276"/>
      <c r="G283" s="276"/>
      <c r="H283" s="256">
        <v>27314046.778724998</v>
      </c>
      <c r="I283" s="256"/>
      <c r="J283" s="13">
        <v>17358982.869014699</v>
      </c>
      <c r="K283" s="13">
        <v>8794504.9851691797</v>
      </c>
      <c r="L283" s="13">
        <v>2831192.2519477</v>
      </c>
    </row>
    <row r="284" spans="2:12" s="1" customFormat="1" ht="7.35" customHeight="1" x14ac:dyDescent="0.15">
      <c r="B284" s="62">
        <v>45474</v>
      </c>
      <c r="C284" s="63">
        <v>53783</v>
      </c>
      <c r="D284" s="13">
        <v>273</v>
      </c>
      <c r="E284" s="64">
        <v>8309</v>
      </c>
      <c r="F284" s="276"/>
      <c r="G284" s="276"/>
      <c r="H284" s="256">
        <v>25788182.469361998</v>
      </c>
      <c r="I284" s="256"/>
      <c r="J284" s="13">
        <v>16361448.1068286</v>
      </c>
      <c r="K284" s="13">
        <v>8268047.38568791</v>
      </c>
      <c r="L284" s="13">
        <v>2650437.3209600998</v>
      </c>
    </row>
    <row r="285" spans="2:12" s="1" customFormat="1" ht="7.35" customHeight="1" x14ac:dyDescent="0.15">
      <c r="B285" s="62">
        <v>45474</v>
      </c>
      <c r="C285" s="63">
        <v>53813</v>
      </c>
      <c r="D285" s="13">
        <v>274</v>
      </c>
      <c r="E285" s="64">
        <v>8339</v>
      </c>
      <c r="F285" s="276"/>
      <c r="G285" s="276"/>
      <c r="H285" s="256">
        <v>24328549.5</v>
      </c>
      <c r="I285" s="256"/>
      <c r="J285" s="13">
        <v>15410040.5538704</v>
      </c>
      <c r="K285" s="13">
        <v>7768099.2665202599</v>
      </c>
      <c r="L285" s="13">
        <v>2479964.3133905702</v>
      </c>
    </row>
    <row r="286" spans="2:12" s="1" customFormat="1" ht="7.35" customHeight="1" x14ac:dyDescent="0.15">
      <c r="B286" s="62">
        <v>45474</v>
      </c>
      <c r="C286" s="63">
        <v>53844</v>
      </c>
      <c r="D286" s="13">
        <v>275</v>
      </c>
      <c r="E286" s="64">
        <v>8370</v>
      </c>
      <c r="F286" s="276"/>
      <c r="G286" s="276"/>
      <c r="H286" s="256">
        <v>22935423.850000001</v>
      </c>
      <c r="I286" s="256"/>
      <c r="J286" s="13">
        <v>14502975.541440399</v>
      </c>
      <c r="K286" s="13">
        <v>7292260.8022319404</v>
      </c>
      <c r="L286" s="13">
        <v>2318192.3950135</v>
      </c>
    </row>
    <row r="287" spans="2:12" s="1" customFormat="1" ht="7.35" customHeight="1" x14ac:dyDescent="0.15">
      <c r="B287" s="62">
        <v>45474</v>
      </c>
      <c r="C287" s="63">
        <v>53874</v>
      </c>
      <c r="D287" s="13">
        <v>276</v>
      </c>
      <c r="E287" s="64">
        <v>8400</v>
      </c>
      <c r="F287" s="276"/>
      <c r="G287" s="276"/>
      <c r="H287" s="256">
        <v>21608321.079999998</v>
      </c>
      <c r="I287" s="256"/>
      <c r="J287" s="13">
        <v>13641368.1277197</v>
      </c>
      <c r="K287" s="13">
        <v>6842152.8873912804</v>
      </c>
      <c r="L287" s="13">
        <v>2166187.98168456</v>
      </c>
    </row>
    <row r="288" spans="2:12" s="1" customFormat="1" ht="7.35" customHeight="1" x14ac:dyDescent="0.15">
      <c r="B288" s="62">
        <v>45474</v>
      </c>
      <c r="C288" s="63">
        <v>53905</v>
      </c>
      <c r="D288" s="13">
        <v>277</v>
      </c>
      <c r="E288" s="64">
        <v>8431</v>
      </c>
      <c r="F288" s="276"/>
      <c r="G288" s="276"/>
      <c r="H288" s="256">
        <v>20350540.690000001</v>
      </c>
      <c r="I288" s="256"/>
      <c r="J288" s="13">
        <v>12825539.307218</v>
      </c>
      <c r="K288" s="13">
        <v>6416594.1961631896</v>
      </c>
      <c r="L288" s="13">
        <v>2022854.10646222</v>
      </c>
    </row>
    <row r="289" spans="2:12" s="1" customFormat="1" ht="7.35" customHeight="1" x14ac:dyDescent="0.15">
      <c r="B289" s="62">
        <v>45474</v>
      </c>
      <c r="C289" s="63">
        <v>53936</v>
      </c>
      <c r="D289" s="13">
        <v>278</v>
      </c>
      <c r="E289" s="64">
        <v>8462</v>
      </c>
      <c r="F289" s="276"/>
      <c r="G289" s="276"/>
      <c r="H289" s="256">
        <v>19153360.010000002</v>
      </c>
      <c r="I289" s="256"/>
      <c r="J289" s="13">
        <v>12050565.6899901</v>
      </c>
      <c r="K289" s="13">
        <v>6013543.6192447199</v>
      </c>
      <c r="L289" s="13">
        <v>1887761.2728609501</v>
      </c>
    </row>
    <row r="290" spans="2:12" s="1" customFormat="1" ht="7.35" customHeight="1" x14ac:dyDescent="0.15">
      <c r="B290" s="62">
        <v>45474</v>
      </c>
      <c r="C290" s="63">
        <v>53966</v>
      </c>
      <c r="D290" s="13">
        <v>279</v>
      </c>
      <c r="E290" s="64">
        <v>8492</v>
      </c>
      <c r="F290" s="276"/>
      <c r="G290" s="276"/>
      <c r="H290" s="256">
        <v>18030485.23</v>
      </c>
      <c r="I290" s="256"/>
      <c r="J290" s="13">
        <v>11325475.306503801</v>
      </c>
      <c r="K290" s="13">
        <v>5637794.4244991904</v>
      </c>
      <c r="L290" s="13">
        <v>1762551.9489877699</v>
      </c>
    </row>
    <row r="291" spans="2:12" s="1" customFormat="1" ht="7.35" customHeight="1" x14ac:dyDescent="0.15">
      <c r="B291" s="62">
        <v>45474</v>
      </c>
      <c r="C291" s="63">
        <v>53997</v>
      </c>
      <c r="D291" s="13">
        <v>280</v>
      </c>
      <c r="E291" s="64">
        <v>8523</v>
      </c>
      <c r="F291" s="276"/>
      <c r="G291" s="276"/>
      <c r="H291" s="256">
        <v>16977164.030000001</v>
      </c>
      <c r="I291" s="256"/>
      <c r="J291" s="13">
        <v>10645766.758267401</v>
      </c>
      <c r="K291" s="13">
        <v>5285959.5813068999</v>
      </c>
      <c r="L291" s="13">
        <v>1645557.82458074</v>
      </c>
    </row>
    <row r="292" spans="2:12" s="1" customFormat="1" ht="7.35" customHeight="1" x14ac:dyDescent="0.15">
      <c r="B292" s="62">
        <v>45474</v>
      </c>
      <c r="C292" s="63">
        <v>54027</v>
      </c>
      <c r="D292" s="13">
        <v>281</v>
      </c>
      <c r="E292" s="64">
        <v>8553</v>
      </c>
      <c r="F292" s="276"/>
      <c r="G292" s="276"/>
      <c r="H292" s="256">
        <v>15960757.529999999</v>
      </c>
      <c r="I292" s="256"/>
      <c r="J292" s="13">
        <v>9991987.0491894502</v>
      </c>
      <c r="K292" s="13">
        <v>4949126.1170751303</v>
      </c>
      <c r="L292" s="13">
        <v>1534383.4811058401</v>
      </c>
    </row>
    <row r="293" spans="2:12" s="1" customFormat="1" ht="7.35" customHeight="1" x14ac:dyDescent="0.15">
      <c r="B293" s="62">
        <v>45474</v>
      </c>
      <c r="C293" s="63">
        <v>54058</v>
      </c>
      <c r="D293" s="13">
        <v>282</v>
      </c>
      <c r="E293" s="64">
        <v>8584</v>
      </c>
      <c r="F293" s="276"/>
      <c r="G293" s="276"/>
      <c r="H293" s="256">
        <v>14997185.57</v>
      </c>
      <c r="I293" s="256"/>
      <c r="J293" s="13">
        <v>9372833.5991062708</v>
      </c>
      <c r="K293" s="13">
        <v>4630646.8160447897</v>
      </c>
      <c r="L293" s="13">
        <v>1429564.2242331</v>
      </c>
    </row>
    <row r="294" spans="2:12" s="1" customFormat="1" ht="7.35" customHeight="1" x14ac:dyDescent="0.15">
      <c r="B294" s="62">
        <v>45474</v>
      </c>
      <c r="C294" s="63">
        <v>54089</v>
      </c>
      <c r="D294" s="13">
        <v>283</v>
      </c>
      <c r="E294" s="64">
        <v>8615</v>
      </c>
      <c r="F294" s="276"/>
      <c r="G294" s="276"/>
      <c r="H294" s="256">
        <v>14061104.560000001</v>
      </c>
      <c r="I294" s="256"/>
      <c r="J294" s="13">
        <v>8772903.6221197303</v>
      </c>
      <c r="K294" s="13">
        <v>4323228.6212253999</v>
      </c>
      <c r="L294" s="13">
        <v>1329005.67379957</v>
      </c>
    </row>
    <row r="295" spans="2:12" s="1" customFormat="1" ht="7.35" customHeight="1" x14ac:dyDescent="0.15">
      <c r="B295" s="62">
        <v>45474</v>
      </c>
      <c r="C295" s="63">
        <v>54118</v>
      </c>
      <c r="D295" s="13">
        <v>284</v>
      </c>
      <c r="E295" s="64">
        <v>8644</v>
      </c>
      <c r="F295" s="276"/>
      <c r="G295" s="276"/>
      <c r="H295" s="256">
        <v>13163869.550000001</v>
      </c>
      <c r="I295" s="256"/>
      <c r="J295" s="13">
        <v>8200075.1436825199</v>
      </c>
      <c r="K295" s="13">
        <v>4031327.8436558899</v>
      </c>
      <c r="L295" s="13">
        <v>1234361.30239109</v>
      </c>
    </row>
    <row r="296" spans="2:12" s="1" customFormat="1" ht="7.35" customHeight="1" x14ac:dyDescent="0.15">
      <c r="B296" s="62">
        <v>45474</v>
      </c>
      <c r="C296" s="63">
        <v>54149</v>
      </c>
      <c r="D296" s="13">
        <v>285</v>
      </c>
      <c r="E296" s="64">
        <v>8675</v>
      </c>
      <c r="F296" s="276"/>
      <c r="G296" s="276"/>
      <c r="H296" s="256">
        <v>12288080.439999999</v>
      </c>
      <c r="I296" s="256"/>
      <c r="J296" s="13">
        <v>7641543.4521388998</v>
      </c>
      <c r="K296" s="13">
        <v>3747187.8552559102</v>
      </c>
      <c r="L296" s="13">
        <v>1142500.1486791</v>
      </c>
    </row>
    <row r="297" spans="2:12" s="1" customFormat="1" ht="7.35" customHeight="1" x14ac:dyDescent="0.15">
      <c r="B297" s="62">
        <v>45474</v>
      </c>
      <c r="C297" s="63">
        <v>54179</v>
      </c>
      <c r="D297" s="13">
        <v>286</v>
      </c>
      <c r="E297" s="64">
        <v>8705</v>
      </c>
      <c r="F297" s="276"/>
      <c r="G297" s="276"/>
      <c r="H297" s="256">
        <v>11451776.24</v>
      </c>
      <c r="I297" s="256"/>
      <c r="J297" s="13">
        <v>7109784.7944625402</v>
      </c>
      <c r="K297" s="13">
        <v>3477848.0343973199</v>
      </c>
      <c r="L297" s="13">
        <v>1056032.9869860499</v>
      </c>
    </row>
    <row r="298" spans="2:12" s="1" customFormat="1" ht="7.35" customHeight="1" x14ac:dyDescent="0.15">
      <c r="B298" s="62">
        <v>45474</v>
      </c>
      <c r="C298" s="63">
        <v>54210</v>
      </c>
      <c r="D298" s="13">
        <v>287</v>
      </c>
      <c r="E298" s="64">
        <v>8736</v>
      </c>
      <c r="F298" s="276"/>
      <c r="G298" s="276"/>
      <c r="H298" s="256">
        <v>10643830.529999999</v>
      </c>
      <c r="I298" s="256"/>
      <c r="J298" s="13">
        <v>6596967.3079038896</v>
      </c>
      <c r="K298" s="13">
        <v>3218789.4627376199</v>
      </c>
      <c r="L298" s="13">
        <v>973231.31251556601</v>
      </c>
    </row>
    <row r="299" spans="2:12" s="1" customFormat="1" ht="7.35" customHeight="1" x14ac:dyDescent="0.15">
      <c r="B299" s="62">
        <v>45474</v>
      </c>
      <c r="C299" s="63">
        <v>54240</v>
      </c>
      <c r="D299" s="13">
        <v>288</v>
      </c>
      <c r="E299" s="64">
        <v>8766</v>
      </c>
      <c r="F299" s="276"/>
      <c r="G299" s="276"/>
      <c r="H299" s="256">
        <v>9902659.9800000004</v>
      </c>
      <c r="I299" s="256"/>
      <c r="J299" s="13">
        <v>6127521.0009149304</v>
      </c>
      <c r="K299" s="13">
        <v>2982378.8768414101</v>
      </c>
      <c r="L299" s="13">
        <v>898053.89464369603</v>
      </c>
    </row>
    <row r="300" spans="2:12" s="1" customFormat="1" ht="7.35" customHeight="1" x14ac:dyDescent="0.15">
      <c r="B300" s="62">
        <v>45474</v>
      </c>
      <c r="C300" s="63">
        <v>54271</v>
      </c>
      <c r="D300" s="13">
        <v>289</v>
      </c>
      <c r="E300" s="64">
        <v>8797</v>
      </c>
      <c r="F300" s="276"/>
      <c r="G300" s="276"/>
      <c r="H300" s="256">
        <v>9252436.7100000009</v>
      </c>
      <c r="I300" s="256"/>
      <c r="J300" s="13">
        <v>5715468.6010167599</v>
      </c>
      <c r="K300" s="13">
        <v>2774750.5262639499</v>
      </c>
      <c r="L300" s="13">
        <v>831993.91104969406</v>
      </c>
    </row>
    <row r="301" spans="2:12" s="1" customFormat="1" ht="7.35" customHeight="1" x14ac:dyDescent="0.15">
      <c r="B301" s="62">
        <v>45474</v>
      </c>
      <c r="C301" s="63">
        <v>54302</v>
      </c>
      <c r="D301" s="13">
        <v>290</v>
      </c>
      <c r="E301" s="64">
        <v>8828</v>
      </c>
      <c r="F301" s="276"/>
      <c r="G301" s="276"/>
      <c r="H301" s="256">
        <v>8661139.6899999995</v>
      </c>
      <c r="I301" s="256"/>
      <c r="J301" s="13">
        <v>5341134.8426845605</v>
      </c>
      <c r="K301" s="13">
        <v>2586424.0768392999</v>
      </c>
      <c r="L301" s="13">
        <v>772240.47353681806</v>
      </c>
    </row>
    <row r="302" spans="2:12" s="1" customFormat="1" ht="7.35" customHeight="1" x14ac:dyDescent="0.15">
      <c r="B302" s="62">
        <v>45474</v>
      </c>
      <c r="C302" s="63">
        <v>54332</v>
      </c>
      <c r="D302" s="13">
        <v>291</v>
      </c>
      <c r="E302" s="64">
        <v>8858</v>
      </c>
      <c r="F302" s="276"/>
      <c r="G302" s="276"/>
      <c r="H302" s="256">
        <v>8146132.8300000001</v>
      </c>
      <c r="I302" s="256"/>
      <c r="J302" s="13">
        <v>5015295.7347528003</v>
      </c>
      <c r="K302" s="13">
        <v>2422660.2094221502</v>
      </c>
      <c r="L302" s="13">
        <v>720379.61506557697</v>
      </c>
    </row>
    <row r="303" spans="2:12" s="1" customFormat="1" ht="7.35" customHeight="1" x14ac:dyDescent="0.15">
      <c r="B303" s="62">
        <v>45474</v>
      </c>
      <c r="C303" s="63">
        <v>54363</v>
      </c>
      <c r="D303" s="13">
        <v>292</v>
      </c>
      <c r="E303" s="64">
        <v>8889</v>
      </c>
      <c r="F303" s="276"/>
      <c r="G303" s="276"/>
      <c r="H303" s="256">
        <v>7704801.1600000001</v>
      </c>
      <c r="I303" s="256"/>
      <c r="J303" s="13">
        <v>4735537.4325327901</v>
      </c>
      <c r="K303" s="13">
        <v>2281704.1177908401</v>
      </c>
      <c r="L303" s="13">
        <v>675592.55380622705</v>
      </c>
    </row>
    <row r="304" spans="2:12" s="1" customFormat="1" ht="7.35" customHeight="1" x14ac:dyDescent="0.15">
      <c r="B304" s="62">
        <v>45474</v>
      </c>
      <c r="C304" s="63">
        <v>54393</v>
      </c>
      <c r="D304" s="13">
        <v>293</v>
      </c>
      <c r="E304" s="64">
        <v>8919</v>
      </c>
      <c r="F304" s="276"/>
      <c r="G304" s="276"/>
      <c r="H304" s="256">
        <v>7313213.9699999997</v>
      </c>
      <c r="I304" s="256"/>
      <c r="J304" s="13">
        <v>4487481.5831027096</v>
      </c>
      <c r="K304" s="13">
        <v>2156862.6941910801</v>
      </c>
      <c r="L304" s="13">
        <v>636010.24342582806</v>
      </c>
    </row>
    <row r="305" spans="2:12" s="1" customFormat="1" ht="7.35" customHeight="1" x14ac:dyDescent="0.15">
      <c r="B305" s="62">
        <v>45474</v>
      </c>
      <c r="C305" s="63">
        <v>54424</v>
      </c>
      <c r="D305" s="13">
        <v>294</v>
      </c>
      <c r="E305" s="64">
        <v>8950</v>
      </c>
      <c r="F305" s="276"/>
      <c r="G305" s="276"/>
      <c r="H305" s="256">
        <v>6983774.6200000001</v>
      </c>
      <c r="I305" s="256"/>
      <c r="J305" s="13">
        <v>4278065.1438895799</v>
      </c>
      <c r="K305" s="13">
        <v>2050979.4358796801</v>
      </c>
      <c r="L305" s="13">
        <v>602226.04936852294</v>
      </c>
    </row>
    <row r="306" spans="2:12" s="1" customFormat="1" ht="7.35" customHeight="1" x14ac:dyDescent="0.15">
      <c r="B306" s="62">
        <v>45474</v>
      </c>
      <c r="C306" s="63">
        <v>54455</v>
      </c>
      <c r="D306" s="13">
        <v>295</v>
      </c>
      <c r="E306" s="64">
        <v>8981</v>
      </c>
      <c r="F306" s="276"/>
      <c r="G306" s="276"/>
      <c r="H306" s="256">
        <v>6694206.6900000004</v>
      </c>
      <c r="I306" s="256"/>
      <c r="J306" s="13">
        <v>4093728.85966415</v>
      </c>
      <c r="K306" s="13">
        <v>1957614.07989679</v>
      </c>
      <c r="L306" s="13">
        <v>572376.67920194904</v>
      </c>
    </row>
    <row r="307" spans="2:12" s="1" customFormat="1" ht="7.35" customHeight="1" x14ac:dyDescent="0.15">
      <c r="B307" s="62">
        <v>45474</v>
      </c>
      <c r="C307" s="63">
        <v>54483</v>
      </c>
      <c r="D307" s="13">
        <v>296</v>
      </c>
      <c r="E307" s="64">
        <v>9009</v>
      </c>
      <c r="F307" s="276"/>
      <c r="G307" s="276"/>
      <c r="H307" s="256">
        <v>6451816.4299999997</v>
      </c>
      <c r="I307" s="256"/>
      <c r="J307" s="13">
        <v>3939454.4407818401</v>
      </c>
      <c r="K307" s="13">
        <v>1879512.43677632</v>
      </c>
      <c r="L307" s="13">
        <v>547438.15800980595</v>
      </c>
    </row>
    <row r="308" spans="2:12" s="1" customFormat="1" ht="7.35" customHeight="1" x14ac:dyDescent="0.15">
      <c r="B308" s="62">
        <v>45474</v>
      </c>
      <c r="C308" s="63">
        <v>54514</v>
      </c>
      <c r="D308" s="13">
        <v>297</v>
      </c>
      <c r="E308" s="64">
        <v>9040</v>
      </c>
      <c r="F308" s="276"/>
      <c r="G308" s="276"/>
      <c r="H308" s="256">
        <v>6262891.2800000003</v>
      </c>
      <c r="I308" s="256"/>
      <c r="J308" s="13">
        <v>3817611.5143368398</v>
      </c>
      <c r="K308" s="13">
        <v>1816749.06878208</v>
      </c>
      <c r="L308" s="13">
        <v>526916.05028644297</v>
      </c>
    </row>
    <row r="309" spans="2:12" s="1" customFormat="1" ht="7.35" customHeight="1" x14ac:dyDescent="0.15">
      <c r="B309" s="62">
        <v>45474</v>
      </c>
      <c r="C309" s="63">
        <v>54544</v>
      </c>
      <c r="D309" s="13">
        <v>298</v>
      </c>
      <c r="E309" s="64">
        <v>9070</v>
      </c>
      <c r="F309" s="276"/>
      <c r="G309" s="276"/>
      <c r="H309" s="256">
        <v>6075913.3300000001</v>
      </c>
      <c r="I309" s="256"/>
      <c r="J309" s="13">
        <v>3697557.9550621598</v>
      </c>
      <c r="K309" s="13">
        <v>1755286.33359385</v>
      </c>
      <c r="L309" s="13">
        <v>507003.00852906198</v>
      </c>
    </row>
    <row r="310" spans="2:12" s="1" customFormat="1" ht="7.35" customHeight="1" x14ac:dyDescent="0.15">
      <c r="B310" s="62">
        <v>45474</v>
      </c>
      <c r="C310" s="63">
        <v>54575</v>
      </c>
      <c r="D310" s="13">
        <v>299</v>
      </c>
      <c r="E310" s="64">
        <v>9101</v>
      </c>
      <c r="F310" s="276"/>
      <c r="G310" s="276"/>
      <c r="H310" s="256">
        <v>5888496.4800000004</v>
      </c>
      <c r="I310" s="256"/>
      <c r="J310" s="13">
        <v>3577425.66532866</v>
      </c>
      <c r="K310" s="13">
        <v>1693938.71121609</v>
      </c>
      <c r="L310" s="13">
        <v>487210.767173531</v>
      </c>
    </row>
    <row r="311" spans="2:12" s="1" customFormat="1" ht="7.35" customHeight="1" x14ac:dyDescent="0.15">
      <c r="B311" s="62">
        <v>45474</v>
      </c>
      <c r="C311" s="63">
        <v>54605</v>
      </c>
      <c r="D311" s="13">
        <v>300</v>
      </c>
      <c r="E311" s="64">
        <v>9131</v>
      </c>
      <c r="F311" s="276"/>
      <c r="G311" s="276"/>
      <c r="H311" s="256">
        <v>5702245.3899999997</v>
      </c>
      <c r="I311" s="256"/>
      <c r="J311" s="13">
        <v>3458586.6578078</v>
      </c>
      <c r="K311" s="13">
        <v>1633636.78376874</v>
      </c>
      <c r="L311" s="13">
        <v>467940.64742707898</v>
      </c>
    </row>
    <row r="312" spans="2:12" s="1" customFormat="1" ht="7.35" customHeight="1" x14ac:dyDescent="0.15">
      <c r="B312" s="62">
        <v>45474</v>
      </c>
      <c r="C312" s="63">
        <v>54636</v>
      </c>
      <c r="D312" s="13">
        <v>301</v>
      </c>
      <c r="E312" s="64">
        <v>9162</v>
      </c>
      <c r="F312" s="276"/>
      <c r="G312" s="276"/>
      <c r="H312" s="256">
        <v>5515916.3700000001</v>
      </c>
      <c r="I312" s="256"/>
      <c r="J312" s="13">
        <v>3339898.0560380402</v>
      </c>
      <c r="K312" s="13">
        <v>1573563.03813837</v>
      </c>
      <c r="L312" s="13">
        <v>448823.96007445297</v>
      </c>
    </row>
    <row r="313" spans="2:12" s="1" customFormat="1" ht="7.35" customHeight="1" x14ac:dyDescent="0.15">
      <c r="B313" s="62">
        <v>45474</v>
      </c>
      <c r="C313" s="63">
        <v>54667</v>
      </c>
      <c r="D313" s="13">
        <v>302</v>
      </c>
      <c r="E313" s="64">
        <v>9193</v>
      </c>
      <c r="F313" s="276"/>
      <c r="G313" s="276"/>
      <c r="H313" s="256">
        <v>5330119.45</v>
      </c>
      <c r="I313" s="256"/>
      <c r="J313" s="13">
        <v>3221923.7554973098</v>
      </c>
      <c r="K313" s="13">
        <v>1514119.9668536</v>
      </c>
      <c r="L313" s="13">
        <v>430039.94107476698</v>
      </c>
    </row>
    <row r="314" spans="2:12" s="1" customFormat="1" ht="7.35" customHeight="1" x14ac:dyDescent="0.15">
      <c r="B314" s="62">
        <v>45474</v>
      </c>
      <c r="C314" s="63">
        <v>54697</v>
      </c>
      <c r="D314" s="13">
        <v>303</v>
      </c>
      <c r="E314" s="64">
        <v>9223</v>
      </c>
      <c r="F314" s="276"/>
      <c r="G314" s="276"/>
      <c r="H314" s="256">
        <v>5145417.2300000004</v>
      </c>
      <c r="I314" s="256"/>
      <c r="J314" s="13">
        <v>3105170.6597664501</v>
      </c>
      <c r="K314" s="13">
        <v>1455661.07479403</v>
      </c>
      <c r="L314" s="13">
        <v>411741.70581285999</v>
      </c>
    </row>
    <row r="315" spans="2:12" s="1" customFormat="1" ht="7.35" customHeight="1" x14ac:dyDescent="0.15">
      <c r="B315" s="62">
        <v>45474</v>
      </c>
      <c r="C315" s="63">
        <v>54728</v>
      </c>
      <c r="D315" s="13">
        <v>304</v>
      </c>
      <c r="E315" s="64">
        <v>9254</v>
      </c>
      <c r="F315" s="276"/>
      <c r="G315" s="276"/>
      <c r="H315" s="256">
        <v>4960280.47</v>
      </c>
      <c r="I315" s="256"/>
      <c r="J315" s="13">
        <v>2988366.7121713301</v>
      </c>
      <c r="K315" s="13">
        <v>1397342.20930798</v>
      </c>
      <c r="L315" s="13">
        <v>393571.81360932399</v>
      </c>
    </row>
    <row r="316" spans="2:12" s="1" customFormat="1" ht="7.35" customHeight="1" x14ac:dyDescent="0.15">
      <c r="B316" s="62">
        <v>45474</v>
      </c>
      <c r="C316" s="63">
        <v>54758</v>
      </c>
      <c r="D316" s="13">
        <v>305</v>
      </c>
      <c r="E316" s="64">
        <v>9284</v>
      </c>
      <c r="F316" s="276"/>
      <c r="G316" s="276"/>
      <c r="H316" s="256">
        <v>4774708.03</v>
      </c>
      <c r="I316" s="256"/>
      <c r="J316" s="13">
        <v>2871845.26773916</v>
      </c>
      <c r="K316" s="13">
        <v>1339552.3541931801</v>
      </c>
      <c r="L316" s="13">
        <v>375748.26639852498</v>
      </c>
    </row>
    <row r="317" spans="2:12" s="1" customFormat="1" ht="7.35" customHeight="1" x14ac:dyDescent="0.15">
      <c r="B317" s="62">
        <v>45474</v>
      </c>
      <c r="C317" s="63">
        <v>54789</v>
      </c>
      <c r="D317" s="13">
        <v>306</v>
      </c>
      <c r="E317" s="64">
        <v>9315</v>
      </c>
      <c r="F317" s="276"/>
      <c r="G317" s="276"/>
      <c r="H317" s="256">
        <v>4588699.67</v>
      </c>
      <c r="I317" s="256"/>
      <c r="J317" s="13">
        <v>2755285.6481305198</v>
      </c>
      <c r="K317" s="13">
        <v>1281915.4389080801</v>
      </c>
      <c r="L317" s="13">
        <v>358057.92555344797</v>
      </c>
    </row>
    <row r="318" spans="2:12" s="1" customFormat="1" ht="7.35" customHeight="1" x14ac:dyDescent="0.15">
      <c r="B318" s="62">
        <v>45474</v>
      </c>
      <c r="C318" s="63">
        <v>54820</v>
      </c>
      <c r="D318" s="13">
        <v>307</v>
      </c>
      <c r="E318" s="64">
        <v>9346</v>
      </c>
      <c r="F318" s="276"/>
      <c r="G318" s="276"/>
      <c r="H318" s="256">
        <v>4403186.18</v>
      </c>
      <c r="I318" s="256"/>
      <c r="J318" s="13">
        <v>2639409.7954726801</v>
      </c>
      <c r="K318" s="13">
        <v>1224880.34278713</v>
      </c>
      <c r="L318" s="13">
        <v>340678.085315948</v>
      </c>
    </row>
    <row r="319" spans="2:12" s="1" customFormat="1" ht="7.35" customHeight="1" x14ac:dyDescent="0.15">
      <c r="B319" s="62">
        <v>45474</v>
      </c>
      <c r="C319" s="63">
        <v>54848</v>
      </c>
      <c r="D319" s="13">
        <v>308</v>
      </c>
      <c r="E319" s="64">
        <v>9374</v>
      </c>
      <c r="F319" s="276"/>
      <c r="G319" s="276"/>
      <c r="H319" s="256">
        <v>4217235.4000000004</v>
      </c>
      <c r="I319" s="256"/>
      <c r="J319" s="13">
        <v>2524072.0131217199</v>
      </c>
      <c r="K319" s="13">
        <v>1168664.0871331401</v>
      </c>
      <c r="L319" s="13">
        <v>323798.80557332397</v>
      </c>
    </row>
    <row r="320" spans="2:12" s="1" customFormat="1" ht="7.35" customHeight="1" x14ac:dyDescent="0.15">
      <c r="B320" s="62">
        <v>45474</v>
      </c>
      <c r="C320" s="63">
        <v>54879</v>
      </c>
      <c r="D320" s="13">
        <v>309</v>
      </c>
      <c r="E320" s="64">
        <v>9405</v>
      </c>
      <c r="F320" s="276"/>
      <c r="G320" s="276"/>
      <c r="H320" s="256">
        <v>4031114.93</v>
      </c>
      <c r="I320" s="256"/>
      <c r="J320" s="13">
        <v>2408584.3349866299</v>
      </c>
      <c r="K320" s="13">
        <v>1112356.2706130501</v>
      </c>
      <c r="L320" s="13">
        <v>306892.35574103001</v>
      </c>
    </row>
    <row r="321" spans="2:12" s="1" customFormat="1" ht="7.35" customHeight="1" x14ac:dyDescent="0.15">
      <c r="B321" s="62">
        <v>45474</v>
      </c>
      <c r="C321" s="63">
        <v>54909</v>
      </c>
      <c r="D321" s="13">
        <v>310</v>
      </c>
      <c r="E321" s="64">
        <v>9435</v>
      </c>
      <c r="F321" s="276"/>
      <c r="G321" s="276"/>
      <c r="H321" s="256">
        <v>3845164.44</v>
      </c>
      <c r="I321" s="256"/>
      <c r="J321" s="13">
        <v>2293708.1343498998</v>
      </c>
      <c r="K321" s="13">
        <v>1056695.7774370301</v>
      </c>
      <c r="L321" s="13">
        <v>290340.900163082</v>
      </c>
    </row>
    <row r="322" spans="2:12" s="1" customFormat="1" ht="7.35" customHeight="1" x14ac:dyDescent="0.15">
      <c r="B322" s="62">
        <v>45474</v>
      </c>
      <c r="C322" s="63">
        <v>54940</v>
      </c>
      <c r="D322" s="13">
        <v>311</v>
      </c>
      <c r="E322" s="64">
        <v>9466</v>
      </c>
      <c r="F322" s="276"/>
      <c r="G322" s="276"/>
      <c r="H322" s="256">
        <v>3660709.66</v>
      </c>
      <c r="I322" s="256"/>
      <c r="J322" s="13">
        <v>2179973.9390279502</v>
      </c>
      <c r="K322" s="13">
        <v>1001745.06563407</v>
      </c>
      <c r="L322" s="13">
        <v>274076.67593472201</v>
      </c>
    </row>
    <row r="323" spans="2:12" s="1" customFormat="1" ht="7.35" customHeight="1" x14ac:dyDescent="0.15">
      <c r="B323" s="62">
        <v>45474</v>
      </c>
      <c r="C323" s="63">
        <v>54970</v>
      </c>
      <c r="D323" s="13">
        <v>312</v>
      </c>
      <c r="E323" s="64">
        <v>9496</v>
      </c>
      <c r="F323" s="276"/>
      <c r="G323" s="276"/>
      <c r="H323" s="256">
        <v>3476008.2</v>
      </c>
      <c r="I323" s="256"/>
      <c r="J323" s="13">
        <v>2066585.4585220199</v>
      </c>
      <c r="K323" s="13">
        <v>947303.29207965895</v>
      </c>
      <c r="L323" s="13">
        <v>258119.01348038201</v>
      </c>
    </row>
    <row r="324" spans="2:12" s="1" customFormat="1" ht="7.35" customHeight="1" x14ac:dyDescent="0.15">
      <c r="B324" s="62">
        <v>45474</v>
      </c>
      <c r="C324" s="63">
        <v>55001</v>
      </c>
      <c r="D324" s="13">
        <v>313</v>
      </c>
      <c r="E324" s="64">
        <v>9527</v>
      </c>
      <c r="F324" s="276"/>
      <c r="G324" s="276"/>
      <c r="H324" s="256">
        <v>3292322.97</v>
      </c>
      <c r="I324" s="256"/>
      <c r="J324" s="13">
        <v>1954059.5194830601</v>
      </c>
      <c r="K324" s="13">
        <v>893444.45586257405</v>
      </c>
      <c r="L324" s="13">
        <v>242412.56549818299</v>
      </c>
    </row>
    <row r="325" spans="2:12" s="1" customFormat="1" ht="7.35" customHeight="1" x14ac:dyDescent="0.15">
      <c r="B325" s="62">
        <v>45474</v>
      </c>
      <c r="C325" s="63">
        <v>55032</v>
      </c>
      <c r="D325" s="13">
        <v>314</v>
      </c>
      <c r="E325" s="64">
        <v>9558</v>
      </c>
      <c r="F325" s="276"/>
      <c r="G325" s="276"/>
      <c r="H325" s="256">
        <v>3108464.55</v>
      </c>
      <c r="I325" s="256"/>
      <c r="J325" s="13">
        <v>1841806.7228194501</v>
      </c>
      <c r="K325" s="13">
        <v>839978.01064734696</v>
      </c>
      <c r="L325" s="13">
        <v>226940.55163715099</v>
      </c>
    </row>
    <row r="326" spans="2:12" s="1" customFormat="1" ht="7.35" customHeight="1" x14ac:dyDescent="0.15">
      <c r="B326" s="62">
        <v>45474</v>
      </c>
      <c r="C326" s="63">
        <v>55062</v>
      </c>
      <c r="D326" s="13">
        <v>315</v>
      </c>
      <c r="E326" s="64">
        <v>9588</v>
      </c>
      <c r="F326" s="276"/>
      <c r="G326" s="276"/>
      <c r="H326" s="256">
        <v>2926429.39</v>
      </c>
      <c r="I326" s="256"/>
      <c r="J326" s="13">
        <v>1731102.34667529</v>
      </c>
      <c r="K326" s="13">
        <v>787546.80795504095</v>
      </c>
      <c r="L326" s="13">
        <v>211902.776992998</v>
      </c>
    </row>
    <row r="327" spans="2:12" s="1" customFormat="1" ht="7.35" customHeight="1" x14ac:dyDescent="0.15">
      <c r="B327" s="62">
        <v>45474</v>
      </c>
      <c r="C327" s="63">
        <v>55093</v>
      </c>
      <c r="D327" s="13">
        <v>316</v>
      </c>
      <c r="E327" s="64">
        <v>9619</v>
      </c>
      <c r="F327" s="276"/>
      <c r="G327" s="276"/>
      <c r="H327" s="256">
        <v>2747425.86</v>
      </c>
      <c r="I327" s="256"/>
      <c r="J327" s="13">
        <v>1622457.97353889</v>
      </c>
      <c r="K327" s="13">
        <v>736243.00136637106</v>
      </c>
      <c r="L327" s="13">
        <v>197259.56525960399</v>
      </c>
    </row>
    <row r="328" spans="2:12" s="1" customFormat="1" ht="7.35" customHeight="1" x14ac:dyDescent="0.15">
      <c r="B328" s="62">
        <v>45474</v>
      </c>
      <c r="C328" s="63">
        <v>55123</v>
      </c>
      <c r="D328" s="13">
        <v>317</v>
      </c>
      <c r="E328" s="64">
        <v>9649</v>
      </c>
      <c r="F328" s="276"/>
      <c r="G328" s="276"/>
      <c r="H328" s="256">
        <v>2570004.46</v>
      </c>
      <c r="I328" s="256"/>
      <c r="J328" s="13">
        <v>1515192.84825594</v>
      </c>
      <c r="K328" s="13">
        <v>685875.67789958499</v>
      </c>
      <c r="L328" s="13">
        <v>183011.498939332</v>
      </c>
    </row>
    <row r="329" spans="2:12" s="1" customFormat="1" ht="7.35" customHeight="1" x14ac:dyDescent="0.15">
      <c r="B329" s="62">
        <v>45474</v>
      </c>
      <c r="C329" s="63">
        <v>55154</v>
      </c>
      <c r="D329" s="13">
        <v>318</v>
      </c>
      <c r="E329" s="64">
        <v>9680</v>
      </c>
      <c r="F329" s="276"/>
      <c r="G329" s="276"/>
      <c r="H329" s="256">
        <v>2392938.5099999998</v>
      </c>
      <c r="I329" s="256"/>
      <c r="J329" s="13">
        <v>1408407.57675951</v>
      </c>
      <c r="K329" s="13">
        <v>635916.26956330298</v>
      </c>
      <c r="L329" s="13">
        <v>168962.190594229</v>
      </c>
    </row>
    <row r="330" spans="2:12" s="1" customFormat="1" ht="7.35" customHeight="1" x14ac:dyDescent="0.15">
      <c r="B330" s="62">
        <v>45474</v>
      </c>
      <c r="C330" s="63">
        <v>55185</v>
      </c>
      <c r="D330" s="13">
        <v>319</v>
      </c>
      <c r="E330" s="64">
        <v>9711</v>
      </c>
      <c r="F330" s="276"/>
      <c r="G330" s="276"/>
      <c r="H330" s="256">
        <v>2217697.92</v>
      </c>
      <c r="I330" s="256"/>
      <c r="J330" s="13">
        <v>1303052.7047273901</v>
      </c>
      <c r="K330" s="13">
        <v>586850.74257304997</v>
      </c>
      <c r="L330" s="13">
        <v>155265.109253089</v>
      </c>
    </row>
    <row r="331" spans="2:12" s="1" customFormat="1" ht="7.35" customHeight="1" x14ac:dyDescent="0.15">
      <c r="B331" s="62">
        <v>45474</v>
      </c>
      <c r="C331" s="63">
        <v>55213</v>
      </c>
      <c r="D331" s="13">
        <v>320</v>
      </c>
      <c r="E331" s="64">
        <v>9739</v>
      </c>
      <c r="F331" s="276"/>
      <c r="G331" s="276"/>
      <c r="H331" s="256">
        <v>2044679.43</v>
      </c>
      <c r="I331" s="256"/>
      <c r="J331" s="13">
        <v>1199551.62608054</v>
      </c>
      <c r="K331" s="13">
        <v>538996.24096703005</v>
      </c>
      <c r="L331" s="13">
        <v>142058.414215258</v>
      </c>
    </row>
    <row r="332" spans="2:12" s="1" customFormat="1" ht="7.35" customHeight="1" x14ac:dyDescent="0.15">
      <c r="B332" s="62">
        <v>45474</v>
      </c>
      <c r="C332" s="63">
        <v>55244</v>
      </c>
      <c r="D332" s="13">
        <v>321</v>
      </c>
      <c r="E332" s="64">
        <v>9770</v>
      </c>
      <c r="F332" s="276"/>
      <c r="G332" s="276"/>
      <c r="H332" s="256">
        <v>1878052.05</v>
      </c>
      <c r="I332" s="256"/>
      <c r="J332" s="13">
        <v>1099927.6499525299</v>
      </c>
      <c r="K332" s="13">
        <v>492975.12401583098</v>
      </c>
      <c r="L332" s="13">
        <v>129378.720101849</v>
      </c>
    </row>
    <row r="333" spans="2:12" s="1" customFormat="1" ht="7.35" customHeight="1" x14ac:dyDescent="0.15">
      <c r="B333" s="62">
        <v>45474</v>
      </c>
      <c r="C333" s="63">
        <v>55274</v>
      </c>
      <c r="D333" s="13">
        <v>322</v>
      </c>
      <c r="E333" s="64">
        <v>9800</v>
      </c>
      <c r="F333" s="276"/>
      <c r="G333" s="276"/>
      <c r="H333" s="256">
        <v>1712165.61</v>
      </c>
      <c r="I333" s="256"/>
      <c r="J333" s="13">
        <v>1001126.19490082</v>
      </c>
      <c r="K333" s="13">
        <v>447589.07531099999</v>
      </c>
      <c r="L333" s="13">
        <v>116985.86936819799</v>
      </c>
    </row>
    <row r="334" spans="2:12" s="1" customFormat="1" ht="7.35" customHeight="1" x14ac:dyDescent="0.15">
      <c r="B334" s="62">
        <v>45474</v>
      </c>
      <c r="C334" s="63">
        <v>55305</v>
      </c>
      <c r="D334" s="13">
        <v>323</v>
      </c>
      <c r="E334" s="64">
        <v>9831</v>
      </c>
      <c r="F334" s="276"/>
      <c r="G334" s="276"/>
      <c r="H334" s="256">
        <v>1549250.6</v>
      </c>
      <c r="I334" s="256"/>
      <c r="J334" s="13">
        <v>904331.18512513698</v>
      </c>
      <c r="K334" s="13">
        <v>403285.17096472997</v>
      </c>
      <c r="L334" s="13">
        <v>104959.753392782</v>
      </c>
    </row>
    <row r="335" spans="2:12" s="1" customFormat="1" ht="7.35" customHeight="1" x14ac:dyDescent="0.15">
      <c r="B335" s="62">
        <v>45474</v>
      </c>
      <c r="C335" s="63">
        <v>55335</v>
      </c>
      <c r="D335" s="13">
        <v>324</v>
      </c>
      <c r="E335" s="64">
        <v>9861</v>
      </c>
      <c r="F335" s="276"/>
      <c r="G335" s="276"/>
      <c r="H335" s="256">
        <v>1388828.95</v>
      </c>
      <c r="I335" s="256"/>
      <c r="J335" s="13">
        <v>809358.91633041401</v>
      </c>
      <c r="K335" s="13">
        <v>360044.07501671999</v>
      </c>
      <c r="L335" s="13">
        <v>93321.626718068801</v>
      </c>
    </row>
    <row r="336" spans="2:12" s="1" customFormat="1" ht="7.35" customHeight="1" x14ac:dyDescent="0.15">
      <c r="B336" s="62">
        <v>45474</v>
      </c>
      <c r="C336" s="63">
        <v>55366</v>
      </c>
      <c r="D336" s="13">
        <v>325</v>
      </c>
      <c r="E336" s="64">
        <v>9892</v>
      </c>
      <c r="F336" s="276"/>
      <c r="G336" s="276"/>
      <c r="H336" s="256">
        <v>1229134.52</v>
      </c>
      <c r="I336" s="256"/>
      <c r="J336" s="13">
        <v>715079.93125157198</v>
      </c>
      <c r="K336" s="13">
        <v>317294.97596038599</v>
      </c>
      <c r="L336" s="13">
        <v>81892.937055608694</v>
      </c>
    </row>
    <row r="337" spans="2:12" s="1" customFormat="1" ht="7.35" customHeight="1" x14ac:dyDescent="0.15">
      <c r="B337" s="62">
        <v>45474</v>
      </c>
      <c r="C337" s="63">
        <v>55397</v>
      </c>
      <c r="D337" s="13">
        <v>326</v>
      </c>
      <c r="E337" s="64">
        <v>9923</v>
      </c>
      <c r="F337" s="276"/>
      <c r="G337" s="276"/>
      <c r="H337" s="256">
        <v>1077101.7</v>
      </c>
      <c r="I337" s="256"/>
      <c r="J337" s="13">
        <v>625568.20059743605</v>
      </c>
      <c r="K337" s="13">
        <v>276870.93217787298</v>
      </c>
      <c r="L337" s="13">
        <v>71156.935165661795</v>
      </c>
    </row>
    <row r="338" spans="2:12" s="1" customFormat="1" ht="7.35" customHeight="1" x14ac:dyDescent="0.15">
      <c r="B338" s="62">
        <v>45474</v>
      </c>
      <c r="C338" s="63">
        <v>55427</v>
      </c>
      <c r="D338" s="13">
        <v>327</v>
      </c>
      <c r="E338" s="64">
        <v>9953</v>
      </c>
      <c r="F338" s="276"/>
      <c r="G338" s="276"/>
      <c r="H338" s="256">
        <v>936481.33</v>
      </c>
      <c r="I338" s="256"/>
      <c r="J338" s="13">
        <v>543004.76017360098</v>
      </c>
      <c r="K338" s="13">
        <v>239737.572115074</v>
      </c>
      <c r="L338" s="13">
        <v>61360.947548932803</v>
      </c>
    </row>
    <row r="339" spans="2:12" s="1" customFormat="1" ht="7.35" customHeight="1" x14ac:dyDescent="0.15">
      <c r="B339" s="62">
        <v>45474</v>
      </c>
      <c r="C339" s="63">
        <v>55458</v>
      </c>
      <c r="D339" s="13">
        <v>328</v>
      </c>
      <c r="E339" s="64">
        <v>9984</v>
      </c>
      <c r="F339" s="276"/>
      <c r="G339" s="276"/>
      <c r="H339" s="256">
        <v>807729.08</v>
      </c>
      <c r="I339" s="256"/>
      <c r="J339" s="13">
        <v>467555.328696365</v>
      </c>
      <c r="K339" s="13">
        <v>205901.52816228199</v>
      </c>
      <c r="L339" s="13">
        <v>52477.379989061003</v>
      </c>
    </row>
    <row r="340" spans="2:12" s="1" customFormat="1" ht="7.35" customHeight="1" x14ac:dyDescent="0.15">
      <c r="B340" s="62">
        <v>45474</v>
      </c>
      <c r="C340" s="63">
        <v>55488</v>
      </c>
      <c r="D340" s="13">
        <v>329</v>
      </c>
      <c r="E340" s="64">
        <v>10014</v>
      </c>
      <c r="F340" s="276"/>
      <c r="G340" s="276"/>
      <c r="H340" s="256">
        <v>693880.36</v>
      </c>
      <c r="I340" s="256"/>
      <c r="J340" s="13">
        <v>400994.52942333202</v>
      </c>
      <c r="K340" s="13">
        <v>176154.91857008901</v>
      </c>
      <c r="L340" s="13">
        <v>44711.9315433226</v>
      </c>
    </row>
    <row r="341" spans="2:12" s="1" customFormat="1" ht="7.35" customHeight="1" x14ac:dyDescent="0.15">
      <c r="B341" s="62">
        <v>45474</v>
      </c>
      <c r="C341" s="63">
        <v>55519</v>
      </c>
      <c r="D341" s="13">
        <v>330</v>
      </c>
      <c r="E341" s="64">
        <v>10045</v>
      </c>
      <c r="F341" s="276"/>
      <c r="G341" s="276"/>
      <c r="H341" s="256">
        <v>593057.44999999995</v>
      </c>
      <c r="I341" s="256"/>
      <c r="J341" s="13">
        <v>342147.52091856097</v>
      </c>
      <c r="K341" s="13">
        <v>149921.46475267501</v>
      </c>
      <c r="L341" s="13">
        <v>37892.136572466297</v>
      </c>
    </row>
    <row r="342" spans="2:12" s="1" customFormat="1" ht="7.35" customHeight="1" x14ac:dyDescent="0.15">
      <c r="B342" s="62">
        <v>45474</v>
      </c>
      <c r="C342" s="63">
        <v>55550</v>
      </c>
      <c r="D342" s="13">
        <v>331</v>
      </c>
      <c r="E342" s="64">
        <v>10076</v>
      </c>
      <c r="F342" s="276"/>
      <c r="G342" s="276"/>
      <c r="H342" s="256">
        <v>504733.36</v>
      </c>
      <c r="I342" s="256"/>
      <c r="J342" s="13">
        <v>290697.58298625401</v>
      </c>
      <c r="K342" s="13">
        <v>127053.29507867301</v>
      </c>
      <c r="L342" s="13">
        <v>31976.272008443098</v>
      </c>
    </row>
    <row r="343" spans="2:12" s="1" customFormat="1" ht="7.35" customHeight="1" x14ac:dyDescent="0.15">
      <c r="B343" s="62">
        <v>45474</v>
      </c>
      <c r="C343" s="63">
        <v>55579</v>
      </c>
      <c r="D343" s="13">
        <v>332</v>
      </c>
      <c r="E343" s="64">
        <v>10105</v>
      </c>
      <c r="F343" s="276"/>
      <c r="G343" s="276"/>
      <c r="H343" s="256">
        <v>422564.76</v>
      </c>
      <c r="I343" s="256"/>
      <c r="J343" s="13">
        <v>242986.99404488699</v>
      </c>
      <c r="K343" s="13">
        <v>105948.05349811001</v>
      </c>
      <c r="L343" s="13">
        <v>26558.920951695101</v>
      </c>
    </row>
    <row r="344" spans="2:12" s="1" customFormat="1" ht="7.35" customHeight="1" x14ac:dyDescent="0.15">
      <c r="B344" s="62">
        <v>45474</v>
      </c>
      <c r="C344" s="63">
        <v>55610</v>
      </c>
      <c r="D344" s="13">
        <v>333</v>
      </c>
      <c r="E344" s="64">
        <v>10136</v>
      </c>
      <c r="F344" s="276"/>
      <c r="G344" s="276"/>
      <c r="H344" s="256">
        <v>345402.02</v>
      </c>
      <c r="I344" s="256"/>
      <c r="J344" s="13">
        <v>198279.31259861399</v>
      </c>
      <c r="K344" s="13">
        <v>86234.579737375199</v>
      </c>
      <c r="L344" s="13">
        <v>21525.612351361298</v>
      </c>
    </row>
    <row r="345" spans="2:12" s="1" customFormat="1" ht="7.35" customHeight="1" x14ac:dyDescent="0.15">
      <c r="B345" s="62">
        <v>45474</v>
      </c>
      <c r="C345" s="63">
        <v>55640</v>
      </c>
      <c r="D345" s="13">
        <v>334</v>
      </c>
      <c r="E345" s="64">
        <v>10166</v>
      </c>
      <c r="F345" s="276"/>
      <c r="G345" s="276"/>
      <c r="H345" s="256">
        <v>272700.65999999997</v>
      </c>
      <c r="I345" s="256"/>
      <c r="J345" s="13">
        <v>156287.873083415</v>
      </c>
      <c r="K345" s="13">
        <v>67804.590088643497</v>
      </c>
      <c r="L345" s="13">
        <v>16855.795048282998</v>
      </c>
    </row>
    <row r="346" spans="2:12" s="1" customFormat="1" ht="7.35" customHeight="1" x14ac:dyDescent="0.15">
      <c r="B346" s="62">
        <v>45474</v>
      </c>
      <c r="C346" s="63">
        <v>55671</v>
      </c>
      <c r="D346" s="13">
        <v>335</v>
      </c>
      <c r="E346" s="64">
        <v>10197</v>
      </c>
      <c r="F346" s="276"/>
      <c r="G346" s="276"/>
      <c r="H346" s="256">
        <v>210289.11</v>
      </c>
      <c r="I346" s="256"/>
      <c r="J346" s="13">
        <v>120314.68930359901</v>
      </c>
      <c r="K346" s="13">
        <v>52065.082470809299</v>
      </c>
      <c r="L346" s="13">
        <v>12888.2314728936</v>
      </c>
    </row>
    <row r="347" spans="2:12" s="1" customFormat="1" ht="7.35" customHeight="1" x14ac:dyDescent="0.15">
      <c r="B347" s="62">
        <v>45474</v>
      </c>
      <c r="C347" s="63">
        <v>55701</v>
      </c>
      <c r="D347" s="13">
        <v>336</v>
      </c>
      <c r="E347" s="64">
        <v>10227</v>
      </c>
      <c r="F347" s="276"/>
      <c r="G347" s="276"/>
      <c r="H347" s="256">
        <v>166242.67000000001</v>
      </c>
      <c r="I347" s="256"/>
      <c r="J347" s="13">
        <v>94957.863947522797</v>
      </c>
      <c r="K347" s="13">
        <v>40991.009198481101</v>
      </c>
      <c r="L347" s="13">
        <v>10105.352351294599</v>
      </c>
    </row>
    <row r="348" spans="2:12" s="1" customFormat="1" ht="7.35" customHeight="1" x14ac:dyDescent="0.15">
      <c r="B348" s="62">
        <v>45474</v>
      </c>
      <c r="C348" s="63">
        <v>55732</v>
      </c>
      <c r="D348" s="13">
        <v>337</v>
      </c>
      <c r="E348" s="64">
        <v>10258</v>
      </c>
      <c r="F348" s="276"/>
      <c r="G348" s="276"/>
      <c r="H348" s="256">
        <v>140971.01</v>
      </c>
      <c r="I348" s="256"/>
      <c r="J348" s="13">
        <v>80386.111595516995</v>
      </c>
      <c r="K348" s="13">
        <v>34612.485641771702</v>
      </c>
      <c r="L348" s="13">
        <v>8496.7386175179108</v>
      </c>
    </row>
    <row r="349" spans="2:12" s="1" customFormat="1" ht="7.35" customHeight="1" x14ac:dyDescent="0.15">
      <c r="B349" s="62">
        <v>45474</v>
      </c>
      <c r="C349" s="63">
        <v>55763</v>
      </c>
      <c r="D349" s="13">
        <v>338</v>
      </c>
      <c r="E349" s="64">
        <v>10289</v>
      </c>
      <c r="F349" s="276"/>
      <c r="G349" s="276"/>
      <c r="H349" s="256">
        <v>120576.91</v>
      </c>
      <c r="I349" s="256"/>
      <c r="J349" s="13">
        <v>68640.136659700904</v>
      </c>
      <c r="K349" s="13">
        <v>29479.7637873942</v>
      </c>
      <c r="L349" s="13">
        <v>7206.0967496310996</v>
      </c>
    </row>
    <row r="350" spans="2:12" s="1" customFormat="1" ht="7.35" customHeight="1" x14ac:dyDescent="0.15">
      <c r="B350" s="62">
        <v>45474</v>
      </c>
      <c r="C350" s="63">
        <v>55793</v>
      </c>
      <c r="D350" s="13">
        <v>339</v>
      </c>
      <c r="E350" s="64">
        <v>10319</v>
      </c>
      <c r="F350" s="276"/>
      <c r="G350" s="276"/>
      <c r="H350" s="256">
        <v>102987.22</v>
      </c>
      <c r="I350" s="256"/>
      <c r="J350" s="13">
        <v>58530.722478738397</v>
      </c>
      <c r="K350" s="13">
        <v>25076.0722241761</v>
      </c>
      <c r="L350" s="13">
        <v>6104.5223040364399</v>
      </c>
    </row>
    <row r="351" spans="2:12" s="1" customFormat="1" ht="7.35" customHeight="1" x14ac:dyDescent="0.15">
      <c r="B351" s="62">
        <v>45474</v>
      </c>
      <c r="C351" s="63">
        <v>55824</v>
      </c>
      <c r="D351" s="13">
        <v>340</v>
      </c>
      <c r="E351" s="64">
        <v>10350</v>
      </c>
      <c r="F351" s="276"/>
      <c r="G351" s="276"/>
      <c r="H351" s="256">
        <v>87014.95</v>
      </c>
      <c r="I351" s="256"/>
      <c r="J351" s="13">
        <v>49369.3266391172</v>
      </c>
      <c r="K351" s="13">
        <v>21097.302200680399</v>
      </c>
      <c r="L351" s="13">
        <v>5114.1765463087804</v>
      </c>
    </row>
    <row r="352" spans="2:12" s="1" customFormat="1" ht="7.35" customHeight="1" x14ac:dyDescent="0.15">
      <c r="B352" s="62">
        <v>45474</v>
      </c>
      <c r="C352" s="63">
        <v>55854</v>
      </c>
      <c r="D352" s="13">
        <v>341</v>
      </c>
      <c r="E352" s="64">
        <v>10380</v>
      </c>
      <c r="F352" s="276"/>
      <c r="G352" s="276"/>
      <c r="H352" s="256">
        <v>72174.8</v>
      </c>
      <c r="I352" s="256"/>
      <c r="J352" s="13">
        <v>40882.3148257801</v>
      </c>
      <c r="K352" s="13">
        <v>17427.494952504101</v>
      </c>
      <c r="L352" s="13">
        <v>4207.2647481541198</v>
      </c>
    </row>
    <row r="353" spans="2:12" s="1" customFormat="1" ht="7.35" customHeight="1" x14ac:dyDescent="0.15">
      <c r="B353" s="62">
        <v>45474</v>
      </c>
      <c r="C353" s="63">
        <v>55885</v>
      </c>
      <c r="D353" s="13">
        <v>342</v>
      </c>
      <c r="E353" s="64">
        <v>10411</v>
      </c>
      <c r="F353" s="276"/>
      <c r="G353" s="276"/>
      <c r="H353" s="256">
        <v>61615.9</v>
      </c>
      <c r="I353" s="256"/>
      <c r="J353" s="13">
        <v>34842.191604380903</v>
      </c>
      <c r="K353" s="13">
        <v>14814.9109343895</v>
      </c>
      <c r="L353" s="13">
        <v>3561.3982447369799</v>
      </c>
    </row>
    <row r="354" spans="2:12" s="1" customFormat="1" ht="7.35" customHeight="1" x14ac:dyDescent="0.15">
      <c r="B354" s="62">
        <v>45474</v>
      </c>
      <c r="C354" s="63">
        <v>55916</v>
      </c>
      <c r="D354" s="13">
        <v>343</v>
      </c>
      <c r="E354" s="64">
        <v>10442</v>
      </c>
      <c r="F354" s="276"/>
      <c r="G354" s="276"/>
      <c r="H354" s="256">
        <v>52466.879999999997</v>
      </c>
      <c r="I354" s="256"/>
      <c r="J354" s="13">
        <v>29618.338106924399</v>
      </c>
      <c r="K354" s="13">
        <v>12561.6983294071</v>
      </c>
      <c r="L354" s="13">
        <v>3006.9518549477302</v>
      </c>
    </row>
    <row r="355" spans="2:12" s="1" customFormat="1" ht="7.35" customHeight="1" x14ac:dyDescent="0.15">
      <c r="B355" s="62">
        <v>45474</v>
      </c>
      <c r="C355" s="63">
        <v>55944</v>
      </c>
      <c r="D355" s="13">
        <v>344</v>
      </c>
      <c r="E355" s="64">
        <v>10470</v>
      </c>
      <c r="F355" s="276"/>
      <c r="G355" s="276"/>
      <c r="H355" s="256">
        <v>44168.99</v>
      </c>
      <c r="I355" s="256"/>
      <c r="J355" s="13">
        <v>24895.8545951407</v>
      </c>
      <c r="K355" s="13">
        <v>10534.546101297599</v>
      </c>
      <c r="L355" s="13">
        <v>2512.0539036690798</v>
      </c>
    </row>
    <row r="356" spans="2:12" s="1" customFormat="1" ht="7.35" customHeight="1" x14ac:dyDescent="0.15">
      <c r="B356" s="62">
        <v>45474</v>
      </c>
      <c r="C356" s="63">
        <v>55975</v>
      </c>
      <c r="D356" s="13">
        <v>345</v>
      </c>
      <c r="E356" s="64">
        <v>10501</v>
      </c>
      <c r="F356" s="276"/>
      <c r="G356" s="276"/>
      <c r="H356" s="256">
        <v>36302.31</v>
      </c>
      <c r="I356" s="256"/>
      <c r="J356" s="13">
        <v>20427.095084164899</v>
      </c>
      <c r="K356" s="13">
        <v>8621.6322142150693</v>
      </c>
      <c r="L356" s="13">
        <v>2047.1951234431399</v>
      </c>
    </row>
    <row r="357" spans="2:12" s="1" customFormat="1" ht="7.35" customHeight="1" x14ac:dyDescent="0.15">
      <c r="B357" s="62">
        <v>45474</v>
      </c>
      <c r="C357" s="63">
        <v>56005</v>
      </c>
      <c r="D357" s="13">
        <v>346</v>
      </c>
      <c r="E357" s="64">
        <v>10531</v>
      </c>
      <c r="F357" s="276"/>
      <c r="G357" s="276"/>
      <c r="H357" s="256">
        <v>28411.64</v>
      </c>
      <c r="I357" s="256"/>
      <c r="J357" s="13">
        <v>15960.820480931099</v>
      </c>
      <c r="K357" s="13">
        <v>6719.9781711637597</v>
      </c>
      <c r="L357" s="13">
        <v>1589.1090155694301</v>
      </c>
    </row>
    <row r="358" spans="2:12" s="1" customFormat="1" ht="7.35" customHeight="1" x14ac:dyDescent="0.15">
      <c r="B358" s="62">
        <v>45474</v>
      </c>
      <c r="C358" s="63">
        <v>56036</v>
      </c>
      <c r="D358" s="13">
        <v>347</v>
      </c>
      <c r="E358" s="64">
        <v>10562</v>
      </c>
      <c r="F358" s="276"/>
      <c r="G358" s="276"/>
      <c r="H358" s="256">
        <v>21796.55</v>
      </c>
      <c r="I358" s="256"/>
      <c r="J358" s="13">
        <v>12223.8903870219</v>
      </c>
      <c r="K358" s="13">
        <v>5133.5310026446496</v>
      </c>
      <c r="L358" s="13">
        <v>1208.81165307792</v>
      </c>
    </row>
    <row r="359" spans="2:12" s="1" customFormat="1" ht="7.35" customHeight="1" x14ac:dyDescent="0.15">
      <c r="B359" s="62">
        <v>45474</v>
      </c>
      <c r="C359" s="63">
        <v>56066</v>
      </c>
      <c r="D359" s="13">
        <v>348</v>
      </c>
      <c r="E359" s="64">
        <v>10592</v>
      </c>
      <c r="F359" s="276"/>
      <c r="G359" s="276"/>
      <c r="H359" s="256">
        <v>15940.06</v>
      </c>
      <c r="I359" s="256"/>
      <c r="J359" s="13">
        <v>8924.7940073006394</v>
      </c>
      <c r="K359" s="13">
        <v>3738.82132046569</v>
      </c>
      <c r="L359" s="13">
        <v>876.78526555337805</v>
      </c>
    </row>
    <row r="360" spans="2:12" s="1" customFormat="1" ht="7.35" customHeight="1" x14ac:dyDescent="0.15">
      <c r="B360" s="62">
        <v>45474</v>
      </c>
      <c r="C360" s="63">
        <v>56097</v>
      </c>
      <c r="D360" s="13">
        <v>349</v>
      </c>
      <c r="E360" s="64">
        <v>10623</v>
      </c>
      <c r="F360" s="276"/>
      <c r="G360" s="276"/>
      <c r="H360" s="256">
        <v>11533.98</v>
      </c>
      <c r="I360" s="256"/>
      <c r="J360" s="13">
        <v>6446.8894375413802</v>
      </c>
      <c r="K360" s="13">
        <v>2693.89599560752</v>
      </c>
      <c r="L360" s="13">
        <v>629.06565767070299</v>
      </c>
    </row>
    <row r="361" spans="2:12" s="1" customFormat="1" ht="7.35" customHeight="1" x14ac:dyDescent="0.15">
      <c r="B361" s="62">
        <v>45474</v>
      </c>
      <c r="C361" s="63">
        <v>56128</v>
      </c>
      <c r="D361" s="13">
        <v>350</v>
      </c>
      <c r="E361" s="64">
        <v>10654</v>
      </c>
      <c r="F361" s="276"/>
      <c r="G361" s="276"/>
      <c r="H361" s="256">
        <v>7114.59</v>
      </c>
      <c r="I361" s="256"/>
      <c r="J361" s="13">
        <v>3969.9376398592699</v>
      </c>
      <c r="K361" s="13">
        <v>1654.6585213907799</v>
      </c>
      <c r="L361" s="13">
        <v>384.75134939742497</v>
      </c>
    </row>
    <row r="362" spans="2:12" s="1" customFormat="1" ht="7.35" customHeight="1" x14ac:dyDescent="0.15">
      <c r="B362" s="62">
        <v>45474</v>
      </c>
      <c r="C362" s="63">
        <v>56158</v>
      </c>
      <c r="D362" s="13">
        <v>351</v>
      </c>
      <c r="E362" s="64">
        <v>10684</v>
      </c>
      <c r="F362" s="276"/>
      <c r="G362" s="276"/>
      <c r="H362" s="256">
        <v>4375.5200000000004</v>
      </c>
      <c r="I362" s="256"/>
      <c r="J362" s="13">
        <v>2437.53040102469</v>
      </c>
      <c r="K362" s="13">
        <v>1013.4550792180301</v>
      </c>
      <c r="L362" s="13">
        <v>234.68879683131499</v>
      </c>
    </row>
    <row r="363" spans="2:12" s="1" customFormat="1" ht="7.35" customHeight="1" x14ac:dyDescent="0.15">
      <c r="B363" s="62">
        <v>45474</v>
      </c>
      <c r="C363" s="63">
        <v>56189</v>
      </c>
      <c r="D363" s="13">
        <v>352</v>
      </c>
      <c r="E363" s="64">
        <v>10715</v>
      </c>
      <c r="F363" s="276"/>
      <c r="G363" s="276"/>
      <c r="H363" s="256">
        <v>2599.2800000000002</v>
      </c>
      <c r="I363" s="256"/>
      <c r="J363" s="13">
        <v>1445.5602978327399</v>
      </c>
      <c r="K363" s="13">
        <v>599.49389862815303</v>
      </c>
      <c r="L363" s="13">
        <v>138.23857293815701</v>
      </c>
    </row>
    <row r="364" spans="2:12" s="1" customFormat="1" ht="7.35" customHeight="1" x14ac:dyDescent="0.15">
      <c r="B364" s="62">
        <v>45474</v>
      </c>
      <c r="C364" s="63">
        <v>56219</v>
      </c>
      <c r="D364" s="13">
        <v>353</v>
      </c>
      <c r="E364" s="64">
        <v>10745</v>
      </c>
      <c r="F364" s="276"/>
      <c r="G364" s="276"/>
      <c r="H364" s="256">
        <v>1735.76</v>
      </c>
      <c r="I364" s="256"/>
      <c r="J364" s="13">
        <v>963.73888673776105</v>
      </c>
      <c r="K364" s="13">
        <v>398.69216942034302</v>
      </c>
      <c r="L364" s="13">
        <v>91.558414573169202</v>
      </c>
    </row>
    <row r="365" spans="2:12" s="1" customFormat="1" ht="7.35" customHeight="1" x14ac:dyDescent="0.15">
      <c r="B365" s="62">
        <v>45474</v>
      </c>
      <c r="C365" s="63">
        <v>56250</v>
      </c>
      <c r="D365" s="13">
        <v>354</v>
      </c>
      <c r="E365" s="64">
        <v>10776</v>
      </c>
      <c r="F365" s="276"/>
      <c r="G365" s="276"/>
      <c r="H365" s="256">
        <v>869.34</v>
      </c>
      <c r="I365" s="256"/>
      <c r="J365" s="13">
        <v>481.861412041503</v>
      </c>
      <c r="K365" s="13">
        <v>198.835792535161</v>
      </c>
      <c r="L365" s="13">
        <v>45.4686167382973</v>
      </c>
    </row>
    <row r="366" spans="2:12" s="1" customFormat="1" ht="7.35" customHeight="1" x14ac:dyDescent="0.15">
      <c r="B366" s="62">
        <v>45474</v>
      </c>
      <c r="C366" s="63">
        <v>56281</v>
      </c>
      <c r="D366" s="13">
        <v>355</v>
      </c>
      <c r="E366" s="64">
        <v>10807</v>
      </c>
      <c r="F366" s="276"/>
      <c r="G366" s="276"/>
      <c r="H366" s="256">
        <v>0</v>
      </c>
      <c r="I366" s="256"/>
      <c r="J366" s="13">
        <v>0</v>
      </c>
      <c r="K366" s="13">
        <v>0</v>
      </c>
      <c r="L366" s="13">
        <v>0</v>
      </c>
    </row>
    <row r="367" spans="2:12" s="1" customFormat="1" ht="7.35" customHeight="1" x14ac:dyDescent="0.15">
      <c r="B367" s="62">
        <v>45474</v>
      </c>
      <c r="C367" s="63">
        <v>56309</v>
      </c>
      <c r="D367" s="13">
        <v>356</v>
      </c>
      <c r="E367" s="64">
        <v>10835</v>
      </c>
      <c r="F367" s="276"/>
      <c r="G367" s="276"/>
      <c r="H367" s="256"/>
      <c r="I367" s="256"/>
      <c r="J367" s="13">
        <v>0</v>
      </c>
      <c r="K367" s="13">
        <v>0</v>
      </c>
      <c r="L367" s="13">
        <v>0</v>
      </c>
    </row>
    <row r="368" spans="2:12" s="1" customFormat="1" ht="9.9" customHeight="1" x14ac:dyDescent="0.15">
      <c r="B368" s="65"/>
      <c r="C368" s="66"/>
      <c r="D368" s="67"/>
      <c r="E368" s="68"/>
      <c r="F368" s="277"/>
      <c r="G368" s="277"/>
      <c r="H368" s="275">
        <v>341118618651.88397</v>
      </c>
      <c r="I368" s="275"/>
      <c r="J368" s="69">
        <v>303254963179.521</v>
      </c>
      <c r="K368" s="69">
        <v>258095022033.79199</v>
      </c>
      <c r="L368" s="69">
        <v>204255527096.871</v>
      </c>
    </row>
    <row r="369" s="1" customFormat="1" ht="19.2" customHeight="1" x14ac:dyDescent="0.15"/>
  </sheetData>
  <mergeCells count="724">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12:G112"/>
    <mergeCell ref="F113:G113"/>
    <mergeCell ref="F114:G114"/>
    <mergeCell ref="F115:G115"/>
    <mergeCell ref="F116:G116"/>
    <mergeCell ref="F117:G117"/>
    <mergeCell ref="F118:G118"/>
    <mergeCell ref="F119:G119"/>
    <mergeCell ref="F111:G111"/>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18:G218"/>
    <mergeCell ref="F219:G219"/>
    <mergeCell ref="F203:G203"/>
    <mergeCell ref="F204:G204"/>
    <mergeCell ref="F205:G205"/>
    <mergeCell ref="F206:G206"/>
    <mergeCell ref="F207:G207"/>
    <mergeCell ref="F208:G208"/>
    <mergeCell ref="F209:G209"/>
    <mergeCell ref="F153:G153"/>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154:G154"/>
    <mergeCell ref="F155:G155"/>
    <mergeCell ref="F156:G156"/>
    <mergeCell ref="F157:G157"/>
    <mergeCell ref="F158:G158"/>
    <mergeCell ref="F159:G15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61:G261"/>
    <mergeCell ref="F262:G262"/>
    <mergeCell ref="F263:G263"/>
    <mergeCell ref="F264:G264"/>
    <mergeCell ref="F265:G265"/>
    <mergeCell ref="F266:G266"/>
    <mergeCell ref="F267:G267"/>
    <mergeCell ref="F268:G268"/>
    <mergeCell ref="F269:G269"/>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185:I185"/>
    <mergeCell ref="H186:I186"/>
    <mergeCell ref="H170:I170"/>
    <mergeCell ref="H171:I171"/>
    <mergeCell ref="H172:I172"/>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3"/>
  <sheetViews>
    <sheetView view="pageBreakPreview" zoomScale="60" zoomScaleNormal="100" workbookViewId="0">
      <selection activeCell="I1" sqref="I1"/>
    </sheetView>
  </sheetViews>
  <sheetFormatPr defaultRowHeight="13.2" x14ac:dyDescent="0.25"/>
  <cols>
    <col min="1" max="1" width="143.77734375" customWidth="1"/>
    <col min="2" max="2" width="18.88671875" customWidth="1"/>
  </cols>
  <sheetData>
    <row r="1" s="1" customFormat="1" ht="279.45" customHeight="1" x14ac:dyDescent="0.15"/>
    <row r="2" s="1" customFormat="1" ht="44.7" customHeight="1" x14ac:dyDescent="0.15"/>
    <row r="3" s="1" customFormat="1" ht="19.2" customHeight="1" x14ac:dyDescent="0.15"/>
  </sheetData>
  <pageMargins left="0.25" right="0.25" top="0.75" bottom="0.75" header="0.3" footer="0.3"/>
  <pageSetup paperSize="9" scale="89"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96E4-DD7C-4A1E-8F85-1BF744F29B1C}">
  <sheetPr>
    <tabColor rgb="FF243386"/>
  </sheetPr>
  <dimension ref="A1:N112"/>
  <sheetViews>
    <sheetView view="pageBreakPreview" topLeftCell="A62" zoomScale="60" zoomScaleNormal="80" workbookViewId="0">
      <selection activeCell="F85" sqref="F85"/>
    </sheetView>
  </sheetViews>
  <sheetFormatPr defaultColWidth="8.109375" defaultRowHeight="14.4" outlineLevelRow="1" x14ac:dyDescent="0.25"/>
  <cols>
    <col min="1" max="1" width="12.109375" style="104" customWidth="1"/>
    <col min="2" max="2" width="55.109375" style="104" bestFit="1" customWidth="1"/>
    <col min="3" max="3" width="35.21875" style="104" customWidth="1"/>
    <col min="4" max="7" width="37.21875" style="104" customWidth="1"/>
    <col min="8" max="8" width="6.6640625" style="104" customWidth="1"/>
    <col min="9" max="9" width="83.6640625" style="104" customWidth="1"/>
    <col min="10" max="11" width="43.33203125" style="104" customWidth="1"/>
    <col min="12" max="12" width="6.6640625" style="104" customWidth="1"/>
    <col min="13" max="13" width="23.33203125" style="104" customWidth="1"/>
    <col min="14" max="14" width="23.33203125" style="100" customWidth="1"/>
    <col min="15" max="16384" width="8.109375" style="102"/>
  </cols>
  <sheetData>
    <row r="1" spans="1:13" ht="45" customHeight="1" x14ac:dyDescent="0.25">
      <c r="A1" s="283" t="s">
        <v>1794</v>
      </c>
      <c r="B1" s="283"/>
    </row>
    <row r="2" spans="1:13" ht="31.2" x14ac:dyDescent="0.25">
      <c r="A2" s="70" t="s">
        <v>1795</v>
      </c>
      <c r="B2" s="70"/>
      <c r="C2" s="100"/>
      <c r="D2" s="100"/>
      <c r="E2" s="100"/>
      <c r="F2" s="101" t="s">
        <v>1447</v>
      </c>
      <c r="G2" s="150"/>
      <c r="H2" s="100"/>
      <c r="I2" s="70"/>
      <c r="J2" s="100"/>
      <c r="K2" s="100"/>
      <c r="L2" s="100"/>
      <c r="M2" s="100"/>
    </row>
    <row r="3" spans="1:13" ht="15" thickBot="1" x14ac:dyDescent="0.3">
      <c r="A3" s="100"/>
      <c r="B3" s="103"/>
      <c r="C3" s="103"/>
      <c r="D3" s="100"/>
      <c r="E3" s="100"/>
      <c r="F3" s="100"/>
      <c r="G3" s="100"/>
      <c r="H3" s="100"/>
      <c r="L3" s="100"/>
      <c r="M3" s="100"/>
    </row>
    <row r="4" spans="1:13" ht="18.600000000000001" thickBot="1" x14ac:dyDescent="0.3">
      <c r="A4" s="105"/>
      <c r="B4" s="106" t="s">
        <v>0</v>
      </c>
      <c r="C4" s="107" t="s">
        <v>1</v>
      </c>
      <c r="D4" s="105"/>
      <c r="E4" s="105"/>
      <c r="F4" s="100"/>
      <c r="G4" s="100"/>
      <c r="H4" s="100"/>
      <c r="I4" s="115" t="s">
        <v>1796</v>
      </c>
      <c r="J4" s="210" t="s">
        <v>1772</v>
      </c>
      <c r="L4" s="100"/>
      <c r="M4" s="100"/>
    </row>
    <row r="5" spans="1:13" ht="15" thickBot="1" x14ac:dyDescent="0.3">
      <c r="H5" s="100"/>
      <c r="I5" s="220" t="s">
        <v>1774</v>
      </c>
      <c r="J5" s="104" t="s">
        <v>50</v>
      </c>
      <c r="L5" s="100"/>
      <c r="M5" s="100"/>
    </row>
    <row r="6" spans="1:13" ht="18" x14ac:dyDescent="0.25">
      <c r="A6" s="108"/>
      <c r="B6" s="109" t="s">
        <v>1797</v>
      </c>
      <c r="C6" s="108"/>
      <c r="E6" s="110"/>
      <c r="F6" s="110"/>
      <c r="G6" s="110"/>
      <c r="H6" s="100"/>
      <c r="I6" s="220" t="s">
        <v>1776</v>
      </c>
      <c r="J6" s="104" t="s">
        <v>1777</v>
      </c>
      <c r="L6" s="100"/>
      <c r="M6" s="100"/>
    </row>
    <row r="7" spans="1:13" x14ac:dyDescent="0.25">
      <c r="B7" s="111" t="s">
        <v>1798</v>
      </c>
      <c r="H7" s="100"/>
      <c r="I7" s="220" t="s">
        <v>1779</v>
      </c>
      <c r="J7" s="104" t="s">
        <v>1780</v>
      </c>
      <c r="L7" s="100"/>
      <c r="M7" s="100"/>
    </row>
    <row r="8" spans="1:13" x14ac:dyDescent="0.25">
      <c r="B8" s="111" t="s">
        <v>824</v>
      </c>
      <c r="H8" s="100"/>
      <c r="I8" s="220" t="s">
        <v>1799</v>
      </c>
      <c r="J8" s="104" t="s">
        <v>1783</v>
      </c>
      <c r="L8" s="100"/>
      <c r="M8" s="100"/>
    </row>
    <row r="9" spans="1:13" ht="15" thickBot="1" x14ac:dyDescent="0.3">
      <c r="B9" s="113" t="s">
        <v>825</v>
      </c>
      <c r="H9" s="100"/>
      <c r="L9" s="100"/>
      <c r="M9" s="100"/>
    </row>
    <row r="10" spans="1:13" x14ac:dyDescent="0.25">
      <c r="B10" s="114"/>
      <c r="H10" s="100"/>
      <c r="I10" s="221" t="s">
        <v>1800</v>
      </c>
      <c r="L10" s="100"/>
      <c r="M10" s="100"/>
    </row>
    <row r="11" spans="1:13" x14ac:dyDescent="0.25">
      <c r="B11" s="114"/>
      <c r="H11" s="100"/>
      <c r="I11" s="221" t="s">
        <v>1801</v>
      </c>
      <c r="L11" s="100"/>
      <c r="M11" s="100"/>
    </row>
    <row r="12" spans="1:13" ht="36" x14ac:dyDescent="0.25">
      <c r="A12" s="115" t="s">
        <v>5</v>
      </c>
      <c r="B12" s="115" t="s">
        <v>823</v>
      </c>
      <c r="C12" s="116"/>
      <c r="D12" s="116"/>
      <c r="E12" s="116"/>
      <c r="F12" s="116"/>
      <c r="G12" s="116"/>
      <c r="H12" s="100"/>
      <c r="L12" s="100"/>
      <c r="M12" s="100"/>
    </row>
    <row r="13" spans="1:13" ht="15" customHeight="1" x14ac:dyDescent="0.25">
      <c r="A13" s="125"/>
      <c r="B13" s="126" t="s">
        <v>826</v>
      </c>
      <c r="C13" s="125" t="s">
        <v>827</v>
      </c>
      <c r="D13" s="125" t="s">
        <v>828</v>
      </c>
      <c r="E13" s="127"/>
      <c r="F13" s="128"/>
      <c r="G13" s="128"/>
      <c r="H13" s="100"/>
      <c r="L13" s="100"/>
      <c r="M13" s="100"/>
    </row>
    <row r="14" spans="1:13" x14ac:dyDescent="0.25">
      <c r="A14" s="104" t="s">
        <v>829</v>
      </c>
      <c r="B14" s="122" t="s">
        <v>830</v>
      </c>
      <c r="C14" s="222"/>
      <c r="D14" s="222"/>
      <c r="E14" s="110"/>
      <c r="F14" s="110"/>
      <c r="G14" s="110"/>
      <c r="H14" s="100"/>
      <c r="L14" s="100"/>
      <c r="M14" s="100"/>
    </row>
    <row r="15" spans="1:13" x14ac:dyDescent="0.25">
      <c r="A15" s="104" t="s">
        <v>831</v>
      </c>
      <c r="B15" s="122" t="s">
        <v>832</v>
      </c>
      <c r="C15" s="223" t="s">
        <v>833</v>
      </c>
      <c r="D15" s="223" t="s">
        <v>834</v>
      </c>
      <c r="E15" s="110"/>
      <c r="F15" s="110"/>
      <c r="G15" s="110"/>
      <c r="H15" s="100"/>
      <c r="L15" s="100"/>
      <c r="M15" s="100"/>
    </row>
    <row r="16" spans="1:13" x14ac:dyDescent="0.25">
      <c r="A16" s="104" t="s">
        <v>835</v>
      </c>
      <c r="B16" s="122" t="s">
        <v>836</v>
      </c>
      <c r="E16" s="110"/>
      <c r="F16" s="110"/>
      <c r="G16" s="110"/>
      <c r="H16" s="100"/>
      <c r="L16" s="100"/>
      <c r="M16" s="100"/>
    </row>
    <row r="17" spans="1:13" x14ac:dyDescent="0.25">
      <c r="A17" s="104" t="s">
        <v>837</v>
      </c>
      <c r="B17" s="122" t="s">
        <v>838</v>
      </c>
      <c r="E17" s="110"/>
      <c r="F17" s="110"/>
      <c r="G17" s="110"/>
      <c r="H17" s="100"/>
      <c r="L17" s="100"/>
      <c r="M17" s="100"/>
    </row>
    <row r="18" spans="1:13" x14ac:dyDescent="0.25">
      <c r="A18" s="104" t="s">
        <v>839</v>
      </c>
      <c r="B18" s="122" t="s">
        <v>840</v>
      </c>
      <c r="E18" s="110"/>
      <c r="F18" s="110"/>
      <c r="G18" s="110"/>
      <c r="H18" s="100"/>
      <c r="L18" s="100"/>
      <c r="M18" s="100"/>
    </row>
    <row r="19" spans="1:13" x14ac:dyDescent="0.25">
      <c r="A19" s="104" t="s">
        <v>841</v>
      </c>
      <c r="B19" s="122" t="s">
        <v>842</v>
      </c>
      <c r="E19" s="110"/>
      <c r="F19" s="110"/>
      <c r="G19" s="110"/>
      <c r="H19" s="100"/>
      <c r="L19" s="100"/>
      <c r="M19" s="100"/>
    </row>
    <row r="20" spans="1:13" x14ac:dyDescent="0.25">
      <c r="A20" s="104" t="s">
        <v>843</v>
      </c>
      <c r="B20" s="122" t="s">
        <v>844</v>
      </c>
      <c r="E20" s="110"/>
      <c r="F20" s="110"/>
      <c r="G20" s="110"/>
      <c r="H20" s="100"/>
      <c r="L20" s="100"/>
      <c r="M20" s="100"/>
    </row>
    <row r="21" spans="1:13" x14ac:dyDescent="0.25">
      <c r="A21" s="104" t="s">
        <v>845</v>
      </c>
      <c r="B21" s="122" t="s">
        <v>846</v>
      </c>
      <c r="E21" s="110"/>
      <c r="F21" s="110"/>
      <c r="G21" s="110"/>
      <c r="H21" s="100"/>
      <c r="L21" s="100"/>
      <c r="M21" s="100"/>
    </row>
    <row r="22" spans="1:13" x14ac:dyDescent="0.25">
      <c r="A22" s="104" t="s">
        <v>847</v>
      </c>
      <c r="B22" s="122" t="s">
        <v>848</v>
      </c>
      <c r="E22" s="110"/>
      <c r="F22" s="110"/>
      <c r="G22" s="110"/>
      <c r="H22" s="100"/>
      <c r="L22" s="100"/>
      <c r="M22" s="100"/>
    </row>
    <row r="23" spans="1:13" ht="28.8" x14ac:dyDescent="0.25">
      <c r="A23" s="104" t="s">
        <v>849</v>
      </c>
      <c r="B23" s="122" t="s">
        <v>850</v>
      </c>
      <c r="C23" s="223" t="s">
        <v>851</v>
      </c>
      <c r="E23" s="110"/>
      <c r="F23" s="110"/>
      <c r="G23" s="110"/>
      <c r="H23" s="100"/>
      <c r="L23" s="100"/>
      <c r="M23" s="100"/>
    </row>
    <row r="24" spans="1:13" ht="28.8" x14ac:dyDescent="0.25">
      <c r="A24" s="104" t="s">
        <v>852</v>
      </c>
      <c r="B24" s="122" t="s">
        <v>853</v>
      </c>
      <c r="C24" s="223" t="s">
        <v>854</v>
      </c>
      <c r="E24" s="110"/>
      <c r="F24" s="110"/>
      <c r="G24" s="110"/>
      <c r="H24" s="100"/>
      <c r="L24" s="100"/>
      <c r="M24" s="100"/>
    </row>
    <row r="25" spans="1:13" outlineLevel="1" x14ac:dyDescent="0.25">
      <c r="A25" s="104" t="s">
        <v>855</v>
      </c>
      <c r="B25" s="120" t="s">
        <v>1802</v>
      </c>
      <c r="E25" s="110"/>
      <c r="F25" s="110"/>
      <c r="G25" s="110"/>
      <c r="H25" s="100"/>
      <c r="L25" s="100"/>
      <c r="M25" s="100"/>
    </row>
    <row r="26" spans="1:13" outlineLevel="1" x14ac:dyDescent="0.25">
      <c r="A26" s="104" t="s">
        <v>856</v>
      </c>
      <c r="B26" s="224"/>
      <c r="C26" s="213"/>
      <c r="D26" s="213"/>
      <c r="E26" s="110"/>
      <c r="F26" s="110"/>
      <c r="G26" s="110"/>
      <c r="H26" s="100"/>
      <c r="L26" s="100"/>
      <c r="M26" s="100"/>
    </row>
    <row r="27" spans="1:13" outlineLevel="1" x14ac:dyDescent="0.25">
      <c r="A27" s="104" t="s">
        <v>857</v>
      </c>
      <c r="B27" s="224"/>
      <c r="C27" s="213"/>
      <c r="D27" s="213"/>
      <c r="E27" s="110"/>
      <c r="F27" s="110"/>
      <c r="G27" s="110"/>
      <c r="H27" s="100"/>
      <c r="L27" s="100"/>
      <c r="M27" s="100"/>
    </row>
    <row r="28" spans="1:13" outlineLevel="1" x14ac:dyDescent="0.25">
      <c r="A28" s="104" t="s">
        <v>858</v>
      </c>
      <c r="B28" s="224"/>
      <c r="C28" s="213"/>
      <c r="D28" s="213"/>
      <c r="E28" s="110"/>
      <c r="F28" s="110"/>
      <c r="G28" s="110"/>
      <c r="H28" s="100"/>
      <c r="L28" s="100"/>
      <c r="M28" s="100"/>
    </row>
    <row r="29" spans="1:13" outlineLevel="1" x14ac:dyDescent="0.25">
      <c r="A29" s="104" t="s">
        <v>859</v>
      </c>
      <c r="B29" s="224"/>
      <c r="C29" s="213"/>
      <c r="D29" s="213"/>
      <c r="E29" s="110"/>
      <c r="F29" s="110"/>
      <c r="G29" s="110"/>
      <c r="H29" s="100"/>
      <c r="L29" s="100"/>
      <c r="M29" s="100"/>
    </row>
    <row r="30" spans="1:13" outlineLevel="1" x14ac:dyDescent="0.25">
      <c r="A30" s="104" t="s">
        <v>860</v>
      </c>
      <c r="B30" s="224"/>
      <c r="C30" s="213"/>
      <c r="D30" s="213"/>
      <c r="E30" s="110"/>
      <c r="F30" s="110"/>
      <c r="G30" s="110"/>
      <c r="H30" s="100"/>
      <c r="L30" s="100"/>
      <c r="M30" s="100"/>
    </row>
    <row r="31" spans="1:13" outlineLevel="1" x14ac:dyDescent="0.25">
      <c r="A31" s="104" t="s">
        <v>861</v>
      </c>
      <c r="B31" s="224"/>
      <c r="C31" s="213"/>
      <c r="D31" s="213"/>
      <c r="E31" s="110"/>
      <c r="F31" s="110"/>
      <c r="G31" s="110"/>
      <c r="H31" s="100"/>
      <c r="L31" s="100"/>
      <c r="M31" s="100"/>
    </row>
    <row r="32" spans="1:13" outlineLevel="1" x14ac:dyDescent="0.25">
      <c r="A32" s="104" t="s">
        <v>862</v>
      </c>
      <c r="B32" s="224"/>
      <c r="C32" s="213"/>
      <c r="D32" s="213"/>
      <c r="E32" s="110"/>
      <c r="F32" s="110"/>
      <c r="G32" s="110"/>
      <c r="H32" s="100"/>
      <c r="L32" s="100"/>
      <c r="M32" s="100"/>
    </row>
    <row r="33" spans="1:13" ht="18" x14ac:dyDescent="0.25">
      <c r="A33" s="116"/>
      <c r="B33" s="115" t="s">
        <v>824</v>
      </c>
      <c r="C33" s="116"/>
      <c r="D33" s="116"/>
      <c r="E33" s="116"/>
      <c r="F33" s="116"/>
      <c r="G33" s="116"/>
      <c r="H33" s="100"/>
      <c r="L33" s="100"/>
      <c r="M33" s="100"/>
    </row>
    <row r="34" spans="1:13" ht="15" customHeight="1" x14ac:dyDescent="0.25">
      <c r="A34" s="125"/>
      <c r="B34" s="126" t="s">
        <v>863</v>
      </c>
      <c r="C34" s="125" t="s">
        <v>864</v>
      </c>
      <c r="D34" s="125" t="s">
        <v>828</v>
      </c>
      <c r="E34" s="125" t="s">
        <v>865</v>
      </c>
      <c r="F34" s="128"/>
      <c r="G34" s="128"/>
      <c r="H34" s="100"/>
      <c r="L34" s="100"/>
      <c r="M34" s="100"/>
    </row>
    <row r="35" spans="1:13" x14ac:dyDescent="0.25">
      <c r="A35" s="104" t="s">
        <v>866</v>
      </c>
      <c r="B35" s="222"/>
      <c r="C35" s="222"/>
      <c r="D35" s="222"/>
      <c r="E35" s="222"/>
      <c r="F35" s="225"/>
      <c r="G35" s="225"/>
      <c r="H35" s="100"/>
      <c r="L35" s="100"/>
      <c r="M35" s="100"/>
    </row>
    <row r="36" spans="1:13" x14ac:dyDescent="0.25">
      <c r="A36" s="104" t="s">
        <v>867</v>
      </c>
      <c r="B36" s="122"/>
      <c r="H36" s="100"/>
      <c r="L36" s="100"/>
      <c r="M36" s="100"/>
    </row>
    <row r="37" spans="1:13" x14ac:dyDescent="0.25">
      <c r="A37" s="104" t="s">
        <v>868</v>
      </c>
      <c r="B37" s="122"/>
      <c r="H37" s="100"/>
      <c r="L37" s="100"/>
      <c r="M37" s="100"/>
    </row>
    <row r="38" spans="1:13" x14ac:dyDescent="0.25">
      <c r="A38" s="104" t="s">
        <v>869</v>
      </c>
      <c r="B38" s="122"/>
      <c r="H38" s="100"/>
      <c r="L38" s="100"/>
      <c r="M38" s="100"/>
    </row>
    <row r="39" spans="1:13" x14ac:dyDescent="0.25">
      <c r="A39" s="104" t="s">
        <v>870</v>
      </c>
      <c r="B39" s="122"/>
      <c r="H39" s="100"/>
      <c r="L39" s="100"/>
      <c r="M39" s="100"/>
    </row>
    <row r="40" spans="1:13" x14ac:dyDescent="0.25">
      <c r="A40" s="104" t="s">
        <v>871</v>
      </c>
      <c r="B40" s="122"/>
      <c r="H40" s="100"/>
      <c r="L40" s="100"/>
      <c r="M40" s="100"/>
    </row>
    <row r="41" spans="1:13" x14ac:dyDescent="0.25">
      <c r="A41" s="104" t="s">
        <v>872</v>
      </c>
      <c r="B41" s="122"/>
      <c r="H41" s="100"/>
      <c r="L41" s="100"/>
      <c r="M41" s="100"/>
    </row>
    <row r="42" spans="1:13" x14ac:dyDescent="0.25">
      <c r="A42" s="104" t="s">
        <v>873</v>
      </c>
      <c r="B42" s="122"/>
      <c r="H42" s="100"/>
      <c r="L42" s="100"/>
      <c r="M42" s="100"/>
    </row>
    <row r="43" spans="1:13" x14ac:dyDescent="0.25">
      <c r="A43" s="104" t="s">
        <v>874</v>
      </c>
      <c r="B43" s="122"/>
      <c r="H43" s="100"/>
      <c r="L43" s="100"/>
      <c r="M43" s="100"/>
    </row>
    <row r="44" spans="1:13" x14ac:dyDescent="0.25">
      <c r="A44" s="104" t="s">
        <v>875</v>
      </c>
      <c r="B44" s="122"/>
      <c r="H44" s="100"/>
      <c r="L44" s="100"/>
      <c r="M44" s="100"/>
    </row>
    <row r="45" spans="1:13" x14ac:dyDescent="0.25">
      <c r="A45" s="104" t="s">
        <v>876</v>
      </c>
      <c r="B45" s="122"/>
      <c r="H45" s="100"/>
      <c r="L45" s="100"/>
      <c r="M45" s="100"/>
    </row>
    <row r="46" spans="1:13" x14ac:dyDescent="0.25">
      <c r="A46" s="104" t="s">
        <v>877</v>
      </c>
      <c r="B46" s="122"/>
      <c r="H46" s="100"/>
      <c r="L46" s="100"/>
      <c r="M46" s="100"/>
    </row>
    <row r="47" spans="1:13" x14ac:dyDescent="0.25">
      <c r="A47" s="104" t="s">
        <v>878</v>
      </c>
      <c r="B47" s="122"/>
      <c r="H47" s="100"/>
      <c r="L47" s="100"/>
      <c r="M47" s="100"/>
    </row>
    <row r="48" spans="1:13" x14ac:dyDescent="0.25">
      <c r="A48" s="104" t="s">
        <v>879</v>
      </c>
      <c r="B48" s="122"/>
      <c r="H48" s="100"/>
      <c r="L48" s="100"/>
      <c r="M48" s="100"/>
    </row>
    <row r="49" spans="1:13" x14ac:dyDescent="0.25">
      <c r="A49" s="104" t="s">
        <v>880</v>
      </c>
      <c r="B49" s="122"/>
      <c r="H49" s="100"/>
      <c r="L49" s="100"/>
      <c r="M49" s="100"/>
    </row>
    <row r="50" spans="1:13" x14ac:dyDescent="0.25">
      <c r="A50" s="104" t="s">
        <v>881</v>
      </c>
      <c r="B50" s="122"/>
      <c r="H50" s="100"/>
      <c r="L50" s="100"/>
      <c r="M50" s="100"/>
    </row>
    <row r="51" spans="1:13" x14ac:dyDescent="0.25">
      <c r="A51" s="104" t="s">
        <v>882</v>
      </c>
      <c r="B51" s="122"/>
      <c r="H51" s="100"/>
      <c r="L51" s="100"/>
      <c r="M51" s="100"/>
    </row>
    <row r="52" spans="1:13" x14ac:dyDescent="0.25">
      <c r="A52" s="104" t="s">
        <v>883</v>
      </c>
      <c r="B52" s="122"/>
      <c r="H52" s="100"/>
      <c r="L52" s="100"/>
      <c r="M52" s="100"/>
    </row>
    <row r="53" spans="1:13" x14ac:dyDescent="0.25">
      <c r="A53" s="104" t="s">
        <v>884</v>
      </c>
      <c r="B53" s="122"/>
      <c r="H53" s="100"/>
      <c r="L53" s="100"/>
      <c r="M53" s="100"/>
    </row>
    <row r="54" spans="1:13" x14ac:dyDescent="0.25">
      <c r="A54" s="104" t="s">
        <v>885</v>
      </c>
      <c r="B54" s="122"/>
      <c r="H54" s="100"/>
      <c r="L54" s="100"/>
      <c r="M54" s="100"/>
    </row>
    <row r="55" spans="1:13" x14ac:dyDescent="0.25">
      <c r="A55" s="104" t="s">
        <v>886</v>
      </c>
      <c r="B55" s="122"/>
      <c r="H55" s="100"/>
      <c r="L55" s="100"/>
      <c r="M55" s="100"/>
    </row>
    <row r="56" spans="1:13" x14ac:dyDescent="0.25">
      <c r="A56" s="104" t="s">
        <v>887</v>
      </c>
      <c r="B56" s="122"/>
      <c r="H56" s="100"/>
      <c r="L56" s="100"/>
      <c r="M56" s="100"/>
    </row>
    <row r="57" spans="1:13" x14ac:dyDescent="0.25">
      <c r="A57" s="104" t="s">
        <v>888</v>
      </c>
      <c r="B57" s="122"/>
      <c r="H57" s="100"/>
      <c r="L57" s="100"/>
      <c r="M57" s="100"/>
    </row>
    <row r="58" spans="1:13" x14ac:dyDescent="0.25">
      <c r="A58" s="104" t="s">
        <v>889</v>
      </c>
      <c r="B58" s="122"/>
      <c r="H58" s="100"/>
      <c r="L58" s="100"/>
      <c r="M58" s="100"/>
    </row>
    <row r="59" spans="1:13" x14ac:dyDescent="0.25">
      <c r="A59" s="104" t="s">
        <v>890</v>
      </c>
      <c r="B59" s="122"/>
      <c r="H59" s="100"/>
      <c r="L59" s="100"/>
      <c r="M59" s="100"/>
    </row>
    <row r="60" spans="1:13" outlineLevel="1" x14ac:dyDescent="0.25">
      <c r="A60" s="104" t="s">
        <v>891</v>
      </c>
      <c r="B60" s="122"/>
      <c r="E60" s="122"/>
      <c r="F60" s="122"/>
      <c r="G60" s="122"/>
      <c r="H60" s="100"/>
      <c r="L60" s="100"/>
      <c r="M60" s="100"/>
    </row>
    <row r="61" spans="1:13" outlineLevel="1" x14ac:dyDescent="0.25">
      <c r="A61" s="104" t="s">
        <v>892</v>
      </c>
      <c r="B61" s="122"/>
      <c r="E61" s="122"/>
      <c r="F61" s="122"/>
      <c r="G61" s="122"/>
      <c r="H61" s="100"/>
      <c r="L61" s="100"/>
      <c r="M61" s="100"/>
    </row>
    <row r="62" spans="1:13" outlineLevel="1" x14ac:dyDescent="0.25">
      <c r="A62" s="104" t="s">
        <v>893</v>
      </c>
      <c r="B62" s="122"/>
      <c r="E62" s="122"/>
      <c r="F62" s="122"/>
      <c r="G62" s="122"/>
      <c r="H62" s="100"/>
      <c r="L62" s="100"/>
      <c r="M62" s="100"/>
    </row>
    <row r="63" spans="1:13" outlineLevel="1" x14ac:dyDescent="0.25">
      <c r="A63" s="104" t="s">
        <v>894</v>
      </c>
      <c r="B63" s="122"/>
      <c r="E63" s="122"/>
      <c r="F63" s="122"/>
      <c r="G63" s="122"/>
      <c r="H63" s="100"/>
      <c r="L63" s="100"/>
      <c r="M63" s="100"/>
    </row>
    <row r="64" spans="1:13" outlineLevel="1" x14ac:dyDescent="0.25">
      <c r="A64" s="104" t="s">
        <v>895</v>
      </c>
      <c r="B64" s="122"/>
      <c r="E64" s="122"/>
      <c r="F64" s="122"/>
      <c r="G64" s="122"/>
      <c r="H64" s="100"/>
      <c r="L64" s="100"/>
      <c r="M64" s="100"/>
    </row>
    <row r="65" spans="1:14" outlineLevel="1" x14ac:dyDescent="0.25">
      <c r="A65" s="104" t="s">
        <v>896</v>
      </c>
      <c r="B65" s="122"/>
      <c r="E65" s="122"/>
      <c r="F65" s="122"/>
      <c r="G65" s="122"/>
      <c r="H65" s="100"/>
      <c r="L65" s="100"/>
      <c r="M65" s="100"/>
    </row>
    <row r="66" spans="1:14" outlineLevel="1" x14ac:dyDescent="0.25">
      <c r="A66" s="104" t="s">
        <v>897</v>
      </c>
      <c r="B66" s="122"/>
      <c r="E66" s="122"/>
      <c r="F66" s="122"/>
      <c r="G66" s="122"/>
      <c r="H66" s="100"/>
      <c r="L66" s="100"/>
      <c r="M66" s="100"/>
    </row>
    <row r="67" spans="1:14" outlineLevel="1" x14ac:dyDescent="0.25">
      <c r="A67" s="104" t="s">
        <v>898</v>
      </c>
      <c r="B67" s="122"/>
      <c r="E67" s="122"/>
      <c r="F67" s="122"/>
      <c r="G67" s="122"/>
      <c r="H67" s="100"/>
      <c r="L67" s="100"/>
      <c r="M67" s="100"/>
    </row>
    <row r="68" spans="1:14" outlineLevel="1" x14ac:dyDescent="0.25">
      <c r="A68" s="104" t="s">
        <v>899</v>
      </c>
      <c r="B68" s="122"/>
      <c r="E68" s="122"/>
      <c r="F68" s="122"/>
      <c r="G68" s="122"/>
      <c r="H68" s="100"/>
      <c r="L68" s="100"/>
      <c r="M68" s="100"/>
    </row>
    <row r="69" spans="1:14" outlineLevel="1" x14ac:dyDescent="0.25">
      <c r="A69" s="104" t="s">
        <v>900</v>
      </c>
      <c r="B69" s="122"/>
      <c r="E69" s="122"/>
      <c r="F69" s="122"/>
      <c r="G69" s="122"/>
      <c r="H69" s="100"/>
      <c r="L69" s="100"/>
      <c r="M69" s="100"/>
    </row>
    <row r="70" spans="1:14" outlineLevel="1" x14ac:dyDescent="0.25">
      <c r="A70" s="104" t="s">
        <v>901</v>
      </c>
      <c r="B70" s="122"/>
      <c r="E70" s="122"/>
      <c r="F70" s="122"/>
      <c r="G70" s="122"/>
      <c r="H70" s="100"/>
      <c r="L70" s="100"/>
      <c r="M70" s="100"/>
    </row>
    <row r="71" spans="1:14" outlineLevel="1" x14ac:dyDescent="0.25">
      <c r="A71" s="104" t="s">
        <v>902</v>
      </c>
      <c r="B71" s="122"/>
      <c r="E71" s="122"/>
      <c r="F71" s="122"/>
      <c r="G71" s="122"/>
      <c r="H71" s="100"/>
      <c r="L71" s="100"/>
      <c r="M71" s="100"/>
    </row>
    <row r="72" spans="1:14" outlineLevel="1" x14ac:dyDescent="0.25">
      <c r="A72" s="104" t="s">
        <v>903</v>
      </c>
      <c r="B72" s="122"/>
      <c r="E72" s="122"/>
      <c r="F72" s="122"/>
      <c r="G72" s="122"/>
      <c r="H72" s="100"/>
      <c r="L72" s="100"/>
      <c r="M72" s="100"/>
    </row>
    <row r="73" spans="1:14" ht="36" x14ac:dyDescent="0.25">
      <c r="A73" s="116"/>
      <c r="B73" s="115" t="s">
        <v>825</v>
      </c>
      <c r="C73" s="116"/>
      <c r="D73" s="116"/>
      <c r="E73" s="116"/>
      <c r="F73" s="116"/>
      <c r="G73" s="116"/>
      <c r="H73" s="100"/>
    </row>
    <row r="74" spans="1:14" ht="15" customHeight="1" x14ac:dyDescent="0.25">
      <c r="A74" s="125"/>
      <c r="B74" s="126" t="s">
        <v>904</v>
      </c>
      <c r="C74" s="125" t="s">
        <v>905</v>
      </c>
      <c r="D74" s="125"/>
      <c r="E74" s="128"/>
      <c r="F74" s="128"/>
      <c r="G74" s="128"/>
      <c r="H74" s="102"/>
      <c r="I74" s="102"/>
      <c r="J74" s="102"/>
      <c r="K74" s="102"/>
      <c r="L74" s="102"/>
      <c r="M74" s="102"/>
      <c r="N74" s="102"/>
    </row>
    <row r="75" spans="1:14" x14ac:dyDescent="0.25">
      <c r="A75" s="104" t="s">
        <v>906</v>
      </c>
      <c r="B75" s="104" t="s">
        <v>907</v>
      </c>
      <c r="C75" s="226">
        <v>4.7402382591078602</v>
      </c>
      <c r="H75" s="100"/>
    </row>
    <row r="76" spans="1:14" x14ac:dyDescent="0.25">
      <c r="A76" s="104" t="s">
        <v>908</v>
      </c>
      <c r="B76" s="104" t="s">
        <v>1803</v>
      </c>
      <c r="C76" s="226">
        <v>14.9407451798658</v>
      </c>
      <c r="H76" s="100"/>
    </row>
    <row r="77" spans="1:14" outlineLevel="1" x14ac:dyDescent="0.25">
      <c r="A77" s="104" t="s">
        <v>909</v>
      </c>
      <c r="H77" s="100"/>
    </row>
    <row r="78" spans="1:14" outlineLevel="1" x14ac:dyDescent="0.25">
      <c r="A78" s="104" t="s">
        <v>910</v>
      </c>
      <c r="H78" s="100"/>
    </row>
    <row r="79" spans="1:14" outlineLevel="1" x14ac:dyDescent="0.25">
      <c r="A79" s="104" t="s">
        <v>911</v>
      </c>
      <c r="H79" s="100"/>
    </row>
    <row r="80" spans="1:14" outlineLevel="1" x14ac:dyDescent="0.25">
      <c r="A80" s="104" t="s">
        <v>912</v>
      </c>
      <c r="H80" s="100"/>
    </row>
    <row r="81" spans="1:8" x14ac:dyDescent="0.25">
      <c r="A81" s="125"/>
      <c r="B81" s="126" t="s">
        <v>913</v>
      </c>
      <c r="C81" s="125" t="s">
        <v>512</v>
      </c>
      <c r="D81" s="125" t="s">
        <v>513</v>
      </c>
      <c r="E81" s="128" t="s">
        <v>914</v>
      </c>
      <c r="F81" s="128" t="s">
        <v>915</v>
      </c>
      <c r="G81" s="128" t="s">
        <v>916</v>
      </c>
      <c r="H81" s="100"/>
    </row>
    <row r="82" spans="1:8" x14ac:dyDescent="0.25">
      <c r="A82" s="104" t="s">
        <v>917</v>
      </c>
      <c r="B82" s="104" t="s">
        <v>1804</v>
      </c>
      <c r="C82" s="227">
        <v>2.17228946588906E-4</v>
      </c>
      <c r="G82" s="227">
        <v>2.17228946588906E-4</v>
      </c>
      <c r="H82" s="100"/>
    </row>
    <row r="83" spans="1:8" x14ac:dyDescent="0.25">
      <c r="A83" s="104" t="s">
        <v>918</v>
      </c>
      <c r="B83" s="104" t="s">
        <v>919</v>
      </c>
      <c r="C83" s="227">
        <v>1.11794671117478E-3</v>
      </c>
      <c r="G83" s="227">
        <v>1.11794671117478E-3</v>
      </c>
      <c r="H83" s="100"/>
    </row>
    <row r="84" spans="1:8" x14ac:dyDescent="0.25">
      <c r="A84" s="104" t="s">
        <v>920</v>
      </c>
      <c r="B84" s="104" t="s">
        <v>921</v>
      </c>
      <c r="C84" s="227">
        <v>0</v>
      </c>
      <c r="G84" s="227">
        <v>0</v>
      </c>
      <c r="H84" s="100"/>
    </row>
    <row r="85" spans="1:8" x14ac:dyDescent="0.25">
      <c r="A85" s="104" t="s">
        <v>922</v>
      </c>
      <c r="B85" s="104" t="s">
        <v>923</v>
      </c>
      <c r="C85" s="227">
        <v>1.02013497599796E-4</v>
      </c>
      <c r="G85" s="227">
        <v>1.02013497599796E-4</v>
      </c>
      <c r="H85" s="100"/>
    </row>
    <row r="86" spans="1:8" x14ac:dyDescent="0.25">
      <c r="A86" s="104" t="s">
        <v>924</v>
      </c>
      <c r="B86" s="104" t="s">
        <v>925</v>
      </c>
      <c r="C86" s="227">
        <v>0</v>
      </c>
      <c r="G86" s="227">
        <v>0</v>
      </c>
      <c r="H86" s="100"/>
    </row>
    <row r="87" spans="1:8" outlineLevel="1" x14ac:dyDescent="0.25">
      <c r="A87" s="104" t="s">
        <v>926</v>
      </c>
      <c r="H87" s="100"/>
    </row>
    <row r="88" spans="1:8" outlineLevel="1" x14ac:dyDescent="0.25">
      <c r="A88" s="104" t="s">
        <v>927</v>
      </c>
      <c r="H88" s="100"/>
    </row>
    <row r="89" spans="1:8" outlineLevel="1" x14ac:dyDescent="0.25">
      <c r="A89" s="104" t="s">
        <v>928</v>
      </c>
      <c r="H89" s="100"/>
    </row>
    <row r="90" spans="1:8" outlineLevel="1" x14ac:dyDescent="0.25">
      <c r="A90" s="104" t="s">
        <v>929</v>
      </c>
      <c r="H90" s="100"/>
    </row>
    <row r="91" spans="1:8" x14ac:dyDescent="0.25">
      <c r="H91" s="100"/>
    </row>
    <row r="92" spans="1:8" x14ac:dyDescent="0.25">
      <c r="H92" s="100"/>
    </row>
    <row r="93" spans="1:8" x14ac:dyDescent="0.25">
      <c r="H93" s="100"/>
    </row>
    <row r="94" spans="1:8" x14ac:dyDescent="0.25">
      <c r="H94" s="100"/>
    </row>
    <row r="95" spans="1:8" x14ac:dyDescent="0.25">
      <c r="H95" s="100"/>
    </row>
    <row r="96" spans="1:8" x14ac:dyDescent="0.25">
      <c r="H96" s="100"/>
    </row>
    <row r="97" spans="8:8" x14ac:dyDescent="0.25">
      <c r="H97" s="100"/>
    </row>
    <row r="98" spans="8:8" x14ac:dyDescent="0.25">
      <c r="H98" s="100"/>
    </row>
    <row r="99" spans="8:8" x14ac:dyDescent="0.25">
      <c r="H99" s="100"/>
    </row>
    <row r="100" spans="8:8" x14ac:dyDescent="0.25">
      <c r="H100" s="100"/>
    </row>
    <row r="101" spans="8:8" x14ac:dyDescent="0.25">
      <c r="H101" s="100"/>
    </row>
    <row r="102" spans="8:8" x14ac:dyDescent="0.25">
      <c r="H102" s="100"/>
    </row>
    <row r="103" spans="8:8" x14ac:dyDescent="0.25">
      <c r="H103" s="100"/>
    </row>
    <row r="104" spans="8:8" x14ac:dyDescent="0.25">
      <c r="H104" s="100"/>
    </row>
    <row r="105" spans="8:8" x14ac:dyDescent="0.25">
      <c r="H105" s="100"/>
    </row>
    <row r="106" spans="8:8" x14ac:dyDescent="0.25">
      <c r="H106" s="100"/>
    </row>
    <row r="107" spans="8:8" x14ac:dyDescent="0.25">
      <c r="H107" s="100"/>
    </row>
    <row r="108" spans="8:8" x14ac:dyDescent="0.25">
      <c r="H108" s="100"/>
    </row>
    <row r="109" spans="8:8" x14ac:dyDescent="0.25">
      <c r="H109" s="100"/>
    </row>
    <row r="110" spans="8:8" x14ac:dyDescent="0.25">
      <c r="H110" s="100"/>
    </row>
    <row r="111" spans="8:8" x14ac:dyDescent="0.25">
      <c r="H111" s="100"/>
    </row>
    <row r="112" spans="8:8" x14ac:dyDescent="0.25">
      <c r="H112" s="10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E7B69507-8BFB-401A-A28A-05146C8A2BC4}"/>
    <hyperlink ref="B7" location="'E. Optional ECB-ECAIs data'!B12" display="1. Additional information on the programme" xr:uid="{24D6E5B8-BFA8-47D9-BD77-6966BF741C71}"/>
    <hyperlink ref="B9" location="'E. Optional ECB-ECAIs data'!B73" display="3.  Additional information on the asset distribution" xr:uid="{B36F91F5-56C8-40B0-8C92-ECC668789CE3}"/>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Introduction</vt:lpstr>
      <vt:lpstr>Disclaimer</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2024-08-21T09:53:46Z</cp:lastPrinted>
  <dcterms:created xsi:type="dcterms:W3CDTF">2024-08-20T12:50:52Z</dcterms:created>
  <dcterms:modified xsi:type="dcterms:W3CDTF">2024-08-28T11:41:16Z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2024-08-21T09:37:34Z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9f022c6c-ec62-46a4-ad66-9a83a5c1be58</vt:lpwstr>
  </property>
  <property fmtid="{D5CDD505-2E9C-101B-9397-08002B2CF9AE}" pid="8" name="MSIP_Label_48ed5431-0ab7-4c1b-98f4-d4e50f674d02_ContentBits">
    <vt:lpwstr>0</vt:lpwstr>
  </property>
</Properties>
</file>