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5\2025_01\"/>
    </mc:Choice>
  </mc:AlternateContent>
  <xr:revisionPtr revIDLastSave="0" documentId="13_ncr:1_{4F69FC33-0E16-49F0-BFE7-852FAF978894}" xr6:coauthVersionLast="47" xr6:coauthVersionMax="47" xr10:uidLastSave="{00000000-0000-0000-0000-000000000000}"/>
  <bookViews>
    <workbookView xWindow="-108" yWindow="-108" windowWidth="23256" windowHeight="12576" xr2:uid="{00000000-000D-0000-FFFF-FFFF00000000}"/>
  </bookViews>
  <sheets>
    <sheet name="Disclaimer" sheetId="19" r:id="rId1"/>
    <sheet name="Introduction" sheetId="14" r:id="rId2"/>
    <sheet name="A. HTT General" sheetId="15" r:id="rId3"/>
    <sheet name="B1. HTT Mortgage Assets" sheetId="16" r:id="rId4"/>
    <sheet name="C. HTT Harmonised Glossary" sheetId="17"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8"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1">'D7. Stratification Graphs'!$A$1:$I$47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6" l="1"/>
  <c r="F12" i="16" s="1"/>
  <c r="F16" i="16"/>
  <c r="F17" i="16"/>
  <c r="F18" i="16"/>
  <c r="F19" i="16"/>
  <c r="F20" i="16"/>
  <c r="F21" i="16"/>
  <c r="F22" i="16"/>
  <c r="F23" i="16"/>
  <c r="F24" i="16"/>
  <c r="F25" i="16"/>
  <c r="F26" i="16"/>
  <c r="F28" i="16"/>
  <c r="F29" i="16"/>
  <c r="C44" i="16"/>
  <c r="D44" i="16"/>
  <c r="F44" i="16"/>
  <c r="C72" i="16"/>
  <c r="D72" i="16"/>
  <c r="F72" i="16"/>
  <c r="C76" i="16"/>
  <c r="D76" i="16"/>
  <c r="F76" i="16"/>
  <c r="G191" i="16"/>
  <c r="G192" i="16"/>
  <c r="F193" i="16"/>
  <c r="G195" i="16"/>
  <c r="G196" i="16"/>
  <c r="F197" i="16"/>
  <c r="G199" i="16"/>
  <c r="G200" i="16"/>
  <c r="F201" i="16"/>
  <c r="G203" i="16"/>
  <c r="G204" i="16"/>
  <c r="F205" i="16"/>
  <c r="G207" i="16"/>
  <c r="G208" i="16"/>
  <c r="F209" i="16"/>
  <c r="G211" i="16"/>
  <c r="G212" i="16"/>
  <c r="F213" i="16"/>
  <c r="C214" i="16"/>
  <c r="F190" i="16" s="1"/>
  <c r="D214" i="16"/>
  <c r="G193" i="16" s="1"/>
  <c r="F220" i="16"/>
  <c r="G222" i="16"/>
  <c r="F224" i="16"/>
  <c r="G226" i="16"/>
  <c r="C227" i="16"/>
  <c r="F221" i="16" s="1"/>
  <c r="D227" i="16"/>
  <c r="G219" i="16" s="1"/>
  <c r="F228" i="16"/>
  <c r="F229" i="16"/>
  <c r="G229" i="16"/>
  <c r="F230" i="16"/>
  <c r="G230" i="16"/>
  <c r="F231" i="16"/>
  <c r="F232" i="16"/>
  <c r="F233" i="16"/>
  <c r="G233" i="16"/>
  <c r="F242" i="16"/>
  <c r="G244" i="16"/>
  <c r="F246" i="16"/>
  <c r="G248" i="16"/>
  <c r="C249" i="16"/>
  <c r="F243" i="16" s="1"/>
  <c r="D249" i="16"/>
  <c r="G241" i="16" s="1"/>
  <c r="F250" i="16"/>
  <c r="G251" i="16"/>
  <c r="F252" i="16"/>
  <c r="G252" i="16"/>
  <c r="F253" i="16"/>
  <c r="F254" i="16"/>
  <c r="F255" i="16"/>
  <c r="G255" i="16"/>
  <c r="G287" i="16"/>
  <c r="F288" i="16"/>
  <c r="G290" i="16"/>
  <c r="G291" i="16"/>
  <c r="F292" i="16"/>
  <c r="G294" i="16"/>
  <c r="G295" i="16"/>
  <c r="F296" i="16"/>
  <c r="G298" i="16"/>
  <c r="G299" i="16"/>
  <c r="F300" i="16"/>
  <c r="G302" i="16"/>
  <c r="G303" i="16"/>
  <c r="F304" i="16"/>
  <c r="C305" i="16"/>
  <c r="F289" i="16" s="1"/>
  <c r="D305" i="16"/>
  <c r="G288" i="16" s="1"/>
  <c r="G310" i="16"/>
  <c r="F311" i="16"/>
  <c r="G313" i="16"/>
  <c r="G314" i="16"/>
  <c r="F315" i="16"/>
  <c r="G317" i="16"/>
  <c r="G318" i="16"/>
  <c r="F319" i="16"/>
  <c r="G321" i="16"/>
  <c r="G322" i="16"/>
  <c r="F323" i="16"/>
  <c r="G325" i="16"/>
  <c r="G326" i="16"/>
  <c r="F327" i="16"/>
  <c r="C328" i="16"/>
  <c r="F312" i="16" s="1"/>
  <c r="D328" i="16"/>
  <c r="G311" i="16" s="1"/>
  <c r="G333" i="16"/>
  <c r="G336" i="16"/>
  <c r="G337" i="16"/>
  <c r="G340" i="16"/>
  <c r="G341" i="16"/>
  <c r="G344" i="16"/>
  <c r="G345" i="16"/>
  <c r="C346" i="16"/>
  <c r="F338" i="16" s="1"/>
  <c r="D346" i="16"/>
  <c r="G334" i="16" s="1"/>
  <c r="G358" i="16"/>
  <c r="G359" i="16"/>
  <c r="F360" i="16"/>
  <c r="G362" i="16"/>
  <c r="G363" i="16"/>
  <c r="F364" i="16"/>
  <c r="C365" i="16"/>
  <c r="F361" i="16" s="1"/>
  <c r="D365" i="16"/>
  <c r="G360" i="16" s="1"/>
  <c r="F369" i="16"/>
  <c r="F370" i="16"/>
  <c r="F371" i="16"/>
  <c r="G371" i="16"/>
  <c r="C372" i="16"/>
  <c r="F368" i="16" s="1"/>
  <c r="F372" i="16" s="1"/>
  <c r="D372" i="16"/>
  <c r="G368" i="16" s="1"/>
  <c r="C382" i="16"/>
  <c r="D382" i="16"/>
  <c r="G382" i="16"/>
  <c r="G383" i="16"/>
  <c r="G384" i="16"/>
  <c r="G385" i="16"/>
  <c r="G386" i="16"/>
  <c r="G387" i="16"/>
  <c r="G388" i="16"/>
  <c r="G389" i="16"/>
  <c r="G390" i="16"/>
  <c r="G391" i="16"/>
  <c r="G392" i="16"/>
  <c r="G393" i="16"/>
  <c r="D45" i="15"/>
  <c r="C47" i="15"/>
  <c r="C58" i="15"/>
  <c r="F53" i="15" s="1"/>
  <c r="F70" i="15"/>
  <c r="F74" i="15"/>
  <c r="C77" i="15"/>
  <c r="F71" i="15" s="1"/>
  <c r="D77" i="15"/>
  <c r="G70" i="15" s="1"/>
  <c r="F80" i="15"/>
  <c r="G80" i="15"/>
  <c r="F81" i="15"/>
  <c r="F93" i="15"/>
  <c r="G93" i="15"/>
  <c r="F94" i="15"/>
  <c r="F97" i="15"/>
  <c r="G97" i="15"/>
  <c r="F98" i="15"/>
  <c r="C100" i="15"/>
  <c r="F95" i="15" s="1"/>
  <c r="D100" i="15"/>
  <c r="G94" i="15" s="1"/>
  <c r="F101" i="15"/>
  <c r="F103" i="15"/>
  <c r="G103" i="15"/>
  <c r="F104" i="15"/>
  <c r="G104" i="15"/>
  <c r="F105" i="15"/>
  <c r="F115" i="15"/>
  <c r="F119" i="15"/>
  <c r="F123" i="15"/>
  <c r="F127" i="15"/>
  <c r="C131" i="15"/>
  <c r="F118" i="15" s="1"/>
  <c r="D131" i="15"/>
  <c r="G115" i="15" s="1"/>
  <c r="F138" i="15"/>
  <c r="G138" i="15"/>
  <c r="F141" i="15"/>
  <c r="G141" i="15"/>
  <c r="F142" i="15"/>
  <c r="G142" i="15"/>
  <c r="F145" i="15"/>
  <c r="G145" i="15"/>
  <c r="F146" i="15"/>
  <c r="G146" i="15"/>
  <c r="F149" i="15"/>
  <c r="G149" i="15"/>
  <c r="F150" i="15"/>
  <c r="G150" i="15"/>
  <c r="F153" i="15"/>
  <c r="G153" i="15"/>
  <c r="F154" i="15"/>
  <c r="G154" i="15"/>
  <c r="C157" i="15"/>
  <c r="F139" i="15" s="1"/>
  <c r="D157" i="15"/>
  <c r="G139" i="15" s="1"/>
  <c r="F158" i="15"/>
  <c r="G158" i="15"/>
  <c r="F160" i="15"/>
  <c r="G160" i="15"/>
  <c r="F161" i="15"/>
  <c r="G161" i="15"/>
  <c r="F162" i="15"/>
  <c r="G162" i="15"/>
  <c r="C167" i="15"/>
  <c r="F164" i="15" s="1"/>
  <c r="D167" i="15"/>
  <c r="G164" i="15" s="1"/>
  <c r="C179" i="15"/>
  <c r="F177" i="15" s="1"/>
  <c r="F194" i="15"/>
  <c r="F195" i="15"/>
  <c r="F196" i="15"/>
  <c r="F197" i="15"/>
  <c r="F198" i="15"/>
  <c r="F199" i="15"/>
  <c r="F200" i="15"/>
  <c r="F201" i="15"/>
  <c r="F202" i="15"/>
  <c r="F203" i="15"/>
  <c r="F204" i="15"/>
  <c r="F205" i="15"/>
  <c r="F206" i="15"/>
  <c r="F207" i="15"/>
  <c r="F210" i="15"/>
  <c r="F211" i="15"/>
  <c r="F212" i="15"/>
  <c r="F213" i="15"/>
  <c r="F214" i="15"/>
  <c r="F215" i="15"/>
  <c r="F217" i="15"/>
  <c r="F220" i="15" s="1"/>
  <c r="G217" i="15"/>
  <c r="G220" i="15" s="1"/>
  <c r="F218" i="15"/>
  <c r="G218" i="15"/>
  <c r="F219" i="15"/>
  <c r="G219" i="15"/>
  <c r="C220" i="15"/>
  <c r="F221" i="15"/>
  <c r="G221" i="15"/>
  <c r="F222" i="15"/>
  <c r="G222" i="15"/>
  <c r="F223" i="15"/>
  <c r="G223" i="15"/>
  <c r="F224" i="15"/>
  <c r="G224" i="15"/>
  <c r="F225" i="15"/>
  <c r="G225" i="15"/>
  <c r="F226" i="15"/>
  <c r="G226" i="15"/>
  <c r="F227" i="15"/>
  <c r="G227" i="15"/>
  <c r="C288" i="15"/>
  <c r="C289" i="15"/>
  <c r="C291" i="15"/>
  <c r="F363" i="16" l="1"/>
  <c r="F359" i="16"/>
  <c r="F345" i="16"/>
  <c r="F341" i="16"/>
  <c r="F337" i="16"/>
  <c r="F333" i="16"/>
  <c r="F326" i="16"/>
  <c r="F322" i="16"/>
  <c r="F318" i="16"/>
  <c r="F314" i="16"/>
  <c r="F310" i="16"/>
  <c r="F303" i="16"/>
  <c r="F299" i="16"/>
  <c r="F295" i="16"/>
  <c r="F291" i="16"/>
  <c r="F287" i="16"/>
  <c r="F245" i="16"/>
  <c r="F241" i="16"/>
  <c r="F223" i="16"/>
  <c r="F219" i="16"/>
  <c r="F212" i="16"/>
  <c r="F208" i="16"/>
  <c r="F204" i="16"/>
  <c r="F200" i="16"/>
  <c r="F196" i="16"/>
  <c r="F192" i="16"/>
  <c r="F362" i="16"/>
  <c r="F358" i="16"/>
  <c r="F365" i="16" s="1"/>
  <c r="F344" i="16"/>
  <c r="F340" i="16"/>
  <c r="F336" i="16"/>
  <c r="F325" i="16"/>
  <c r="F321" i="16"/>
  <c r="F317" i="16"/>
  <c r="F313" i="16"/>
  <c r="F302" i="16"/>
  <c r="F298" i="16"/>
  <c r="F294" i="16"/>
  <c r="F290" i="16"/>
  <c r="F251" i="16"/>
  <c r="F248" i="16"/>
  <c r="F244" i="16"/>
  <c r="F226" i="16"/>
  <c r="F222" i="16"/>
  <c r="F211" i="16"/>
  <c r="F207" i="16"/>
  <c r="F203" i="16"/>
  <c r="F199" i="16"/>
  <c r="F195" i="16"/>
  <c r="F191" i="16"/>
  <c r="G370" i="16"/>
  <c r="G361" i="16"/>
  <c r="G365" i="16" s="1"/>
  <c r="G343" i="16"/>
  <c r="G339" i="16"/>
  <c r="G346" i="16" s="1"/>
  <c r="G335" i="16"/>
  <c r="G324" i="16"/>
  <c r="G320" i="16"/>
  <c r="G316" i="16"/>
  <c r="G312" i="16"/>
  <c r="G328" i="16" s="1"/>
  <c r="G301" i="16"/>
  <c r="G297" i="16"/>
  <c r="G293" i="16"/>
  <c r="G289" i="16"/>
  <c r="G305" i="16" s="1"/>
  <c r="G254" i="16"/>
  <c r="G250" i="16"/>
  <c r="G247" i="16"/>
  <c r="G243" i="16"/>
  <c r="G232" i="16"/>
  <c r="G228" i="16"/>
  <c r="G225" i="16"/>
  <c r="G221" i="16"/>
  <c r="G210" i="16"/>
  <c r="G206" i="16"/>
  <c r="G202" i="16"/>
  <c r="G198" i="16"/>
  <c r="G194" i="16"/>
  <c r="G190" i="16"/>
  <c r="F343" i="16"/>
  <c r="F339" i="16"/>
  <c r="F335" i="16"/>
  <c r="F324" i="16"/>
  <c r="F320" i="16"/>
  <c r="F316" i="16"/>
  <c r="F301" i="16"/>
  <c r="F297" i="16"/>
  <c r="F293" i="16"/>
  <c r="F247" i="16"/>
  <c r="F225" i="16"/>
  <c r="F210" i="16"/>
  <c r="F206" i="16"/>
  <c r="F202" i="16"/>
  <c r="F198" i="16"/>
  <c r="F194" i="16"/>
  <c r="F214" i="16" s="1"/>
  <c r="G369" i="16"/>
  <c r="G372" i="16" s="1"/>
  <c r="G364" i="16"/>
  <c r="G342" i="16"/>
  <c r="G338" i="16"/>
  <c r="G327" i="16"/>
  <c r="G323" i="16"/>
  <c r="G319" i="16"/>
  <c r="G315" i="16"/>
  <c r="G304" i="16"/>
  <c r="G300" i="16"/>
  <c r="G296" i="16"/>
  <c r="G292" i="16"/>
  <c r="G253" i="16"/>
  <c r="G246" i="16"/>
  <c r="G242" i="16"/>
  <c r="G249" i="16" s="1"/>
  <c r="G231" i="16"/>
  <c r="G224" i="16"/>
  <c r="G220" i="16"/>
  <c r="G227" i="16" s="1"/>
  <c r="G213" i="16"/>
  <c r="G209" i="16"/>
  <c r="G205" i="16"/>
  <c r="G201" i="16"/>
  <c r="G197" i="16"/>
  <c r="F14" i="16"/>
  <c r="F342" i="16"/>
  <c r="F334" i="16"/>
  <c r="F13" i="16"/>
  <c r="F15" i="16" s="1"/>
  <c r="G245" i="16"/>
  <c r="G223" i="16"/>
  <c r="F178" i="15"/>
  <c r="G118" i="15"/>
  <c r="G73" i="15"/>
  <c r="G166" i="15"/>
  <c r="G136" i="15"/>
  <c r="F122" i="15"/>
  <c r="F73" i="15"/>
  <c r="F176" i="15"/>
  <c r="F166" i="15"/>
  <c r="G135" i="15"/>
  <c r="G129" i="15"/>
  <c r="G125" i="15"/>
  <c r="G121" i="15"/>
  <c r="G117" i="15"/>
  <c r="G113" i="15"/>
  <c r="G96" i="15"/>
  <c r="G87" i="15"/>
  <c r="G79" i="15"/>
  <c r="G76" i="15"/>
  <c r="G72" i="15"/>
  <c r="F57" i="15"/>
  <c r="F175" i="15"/>
  <c r="G165" i="15"/>
  <c r="G167" i="15" s="1"/>
  <c r="G152" i="15"/>
  <c r="G148" i="15"/>
  <c r="G144" i="15"/>
  <c r="G140" i="15"/>
  <c r="G157" i="15" s="1"/>
  <c r="G134" i="15"/>
  <c r="F129" i="15"/>
  <c r="F125" i="15"/>
  <c r="F121" i="15"/>
  <c r="F117" i="15"/>
  <c r="F113" i="15"/>
  <c r="F96" i="15"/>
  <c r="F100" i="15" s="1"/>
  <c r="G86" i="15"/>
  <c r="F79" i="15"/>
  <c r="F76" i="15"/>
  <c r="F72" i="15"/>
  <c r="F77" i="15" s="1"/>
  <c r="F56" i="15"/>
  <c r="F58" i="15" s="1"/>
  <c r="G126" i="15"/>
  <c r="F114" i="15"/>
  <c r="F174" i="15"/>
  <c r="F165" i="15"/>
  <c r="F167" i="15" s="1"/>
  <c r="F152" i="15"/>
  <c r="F148" i="15"/>
  <c r="F144" i="15"/>
  <c r="F140" i="15"/>
  <c r="F157" i="15" s="1"/>
  <c r="G133" i="15"/>
  <c r="G128" i="15"/>
  <c r="G124" i="15"/>
  <c r="G120" i="15"/>
  <c r="G116" i="15"/>
  <c r="G112" i="15"/>
  <c r="G102" i="15"/>
  <c r="G99" i="15"/>
  <c r="G95" i="15"/>
  <c r="G82" i="15"/>
  <c r="G78" i="15"/>
  <c r="G75" i="15"/>
  <c r="G71" i="15"/>
  <c r="G77" i="15" s="1"/>
  <c r="G114" i="15"/>
  <c r="G159" i="15"/>
  <c r="G155" i="15"/>
  <c r="G151" i="15"/>
  <c r="G147" i="15"/>
  <c r="G143" i="15"/>
  <c r="G132" i="15"/>
  <c r="F128" i="15"/>
  <c r="F124" i="15"/>
  <c r="F120" i="15"/>
  <c r="F116" i="15"/>
  <c r="F112" i="15"/>
  <c r="F102" i="15"/>
  <c r="F99" i="15"/>
  <c r="F82" i="15"/>
  <c r="F78" i="15"/>
  <c r="F75" i="15"/>
  <c r="G122" i="15"/>
  <c r="F126" i="15"/>
  <c r="F159" i="15"/>
  <c r="F155" i="15"/>
  <c r="F151" i="15"/>
  <c r="F147" i="15"/>
  <c r="F143" i="15"/>
  <c r="G127" i="15"/>
  <c r="G123" i="15"/>
  <c r="G119" i="15"/>
  <c r="G105" i="15"/>
  <c r="G101" i="15"/>
  <c r="G98" i="15"/>
  <c r="G100" i="15" s="1"/>
  <c r="G81" i="15"/>
  <c r="G74" i="15"/>
  <c r="C292" i="15"/>
  <c r="C293" i="15"/>
  <c r="D293" i="15"/>
  <c r="C295" i="15"/>
  <c r="F346" i="16" l="1"/>
  <c r="G214" i="16"/>
  <c r="F227" i="16"/>
  <c r="F328" i="16"/>
  <c r="F249" i="16"/>
  <c r="F305" i="16"/>
  <c r="G131" i="15"/>
  <c r="F179" i="15"/>
  <c r="F131" i="15"/>
  <c r="C296" i="15"/>
  <c r="C297" i="15"/>
  <c r="C298" i="15"/>
  <c r="C302" i="15"/>
  <c r="C303" i="15"/>
  <c r="C304" i="15"/>
  <c r="C307" i="15"/>
  <c r="F9" i="14"/>
  <c r="F10" i="14"/>
</calcChain>
</file>

<file path=xl/sharedStrings.xml><?xml version="1.0" encoding="utf-8"?>
<sst xmlns="http://schemas.openxmlformats.org/spreadsheetml/2006/main" count="2354" uniqueCount="1800">
  <si>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</si>
  <si>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</si>
  <si>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</si>
  <si>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</si>
  <si>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</si>
  <si>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</si>
  <si>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</si>
  <si>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</si>
  <si>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</si>
  <si>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</si>
  <si>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</si>
  <si>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</si>
  <si>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</si>
  <si>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</si>
  <si>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Residential Mortgage Pandbrieven Programme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</si>
  <si>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</si>
  <si>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</si>
  <si>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</si>
  <si>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</si>
  <si>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</si>
  <si>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</si>
  <si>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</si>
  <si>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</si>
  <si>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</si>
  <si>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</si>
  <si>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</si>
  <si>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</si>
  <si>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</si>
  <si>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</si>
  <si>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</si>
  <si>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</si>
  <si>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</si>
  <si>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</si>
  <si>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</si>
  <si>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</si>
  <si>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</si>
  <si>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</si>
  <si>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</si>
  <si>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</si>
  <si>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</si>
  <si>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</si>
  <si>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</si>
  <si>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</si>
  <si>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</si>
  <si>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</si>
  <si>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</si>
  <si>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</si>
  <si>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</si>
  <si>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</si>
  <si>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</si>
  <si>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</si>
  <si>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</si>
  <si>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</si>
  <si>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</si>
  <si>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</si>
  <si>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</si>
  <si>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</si>
  <si>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</si>
  <si>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</si>
  <si>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</si>
  <si>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</si>
  <si>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</si>
  <si>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</si>
  <si>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</si>
  <si>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</si>
  <si>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</si>
  <si>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</si>
  <si>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</si>
  <si>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</si>
  <si>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</si>
  <si>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</si>
  <si>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</si>
  <si>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</si>
  <si>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</si>
  <si>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</si>
  <si>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</si>
  <si>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</si>
  <si>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</si>
  <si>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</si>
  <si>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</si>
  <si>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</si>
  <si>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</si>
  <si>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</si>
  <si>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</si>
  <si>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</si>
  <si>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</si>
  <si>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</si>
  <si>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</si>
  <si>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</si>
  <si>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</si>
  <si>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</si>
  <si>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</si>
  <si>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</si>
  <si>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</si>
  <si>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</si>
  <si>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</si>
  <si>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</si>
  <si>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</si>
  <si>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</si>
  <si>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</si>
  <si>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</si>
  <si>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</si>
  <si>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</si>
  <si>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</si>
  <si>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</si>
  <si>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</si>
  <si>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</si>
  <si>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</si>
  <si>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</si>
  <si>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</si>
  <si>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</si>
  <si>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</si>
  <si>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</si>
  <si>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</si>
  <si>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</si>
  <si>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</si>
  <si>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</si>
  <si>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</si>
  <si>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</si>
  <si>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</si>
  <si>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</si>
  <si>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</si>
  <si>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</si>
  <si>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</si>
  <si>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</si>
  <si>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</si>
  <si>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</si>
  <si>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</si>
  <si>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</si>
  <si>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</si>
  <si>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</si>
  <si>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</si>
  <si>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</si>
  <si>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</si>
  <si>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</si>
  <si>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</si>
  <si>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</si>
  <si>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</si>
  <si>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</si>
  <si>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</si>
  <si>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</si>
  <si>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</si>
  <si>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</si>
  <si>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</si>
  <si>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</si>
  <si>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</si>
  <si>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</si>
  <si>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</si>
  <si>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</si>
  <si>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</si>
  <si>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</si>
  <si>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</si>
  <si>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</si>
  <si>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</si>
  <si>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</si>
  <si>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</si>
  <si>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</si>
  <si>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</si>
  <si>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</si>
  <si>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</si>
  <si>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</si>
  <si>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</si>
  <si>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</si>
  <si>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</si>
  <si>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</si>
  <si>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</si>
  <si>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</si>
  <si>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</si>
  <si>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</si>
  <si>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</si>
  <si>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</si>
  <si>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</si>
  <si>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</si>
  <si>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</si>
  <si>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</si>
  <si>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</si>
  <si>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</si>
  <si>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</si>
  <si>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</si>
  <si>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</si>
  <si>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</si>
  <si>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</si>
  <si>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</si>
  <si>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</si>
  <si>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</si>
  <si>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</si>
  <si>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</si>
  <si>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</si>
  <si>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</si>
  <si>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</si>
  <si>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</si>
  <si>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</si>
  <si>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</si>
  <si>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</si>
  <si>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</si>
  <si>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</si>
  <si>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</si>
  <si>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</si>
  <si>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</si>
  <si>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</si>
  <si>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</si>
  <si>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</si>
  <si>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</si>
  <si>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</si>
  <si>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</si>
  <si>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</si>
  <si>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</si>
  <si>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</si>
  <si>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</si>
  <si>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</si>
  <si>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</si>
  <si>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</si>
  <si>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</si>
  <si>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</si>
  <si>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</si>
  <si>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</si>
  <si>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</si>
  <si>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</si>
  <si>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</si>
  <si>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</si>
  <si>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</si>
  <si>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</si>
  <si>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</si>
  <si>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</si>
  <si>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</si>
  <si>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</si>
  <si>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</si>
  <si>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</si>
  <si>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</si>
  <si>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</si>
  <si>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</si>
  <si>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</si>
  <si>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</si>
  <si>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</si>
  <si>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</si>
  <si>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</si>
  <si>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</si>
  <si>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</si>
  <si>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</si>
  <si>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</si>
  <si>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</si>
  <si>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</si>
  <si>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</si>
  <si>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</si>
  <si>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</si>
  <si>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</si>
  <si>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</si>
  <si>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</si>
  <si>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</si>
  <si>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</si>
  <si>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</si>
  <si>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</si>
  <si>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</si>
  <si>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</si>
  <si>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</si>
  <si>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</si>
  <si>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</si>
  <si>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</si>
  <si>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</si>
  <si>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</si>
  <si>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</si>
  <si>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</si>
  <si>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</si>
  <si>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</si>
  <si>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</si>
  <si>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</si>
  <si>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</si>
  <si>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</si>
  <si>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</si>
  <si>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</si>
  <si>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</si>
  <si>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</si>
  <si>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</si>
  <si>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</si>
  <si>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</si>
  <si>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</si>
  <si>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</si>
  <si>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</si>
  <si>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</si>
  <si>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</si>
  <si>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</si>
  <si>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</si>
  <si>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</si>
  <si>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</si>
  <si>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</si>
  <si>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</si>
  <si>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</si>
  <si>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</si>
  <si>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</si>
  <si>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</si>
  <si>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</si>
  <si>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</si>
  <si>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</si>
  <si>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</si>
  <si>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</si>
  <si>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</si>
  <si>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</si>
  <si>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</si>
  <si>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</si>
  <si>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</si>
  <si>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</si>
  <si>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</si>
  <si>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</si>
  <si>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</si>
  <si>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</si>
  <si>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</si>
  <si>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</si>
  <si>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</si>
  <si>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</si>
  <si>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</si>
  <si>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</si>
  <si>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</si>
  <si>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</si>
  <si>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</si>
  <si>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</si>
  <si>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</si>
  <si>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</si>
  <si>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</si>
  <si>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</si>
  <si>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</si>
  <si>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</si>
  <si>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</si>
  <si>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</si>
  <si>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</si>
  <si>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</si>
  <si>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</si>
  <si>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</si>
  <si>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</si>
  <si>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</si>
  <si>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</si>
  <si>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</si>
  <si>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</si>
  <si>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</si>
  <si>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</si>
  <si>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</si>
  <si>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</si>
  <si>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</si>
  <si>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</si>
  <si>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</si>
  <si>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</si>
  <si>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</si>
  <si>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</si>
  <si>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</si>
  <si>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</si>
  <si>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</si>
  <si>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</si>
  <si>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</si>
  <si>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</si>
  <si>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</si>
  <si>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</si>
  <si>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</si>
  <si>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</si>
  <si>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</si>
  <si>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</si>
  <si>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</si>
  <si>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</si>
  <si>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</si>
  <si>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</si>
  <si>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</si>
  <si>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</si>
  <si>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</si>
  <si>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</si>
  <si>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</si>
  <si>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</si>
  <si>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</si>
  <si>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</si>
  <si>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</si>
  <si>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</si>
  <si>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</si>
  <si>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</si>
  <si>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</si>
  <si>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</si>
  <si>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</si>
  <si>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</si>
  <si>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G.4.1.1</t>
  </si>
  <si>
    <t>G.4.1.2</t>
  </si>
  <si>
    <t>G.4.1.3</t>
  </si>
  <si>
    <t>G.4.1.4</t>
  </si>
  <si>
    <t>G.4.1.5</t>
  </si>
  <si>
    <t>G.4.1.6</t>
  </si>
  <si>
    <t>G.4.1.7</t>
  </si>
  <si>
    <t>link to Glossary HG.1.15</t>
  </si>
  <si>
    <t>G.4.1.8</t>
  </si>
  <si>
    <t>G.4.1.9</t>
  </si>
  <si>
    <t>G.4.1.10</t>
  </si>
  <si>
    <t>G.4.1.11</t>
  </si>
  <si>
    <t>G.4.1.12</t>
  </si>
  <si>
    <t>G.4.1.13</t>
  </si>
  <si>
    <t>215 LTV Residential Mortgage</t>
  </si>
  <si>
    <t>G.4.1.14</t>
  </si>
  <si>
    <t>230 Derivatives and Swaps</t>
  </si>
  <si>
    <t>G.4.1.15</t>
  </si>
  <si>
    <t>G.4.1.16</t>
  </si>
  <si>
    <t>G.4.1.17</t>
  </si>
  <si>
    <t>G.4.1.18</t>
  </si>
  <si>
    <t>link to Glossary HG 1.7</t>
  </si>
  <si>
    <t>G.4.1.19</t>
  </si>
  <si>
    <t>G.4.1.20</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</si>
  <si>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</si>
  <si>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</si>
  <si>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</si>
  <si>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</si>
  <si>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</si>
  <si>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</si>
  <si>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</si>
  <si>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</si>
  <si>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</si>
  <si>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</si>
  <si>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</si>
  <si>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</si>
  <si>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</si>
  <si>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</si>
  <si>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</si>
  <si>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</si>
  <si>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</si>
  <si>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</si>
  <si>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</si>
  <si>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</si>
  <si>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</si>
  <si>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</si>
  <si>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</si>
  <si>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</si>
  <si>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</si>
  <si>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</si>
  <si>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</si>
  <si>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</si>
  <si>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</si>
  <si>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</si>
  <si>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</si>
  <si>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</si>
  <si>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</si>
  <si>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</si>
  <si>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</si>
  <si>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</si>
  <si>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</si>
  <si>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</si>
  <si>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</si>
  <si>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</si>
  <si>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</si>
  <si>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</si>
  <si>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</si>
  <si>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</si>
  <si>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</si>
  <si>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</si>
  <si>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</si>
  <si>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</si>
  <si>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</si>
  <si>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</si>
  <si>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</si>
  <si>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</si>
  <si>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</si>
  <si>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</si>
  <si>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</si>
  <si>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</si>
  <si>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</si>
  <si>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</si>
  <si>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</si>
  <si>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</si>
  <si>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</si>
  <si>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</si>
  <si>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</si>
  <si>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</si>
  <si>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</si>
  <si>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</si>
  <si>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</si>
  <si>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</si>
  <si>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</si>
  <si>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</si>
  <si>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</si>
  <si>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</si>
  <si>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</si>
  <si>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</si>
  <si>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</si>
  <si>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</si>
  <si>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</si>
  <si>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</si>
  <si>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</si>
  <si>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</si>
  <si>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</si>
  <si>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</si>
  <si>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</si>
  <si>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</si>
  <si>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</si>
  <si>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</si>
  <si>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</si>
  <si>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</si>
  <si>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</si>
  <si>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</si>
  <si>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</si>
  <si>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</si>
  <si>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</si>
  <si>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</si>
  <si>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</si>
  <si>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</si>
  <si>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</si>
  <si>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</si>
  <si>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</si>
  <si>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</si>
  <si>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</si>
  <si>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</si>
  <si>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</si>
  <si>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</si>
  <si>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</si>
  <si>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</si>
  <si>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</si>
  <si>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</si>
  <si>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</si>
  <si>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</si>
  <si>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</si>
  <si>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</si>
  <si>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</si>
  <si>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</si>
  <si>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</si>
  <si>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</si>
  <si>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</si>
  <si>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</si>
  <si>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</si>
  <si>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</si>
  <si>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</si>
  <si>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</si>
  <si>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</si>
  <si>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</si>
  <si>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</si>
  <si>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</si>
  <si>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</si>
  <si>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</si>
  <si>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</si>
  <si>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</si>
  <si>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</si>
  <si>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</si>
  <si>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</si>
  <si>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</si>
  <si>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</si>
  <si>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</si>
  <si>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</si>
  <si>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</si>
  <si>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</si>
  <si>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</si>
  <si>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</si>
  <si>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</si>
  <si>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</si>
  <si>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</si>
  <si>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</si>
  <si>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</si>
  <si>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</si>
  <si>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</si>
  <si>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</si>
  <si>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</si>
  <si>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</si>
  <si>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</si>
  <si>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</si>
  <si>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</si>
  <si>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</si>
  <si>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</si>
  <si>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</si>
  <si>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</si>
  <si>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</si>
  <si>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</si>
  <si>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</si>
  <si>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</si>
  <si>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</si>
  <si>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</si>
  <si>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</si>
  <si>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</si>
  <si>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</si>
  <si>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</si>
  <si>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</si>
  <si>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</si>
  <si>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</si>
  <si>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</si>
  <si>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</si>
  <si>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</si>
  <si>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</si>
  <si>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</si>
  <si>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</si>
  <si>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</si>
  <si>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</si>
  <si>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</si>
  <si>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</si>
  <si>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</si>
  <si>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</si>
  <si>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</si>
  <si>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</si>
  <si>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</si>
  <si>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</si>
  <si>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</si>
  <si>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</si>
  <si>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</si>
  <si>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</si>
  <si>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</si>
  <si>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</si>
  <si>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</si>
  <si>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</si>
  <si>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</si>
  <si>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</si>
  <si>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</si>
  <si>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</si>
  <si>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</si>
  <si>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</si>
  <si>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</si>
  <si>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</si>
  <si>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</si>
  <si>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</si>
  <si>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</si>
  <si>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</si>
  <si>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</si>
  <si>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</si>
  <si>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</si>
  <si>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</si>
  <si>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</si>
  <si>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</si>
  <si>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</si>
  <si>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</si>
  <si>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</si>
  <si>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</si>
  <si>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</si>
  <si>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</si>
  <si>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</si>
  <si>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</si>
  <si>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</si>
  <si>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</si>
  <si>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</si>
  <si>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</si>
  <si>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</si>
  <si>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</si>
  <si>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</si>
  <si>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</si>
  <si>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</si>
  <si>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</si>
  <si>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</si>
  <si>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</si>
  <si>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</si>
  <si>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</si>
  <si>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</si>
  <si>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</si>
  <si>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</si>
  <si>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</si>
  <si>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</si>
  <si>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</si>
  <si>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</si>
  <si>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</si>
  <si>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</si>
  <si>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</si>
  <si>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</si>
  <si>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</si>
  <si>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</si>
  <si>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</si>
  <si>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</si>
  <si>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</si>
  <si>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</si>
  <si>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</si>
  <si>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</si>
  <si>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</si>
  <si>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</si>
  <si>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</si>
  <si>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</si>
  <si>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</si>
  <si>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</si>
  <si>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</si>
  <si>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</si>
  <si>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</si>
  <si>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</si>
  <si>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</si>
  <si>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</si>
  <si>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</si>
  <si>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</si>
  <si>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</si>
  <si>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</si>
  <si>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</si>
  <si>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</si>
  <si>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</si>
  <si>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</si>
  <si>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</si>
  <si>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</si>
  <si>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</si>
  <si>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</si>
  <si>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</si>
  <si>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</si>
  <si>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</si>
  <si>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</si>
  <si>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</si>
  <si>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</si>
  <si>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</si>
  <si>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</si>
  <si>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</si>
  <si>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</si>
  <si>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</si>
  <si>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</si>
  <si>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</si>
  <si>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</si>
  <si>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</si>
  <si>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</si>
  <si>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</si>
  <si>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</si>
  <si>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</si>
  <si>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</si>
  <si>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</si>
  <si>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</si>
  <si>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</si>
  <si>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</si>
  <si>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</si>
  <si>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</si>
  <si>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</si>
  <si>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</si>
  <si>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</si>
  <si>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</si>
  <si>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</si>
  <si>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</si>
  <si>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</si>
  <si>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</si>
  <si>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</si>
  <si>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</si>
  <si>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</si>
  <si>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</si>
  <si>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</si>
  <si>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</si>
  <si>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</si>
  <si>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</si>
  <si>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</si>
  <si>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</si>
  <si>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</si>
  <si>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</si>
  <si>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</si>
  <si>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</si>
  <si>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</si>
  <si>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</si>
  <si>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</si>
  <si>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</si>
  <si>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</si>
  <si>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</si>
  <si>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</si>
  <si>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</si>
  <si>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</si>
  <si>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</si>
  <si>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</si>
  <si>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</si>
  <si>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</si>
  <si>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</si>
  <si>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</si>
  <si>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</si>
  <si>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</si>
  <si>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</si>
  <si>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</si>
  <si>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</si>
  <si>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</si>
  <si>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</si>
  <si>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</si>
  <si>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</si>
  <si>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</si>
  <si>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</si>
  <si>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</si>
  <si>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</si>
  <si>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</si>
  <si>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</si>
  <si>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</si>
  <si>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</si>
  <si>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</si>
  <si>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</si>
  <si>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</si>
  <si>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</si>
  <si>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</si>
  <si>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</si>
  <si>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</si>
  <si>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</si>
  <si>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</si>
  <si>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</si>
  <si>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</si>
  <si>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</si>
  <si>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</si>
  <si>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</si>
  <si>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</si>
  <si>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</si>
  <si>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</si>
  <si>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</si>
  <si>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</si>
  <si>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</si>
  <si>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</si>
  <si>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</si>
  <si>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</si>
  <si>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</si>
  <si>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</si>
  <si>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</si>
  <si>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</si>
  <si>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</si>
  <si>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</si>
  <si>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</si>
  <si>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</si>
  <si>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</si>
  <si>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</si>
  <si>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</si>
  <si>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</si>
  <si>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</si>
  <si>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</si>
  <si>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</si>
  <si>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</si>
  <si>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</si>
  <si>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</si>
  <si>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</si>
  <si>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</si>
  <si>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</si>
  <si>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</si>
  <si>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</si>
  <si>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</si>
  <si>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</si>
  <si>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</si>
  <si>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</si>
  <si>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</si>
  <si>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</si>
  <si>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</si>
  <si>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</si>
  <si>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</si>
  <si>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</si>
  <si>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</si>
  <si>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</si>
  <si>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</si>
  <si>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</si>
  <si>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</si>
  <si>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</si>
  <si>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</si>
  <si>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</si>
  <si>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</si>
  <si>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</si>
  <si>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</si>
  <si>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</si>
  <si>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</si>
  <si>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</si>
  <si>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</si>
  <si>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</si>
  <si>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</si>
  <si>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</si>
  <si>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</si>
  <si>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</si>
  <si>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</si>
  <si>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</si>
  <si>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</si>
  <si>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</si>
  <si>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</si>
  <si>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</si>
  <si>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</si>
  <si>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</si>
  <si>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</si>
  <si>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</si>
  <si>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</si>
  <si>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</si>
  <si>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</si>
  <si>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</si>
  <si>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</si>
  <si>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</si>
  <si>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</si>
  <si>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</si>
  <si>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</si>
  <si>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</si>
  <si>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</si>
  <si>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</si>
  <si>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</si>
  <si>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</si>
  <si>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</si>
  <si>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</si>
  <si>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</si>
  <si>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</si>
  <si>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</si>
  <si>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</si>
  <si>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</si>
  <si>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</si>
  <si>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</si>
  <si>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</si>
  <si>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</si>
  <si>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</si>
  <si>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</si>
  <si>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</si>
  <si>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</si>
  <si>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</si>
  <si>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</si>
  <si>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</si>
  <si>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</si>
  <si>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</si>
  <si>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</si>
  <si>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</si>
  <si>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</si>
  <si>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</si>
  <si>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</si>
  <si>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</si>
  <si>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</si>
  <si>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</si>
  <si>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</si>
  <si>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</si>
  <si>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</si>
  <si>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</si>
  <si>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</si>
  <si>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</si>
  <si>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</si>
  <si>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</si>
  <si>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</si>
  <si>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</si>
  <si>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</si>
  <si>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</si>
  <si>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</si>
  <si>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</si>
  <si>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</si>
  <si>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</si>
  <si>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</si>
  <si>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</si>
  <si>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</si>
  <si>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</si>
  <si>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</si>
  <si>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</si>
  <si>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</si>
  <si>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</si>
  <si>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</si>
  <si>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</si>
  <si>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</si>
  <si>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</si>
  <si>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</si>
  <si>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</si>
  <si>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</si>
  <si>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</si>
  <si>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</si>
  <si>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</si>
  <si>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</si>
  <si>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</si>
  <si>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</si>
  <si>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</si>
  <si>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</si>
  <si>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</si>
  <si>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</si>
  <si>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</si>
  <si>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</si>
  <si>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</si>
  <si>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</si>
  <si>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</si>
  <si>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</si>
  <si>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</si>
  <si>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</si>
  <si>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</si>
  <si>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</si>
  <si>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</si>
  <si>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</si>
  <si>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</si>
  <si>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</si>
  <si>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</si>
  <si>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</si>
  <si>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</si>
  <si>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</si>
  <si>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</si>
  <si>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</si>
  <si>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</si>
  <si>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</si>
  <si>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</si>
  <si>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</si>
  <si>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</si>
  <si>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</si>
  <si>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</si>
  <si>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</si>
  <si>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BD@150169</t>
  </si>
  <si>
    <t>BE0002586643</t>
  </si>
  <si>
    <t>Fixed</t>
  </si>
  <si>
    <t>NACT</t>
  </si>
  <si>
    <t>22/03/2025</t>
  </si>
  <si>
    <t>BD@153515</t>
  </si>
  <si>
    <t>BE0002614924</t>
  </si>
  <si>
    <t>04/10/2025</t>
  </si>
  <si>
    <t>BD@258179</t>
  </si>
  <si>
    <t>BE0002974559</t>
  </si>
  <si>
    <t>30/10/2025</t>
  </si>
  <si>
    <t>Extended Maturity Date</t>
  </si>
  <si>
    <t>22/03/2029</t>
  </si>
  <si>
    <t>04/10/2026</t>
  </si>
  <si>
    <t>30/10/2029</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</si>
  <si>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</si>
  <si>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</si>
  <si>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</si>
  <si>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</si>
  <si>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</si>
  <si>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</si>
  <si>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</si>
  <si>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</si>
  <si>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</si>
  <si>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</si>
  <si>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</si>
  <si>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</si>
  <si>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</si>
  <si>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</si>
  <si>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</si>
  <si>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</si>
  <si>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</si>
  <si>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</si>
  <si>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</si>
  <si>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</si>
  <si>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</si>
  <si>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</si>
  <si>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</si>
  <si>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</si>
  <si>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</si>
  <si>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</si>
  <si>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</si>
  <si>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</si>
  <si>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</si>
  <si>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</si>
  <si>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</si>
  <si>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</si>
  <si>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</si>
  <si>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</si>
  <si>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</si>
  <si>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</si>
  <si>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</si>
  <si>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</si>
  <si>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</si>
  <si>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</si>
  <si>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</si>
  <si>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</si>
  <si>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</si>
  <si>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</si>
  <si>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</si>
  <si>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</si>
  <si>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</si>
  <si>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</si>
  <si>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</si>
  <si>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</si>
  <si>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</si>
  <si>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</si>
  <si>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</si>
  <si>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</si>
  <si>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</si>
  <si>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</si>
  <si>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</si>
  <si>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</si>
  <si>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</si>
  <si>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</si>
  <si>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</si>
  <si>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</si>
  <si>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</si>
  <si>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</si>
  <si>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</si>
  <si>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</si>
  <si>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</si>
  <si>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</si>
  <si>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</si>
  <si>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</si>
  <si>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</si>
  <si>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</si>
  <si>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</si>
  <si>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</si>
  <si>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</si>
  <si>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</si>
  <si>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</si>
  <si>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</si>
  <si>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</si>
  <si>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</si>
  <si>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</si>
  <si>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</si>
  <si>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</si>
  <si>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</si>
  <si>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</si>
  <si>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</si>
  <si>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</si>
  <si>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</si>
  <si>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</si>
  <si>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</si>
  <si>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</si>
  <si>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</si>
  <si>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</si>
  <si>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</si>
  <si>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</si>
  <si>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</si>
  <si>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</si>
  <si>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</si>
  <si>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</si>
  <si>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</si>
  <si>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</si>
  <si>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</si>
  <si>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</si>
  <si>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</si>
  <si>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</si>
  <si>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</si>
  <si>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</si>
  <si>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</si>
  <si>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</si>
  <si>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BE0000337460</t>
  </si>
  <si>
    <t>BE0000345547</t>
  </si>
  <si>
    <t>BE0000349580</t>
  </si>
  <si>
    <t>BE0000352618</t>
  </si>
  <si>
    <t>Kingdom of Belgium</t>
  </si>
  <si>
    <t>BGB 1 22/06/2026</t>
  </si>
  <si>
    <t>BGB 0.8 22/06/2028</t>
  </si>
  <si>
    <t>BGB 0.1 22/06/2030</t>
  </si>
  <si>
    <t>BGB 0 22/10/2031</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</si>
  <si>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</si>
  <si>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</si>
  <si>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</si>
  <si>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</si>
  <si>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</si>
  <si>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</si>
  <si>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</si>
  <si>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</si>
  <si>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</si>
  <si>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</si>
  <si>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</si>
  <si>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</si>
  <si>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</si>
  <si>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</si>
  <si>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</si>
  <si>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</si>
  <si>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</si>
  <si>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</si>
  <si>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</si>
  <si>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</si>
  <si>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</si>
  <si>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</si>
  <si>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</si>
  <si>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</si>
  <si>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</si>
  <si>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</si>
  <si>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</si>
  <si>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</si>
  <si>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</si>
  <si>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</si>
  <si>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</si>
  <si>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</si>
  <si>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</si>
  <si>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</si>
  <si>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</si>
  <si>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</si>
  <si>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</si>
  <si>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</si>
  <si>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</si>
  <si>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</si>
  <si>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</si>
  <si>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</si>
  <si>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</si>
  <si>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</si>
  <si>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&gt;24 and &lt;=25</t>
  </si>
  <si>
    <t>&lt;0</t>
  </si>
  <si>
    <t>&gt;23 and &lt;=24</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</si>
  <si>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</si>
  <si>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</si>
  <si>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</si>
  <si>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</si>
  <si>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</si>
  <si>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</si>
  <si>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</si>
  <si>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</si>
  <si>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</si>
  <si>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</si>
  <si>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</si>
  <si>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</si>
  <si>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</si>
  <si>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</si>
  <si>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</si>
  <si>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</si>
  <si>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</si>
  <si>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</si>
  <si>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</si>
  <si>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</si>
  <si>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</si>
  <si>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</si>
  <si>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</si>
  <si>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</si>
  <si>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</si>
  <si>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</si>
  <si>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</si>
  <si>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</si>
  <si>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</si>
  <si>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7.5 - 8%</t>
  </si>
  <si>
    <t>7 - 7.5%</t>
  </si>
  <si>
    <t>Variable</t>
  </si>
  <si>
    <t>Variable With Cap</t>
  </si>
  <si>
    <t>2025</t>
  </si>
  <si>
    <t>2026</t>
  </si>
  <si>
    <t>2027</t>
  </si>
  <si>
    <t>2028</t>
  </si>
  <si>
    <t>2029</t>
  </si>
  <si>
    <t>2030</t>
  </si>
  <si>
    <t>2031</t>
  </si>
  <si>
    <t>2032</t>
  </si>
  <si>
    <t>2033</t>
  </si>
  <si>
    <t>2034</t>
  </si>
  <si>
    <t>2035</t>
  </si>
  <si>
    <t>2036</t>
  </si>
  <si>
    <t>2037</t>
  </si>
  <si>
    <t>2038</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</si>
  <si>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</si>
  <si>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</si>
  <si>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</si>
  <si>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</si>
  <si>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</si>
  <si>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</si>
  <si>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</si>
  <si>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</si>
  <si>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</si>
  <si>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</si>
  <si>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</si>
  <si>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</si>
  <si>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</si>
  <si>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</si>
  <si>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</si>
  <si>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</si>
  <si>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</si>
  <si>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</si>
  <si>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</si>
  <si>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</si>
  <si>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</si>
  <si>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</si>
  <si>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</si>
  <si>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</si>
  <si>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</si>
  <si>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</si>
  <si>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</si>
  <si>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</si>
  <si>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</si>
  <si>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</si>
  <si>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</si>
  <si>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</si>
  <si>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</si>
  <si>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</si>
  <si>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</si>
  <si>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</si>
  <si>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</si>
  <si>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</si>
  <si>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</si>
  <si>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</si>
  <si>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</si>
  <si>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</si>
  <si>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</si>
  <si>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</si>
  <si>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</si>
  <si>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</si>
  <si>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</si>
  <si>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</si>
  <si>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</si>
  <si>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</si>
  <si>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</si>
  <si>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</si>
  <si>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</si>
  <si>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</si>
  <si>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</si>
  <si>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</si>
  <si>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</si>
  <si>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</si>
  <si>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</si>
  <si>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</si>
  <si>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</si>
  <si>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</si>
  <si>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</si>
  <si>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</si>
  <si>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</si>
  <si>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</si>
  <si>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</si>
  <si>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</si>
  <si>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</si>
  <si>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</si>
  <si>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</si>
  <si>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</si>
  <si>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</si>
  <si>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</si>
  <si>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</si>
  <si>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</si>
  <si>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</si>
  <si>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</si>
  <si>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</si>
  <si>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</si>
  <si>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</si>
  <si>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</si>
  <si>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</si>
  <si>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</si>
  <si>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</si>
  <si>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</si>
  <si>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</si>
  <si>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</si>
  <si>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2025  Version</t>
  </si>
  <si>
    <t>Harmonised Transparency Template</t>
  </si>
  <si>
    <t>Paying Agent</t>
  </si>
  <si>
    <t>Interest Covereage Test (passe/failed)</t>
  </si>
  <si>
    <t>NPV Test (passed/failed)</t>
  </si>
  <si>
    <t>(g)        Percentage of loans in default:</t>
  </si>
  <si>
    <t>(f)        Levels of OC:</t>
  </si>
  <si>
    <t>(e)        Overview maturity extension triggers:</t>
  </si>
  <si>
    <t>(e)        Maturity Structure - covered bond:</t>
  </si>
  <si>
    <t>(e)        Maturity Structure - cover assets:</t>
  </si>
  <si>
    <t>(d)        Hedging Strategy</t>
  </si>
  <si>
    <t>(d)        Market Risk:</t>
  </si>
  <si>
    <t>147 for Public Sector Asset - type of debtor</t>
  </si>
  <si>
    <t>441 LTV Commercial Mortgage</t>
  </si>
  <si>
    <t>(d)        Credit Risk:</t>
  </si>
  <si>
    <t xml:space="preserve">            (d)        Liquidity Risk - primary assets cover pool:</t>
  </si>
  <si>
    <t>(d)        Currency risk - covered bond:</t>
  </si>
  <si>
    <t xml:space="preserve">          (d)         Interest rate risk - covered bond:</t>
  </si>
  <si>
    <t>(d)        Currency risk - cover pool:</t>
  </si>
  <si>
    <t xml:space="preserve">            (d)        Interest rate risk - cover pool:</t>
  </si>
  <si>
    <t xml:space="preserve">(c)       Valuation Method: </t>
  </si>
  <si>
    <t xml:space="preserve">(c)        Loan size: </t>
  </si>
  <si>
    <t>(c)        Type of cover assets:</t>
  </si>
  <si>
    <t xml:space="preserve">(c)        Geographical distribution: </t>
  </si>
  <si>
    <t>[insert here link to the cover pool on the covered bond label website]</t>
  </si>
  <si>
    <t xml:space="preserve">(b)        List of ISIN of issued covered bonds: </t>
  </si>
  <si>
    <t xml:space="preserve">(a)         Value of outstanding covered bonds: </t>
  </si>
  <si>
    <t xml:space="preserve">(a)         Value of the cover pool total assets: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</si>
  <si>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</si>
  <si>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</si>
  <si>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</si>
  <si>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t>If yes, please provide frurther details</t>
  </si>
  <si>
    <r>
      <t xml:space="preserve">Is sustainability based on </t>
    </r>
    <r>
      <rPr>
        <b/>
        <sz val="11"/>
        <rFont val="Calibri"/>
        <family val="2"/>
        <scheme val="minor"/>
      </rPr>
      <t>other criteria</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</si>
  <si>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</si>
  <si>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</si>
  <si>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 xml:space="preserve">Bond list </t>
  </si>
  <si>
    <t xml:space="preserve">12. Bond List </t>
  </si>
  <si>
    <t xml:space="preserve">11. Liquid Assets </t>
  </si>
  <si>
    <t>OG.3.10.2</t>
  </si>
  <si>
    <t>NZD</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</si>
  <si>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</si>
  <si>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</si>
  <si>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</si>
  <si>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</si>
  <si>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</si>
  <si>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</si>
  <si>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</si>
  <si>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</si>
  <si>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</si>
  <si>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</si>
  <si>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 xml:space="preserve">2. Over-collateralisation (OC) </t>
  </si>
  <si>
    <t>OG.3.1.4</t>
  </si>
  <si>
    <t>Total Cover Assets</t>
  </si>
  <si>
    <t>OG.2.1.6</t>
  </si>
  <si>
    <t>CBD Compliance</t>
  </si>
  <si>
    <t>Basel Compliance, subject to national jurisdiction (Y/N)</t>
  </si>
  <si>
    <t>2. Regulatory Summary</t>
  </si>
  <si>
    <t>OG.1.1.7</t>
  </si>
  <si>
    <t>OG.1.1.6</t>
  </si>
  <si>
    <t>Optional information e.g. Parent name</t>
  </si>
  <si>
    <t>OG.1.1.3</t>
  </si>
  <si>
    <t>Optional information e.g. Contact names</t>
  </si>
  <si>
    <t>Cover Pool's FIGI Identifier (non-mandatory)</t>
  </si>
  <si>
    <t>G.1.1.6</t>
  </si>
  <si>
    <t>4. Compliance Art 14 CBD Check Table</t>
  </si>
  <si>
    <t>`</t>
  </si>
  <si>
    <t>HTT 2025</t>
  </si>
  <si>
    <t xml:space="preserve">A. Harmonised Transparency Template - General Information </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</si>
  <si>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</si>
  <si>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</si>
  <si>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</si>
  <si>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</si>
  <si>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</si>
  <si>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</si>
  <si>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</si>
  <si>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</si>
  <si>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</si>
  <si>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</si>
  <si>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</si>
  <si>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</si>
  <si>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</si>
  <si>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</si>
  <si>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</si>
  <si>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</si>
  <si>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</si>
  <si>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</si>
  <si>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</si>
  <si>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</si>
  <si>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</si>
  <si>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</si>
  <si>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</si>
  <si>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</si>
  <si>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</si>
  <si>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</si>
  <si>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</si>
  <si>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</si>
  <si>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</si>
  <si>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</si>
  <si>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</si>
  <si>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</si>
  <si>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</si>
  <si>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</si>
  <si>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</si>
  <si>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</si>
  <si>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</si>
  <si>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</si>
  <si>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M.7A.20.10</t>
  </si>
  <si>
    <t>Weighted Average</t>
  </si>
  <si>
    <t>M.7A.20.9</t>
  </si>
  <si>
    <t>M.7A.20.8</t>
  </si>
  <si>
    <t>other</t>
  </si>
  <si>
    <t>M.7A.20.7</t>
  </si>
  <si>
    <t>Land Only</t>
  </si>
  <si>
    <t>M.7A.20.6</t>
  </si>
  <si>
    <t>Multifamily House</t>
  </si>
  <si>
    <t>M.7A.20.5</t>
  </si>
  <si>
    <t>Terraced House</t>
  </si>
  <si>
    <t>M.7A.20.4</t>
  </si>
  <si>
    <t>Bungalow</t>
  </si>
  <si>
    <t>M.7A.20.3</t>
  </si>
  <si>
    <t>Flat or Apartment</t>
  </si>
  <si>
    <t>M.7A.20.2</t>
  </si>
  <si>
    <t>House, detached or semi-detached</t>
  </si>
  <si>
    <t>M.7A.20.1</t>
  </si>
  <si>
    <t>% No. of Dwellings with no CO2 data</t>
  </si>
  <si>
    <t>kg CO2/m2 (per year)</t>
  </si>
  <si>
    <t>Ton CO2 (per year) (LTV adjusted)</t>
  </si>
  <si>
    <t>Ton CO2 (per year)</t>
  </si>
  <si>
    <r>
      <t xml:space="preserve">20. CO2 emission - by dwelling type </t>
    </r>
    <r>
      <rPr>
        <b/>
        <i/>
        <sz val="10"/>
        <rFont val="Calibri"/>
        <family val="2"/>
        <scheme val="minor"/>
      </rPr>
      <t>- as per national availability</t>
    </r>
  </si>
  <si>
    <t>M.7A.19.6</t>
  </si>
  <si>
    <t>M.7A.19.5</t>
  </si>
  <si>
    <t>no data</t>
  </si>
  <si>
    <t>M.7A.19.4</t>
  </si>
  <si>
    <t>M.7A.19.3</t>
  </si>
  <si>
    <t>Existing property</t>
  </si>
  <si>
    <t>M.7A.19.2</t>
  </si>
  <si>
    <t>New Property</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</si>
  <si>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</si>
  <si>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</si>
  <si>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</si>
  <si>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</si>
  <si>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</si>
  <si>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</si>
  <si>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</si>
  <si>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</si>
  <si>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</si>
  <si>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</si>
  <si>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</si>
  <si>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</si>
  <si>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</si>
  <si>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</si>
  <si>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</si>
  <si>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</si>
  <si>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</si>
  <si>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</si>
  <si>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</si>
  <si>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</si>
  <si>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</si>
  <si>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</si>
  <si>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</si>
  <si>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</si>
  <si>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</si>
  <si>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</si>
  <si>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2021 and onwards</t>
  </si>
  <si>
    <t>M.7A.17.12</t>
  </si>
  <si>
    <t>2016 - 2020</t>
  </si>
  <si>
    <t>M.7A.17.11</t>
  </si>
  <si>
    <t>2011 - 2015</t>
  </si>
  <si>
    <t>M.7A.17.10</t>
  </si>
  <si>
    <t>2006 - 2010</t>
  </si>
  <si>
    <t>M.7A.17.9</t>
  </si>
  <si>
    <t>2001 - 2005</t>
  </si>
  <si>
    <t>M.7A.17.8</t>
  </si>
  <si>
    <t>1991 - 2000</t>
  </si>
  <si>
    <t>M.7A.17.7</t>
  </si>
  <si>
    <t>1981 - 1990</t>
  </si>
  <si>
    <t>M.7A.17.6</t>
  </si>
  <si>
    <t>1971 - 1980</t>
  </si>
  <si>
    <t>M.7A.17.5</t>
  </si>
  <si>
    <t>1961 - 1970</t>
  </si>
  <si>
    <t>M.7A.17.4</t>
  </si>
  <si>
    <t>1946 - 1960</t>
  </si>
  <si>
    <t>M.7A.17.3</t>
  </si>
  <si>
    <t>1919 - 1945</t>
  </si>
  <si>
    <t>M.7A.17.2</t>
  </si>
  <si>
    <t>older than 1919</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</si>
  <si>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</si>
  <si>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</si>
  <si>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</si>
  <si>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</si>
  <si>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</si>
  <si>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</si>
  <si>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</si>
  <si>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</si>
  <si>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</si>
  <si>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</si>
  <si>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</si>
  <si>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</si>
  <si>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</si>
  <si>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</si>
  <si>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</si>
  <si>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</si>
  <si>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</si>
  <si>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</si>
  <si>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</si>
  <si>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</si>
  <si>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</si>
  <si>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</si>
  <si>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</si>
  <si>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</si>
  <si>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</si>
  <si>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</si>
  <si>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</si>
  <si>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</si>
  <si>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</si>
  <si>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</si>
  <si>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</si>
  <si>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</si>
  <si>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</si>
  <si>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</si>
  <si>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</si>
  <si>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</si>
  <si>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</si>
  <si>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</si>
  <si>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</si>
  <si>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</si>
  <si>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</si>
  <si>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</si>
  <si>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</si>
  <si>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</si>
  <si>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</si>
  <si>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</si>
  <si>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</si>
  <si>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</si>
  <si>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</si>
  <si>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 NPLs</t>
  </si>
  <si>
    <t>&gt; 60 months</t>
  </si>
  <si>
    <t>&gt; 36 - ≤ 60 months</t>
  </si>
  <si>
    <t>&gt; 24 - ≤ 36 months</t>
  </si>
  <si>
    <t>&gt;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</si>
  <si>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</si>
  <si>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</si>
  <si>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</si>
  <si>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</si>
  <si>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</si>
  <si>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</si>
  <si>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</si>
  <si>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</si>
  <si>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</si>
  <si>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</si>
  <si>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</si>
  <si>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</si>
  <si>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</si>
  <si>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</si>
  <si>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</si>
  <si>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</si>
  <si>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</si>
  <si>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</si>
  <si>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</si>
  <si>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the main country of origin</t>
  </si>
  <si>
    <t>Czechia</t>
  </si>
  <si>
    <t>Optional information eg, Number of borrowers</t>
  </si>
  <si>
    <t>OM.7.1.11</t>
  </si>
  <si>
    <t>OHG.4.5</t>
  </si>
  <si>
    <t>OHG.4.4</t>
  </si>
  <si>
    <t>OHG.4.3</t>
  </si>
  <si>
    <t>OHG.4.2</t>
  </si>
  <si>
    <t>OHG.4.1</t>
  </si>
  <si>
    <t>Other definitions deemed relevant</t>
  </si>
  <si>
    <t>HG.4.1</t>
  </si>
  <si>
    <t>Definition</t>
  </si>
  <si>
    <t>4. Glossary - Extra national and/or Issuer Items</t>
  </si>
  <si>
    <t>OHG.3.3</t>
  </si>
  <si>
    <t>OHG.3.2</t>
  </si>
  <si>
    <t>ND4</t>
  </si>
  <si>
    <t>Confidential Information</t>
  </si>
  <si>
    <t>OHG.3.1</t>
  </si>
  <si>
    <t>ND3</t>
  </si>
  <si>
    <t>Not available at the present time</t>
  </si>
  <si>
    <t>HG.3.3</t>
  </si>
  <si>
    <t>ND2</t>
  </si>
  <si>
    <t>Not relevant for the issuer and/or CB programme at the present time</t>
  </si>
  <si>
    <t>HG.3.2</t>
  </si>
  <si>
    <t xml:space="preserve">Not applicable for the jurisdiction </t>
  </si>
  <si>
    <t>HG.3.1</t>
  </si>
  <si>
    <t>Value</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</si>
  <si>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</si>
  <si>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</si>
  <si>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</si>
  <si>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</si>
  <si>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</si>
  <si>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</si>
  <si>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</si>
  <si>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</si>
  <si>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</si>
  <si>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</si>
  <si>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</si>
  <si>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</si>
  <si>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</si>
  <si>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</si>
  <si>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</si>
  <si>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</si>
  <si>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</si>
  <si>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</si>
  <si>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</si>
  <si>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</si>
  <si>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</si>
  <si>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OHG.1.7</t>
  </si>
  <si>
    <t>OHG.1.6</t>
  </si>
  <si>
    <t>OHG.1.5</t>
  </si>
  <si>
    <t>OHG.1.4</t>
  </si>
  <si>
    <t>OHG.1.3</t>
  </si>
  <si>
    <t>OHG.1.2</t>
  </si>
  <si>
    <t xml:space="preserve"> The current interest is used ; no parrallel shift of the interest rate curve is asssumed.</t>
  </si>
  <si>
    <t>NPV assumptions (when stated)</t>
  </si>
  <si>
    <t>OHG.1.1</t>
  </si>
  <si>
    <t>Sale price of the properties is compared to the a statistical pricing model for Belgium.When the sale price is higher than the top range of the model outcome, an expert valuation is done.</t>
  </si>
  <si>
    <t>Valuation Method</t>
  </si>
  <si>
    <t>HG.1.15</t>
  </si>
  <si>
    <t>Loans that are more than 90 days past due.</t>
  </si>
  <si>
    <t>Non-performing loans</t>
  </si>
  <si>
    <t>HG.1.14</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</si>
  <si>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</si>
  <si>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</si>
  <si>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HG.1.13</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</si>
  <si>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</si>
  <si>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</si>
  <si>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HG.1.12</t>
  </si>
  <si>
    <t>Indexation is done on a yearly basis</t>
  </si>
  <si>
    <t>LTVs: Frequency and time of last valuation</t>
  </si>
  <si>
    <t>HG.1.11</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</si>
  <si>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</si>
  <si>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</si>
  <si>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HG.1.10</t>
  </si>
  <si>
    <t>Property values are those used in the loan underwriting procedure</t>
  </si>
  <si>
    <t>LTVs: Calculation of property/shipping value</t>
  </si>
  <si>
    <t>HG.1.9</t>
  </si>
  <si>
    <t>As Belgium has general mortgages, we calculate LTV as the total borrower outstanding over the total borrower property value, resp. not indexed (M.7A.11) and indexed (M.7A.12)</t>
  </si>
  <si>
    <t>LTVs: Definition</t>
  </si>
  <si>
    <t>HG.1.8</t>
  </si>
  <si>
    <t>Belgian allows for "Failure to pay" and "Default"</t>
  </si>
  <si>
    <t>Maturity Extention Triggers</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</si>
  <si>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</si>
  <si>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</si>
  <si>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</si>
  <si>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</si>
  <si>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</si>
  <si>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</si>
  <si>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</si>
  <si>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</si>
  <si>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</si>
  <si>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</si>
  <si>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</si>
  <si>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</si>
  <si>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</si>
  <si>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</si>
  <si>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</si>
  <si>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</si>
  <si>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</si>
  <si>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</si>
  <si>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</si>
  <si>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</si>
  <si>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</si>
  <si>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C. Harmonised Transparency Template - Glossary</t>
  </si>
  <si>
    <t>1-&lt;30 days</t>
  </si>
  <si>
    <t>Weighted Average Maturity (years)**</t>
  </si>
  <si>
    <t>where applicable - paying agent</t>
  </si>
  <si>
    <t>1. Additional information on the programme</t>
  </si>
  <si>
    <t>CONTENT OF TAB E</t>
  </si>
  <si>
    <t>E. Harmonised Transparency Template - Optional ECB - ECAIs Data Disclosure</t>
  </si>
  <si>
    <t>This addendum is optional</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</si>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</sst>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00\ %"/>
    <numFmt numFmtId="166" formatCode="#,##0.00%"/>
    <numFmt numFmtId="167" formatCode="mmm\/yyyy"/>
    <numFmt numFmtId="168" formatCode="d\-m\-yyyy"/>
    <numFmt numFmtId="169" formatCode="#,##0.0"/>
    <numFmt numFmtId="170" formatCode="0.0%"/>
    <numFmt numFmtId="171" formatCode="0.000%"/>
    <numFmt numFmtId="172" formatCode="0.0"/>
    <numFmt numFmtId="173" formatCode="dd/mm/yyyy;@"/>
  </numFmts>
  <fonts count="67"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9"/>
      <color theme="1"/>
      <name val="Calibri"/>
      <family val="2"/>
      <scheme val="minor"/>
    </font>
    <font>
      <u/>
      <sz val="11"/>
      <color theme="10"/>
      <name val="Calibri"/>
      <family val="2"/>
      <scheme val="minor"/>
    </font>
    <font>
      <sz val="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9" tint="-0.249977111117893"/>
      <name val="Calibri"/>
      <family val="2"/>
      <scheme val="minor"/>
    </font>
    <font>
      <b/>
      <sz val="24"/>
      <color theme="1"/>
      <name val="Calibri"/>
      <family val="2"/>
      <scheme val="minor"/>
    </font>
    <font>
      <b/>
      <sz val="14"/>
      <color theme="1"/>
      <name val="Calibri"/>
      <family val="2"/>
      <scheme val="minor"/>
    </font>
    <font>
      <sz val="10"/>
      <color theme="1"/>
      <name val="Calibri"/>
      <family val="2"/>
      <scheme val="minor"/>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sz val="10"/>
      <name val="Arial"/>
      <family val="2"/>
    </font>
    <font>
      <i/>
      <sz val="11"/>
      <color theme="1"/>
      <name val="Calibri"/>
      <family val="2"/>
      <scheme val="minor"/>
    </font>
    <font>
      <sz val="11"/>
      <name val="Calibri"/>
      <family val="2"/>
    </font>
    <font>
      <b/>
      <u/>
      <sz val="11"/>
      <color theme="10"/>
      <name val="Calibri"/>
      <family val="2"/>
      <scheme val="minor"/>
    </font>
    <font>
      <b/>
      <i/>
      <sz val="10"/>
      <name val="Calibri"/>
      <family val="2"/>
      <scheme val="minor"/>
    </font>
    <font>
      <b/>
      <i/>
      <sz val="14"/>
      <color theme="0"/>
      <name val="Calibri"/>
      <family val="2"/>
      <scheme val="minor"/>
    </font>
    <font>
      <u/>
      <sz val="11"/>
      <name val="Calibri"/>
      <family val="2"/>
      <scheme val="minor"/>
    </font>
    <font>
      <i/>
      <sz val="11"/>
      <color rgb="FF0070C0"/>
      <name val="Calibri"/>
      <family val="2"/>
      <scheme val="minor"/>
    </font>
    <font>
      <b/>
      <sz val="11"/>
      <color rgb="FFFF0000"/>
      <name val="Calibri"/>
      <family val="2"/>
      <scheme val="minor"/>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s>
  <fills count="14">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77111117893"/>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s>
  <cellStyleXfs count="7">
    <xf numFmtId="0" fontId="0" fillId="0" borderId="0"/>
    <xf numFmtId="0" fontId="1" fillId="0" borderId="0"/>
    <xf numFmtId="0" fontId="31" fillId="0" borderId="0" applyNumberFormat="0" applyFill="0" applyBorder="0" applyAlignment="0" applyProtection="0"/>
    <xf numFmtId="0" fontId="1" fillId="0" borderId="0"/>
    <xf numFmtId="0" fontId="39" fillId="0" borderId="0"/>
    <xf numFmtId="9" fontId="1" fillId="0" borderId="0" applyFont="0" applyFill="0" applyBorder="0" applyAlignment="0" applyProtection="0"/>
    <xf numFmtId="9" fontId="39" fillId="0" borderId="0" applyFont="0" applyFill="0" applyBorder="0" applyAlignment="0" applyProtection="0"/>
  </cellStyleXfs>
  <cellXfs count="299">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49" fontId="6" fillId="3" borderId="6" xfId="0" applyNumberFormat="1" applyFont="1" applyFill="1" applyBorder="1" applyAlignment="1">
      <alignment horizontal="left"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49" fontId="7" fillId="2" borderId="0" xfId="0" applyNumberFormat="1" applyFont="1" applyFill="1" applyAlignment="1">
      <alignment horizontal="left" vertical="center"/>
    </xf>
    <xf numFmtId="49" fontId="6" fillId="3" borderId="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7"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5" xfId="0" applyNumberFormat="1" applyFont="1" applyFill="1" applyBorder="1" applyAlignment="1">
      <alignment horizontal="right" vertical="center"/>
    </xf>
    <xf numFmtId="49" fontId="7" fillId="2" borderId="3" xfId="0" applyNumberFormat="1" applyFont="1" applyFill="1" applyBorder="1" applyAlignment="1">
      <alignment horizontal="left" vertical="center"/>
    </xf>
    <xf numFmtId="49" fontId="7" fillId="2" borderId="7" xfId="0" applyNumberFormat="1" applyFont="1" applyFill="1" applyBorder="1" applyAlignment="1">
      <alignment horizontal="center" vertical="center"/>
    </xf>
    <xf numFmtId="49" fontId="7" fillId="2" borderId="4" xfId="0" applyNumberFormat="1" applyFont="1" applyFill="1" applyBorder="1" applyAlignment="1">
      <alignment horizontal="left" vertical="center"/>
    </xf>
    <xf numFmtId="49" fontId="7" fillId="2" borderId="4"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9" fillId="3" borderId="6" xfId="0" applyFont="1" applyFill="1" applyBorder="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6" xfId="0" applyNumberFormat="1" applyFont="1" applyFill="1" applyBorder="1" applyAlignment="1">
      <alignment horizontal="center" vertical="center"/>
    </xf>
    <xf numFmtId="3" fontId="6" fillId="3" borderId="6" xfId="0" applyNumberFormat="1" applyFont="1" applyFill="1" applyBorder="1" applyAlignment="1">
      <alignment horizontal="center" vertical="center"/>
    </xf>
    <xf numFmtId="49" fontId="22" fillId="3" borderId="6"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6" xfId="0" applyFont="1" applyFill="1" applyBorder="1" applyAlignment="1">
      <alignment horizontal="left" vertical="center"/>
    </xf>
    <xf numFmtId="0" fontId="24" fillId="3" borderId="6" xfId="0" applyFont="1" applyFill="1" applyBorder="1" applyAlignment="1">
      <alignment horizontal="left" vertical="center"/>
    </xf>
    <xf numFmtId="0" fontId="24" fillId="3" borderId="6" xfId="0" applyFont="1" applyFill="1" applyBorder="1" applyAlignment="1">
      <alignment horizontal="center" vertical="center"/>
    </xf>
    <xf numFmtId="0" fontId="23" fillId="3" borderId="6" xfId="0" applyFont="1" applyFill="1" applyBorder="1" applyAlignment="1">
      <alignment horizontal="center" vertical="center"/>
    </xf>
    <xf numFmtId="3" fontId="24" fillId="3" borderId="6" xfId="0" applyNumberFormat="1" applyFont="1" applyFill="1" applyBorder="1" applyAlignment="1">
      <alignment horizontal="right" vertical="center"/>
    </xf>
    <xf numFmtId="49" fontId="25" fillId="7" borderId="1" xfId="0" applyNumberFormat="1" applyFont="1" applyFill="1" applyBorder="1" applyAlignment="1">
      <alignment horizontal="center" vertical="center"/>
    </xf>
    <xf numFmtId="49" fontId="3" fillId="2" borderId="0" xfId="0" applyNumberFormat="1" applyFont="1" applyFill="1" applyAlignment="1">
      <alignment horizontal="left" vertical="center"/>
    </xf>
    <xf numFmtId="0" fontId="3" fillId="2" borderId="0" xfId="0" applyFont="1" applyFill="1" applyAlignment="1">
      <alignment horizontal="left" vertical="center"/>
    </xf>
    <xf numFmtId="49"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49" fontId="6" fillId="3" borderId="6"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49" fontId="3" fillId="2" borderId="0" xfId="0" applyNumberFormat="1" applyFont="1" applyFill="1" applyAlignment="1">
      <alignment horizontal="left" vertical="center" wrapText="1"/>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6" fillId="3" borderId="6" xfId="0" applyNumberFormat="1" applyFont="1" applyFill="1" applyBorder="1" applyAlignment="1">
      <alignment horizontal="left" vertical="top"/>
    </xf>
    <xf numFmtId="165"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16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3" fillId="2" borderId="0" xfId="0" applyNumberFormat="1" applyFont="1" applyFill="1" applyAlignment="1">
      <alignment horizontal="right" vertical="center"/>
    </xf>
    <xf numFmtId="0" fontId="6" fillId="2" borderId="0" xfId="0" applyFont="1" applyFill="1" applyAlignment="1">
      <alignment horizontal="left" vertical="center"/>
    </xf>
    <xf numFmtId="49" fontId="6" fillId="2" borderId="0" xfId="0" applyNumberFormat="1" applyFont="1" applyFill="1" applyAlignment="1">
      <alignment horizontal="lef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7" fillId="2" borderId="7"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49" fontId="16"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9" fontId="13" fillId="2" borderId="0" xfId="0" applyNumberFormat="1" applyFont="1" applyFill="1" applyAlignment="1">
      <alignment horizontal="left" vertical="center"/>
    </xf>
    <xf numFmtId="49" fontId="13" fillId="2" borderId="5" xfId="0" applyNumberFormat="1" applyFont="1" applyFill="1" applyBorder="1" applyAlignment="1">
      <alignment horizontal="left" vertical="center"/>
    </xf>
    <xf numFmtId="49" fontId="13" fillId="2" borderId="0" xfId="0" applyNumberFormat="1" applyFont="1" applyFill="1" applyAlignment="1">
      <alignment horizontal="left"/>
    </xf>
    <xf numFmtId="49" fontId="18" fillId="2" borderId="0" xfId="0" applyNumberFormat="1" applyFont="1" applyFill="1" applyAlignment="1">
      <alignment horizontal="left" vertical="center"/>
    </xf>
    <xf numFmtId="49" fontId="13" fillId="2" borderId="7" xfId="0" applyNumberFormat="1" applyFont="1" applyFill="1" applyBorder="1" applyAlignment="1">
      <alignment horizontal="left" vertical="center"/>
    </xf>
    <xf numFmtId="3" fontId="12" fillId="3" borderId="6" xfId="0" applyNumberFormat="1" applyFont="1" applyFill="1" applyBorder="1" applyAlignment="1">
      <alignment horizontal="center" vertical="center"/>
    </xf>
    <xf numFmtId="165" fontId="12" fillId="3" borderId="6" xfId="0" applyNumberFormat="1" applyFont="1" applyFill="1" applyBorder="1" applyAlignment="1">
      <alignment horizontal="center" vertical="center"/>
    </xf>
    <xf numFmtId="4" fontId="7" fillId="2" borderId="0" xfId="0" applyNumberFormat="1" applyFont="1" applyFill="1" applyAlignment="1">
      <alignment horizontal="center" vertical="center"/>
    </xf>
    <xf numFmtId="4"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2" fillId="3" borderId="6" xfId="0" applyFont="1" applyFill="1" applyBorder="1" applyAlignment="1">
      <alignment horizontal="left" vertical="center"/>
    </xf>
    <xf numFmtId="49" fontId="7" fillId="2" borderId="0" xfId="0" applyNumberFormat="1" applyFont="1" applyFill="1" applyAlignment="1">
      <alignment horizontal="left" vertical="center"/>
    </xf>
    <xf numFmtId="1" fontId="7" fillId="2" borderId="0" xfId="0" applyNumberFormat="1" applyFont="1" applyFill="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4" fontId="6" fillId="3" borderId="6"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0" fontId="6" fillId="2" borderId="1" xfId="0" applyFont="1" applyFill="1" applyBorder="1" applyAlignment="1">
      <alignment horizontal="left" vertical="top" wrapText="1"/>
    </xf>
    <xf numFmtId="49" fontId="6" fillId="3" borderId="6" xfId="0" applyNumberFormat="1" applyFont="1" applyFill="1" applyBorder="1" applyAlignment="1">
      <alignment horizontal="center" vertical="center"/>
    </xf>
    <xf numFmtId="3" fontId="24" fillId="3" borderId="6" xfId="0" applyNumberFormat="1" applyFont="1" applyFill="1" applyBorder="1" applyAlignment="1">
      <alignment horizontal="right" vertical="center"/>
    </xf>
    <xf numFmtId="3" fontId="7" fillId="2" borderId="0" xfId="0" applyNumberFormat="1" applyFont="1" applyFill="1" applyAlignment="1">
      <alignment horizontal="right" vertical="center" wrapText="1"/>
    </xf>
    <xf numFmtId="0" fontId="24" fillId="3" borderId="6" xfId="0" applyFont="1" applyFill="1" applyBorder="1" applyAlignment="1">
      <alignment horizontal="right" vertical="center" wrapText="1"/>
    </xf>
    <xf numFmtId="49" fontId="6" fillId="3" borderId="6" xfId="0" applyNumberFormat="1" applyFont="1" applyFill="1" applyBorder="1" applyAlignment="1">
      <alignment horizontal="center" vertical="center" wrapText="1"/>
    </xf>
    <xf numFmtId="49" fontId="25" fillId="6" borderId="1" xfId="0" applyNumberFormat="1" applyFont="1" applyFill="1" applyBorder="1" applyAlignment="1">
      <alignment horizontal="center" vertical="center"/>
    </xf>
    <xf numFmtId="49" fontId="25" fillId="5" borderId="1" xfId="0" applyNumberFormat="1" applyFont="1" applyFill="1" applyBorder="1" applyAlignment="1">
      <alignment horizontal="center" vertical="center"/>
    </xf>
    <xf numFmtId="167" fontId="3" fillId="2" borderId="0" xfId="0" applyNumberFormat="1" applyFont="1" applyFill="1" applyAlignment="1">
      <alignment horizontal="left" vertical="center"/>
    </xf>
    <xf numFmtId="0" fontId="1" fillId="0" borderId="0" xfId="1"/>
    <xf numFmtId="0" fontId="30" fillId="0" borderId="8" xfId="1" applyFont="1" applyBorder="1"/>
    <xf numFmtId="0" fontId="30" fillId="0" borderId="9" xfId="1" applyFont="1" applyBorder="1"/>
    <xf numFmtId="0" fontId="30" fillId="0" borderId="10" xfId="1" applyFont="1" applyBorder="1"/>
    <xf numFmtId="0" fontId="30" fillId="0" borderId="11" xfId="1" applyFont="1" applyBorder="1"/>
    <xf numFmtId="0" fontId="30" fillId="0" borderId="0" xfId="1" applyFont="1"/>
    <xf numFmtId="0" fontId="1" fillId="0" borderId="0" xfId="1"/>
    <xf numFmtId="0" fontId="28" fillId="8" borderId="0" xfId="1" applyFont="1" applyFill="1" applyAlignment="1">
      <alignment horizontal="center"/>
    </xf>
    <xf numFmtId="0" fontId="30" fillId="0" borderId="12" xfId="1" applyFont="1" applyBorder="1"/>
    <xf numFmtId="0" fontId="28" fillId="0" borderId="0" xfId="2" applyFont="1" applyAlignment="1"/>
    <xf numFmtId="0" fontId="32" fillId="0" borderId="0" xfId="1" applyFont="1"/>
    <xf numFmtId="0" fontId="28" fillId="0" borderId="0" xfId="2" applyFont="1" applyAlignment="1"/>
    <xf numFmtId="0" fontId="28" fillId="9" borderId="0" xfId="2" applyFont="1" applyFill="1" applyBorder="1" applyAlignment="1">
      <alignment horizontal="center"/>
    </xf>
    <xf numFmtId="0" fontId="33" fillId="0" borderId="0" xfId="1" applyFont="1" applyAlignment="1">
      <alignment horizontal="center"/>
    </xf>
    <xf numFmtId="0" fontId="34" fillId="0" borderId="0" xfId="1" applyFont="1" applyAlignment="1">
      <alignment horizontal="center" vertical="center"/>
    </xf>
    <xf numFmtId="0" fontId="35" fillId="0" borderId="0" xfId="3" applyFont="1" applyAlignment="1">
      <alignment horizontal="center" vertical="center"/>
    </xf>
    <xf numFmtId="0" fontId="36" fillId="0" borderId="0" xfId="1" applyFont="1" applyAlignment="1">
      <alignment horizontal="center" vertical="center"/>
    </xf>
    <xf numFmtId="0" fontId="37" fillId="0" borderId="0" xfId="1" applyFont="1" applyAlignment="1">
      <alignment horizontal="center" vertical="center"/>
    </xf>
    <xf numFmtId="0" fontId="38" fillId="0" borderId="0" xfId="1" applyFont="1" applyAlignment="1">
      <alignment horizontal="center"/>
    </xf>
    <xf numFmtId="0" fontId="30" fillId="0" borderId="13" xfId="1" applyFont="1" applyBorder="1"/>
    <xf numFmtId="0" fontId="30" fillId="0" borderId="14" xfId="1" applyFont="1" applyBorder="1"/>
    <xf numFmtId="0" fontId="30" fillId="0" borderId="15" xfId="1" applyFont="1" applyBorder="1"/>
    <xf numFmtId="0" fontId="29" fillId="0" borderId="0" xfId="4" applyFont="1" applyAlignment="1">
      <alignment horizontal="center" vertical="center" wrapText="1"/>
    </xf>
    <xf numFmtId="0" fontId="39" fillId="0" borderId="0" xfId="4" applyAlignment="1">
      <alignment horizontal="center" vertical="center" wrapText="1"/>
    </xf>
    <xf numFmtId="0" fontId="40" fillId="0" borderId="0" xfId="4" applyFont="1" applyAlignment="1">
      <alignment horizontal="center" vertical="center" wrapText="1"/>
    </xf>
    <xf numFmtId="0" fontId="41" fillId="0" borderId="0" xfId="4" applyFont="1" applyAlignment="1">
      <alignment horizontal="right" vertical="center" wrapText="1"/>
    </xf>
    <xf numFmtId="0" fontId="41" fillId="0" borderId="0" xfId="4" applyFont="1" applyAlignment="1">
      <alignment horizontal="center" vertical="center" wrapText="1"/>
    </xf>
    <xf numFmtId="0" fontId="27" fillId="10" borderId="0" xfId="4" applyFont="1" applyFill="1" applyAlignment="1">
      <alignment horizontal="center" vertical="center" wrapText="1"/>
    </xf>
    <xf numFmtId="0" fontId="42" fillId="10" borderId="0" xfId="4" applyFont="1" applyFill="1" applyAlignment="1">
      <alignment horizontal="center" vertical="center" wrapText="1"/>
    </xf>
    <xf numFmtId="0" fontId="43" fillId="10" borderId="0" xfId="4" applyFont="1" applyFill="1" applyAlignment="1">
      <alignment horizontal="center" vertical="center" wrapText="1"/>
    </xf>
    <xf numFmtId="0" fontId="44" fillId="10" borderId="0" xfId="4" quotePrefix="1" applyFont="1" applyFill="1" applyAlignment="1">
      <alignment horizontal="center" vertical="center" wrapText="1"/>
    </xf>
    <xf numFmtId="0" fontId="42" fillId="0" borderId="0" xfId="4" applyFont="1" applyAlignment="1">
      <alignment horizontal="center" vertical="center" wrapText="1"/>
    </xf>
    <xf numFmtId="0" fontId="45" fillId="0" borderId="0" xfId="4" applyFont="1" applyAlignment="1">
      <alignment horizontal="center" vertical="center" wrapText="1"/>
    </xf>
    <xf numFmtId="0" fontId="39" fillId="9" borderId="0" xfId="4" applyFill="1" applyAlignment="1">
      <alignment horizontal="center" vertical="center" wrapText="1"/>
    </xf>
    <xf numFmtId="0" fontId="42" fillId="9" borderId="0" xfId="4" applyFont="1" applyFill="1" applyAlignment="1">
      <alignment horizontal="center" vertical="center" wrapText="1"/>
    </xf>
    <xf numFmtId="0" fontId="45" fillId="9" borderId="0" xfId="4" applyFont="1" applyFill="1" applyAlignment="1">
      <alignment horizontal="center" vertical="center" wrapText="1"/>
    </xf>
    <xf numFmtId="0" fontId="31" fillId="0" borderId="0" xfId="2" applyFill="1" applyBorder="1" applyAlignment="1">
      <alignment horizontal="center" vertical="center" wrapText="1"/>
    </xf>
    <xf numFmtId="0" fontId="41" fillId="0" borderId="0" xfId="4" quotePrefix="1" applyFont="1" applyAlignment="1">
      <alignment horizontal="center" vertical="center" wrapText="1"/>
    </xf>
    <xf numFmtId="4" fontId="40" fillId="0" borderId="0" xfId="1" applyNumberFormat="1" applyFont="1" applyAlignment="1">
      <alignment horizontal="center" vertical="center" wrapText="1"/>
    </xf>
    <xf numFmtId="0" fontId="46" fillId="0" borderId="0" xfId="4" applyFont="1" applyAlignment="1">
      <alignment horizontal="center" vertical="center" wrapText="1"/>
    </xf>
    <xf numFmtId="0" fontId="31" fillId="0" borderId="0" xfId="2" applyFill="1" applyAlignment="1">
      <alignment horizontal="center" vertical="center" wrapText="1"/>
    </xf>
    <xf numFmtId="0" fontId="40" fillId="0" borderId="0" xfId="4" applyFont="1" applyAlignment="1" applyProtection="1">
      <alignment horizontal="center" vertical="center" wrapText="1"/>
      <protection locked="0"/>
    </xf>
    <xf numFmtId="0" fontId="31" fillId="0" borderId="0" xfId="2" applyFill="1" applyAlignment="1">
      <alignment horizontal="center"/>
    </xf>
    <xf numFmtId="0" fontId="39" fillId="0" borderId="0" xfId="4"/>
    <xf numFmtId="9" fontId="40" fillId="0" borderId="0" xfId="5" applyFont="1" applyFill="1" applyBorder="1" applyAlignment="1">
      <alignment horizontal="center" vertical="center" wrapText="1"/>
    </xf>
    <xf numFmtId="0" fontId="47" fillId="0" borderId="0" xfId="4" applyFont="1" applyAlignment="1">
      <alignment horizontal="center" vertical="center" wrapText="1"/>
    </xf>
    <xf numFmtId="0" fontId="48" fillId="0" borderId="0" xfId="4" applyFont="1" applyAlignment="1">
      <alignment horizontal="center" vertical="center" wrapText="1"/>
    </xf>
    <xf numFmtId="0" fontId="47" fillId="0" borderId="0" xfId="4" applyFont="1" applyAlignment="1">
      <alignment horizontal="left" vertical="center"/>
    </xf>
    <xf numFmtId="0" fontId="31" fillId="0" borderId="0" xfId="2" applyFill="1" applyAlignment="1" applyProtection="1">
      <alignment horizontal="center" vertical="center" wrapText="1"/>
      <protection locked="0"/>
    </xf>
    <xf numFmtId="0" fontId="40" fillId="0" borderId="0" xfId="4" quotePrefix="1" applyFont="1" applyAlignment="1">
      <alignment horizontal="center" vertical="center" wrapText="1"/>
    </xf>
    <xf numFmtId="169" fontId="40" fillId="0" borderId="0" xfId="4" quotePrefix="1" applyNumberFormat="1" applyFont="1" applyAlignment="1">
      <alignment horizontal="center" vertical="center" wrapText="1"/>
    </xf>
    <xf numFmtId="0" fontId="39" fillId="0" borderId="0" xfId="4" applyAlignment="1">
      <alignment horizontal="center"/>
    </xf>
    <xf numFmtId="169" fontId="40" fillId="0" borderId="0" xfId="1" applyNumberFormat="1" applyFont="1" applyAlignment="1">
      <alignment horizontal="center" vertical="center" wrapText="1"/>
    </xf>
    <xf numFmtId="170" fontId="40" fillId="0" borderId="0" xfId="4" quotePrefix="1" applyNumberFormat="1" applyFont="1" applyAlignment="1">
      <alignment horizontal="center" vertical="center" wrapText="1"/>
    </xf>
    <xf numFmtId="9" fontId="0" fillId="0" borderId="0" xfId="5" quotePrefix="1" applyFont="1" applyFill="1" applyBorder="1" applyAlignment="1">
      <alignment horizontal="center" vertical="center" wrapText="1"/>
    </xf>
    <xf numFmtId="169" fontId="40" fillId="0" borderId="0" xfId="4" applyNumberFormat="1" applyFont="1" applyAlignment="1">
      <alignment horizontal="center" vertical="center" wrapText="1"/>
    </xf>
    <xf numFmtId="10" fontId="40" fillId="0" borderId="0" xfId="5" applyNumberFormat="1" applyFont="1" applyFill="1" applyBorder="1" applyAlignment="1">
      <alignment horizontal="center" vertical="center" wrapText="1"/>
    </xf>
    <xf numFmtId="0" fontId="39" fillId="0" borderId="0" xfId="4" quotePrefix="1" applyAlignment="1">
      <alignment horizontal="right" vertical="center" wrapText="1"/>
    </xf>
    <xf numFmtId="10" fontId="40" fillId="0" borderId="0" xfId="4" quotePrefix="1" applyNumberFormat="1" applyFont="1" applyAlignment="1">
      <alignment horizontal="center" vertical="center" wrapText="1"/>
    </xf>
    <xf numFmtId="0" fontId="39" fillId="0" borderId="0" xfId="4" quotePrefix="1" applyAlignment="1">
      <alignment horizontal="center" vertical="center" wrapText="1"/>
    </xf>
    <xf numFmtId="9" fontId="40" fillId="0" borderId="0" xfId="5" quotePrefix="1" applyFont="1" applyFill="1" applyBorder="1" applyAlignment="1">
      <alignment horizontal="center" vertical="center" wrapText="1"/>
    </xf>
    <xf numFmtId="170" fontId="40" fillId="0" borderId="0" xfId="5" quotePrefix="1" applyNumberFormat="1" applyFont="1" applyFill="1" applyBorder="1" applyAlignment="1">
      <alignment horizontal="center" vertical="center" wrapText="1"/>
    </xf>
    <xf numFmtId="10" fontId="40" fillId="0" borderId="0" xfId="5" quotePrefix="1" applyNumberFormat="1" applyFont="1" applyFill="1" applyBorder="1" applyAlignment="1">
      <alignment horizontal="center" vertical="center" wrapText="1"/>
    </xf>
    <xf numFmtId="0" fontId="40" fillId="0" borderId="0" xfId="4" quotePrefix="1" applyFont="1" applyAlignment="1">
      <alignment horizontal="right" vertical="center" wrapText="1"/>
    </xf>
    <xf numFmtId="3" fontId="40" fillId="0" borderId="0" xfId="4" quotePrefix="1" applyNumberFormat="1" applyFont="1" applyAlignment="1">
      <alignment horizontal="center" vertical="center" wrapText="1"/>
    </xf>
    <xf numFmtId="0" fontId="41" fillId="0" borderId="0" xfId="4" quotePrefix="1" applyFont="1" applyAlignment="1">
      <alignment horizontal="right" vertical="center" wrapText="1"/>
    </xf>
    <xf numFmtId="171" fontId="40" fillId="0" borderId="0" xfId="4" quotePrefix="1" applyNumberFormat="1" applyFont="1" applyAlignment="1">
      <alignment horizontal="center" vertical="center" wrapText="1"/>
    </xf>
    <xf numFmtId="169" fontId="41" fillId="0" borderId="0" xfId="4" quotePrefix="1" applyNumberFormat="1" applyFont="1" applyAlignment="1">
      <alignment horizontal="right" vertical="center" wrapText="1"/>
    </xf>
    <xf numFmtId="171" fontId="40" fillId="0" borderId="0" xfId="5" quotePrefix="1" applyNumberFormat="1" applyFont="1" applyFill="1" applyBorder="1" applyAlignment="1">
      <alignment horizontal="center" vertical="center" wrapText="1"/>
    </xf>
    <xf numFmtId="0" fontId="43" fillId="0" borderId="0" xfId="4" applyFont="1" applyAlignment="1">
      <alignment horizontal="center" vertical="center" wrapText="1"/>
    </xf>
    <xf numFmtId="169" fontId="39" fillId="0" borderId="0" xfId="4" applyNumberFormat="1" applyAlignment="1">
      <alignment horizontal="center" vertical="center" wrapText="1"/>
    </xf>
    <xf numFmtId="0" fontId="39" fillId="0" borderId="0" xfId="4" applyAlignment="1">
      <alignment horizontal="right" vertical="center" wrapText="1"/>
    </xf>
    <xf numFmtId="170" fontId="0" fillId="0" borderId="0" xfId="5" quotePrefix="1" applyNumberFormat="1" applyFont="1" applyFill="1" applyBorder="1" applyAlignment="1">
      <alignment horizontal="center" vertical="center" wrapText="1"/>
    </xf>
    <xf numFmtId="4" fontId="39" fillId="0" borderId="0" xfId="4" applyNumberFormat="1" applyAlignment="1">
      <alignment horizontal="center" vertical="center" wrapText="1"/>
    </xf>
    <xf numFmtId="0" fontId="43" fillId="10" borderId="0" xfId="4" quotePrefix="1" applyFont="1" applyFill="1" applyAlignment="1">
      <alignment horizontal="center" vertical="center" wrapText="1"/>
    </xf>
    <xf numFmtId="170" fontId="40" fillId="0" borderId="0" xfId="5" applyNumberFormat="1" applyFont="1" applyFill="1" applyBorder="1" applyAlignment="1">
      <alignment horizontal="center" vertical="center" wrapText="1"/>
    </xf>
    <xf numFmtId="0" fontId="49" fillId="0" borderId="0" xfId="4" applyFont="1" applyAlignment="1">
      <alignment horizontal="center" vertical="center" wrapText="1"/>
    </xf>
    <xf numFmtId="0" fontId="44" fillId="10" borderId="0" xfId="4" applyFont="1" applyFill="1" applyAlignment="1">
      <alignment horizontal="center" vertical="center" wrapText="1"/>
    </xf>
    <xf numFmtId="0" fontId="50" fillId="0" borderId="0" xfId="4" quotePrefix="1" applyFont="1" applyAlignment="1">
      <alignment horizontal="right" vertical="center" wrapText="1"/>
    </xf>
    <xf numFmtId="170" fontId="27" fillId="0" borderId="0" xfId="4" applyNumberFormat="1" applyFont="1" applyAlignment="1">
      <alignment horizontal="center" vertical="center" wrapText="1"/>
    </xf>
    <xf numFmtId="172" fontId="40" fillId="0" borderId="0" xfId="4" applyNumberFormat="1" applyFont="1" applyAlignment="1">
      <alignment horizontal="center" vertical="center" wrapText="1"/>
    </xf>
    <xf numFmtId="172" fontId="43" fillId="0" borderId="0" xfId="4" applyNumberFormat="1" applyFont="1" applyAlignment="1">
      <alignment horizontal="center" vertical="center" wrapText="1"/>
    </xf>
    <xf numFmtId="170" fontId="27" fillId="0" borderId="0" xfId="4" quotePrefix="1" applyNumberFormat="1" applyFont="1" applyAlignment="1">
      <alignment horizontal="center" vertical="center" wrapText="1"/>
    </xf>
    <xf numFmtId="0" fontId="27" fillId="0" borderId="0" xfId="4" applyFont="1" applyAlignment="1">
      <alignment horizontal="center" vertical="center" wrapText="1"/>
    </xf>
    <xf numFmtId="0" fontId="27" fillId="0" borderId="0" xfId="4" quotePrefix="1" applyFont="1" applyAlignment="1">
      <alignment horizontal="center" vertical="center" wrapText="1"/>
    </xf>
    <xf numFmtId="169" fontId="29" fillId="0" borderId="0" xfId="4" applyNumberFormat="1" applyFont="1" applyAlignment="1">
      <alignment horizontal="center" vertical="center" wrapText="1"/>
    </xf>
    <xf numFmtId="10" fontId="40" fillId="0" borderId="0" xfId="1" applyNumberFormat="1" applyFont="1" applyAlignment="1">
      <alignment horizontal="center" vertical="center" wrapText="1"/>
    </xf>
    <xf numFmtId="10" fontId="40" fillId="0" borderId="0" xfId="6" applyNumberFormat="1" applyFont="1" applyFill="1" applyAlignment="1">
      <alignment horizontal="center" vertical="center" wrapText="1"/>
    </xf>
    <xf numFmtId="169" fontId="51" fillId="0" borderId="0" xfId="4" applyNumberFormat="1" applyFont="1" applyAlignment="1">
      <alignment horizontal="center" vertical="center" wrapText="1"/>
    </xf>
    <xf numFmtId="0" fontId="51" fillId="0" borderId="0" xfId="4" applyFont="1" applyAlignment="1">
      <alignment horizontal="center" vertical="center" wrapText="1"/>
    </xf>
    <xf numFmtId="10" fontId="40" fillId="0" borderId="0" xfId="6" applyNumberFormat="1" applyFont="1" applyAlignment="1">
      <alignment horizontal="center" vertical="center" wrapText="1"/>
    </xf>
    <xf numFmtId="0" fontId="43" fillId="0" borderId="0" xfId="4" quotePrefix="1" applyFont="1" applyAlignment="1">
      <alignment horizontal="center" vertical="center" wrapText="1"/>
    </xf>
    <xf numFmtId="0" fontId="52" fillId="0" borderId="0" xfId="2" quotePrefix="1" applyFont="1" applyFill="1" applyBorder="1" applyAlignment="1">
      <alignment horizontal="center" vertical="center" wrapText="1"/>
    </xf>
    <xf numFmtId="0" fontId="40" fillId="0" borderId="0" xfId="1" applyFont="1" applyAlignment="1">
      <alignment horizontal="center" vertical="center" wrapText="1"/>
    </xf>
    <xf numFmtId="0" fontId="52" fillId="0" borderId="0" xfId="2" applyFont="1" applyFill="1" applyBorder="1" applyAlignment="1">
      <alignment horizontal="center" vertical="center" wrapText="1"/>
    </xf>
    <xf numFmtId="173" fontId="40" fillId="0" borderId="0" xfId="1" applyNumberFormat="1" applyFont="1" applyAlignment="1">
      <alignment horizontal="center" vertical="center" wrapText="1"/>
    </xf>
    <xf numFmtId="0" fontId="31" fillId="0" borderId="0" xfId="2" quotePrefix="1" applyFill="1" applyBorder="1" applyAlignment="1">
      <alignment horizontal="center" vertical="center" wrapText="1"/>
    </xf>
    <xf numFmtId="0" fontId="31" fillId="0" borderId="16" xfId="2" quotePrefix="1" applyFill="1" applyBorder="1" applyAlignment="1">
      <alignment horizontal="center" vertical="center" wrapText="1"/>
    </xf>
    <xf numFmtId="0" fontId="31" fillId="0" borderId="17" xfId="2" quotePrefix="1" applyFill="1" applyBorder="1" applyAlignment="1">
      <alignment horizontal="center" vertical="center" wrapText="1"/>
    </xf>
    <xf numFmtId="0" fontId="31" fillId="0" borderId="17" xfId="2" applyFill="1" applyBorder="1" applyAlignment="1">
      <alignment horizontal="center" vertical="center" wrapText="1"/>
    </xf>
    <xf numFmtId="0" fontId="45" fillId="9" borderId="18" xfId="4" applyFont="1" applyFill="1" applyBorder="1" applyAlignment="1">
      <alignment horizontal="center" vertical="center" wrapText="1"/>
    </xf>
    <xf numFmtId="0" fontId="45" fillId="0" borderId="0" xfId="4" applyFont="1" applyAlignment="1">
      <alignment vertical="center" wrapText="1"/>
    </xf>
    <xf numFmtId="0" fontId="40" fillId="0" borderId="19" xfId="4" applyFont="1" applyBorder="1" applyAlignment="1">
      <alignment horizontal="center" vertical="center" wrapText="1"/>
    </xf>
    <xf numFmtId="0" fontId="45" fillId="8" borderId="0" xfId="4" applyFont="1" applyFill="1" applyAlignment="1">
      <alignment horizontal="center" vertical="center" wrapText="1"/>
    </xf>
    <xf numFmtId="0" fontId="39" fillId="0" borderId="20" xfId="4" applyBorder="1" applyAlignment="1">
      <alignment horizontal="center" vertical="center" wrapText="1"/>
    </xf>
    <xf numFmtId="0" fontId="37" fillId="0" borderId="0" xfId="4" applyFont="1" applyAlignment="1">
      <alignment horizontal="left" vertical="center"/>
    </xf>
    <xf numFmtId="0" fontId="36" fillId="0" borderId="0" xfId="4" applyFont="1" applyAlignment="1">
      <alignment horizontal="center" vertical="center"/>
    </xf>
    <xf numFmtId="170" fontId="40" fillId="0" borderId="0" xfId="5" applyNumberFormat="1" applyFont="1" applyFill="1" applyAlignment="1">
      <alignment horizontal="center" vertical="center" wrapText="1"/>
    </xf>
    <xf numFmtId="169" fontId="40" fillId="0" borderId="0" xfId="4" applyNumberFormat="1" applyFont="1" applyAlignment="1" applyProtection="1">
      <alignment horizontal="center" vertical="center" wrapText="1"/>
      <protection locked="0"/>
    </xf>
    <xf numFmtId="170" fontId="40" fillId="0" borderId="0" xfId="4" applyNumberFormat="1" applyFont="1" applyAlignment="1">
      <alignment horizontal="center" vertical="center" wrapText="1"/>
    </xf>
    <xf numFmtId="0" fontId="39" fillId="0" borderId="0" xfId="4" quotePrefix="1" applyAlignment="1">
      <alignment horizontal="center"/>
    </xf>
    <xf numFmtId="170" fontId="40" fillId="0" borderId="0" xfId="5" applyNumberFormat="1" applyFont="1" applyFill="1" applyBorder="1" applyAlignment="1" applyProtection="1">
      <alignment horizontal="center" vertical="center" wrapText="1"/>
    </xf>
    <xf numFmtId="9" fontId="40" fillId="0" borderId="0" xfId="5" applyFont="1" applyFill="1" applyBorder="1" applyAlignment="1" applyProtection="1">
      <alignment horizontal="center" vertical="center" wrapText="1"/>
    </xf>
    <xf numFmtId="170" fontId="29" fillId="0" borderId="0" xfId="5" applyNumberFormat="1" applyFont="1" applyFill="1" applyBorder="1" applyAlignment="1" applyProtection="1">
      <alignment horizontal="center" vertical="center" wrapText="1"/>
    </xf>
    <xf numFmtId="3" fontId="40" fillId="0" borderId="0" xfId="4" applyNumberFormat="1" applyFont="1" applyAlignment="1">
      <alignment horizontal="center" vertical="center" wrapText="1"/>
    </xf>
    <xf numFmtId="4" fontId="40" fillId="0" borderId="0" xfId="6" applyNumberFormat="1" applyFont="1" applyAlignment="1">
      <alignment horizontal="center" vertical="center" wrapText="1"/>
    </xf>
    <xf numFmtId="170" fontId="40" fillId="0" borderId="0" xfId="1" quotePrefix="1" applyNumberFormat="1" applyFont="1" applyAlignment="1">
      <alignment horizontal="center" vertical="center" wrapText="1"/>
    </xf>
    <xf numFmtId="3" fontId="40" fillId="0" borderId="0" xfId="6" applyNumberFormat="1" applyFont="1" applyAlignment="1">
      <alignment horizontal="center" vertical="center" wrapText="1"/>
    </xf>
    <xf numFmtId="3" fontId="40" fillId="0" borderId="0" xfId="6" applyNumberFormat="1" applyFont="1" applyFill="1" applyAlignment="1">
      <alignment horizontal="center" vertical="center" wrapText="1"/>
    </xf>
    <xf numFmtId="170" fontId="40" fillId="0" borderId="0" xfId="1" applyNumberFormat="1" applyFont="1" applyAlignment="1">
      <alignment horizontal="center" vertical="center" wrapText="1"/>
    </xf>
    <xf numFmtId="170" fontId="40" fillId="0" borderId="0" xfId="5" quotePrefix="1" applyNumberFormat="1" applyFont="1" applyFill="1" applyBorder="1" applyAlignment="1" applyProtection="1">
      <alignment horizontal="center" vertical="center" wrapText="1"/>
    </xf>
    <xf numFmtId="0" fontId="43" fillId="0" borderId="0" xfId="1" applyFont="1" applyAlignment="1">
      <alignment horizontal="center" vertical="center" wrapText="1"/>
    </xf>
    <xf numFmtId="0" fontId="44" fillId="0" borderId="0" xfId="4" quotePrefix="1" applyFont="1" applyAlignment="1">
      <alignment horizontal="center" vertical="center" wrapText="1"/>
    </xf>
    <xf numFmtId="0" fontId="27" fillId="11" borderId="0" xfId="4" applyFont="1" applyFill="1" applyAlignment="1">
      <alignment horizontal="center" vertical="center" wrapText="1"/>
    </xf>
    <xf numFmtId="0" fontId="43" fillId="11" borderId="0" xfId="4" applyFont="1" applyFill="1" applyAlignment="1">
      <alignment horizontal="center" vertical="center" wrapText="1"/>
    </xf>
    <xf numFmtId="0" fontId="54" fillId="11" borderId="0" xfId="4" quotePrefix="1" applyFont="1" applyFill="1" applyAlignment="1">
      <alignment horizontal="center" vertical="center" wrapText="1"/>
    </xf>
    <xf numFmtId="170" fontId="0" fillId="0" borderId="0" xfId="5" applyNumberFormat="1" applyFont="1" applyFill="1" applyBorder="1" applyAlignment="1" applyProtection="1">
      <alignment horizontal="center" vertical="center" wrapText="1"/>
    </xf>
    <xf numFmtId="9" fontId="41" fillId="0" borderId="0" xfId="5" applyFont="1" applyFill="1" applyBorder="1" applyAlignment="1" applyProtection="1">
      <alignment horizontal="center" vertical="center" wrapText="1"/>
    </xf>
    <xf numFmtId="170" fontId="40" fillId="0" borderId="0" xfId="5" applyNumberFormat="1" applyFont="1" applyFill="1" applyBorder="1" applyAlignment="1" applyProtection="1">
      <alignment horizontal="center" vertical="center" wrapText="1"/>
      <protection locked="0"/>
    </xf>
    <xf numFmtId="0" fontId="55" fillId="0" borderId="0" xfId="4" applyFont="1" applyAlignment="1">
      <alignment horizontal="center" vertical="center" wrapText="1"/>
    </xf>
    <xf numFmtId="170" fontId="55" fillId="12" borderId="0" xfId="5" applyNumberFormat="1" applyFont="1" applyFill="1" applyBorder="1" applyAlignment="1" applyProtection="1">
      <alignment horizontal="center" vertical="center" wrapText="1"/>
    </xf>
    <xf numFmtId="0" fontId="55" fillId="12" borderId="0" xfId="4" applyFont="1" applyFill="1" applyAlignment="1">
      <alignment horizontal="center" vertical="center" wrapText="1"/>
    </xf>
    <xf numFmtId="170" fontId="40" fillId="0" borderId="0" xfId="6" applyNumberFormat="1" applyFont="1" applyAlignment="1">
      <alignment horizontal="center" vertical="center" wrapText="1"/>
    </xf>
    <xf numFmtId="0" fontId="40" fillId="0" borderId="0" xfId="4" applyFont="1" applyAlignment="1">
      <alignment horizontal="right" vertical="center" wrapText="1"/>
    </xf>
    <xf numFmtId="0" fontId="31" fillId="0" borderId="0" xfId="2" quotePrefix="1" applyFill="1" applyBorder="1" applyAlignment="1" applyProtection="1">
      <alignment horizontal="center" vertical="center" wrapText="1"/>
    </xf>
    <xf numFmtId="0" fontId="31" fillId="0" borderId="16" xfId="2" quotePrefix="1" applyFill="1" applyBorder="1" applyAlignment="1" applyProtection="1">
      <alignment horizontal="center" vertical="center" wrapText="1"/>
    </xf>
    <xf numFmtId="0" fontId="31" fillId="0" borderId="17" xfId="2" quotePrefix="1" applyFill="1" applyBorder="1" applyAlignment="1" applyProtection="1">
      <alignment horizontal="center" vertical="center" wrapText="1"/>
    </xf>
    <xf numFmtId="0" fontId="31" fillId="0" borderId="17" xfId="2" applyFill="1" applyBorder="1" applyAlignment="1" applyProtection="1">
      <alignment horizontal="center" vertical="center" wrapText="1"/>
    </xf>
    <xf numFmtId="0" fontId="40" fillId="0" borderId="19" xfId="4" applyFont="1" applyBorder="1" applyAlignment="1" applyProtection="1">
      <alignment horizontal="center" vertical="center" wrapText="1"/>
      <protection locked="0"/>
    </xf>
    <xf numFmtId="0" fontId="40" fillId="13" borderId="0" xfId="1" quotePrefix="1" applyFont="1" applyFill="1" applyAlignment="1">
      <alignment horizontal="center" vertical="center" wrapText="1"/>
    </xf>
    <xf numFmtId="0" fontId="42" fillId="0" borderId="0" xfId="1" applyFont="1" applyAlignment="1">
      <alignment horizontal="center" vertical="center" wrapText="1"/>
    </xf>
    <xf numFmtId="0" fontId="40" fillId="0" borderId="0" xfId="1" quotePrefix="1" applyFont="1" applyAlignment="1">
      <alignment horizontal="center" vertical="center" wrapText="1"/>
    </xf>
    <xf numFmtId="0" fontId="43" fillId="0" borderId="0" xfId="1" quotePrefix="1" applyFont="1" applyAlignment="1">
      <alignment horizontal="center" vertical="center" wrapText="1"/>
    </xf>
    <xf numFmtId="0" fontId="42" fillId="0" borderId="0" xfId="1" quotePrefix="1" applyFont="1" applyAlignment="1">
      <alignment horizontal="center" vertical="center" wrapText="1"/>
    </xf>
    <xf numFmtId="0" fontId="1" fillId="0" borderId="0" xfId="1" quotePrefix="1" applyAlignment="1">
      <alignment horizontal="center" vertical="center" wrapText="1"/>
    </xf>
    <xf numFmtId="0" fontId="1" fillId="0" borderId="0" xfId="1" applyAlignment="1">
      <alignment horizontal="center" vertical="center" wrapText="1"/>
    </xf>
    <xf numFmtId="0" fontId="1" fillId="0" borderId="0" xfId="1" applyProtection="1">
      <protection locked="0"/>
    </xf>
    <xf numFmtId="0" fontId="40" fillId="0" borderId="0" xfId="1" quotePrefix="1" applyFont="1" applyAlignment="1" applyProtection="1">
      <alignment horizontal="center" vertical="center" wrapText="1"/>
      <protection locked="0"/>
    </xf>
    <xf numFmtId="0" fontId="1" fillId="0" borderId="0" xfId="1" applyAlignment="1">
      <alignment horizontal="center"/>
    </xf>
    <xf numFmtId="0" fontId="26" fillId="9" borderId="0" xfId="1" applyFont="1" applyFill="1" applyAlignment="1">
      <alignment horizontal="center" vertical="center" wrapText="1"/>
    </xf>
    <xf numFmtId="0" fontId="45" fillId="9" borderId="0" xfId="1" applyFont="1" applyFill="1" applyAlignment="1">
      <alignment horizontal="center" vertical="center" wrapText="1"/>
    </xf>
    <xf numFmtId="0" fontId="40" fillId="0" borderId="0" xfId="1" applyFont="1" applyAlignment="1" applyProtection="1">
      <alignment horizontal="center" vertical="center" wrapText="1"/>
      <protection locked="0"/>
    </xf>
    <xf numFmtId="0" fontId="43" fillId="0" borderId="0" xfId="1" quotePrefix="1" applyFont="1" applyAlignment="1" applyProtection="1">
      <alignment horizontal="center" vertical="center" wrapText="1"/>
      <protection locked="0"/>
    </xf>
    <xf numFmtId="0" fontId="44" fillId="0" borderId="0" xfId="1" quotePrefix="1" applyFont="1" applyAlignment="1" applyProtection="1">
      <alignment horizontal="center" vertical="center" wrapText="1"/>
      <protection locked="0"/>
    </xf>
    <xf numFmtId="0" fontId="44" fillId="0" borderId="0" xfId="1" quotePrefix="1" applyFont="1" applyAlignment="1">
      <alignment horizontal="center" vertical="center" wrapText="1"/>
    </xf>
    <xf numFmtId="0" fontId="41" fillId="0" borderId="0" xfId="1" applyFont="1" applyAlignment="1">
      <alignment horizontal="center" vertical="center" wrapText="1"/>
    </xf>
    <xf numFmtId="0" fontId="40" fillId="0" borderId="0" xfId="1" applyFont="1" applyAlignment="1" applyProtection="1">
      <alignment horizontal="left" vertical="center" wrapText="1"/>
      <protection locked="0"/>
    </xf>
    <xf numFmtId="0" fontId="40" fillId="0" borderId="0" xfId="1" applyFont="1" applyAlignment="1">
      <alignment horizontal="left" vertical="center" wrapText="1"/>
    </xf>
    <xf numFmtId="0" fontId="1" fillId="0" borderId="0" xfId="1" applyAlignment="1">
      <alignment horizontal="left" vertical="center" wrapText="1"/>
    </xf>
    <xf numFmtId="0" fontId="1" fillId="0" borderId="0" xfId="1" applyAlignment="1">
      <alignment horizontal="left" vertical="center"/>
    </xf>
    <xf numFmtId="0" fontId="36" fillId="0" borderId="0" xfId="1" applyFont="1" applyAlignment="1">
      <alignment horizontal="center" vertical="center"/>
    </xf>
    <xf numFmtId="0" fontId="37" fillId="0" borderId="0" xfId="1" applyFont="1" applyAlignment="1">
      <alignment horizontal="left" vertical="center"/>
    </xf>
    <xf numFmtId="10" fontId="40" fillId="0" borderId="0" xfId="6" applyNumberFormat="1" applyFont="1" applyFill="1" applyAlignment="1" applyProtection="1">
      <alignment horizontal="center" vertical="center" wrapText="1"/>
    </xf>
    <xf numFmtId="2" fontId="1" fillId="0" borderId="0" xfId="4" applyNumberFormat="1" applyFont="1" applyAlignment="1">
      <alignment horizontal="center" vertical="center" wrapText="1"/>
    </xf>
    <xf numFmtId="14" fontId="56" fillId="0" borderId="0" xfId="4" applyNumberFormat="1" applyFont="1" applyAlignment="1">
      <alignment horizontal="center" vertical="center" wrapText="1"/>
    </xf>
    <xf numFmtId="0" fontId="56" fillId="0" borderId="0" xfId="4" applyFont="1" applyAlignment="1">
      <alignment horizontal="center" vertical="center" wrapText="1"/>
    </xf>
    <xf numFmtId="0" fontId="41" fillId="0" borderId="0" xfId="4" applyFont="1" applyAlignment="1" applyProtection="1">
      <alignment horizontal="center" vertical="center" wrapText="1"/>
      <protection locked="0"/>
    </xf>
    <xf numFmtId="2" fontId="40" fillId="0" borderId="0" xfId="4" applyNumberFormat="1" applyFont="1" applyAlignment="1">
      <alignment horizontal="center" vertical="center" wrapText="1"/>
    </xf>
    <xf numFmtId="0" fontId="43" fillId="0" borderId="0" xfId="4" applyFont="1" applyAlignment="1">
      <alignment horizontal="left" vertical="center" wrapText="1"/>
    </xf>
    <xf numFmtId="0" fontId="43" fillId="0" borderId="0" xfId="4" quotePrefix="1" applyFont="1" applyAlignment="1">
      <alignment horizontal="left" vertical="center" wrapText="1"/>
    </xf>
    <xf numFmtId="0" fontId="57" fillId="0" borderId="0" xfId="4" applyFont="1" applyAlignment="1">
      <alignment horizontal="left" vertical="center" wrapText="1"/>
    </xf>
    <xf numFmtId="0" fontId="58" fillId="0" borderId="0" xfId="1" applyFont="1" applyAlignment="1">
      <alignment wrapText="1"/>
    </xf>
    <xf numFmtId="0" fontId="59" fillId="0" borderId="0" xfId="1" applyFont="1" applyAlignment="1">
      <alignment vertical="center" wrapText="1"/>
    </xf>
    <xf numFmtId="0" fontId="58" fillId="0" borderId="0" xfId="1" applyFont="1" applyAlignment="1">
      <alignment horizontal="left" vertical="center" wrapText="1"/>
    </xf>
    <xf numFmtId="0" fontId="58" fillId="0" borderId="0" xfId="1" applyFont="1" applyAlignment="1">
      <alignment vertical="center" wrapText="1"/>
    </xf>
    <xf numFmtId="0" fontId="61" fillId="0" borderId="0" xfId="1" applyFont="1" applyAlignment="1">
      <alignment horizontal="left" vertical="center" wrapText="1"/>
    </xf>
    <xf numFmtId="0" fontId="63" fillId="0" borderId="0" xfId="1" applyFont="1" applyAlignment="1">
      <alignment horizontal="left" vertical="center" wrapText="1"/>
    </xf>
    <xf numFmtId="0" fontId="61" fillId="0" borderId="0" xfId="1" applyFont="1" applyAlignment="1">
      <alignment vertical="center" wrapText="1"/>
    </xf>
    <xf numFmtId="0" fontId="64" fillId="0" borderId="0" xfId="1" applyFont="1" applyAlignment="1">
      <alignment vertical="center" wrapText="1"/>
    </xf>
    <xf numFmtId="0" fontId="65" fillId="0" borderId="0" xfId="1" applyFont="1" applyAlignment="1">
      <alignment wrapText="1"/>
    </xf>
    <xf numFmtId="0" fontId="65" fillId="0" borderId="0" xfId="1" applyFont="1" applyAlignment="1">
      <alignment vertical="center" wrapText="1"/>
    </xf>
    <xf numFmtId="0" fontId="66" fillId="0" borderId="0" xfId="1" applyFont="1" applyAlignment="1">
      <alignment horizontal="center" vertical="center"/>
    </xf>
  </cellXfs>
  <cellStyles count="7">
    <cellStyle name="Hyperlink 2" xfId="2" xr:uid="{98161FD1-36FB-45C3-AFA5-6AC41FD8BFCE}"/>
    <cellStyle name="Normal" xfId="0" builtinId="0"/>
    <cellStyle name="Normal 2" xfId="1" xr:uid="{49E457BC-6C44-4B3B-BCA2-34409E153DDD}"/>
    <cellStyle name="Normal 3" xfId="4" xr:uid="{4740936A-CA2B-428B-A769-B2EC435A464A}"/>
    <cellStyle name="Normal 4" xfId="3" xr:uid="{52A043B7-34C4-4821-BEC4-466C1F2A19FD}"/>
    <cellStyle name="Percent 2" xfId="5" xr:uid="{C58C1241-D753-4508-AF23-74CC7BB86331}"/>
    <cellStyle name="Percent 3" xfId="6" xr:uid="{156211EC-7FA9-4DDE-A792-930DF6CFD3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701758" cy="1352755"/>
    <xdr:pic>
      <xdr:nvPicPr>
        <xdr:cNvPr id="2" name="Picture 1">
          <a:extLst>
            <a:ext uri="{FF2B5EF4-FFF2-40B4-BE49-F238E27FC236}">
              <a16:creationId xmlns:a16="http://schemas.microsoft.com/office/drawing/2014/main" id="{CF701732-B0A8-47F9-983F-2F3C5DD60240}"/>
            </a:ext>
          </a:extLst>
        </xdr:cNvPr>
        <xdr:cNvPicPr>
          <a:picLocks noChangeAspect="1"/>
        </xdr:cNvPicPr>
      </xdr:nvPicPr>
      <xdr:blipFill>
        <a:blip xmlns:r="http://schemas.openxmlformats.org/officeDocument/2006/relationships" r:embed="rId1"/>
        <a:stretch>
          <a:fillRect/>
        </a:stretch>
      </xdr:blipFill>
      <xdr:spPr>
        <a:xfrm>
          <a:off x="1885950" y="2076451"/>
          <a:ext cx="4701758" cy="135275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0</xdr:rowOff>
    </xdr:from>
    <xdr:to>
      <xdr:col>7</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2</xdr:col>
      <xdr:colOff>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4</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0</xdr:colOff>
      <xdr:row>4</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2</xdr:col>
      <xdr:colOff>0</xdr:colOff>
      <xdr:row>12</xdr:row>
      <xdr:rowOff>95250</xdr:rowOff>
    </xdr:from>
    <xdr:to>
      <xdr:col>6</xdr:col>
      <xdr:colOff>3010662</xdr:colOff>
      <xdr:row>12</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28702</xdr:colOff>
      <xdr:row>14</xdr:row>
      <xdr:rowOff>417576</xdr:rowOff>
    </xdr:from>
    <xdr:to>
      <xdr:col>8</xdr:col>
      <xdr:colOff>18542</xdr:colOff>
      <xdr:row>14</xdr:row>
      <xdr:rowOff>4769866</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17780</xdr:colOff>
      <xdr:row>16</xdr:row>
      <xdr:rowOff>71882</xdr:rowOff>
    </xdr:from>
    <xdr:to>
      <xdr:col>6</xdr:col>
      <xdr:colOff>3054858</xdr:colOff>
      <xdr:row>16</xdr:row>
      <xdr:rowOff>4283710</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18</xdr:row>
      <xdr:rowOff>381508</xdr:rowOff>
    </xdr:from>
    <xdr:to>
      <xdr:col>6</xdr:col>
      <xdr:colOff>3249422</xdr:colOff>
      <xdr:row>18</xdr:row>
      <xdr:rowOff>4629404</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20</xdr:row>
      <xdr:rowOff>35814</xdr:rowOff>
    </xdr:from>
    <xdr:to>
      <xdr:col>6</xdr:col>
      <xdr:colOff>3134106</xdr:colOff>
      <xdr:row>20</xdr:row>
      <xdr:rowOff>4294378</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46736</xdr:colOff>
      <xdr:row>22</xdr:row>
      <xdr:rowOff>46736</xdr:rowOff>
    </xdr:from>
    <xdr:to>
      <xdr:col>6</xdr:col>
      <xdr:colOff>3285236</xdr:colOff>
      <xdr:row>22</xdr:row>
      <xdr:rowOff>4229862</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0</xdr:col>
      <xdr:colOff>35814</xdr:colOff>
      <xdr:row>24</xdr:row>
      <xdr:rowOff>35814</xdr:rowOff>
    </xdr:from>
    <xdr:to>
      <xdr:col>6</xdr:col>
      <xdr:colOff>2950464</xdr:colOff>
      <xdr:row>25</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3</xdr:col>
      <xdr:colOff>476250</xdr:colOff>
      <xdr:row>26</xdr:row>
      <xdr:rowOff>47498</xdr:rowOff>
    </xdr:from>
    <xdr:to>
      <xdr:col>6</xdr:col>
      <xdr:colOff>2401062</xdr:colOff>
      <xdr:row>26</xdr:row>
      <xdr:rowOff>2066798</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3</xdr:col>
      <xdr:colOff>169926</xdr:colOff>
      <xdr:row>28</xdr:row>
      <xdr:rowOff>456946</xdr:rowOff>
    </xdr:from>
    <xdr:to>
      <xdr:col>6</xdr:col>
      <xdr:colOff>2979420</xdr:colOff>
      <xdr:row>28</xdr:row>
      <xdr:rowOff>3246882</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3</xdr:col>
      <xdr:colOff>95250</xdr:colOff>
      <xdr:row>30</xdr:row>
      <xdr:rowOff>35814</xdr:rowOff>
    </xdr:from>
    <xdr:to>
      <xdr:col>6</xdr:col>
      <xdr:colOff>3287014</xdr:colOff>
      <xdr:row>30</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3</xdr:col>
      <xdr:colOff>314452</xdr:colOff>
      <xdr:row>32</xdr:row>
      <xdr:rowOff>104902</xdr:rowOff>
    </xdr:from>
    <xdr:to>
      <xdr:col>6</xdr:col>
      <xdr:colOff>2124456</xdr:colOff>
      <xdr:row>32</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46736</xdr:colOff>
      <xdr:row>34</xdr:row>
      <xdr:rowOff>456946</xdr:rowOff>
    </xdr:from>
    <xdr:to>
      <xdr:col>6</xdr:col>
      <xdr:colOff>2381758</xdr:colOff>
      <xdr:row>34</xdr:row>
      <xdr:rowOff>4114292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3</xdr:col>
      <xdr:colOff>43942</xdr:colOff>
      <xdr:row>36</xdr:row>
      <xdr:rowOff>115062</xdr:rowOff>
    </xdr:from>
    <xdr:to>
      <xdr:col>6</xdr:col>
      <xdr:colOff>2464562</xdr:colOff>
      <xdr:row>36</xdr:row>
      <xdr:rowOff>3772408</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3</xdr:col>
      <xdr:colOff>151892</xdr:colOff>
      <xdr:row>38</xdr:row>
      <xdr:rowOff>35814</xdr:rowOff>
    </xdr:from>
    <xdr:to>
      <xdr:col>6</xdr:col>
      <xdr:colOff>2475230</xdr:colOff>
      <xdr:row>38</xdr:row>
      <xdr:rowOff>3340608</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3</xdr:col>
      <xdr:colOff>238252</xdr:colOff>
      <xdr:row>40</xdr:row>
      <xdr:rowOff>35814</xdr:rowOff>
    </xdr:from>
    <xdr:to>
      <xdr:col>6</xdr:col>
      <xdr:colOff>3173730</xdr:colOff>
      <xdr:row>40</xdr:row>
      <xdr:rowOff>4355592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3</xdr:col>
      <xdr:colOff>162560</xdr:colOff>
      <xdr:row>42</xdr:row>
      <xdr:rowOff>35814</xdr:rowOff>
    </xdr:from>
    <xdr:to>
      <xdr:col>6</xdr:col>
      <xdr:colOff>2975610</xdr:colOff>
      <xdr:row>42</xdr:row>
      <xdr:rowOff>4855972</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1</xdr:col>
      <xdr:colOff>0</xdr:colOff>
      <xdr:row>44</xdr:row>
      <xdr:rowOff>107950</xdr:rowOff>
    </xdr:from>
    <xdr:to>
      <xdr:col>6</xdr:col>
      <xdr:colOff>1911604</xdr:colOff>
      <xdr:row>44</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1</xdr:col>
      <xdr:colOff>3556</xdr:colOff>
      <xdr:row>46</xdr:row>
      <xdr:rowOff>122174</xdr:rowOff>
    </xdr:from>
    <xdr:to>
      <xdr:col>6</xdr:col>
      <xdr:colOff>1917954</xdr:colOff>
      <xdr:row>47</xdr:row>
      <xdr:rowOff>0</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4</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24</xdr:row>
      <xdr:rowOff>114300</xdr:rowOff>
    </xdr:from>
    <xdr:to>
      <xdr:col>6</xdr:col>
      <xdr:colOff>943610</xdr:colOff>
      <xdr:row>25</xdr:row>
      <xdr:rowOff>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06FB4-E91A-4C36-9D78-A9AA85A88D83}">
  <sheetPr>
    <tabColor rgb="FFE36E00"/>
  </sheetPr>
  <dimension ref="A1:A174"/>
  <sheetViews>
    <sheetView tabSelected="1" view="pageBreakPreview" zoomScale="60" zoomScaleNormal="60" workbookViewId="0"/>
  </sheetViews>
  <sheetFormatPr defaultColWidth="9.109375" defaultRowHeight="14.4" x14ac:dyDescent="0.3"/>
  <cols>
    <col min="1" max="1" width="242" style="117" customWidth="1"/>
    <col min="2" max="16384" width="9.109375" style="117"/>
  </cols>
  <sheetData>
    <row r="1" spans="1:1" ht="31.2" x14ac:dyDescent="0.3">
      <c r="A1" s="278" t="s">
        <v>1799</v>
      </c>
    </row>
    <row r="3" spans="1:1" ht="15" x14ac:dyDescent="0.3">
      <c r="A3" s="298"/>
    </row>
    <row r="4" spans="1:1" ht="34.799999999999997" x14ac:dyDescent="0.3">
      <c r="A4" s="294" t="s">
        <v>1798</v>
      </c>
    </row>
    <row r="5" spans="1:1" ht="34.799999999999997" x14ac:dyDescent="0.3">
      <c r="A5" s="294" t="s">
        <v>1797</v>
      </c>
    </row>
    <row r="6" spans="1:1" ht="52.2" x14ac:dyDescent="0.3">
      <c r="A6" s="294" t="s">
        <v>1796</v>
      </c>
    </row>
    <row r="7" spans="1:1" ht="17.399999999999999" x14ac:dyDescent="0.3">
      <c r="A7" s="294"/>
    </row>
    <row r="8" spans="1:1" ht="18" x14ac:dyDescent="0.3">
      <c r="A8" s="293" t="s">
        <v>1795</v>
      </c>
    </row>
    <row r="9" spans="1:1" ht="34.799999999999997" x14ac:dyDescent="0.35">
      <c r="A9" s="296" t="s">
        <v>1794</v>
      </c>
    </row>
    <row r="10" spans="1:1" ht="87" x14ac:dyDescent="0.3">
      <c r="A10" s="292" t="s">
        <v>1793</v>
      </c>
    </row>
    <row r="11" spans="1:1" ht="34.799999999999997" x14ac:dyDescent="0.3">
      <c r="A11" s="292" t="s">
        <v>1792</v>
      </c>
    </row>
    <row r="12" spans="1:1" ht="17.399999999999999" x14ac:dyDescent="0.3">
      <c r="A12" s="292" t="s">
        <v>1791</v>
      </c>
    </row>
    <row r="13" spans="1:1" ht="17.399999999999999" x14ac:dyDescent="0.3">
      <c r="A13" s="292" t="s">
        <v>1790</v>
      </c>
    </row>
    <row r="14" spans="1:1" ht="34.799999999999997" x14ac:dyDescent="0.3">
      <c r="A14" s="292" t="s">
        <v>1789</v>
      </c>
    </row>
    <row r="15" spans="1:1" ht="17.399999999999999" x14ac:dyDescent="0.3">
      <c r="A15" s="292"/>
    </row>
    <row r="16" spans="1:1" ht="18" x14ac:dyDescent="0.3">
      <c r="A16" s="293" t="s">
        <v>1788</v>
      </c>
    </row>
    <row r="17" spans="1:1" ht="17.399999999999999" x14ac:dyDescent="0.3">
      <c r="A17" s="289" t="s">
        <v>1787</v>
      </c>
    </row>
    <row r="18" spans="1:1" ht="34.799999999999997" x14ac:dyDescent="0.3">
      <c r="A18" s="290" t="s">
        <v>1786</v>
      </c>
    </row>
    <row r="19" spans="1:1" ht="34.799999999999997" x14ac:dyDescent="0.3">
      <c r="A19" s="290" t="s">
        <v>1785</v>
      </c>
    </row>
    <row r="20" spans="1:1" ht="52.2" x14ac:dyDescent="0.3">
      <c r="A20" s="290" t="s">
        <v>1784</v>
      </c>
    </row>
    <row r="21" spans="1:1" ht="87" x14ac:dyDescent="0.3">
      <c r="A21" s="290" t="s">
        <v>1783</v>
      </c>
    </row>
    <row r="22" spans="1:1" ht="52.2" x14ac:dyDescent="0.3">
      <c r="A22" s="290" t="s">
        <v>1782</v>
      </c>
    </row>
    <row r="23" spans="1:1" ht="34.799999999999997" x14ac:dyDescent="0.3">
      <c r="A23" s="290" t="s">
        <v>1781</v>
      </c>
    </row>
    <row r="24" spans="1:1" ht="17.399999999999999" x14ac:dyDescent="0.3">
      <c r="A24" s="290" t="s">
        <v>1780</v>
      </c>
    </row>
    <row r="25" spans="1:1" ht="17.399999999999999" x14ac:dyDescent="0.3">
      <c r="A25" s="289" t="s">
        <v>1779</v>
      </c>
    </row>
    <row r="26" spans="1:1" ht="52.2" x14ac:dyDescent="0.35">
      <c r="A26" s="288" t="s">
        <v>1778</v>
      </c>
    </row>
    <row r="27" spans="1:1" ht="17.399999999999999" x14ac:dyDescent="0.35">
      <c r="A27" s="288" t="s">
        <v>1777</v>
      </c>
    </row>
    <row r="28" spans="1:1" ht="17.399999999999999" x14ac:dyDescent="0.3">
      <c r="A28" s="289" t="s">
        <v>1776</v>
      </c>
    </row>
    <row r="29" spans="1:1" ht="34.799999999999997" x14ac:dyDescent="0.3">
      <c r="A29" s="290" t="s">
        <v>1775</v>
      </c>
    </row>
    <row r="30" spans="1:1" ht="34.799999999999997" x14ac:dyDescent="0.3">
      <c r="A30" s="290" t="s">
        <v>1774</v>
      </c>
    </row>
    <row r="31" spans="1:1" ht="34.799999999999997" x14ac:dyDescent="0.3">
      <c r="A31" s="290" t="s">
        <v>1773</v>
      </c>
    </row>
    <row r="32" spans="1:1" ht="34.799999999999997" x14ac:dyDescent="0.3">
      <c r="A32" s="290" t="s">
        <v>1772</v>
      </c>
    </row>
    <row r="33" spans="1:1" ht="17.399999999999999" x14ac:dyDescent="0.3">
      <c r="A33" s="290"/>
    </row>
    <row r="34" spans="1:1" ht="18" x14ac:dyDescent="0.3">
      <c r="A34" s="293" t="s">
        <v>1771</v>
      </c>
    </row>
    <row r="35" spans="1:1" ht="17.399999999999999" x14ac:dyDescent="0.3">
      <c r="A35" s="289" t="s">
        <v>1770</v>
      </c>
    </row>
    <row r="36" spans="1:1" ht="34.799999999999997" x14ac:dyDescent="0.3">
      <c r="A36" s="290" t="s">
        <v>1769</v>
      </c>
    </row>
    <row r="37" spans="1:1" ht="34.799999999999997" x14ac:dyDescent="0.3">
      <c r="A37" s="290" t="s">
        <v>1768</v>
      </c>
    </row>
    <row r="38" spans="1:1" ht="34.799999999999997" x14ac:dyDescent="0.3">
      <c r="A38" s="290" t="s">
        <v>1767</v>
      </c>
    </row>
    <row r="39" spans="1:1" ht="17.399999999999999" x14ac:dyDescent="0.3">
      <c r="A39" s="290" t="s">
        <v>1766</v>
      </c>
    </row>
    <row r="40" spans="1:1" ht="34.799999999999997" x14ac:dyDescent="0.3">
      <c r="A40" s="290" t="s">
        <v>1765</v>
      </c>
    </row>
    <row r="41" spans="1:1" ht="17.399999999999999" x14ac:dyDescent="0.3">
      <c r="A41" s="289" t="s">
        <v>1764</v>
      </c>
    </row>
    <row r="42" spans="1:1" ht="17.399999999999999" x14ac:dyDescent="0.3">
      <c r="A42" s="290" t="s">
        <v>1763</v>
      </c>
    </row>
    <row r="43" spans="1:1" ht="17.399999999999999" x14ac:dyDescent="0.35">
      <c r="A43" s="288" t="s">
        <v>1762</v>
      </c>
    </row>
    <row r="44" spans="1:1" ht="17.399999999999999" x14ac:dyDescent="0.3">
      <c r="A44" s="289" t="s">
        <v>1761</v>
      </c>
    </row>
    <row r="45" spans="1:1" ht="34.799999999999997" x14ac:dyDescent="0.35">
      <c r="A45" s="288" t="s">
        <v>1760</v>
      </c>
    </row>
    <row r="46" spans="1:1" ht="34.799999999999997" x14ac:dyDescent="0.3">
      <c r="A46" s="290" t="s">
        <v>1759</v>
      </c>
    </row>
    <row r="47" spans="1:1" ht="52.2" x14ac:dyDescent="0.3">
      <c r="A47" s="290" t="s">
        <v>1758</v>
      </c>
    </row>
    <row r="48" spans="1:1" ht="17.399999999999999" x14ac:dyDescent="0.3">
      <c r="A48" s="290" t="s">
        <v>1757</v>
      </c>
    </row>
    <row r="49" spans="1:1" ht="17.399999999999999" x14ac:dyDescent="0.35">
      <c r="A49" s="288" t="s">
        <v>1756</v>
      </c>
    </row>
    <row r="50" spans="1:1" ht="17.399999999999999" x14ac:dyDescent="0.3">
      <c r="A50" s="289" t="s">
        <v>1755</v>
      </c>
    </row>
    <row r="51" spans="1:1" ht="34.799999999999997" x14ac:dyDescent="0.35">
      <c r="A51" s="288" t="s">
        <v>1754</v>
      </c>
    </row>
    <row r="52" spans="1:1" ht="17.399999999999999" x14ac:dyDescent="0.3">
      <c r="A52" s="290" t="s">
        <v>1753</v>
      </c>
    </row>
    <row r="53" spans="1:1" ht="34.799999999999997" x14ac:dyDescent="0.35">
      <c r="A53" s="288" t="s">
        <v>1752</v>
      </c>
    </row>
    <row r="54" spans="1:1" ht="17.399999999999999" x14ac:dyDescent="0.3">
      <c r="A54" s="289" t="s">
        <v>1751</v>
      </c>
    </row>
    <row r="55" spans="1:1" ht="17.399999999999999" x14ac:dyDescent="0.35">
      <c r="A55" s="288" t="s">
        <v>1750</v>
      </c>
    </row>
    <row r="56" spans="1:1" ht="34.799999999999997" x14ac:dyDescent="0.3">
      <c r="A56" s="290" t="s">
        <v>1749</v>
      </c>
    </row>
    <row r="57" spans="1:1" ht="17.399999999999999" x14ac:dyDescent="0.3">
      <c r="A57" s="290" t="s">
        <v>1748</v>
      </c>
    </row>
    <row r="58" spans="1:1" ht="34.799999999999997" x14ac:dyDescent="0.3">
      <c r="A58" s="290" t="s">
        <v>1747</v>
      </c>
    </row>
    <row r="59" spans="1:1" ht="17.399999999999999" x14ac:dyDescent="0.3">
      <c r="A59" s="289" t="s">
        <v>1746</v>
      </c>
    </row>
    <row r="60" spans="1:1" ht="34.799999999999997" x14ac:dyDescent="0.3">
      <c r="A60" s="290" t="s">
        <v>1745</v>
      </c>
    </row>
    <row r="61" spans="1:1" ht="17.399999999999999" x14ac:dyDescent="0.3">
      <c r="A61" s="297"/>
    </row>
    <row r="62" spans="1:1" ht="18" x14ac:dyDescent="0.3">
      <c r="A62" s="293" t="s">
        <v>1744</v>
      </c>
    </row>
    <row r="63" spans="1:1" ht="17.399999999999999" x14ac:dyDescent="0.3">
      <c r="A63" s="289" t="s">
        <v>1743</v>
      </c>
    </row>
    <row r="64" spans="1:1" ht="34.799999999999997" x14ac:dyDescent="0.3">
      <c r="A64" s="290" t="s">
        <v>1742</v>
      </c>
    </row>
    <row r="65" spans="1:1" ht="17.399999999999999" x14ac:dyDescent="0.3">
      <c r="A65" s="290" t="s">
        <v>1741</v>
      </c>
    </row>
    <row r="66" spans="1:1" ht="52.2" x14ac:dyDescent="0.3">
      <c r="A66" s="292" t="s">
        <v>1740</v>
      </c>
    </row>
    <row r="67" spans="1:1" ht="34.799999999999997" x14ac:dyDescent="0.3">
      <c r="A67" s="292" t="s">
        <v>1739</v>
      </c>
    </row>
    <row r="68" spans="1:1" ht="34.799999999999997" x14ac:dyDescent="0.3">
      <c r="A68" s="292" t="s">
        <v>1738</v>
      </c>
    </row>
    <row r="69" spans="1:1" ht="17.399999999999999" x14ac:dyDescent="0.3">
      <c r="A69" s="295" t="s">
        <v>1737</v>
      </c>
    </row>
    <row r="70" spans="1:1" ht="52.2" x14ac:dyDescent="0.3">
      <c r="A70" s="292" t="s">
        <v>1736</v>
      </c>
    </row>
    <row r="71" spans="1:1" ht="17.399999999999999" x14ac:dyDescent="0.3">
      <c r="A71" s="292" t="s">
        <v>1735</v>
      </c>
    </row>
    <row r="72" spans="1:1" ht="17.399999999999999" x14ac:dyDescent="0.3">
      <c r="A72" s="295" t="s">
        <v>1734</v>
      </c>
    </row>
    <row r="73" spans="1:1" ht="17.399999999999999" x14ac:dyDescent="0.3">
      <c r="A73" s="292" t="s">
        <v>1733</v>
      </c>
    </row>
    <row r="74" spans="1:1" ht="17.399999999999999" x14ac:dyDescent="0.3">
      <c r="A74" s="295" t="s">
        <v>1732</v>
      </c>
    </row>
    <row r="75" spans="1:1" ht="34.799999999999997" x14ac:dyDescent="0.3">
      <c r="A75" s="292" t="s">
        <v>1731</v>
      </c>
    </row>
    <row r="76" spans="1:1" ht="17.399999999999999" x14ac:dyDescent="0.3">
      <c r="A76" s="292" t="s">
        <v>1730</v>
      </c>
    </row>
    <row r="77" spans="1:1" ht="52.2" x14ac:dyDescent="0.3">
      <c r="A77" s="292" t="s">
        <v>1729</v>
      </c>
    </row>
    <row r="78" spans="1:1" ht="17.399999999999999" x14ac:dyDescent="0.3">
      <c r="A78" s="295" t="s">
        <v>1728</v>
      </c>
    </row>
    <row r="79" spans="1:1" ht="17.399999999999999" x14ac:dyDescent="0.35">
      <c r="A79" s="296" t="s">
        <v>1727</v>
      </c>
    </row>
    <row r="80" spans="1:1" ht="17.399999999999999" x14ac:dyDescent="0.3">
      <c r="A80" s="295" t="s">
        <v>1726</v>
      </c>
    </row>
    <row r="81" spans="1:1" ht="34.799999999999997" x14ac:dyDescent="0.3">
      <c r="A81" s="292" t="s">
        <v>1725</v>
      </c>
    </row>
    <row r="82" spans="1:1" ht="34.799999999999997" x14ac:dyDescent="0.3">
      <c r="A82" s="292" t="s">
        <v>1724</v>
      </c>
    </row>
    <row r="83" spans="1:1" ht="34.799999999999997" x14ac:dyDescent="0.3">
      <c r="A83" s="292" t="s">
        <v>1723</v>
      </c>
    </row>
    <row r="84" spans="1:1" ht="34.799999999999997" x14ac:dyDescent="0.3">
      <c r="A84" s="292" t="s">
        <v>1722</v>
      </c>
    </row>
    <row r="85" spans="1:1" ht="34.799999999999997" x14ac:dyDescent="0.3">
      <c r="A85" s="292" t="s">
        <v>1721</v>
      </c>
    </row>
    <row r="86" spans="1:1" ht="17.399999999999999" x14ac:dyDescent="0.3">
      <c r="A86" s="295" t="s">
        <v>1720</v>
      </c>
    </row>
    <row r="87" spans="1:1" ht="17.399999999999999" x14ac:dyDescent="0.3">
      <c r="A87" s="292" t="s">
        <v>1719</v>
      </c>
    </row>
    <row r="88" spans="1:1" ht="34.799999999999997" x14ac:dyDescent="0.3">
      <c r="A88" s="292" t="s">
        <v>1718</v>
      </c>
    </row>
    <row r="89" spans="1:1" ht="17.399999999999999" x14ac:dyDescent="0.3">
      <c r="A89" s="295" t="s">
        <v>1717</v>
      </c>
    </row>
    <row r="90" spans="1:1" ht="34.799999999999997" x14ac:dyDescent="0.3">
      <c r="A90" s="292" t="s">
        <v>1716</v>
      </c>
    </row>
    <row r="91" spans="1:1" ht="17.399999999999999" x14ac:dyDescent="0.3">
      <c r="A91" s="295" t="s">
        <v>1715</v>
      </c>
    </row>
    <row r="92" spans="1:1" ht="17.399999999999999" x14ac:dyDescent="0.35">
      <c r="A92" s="296" t="s">
        <v>1714</v>
      </c>
    </row>
    <row r="93" spans="1:1" ht="17.399999999999999" x14ac:dyDescent="0.3">
      <c r="A93" s="292" t="s">
        <v>1713</v>
      </c>
    </row>
    <row r="94" spans="1:1" ht="17.399999999999999" x14ac:dyDescent="0.3">
      <c r="A94" s="292"/>
    </row>
    <row r="95" spans="1:1" ht="18" x14ac:dyDescent="0.3">
      <c r="A95" s="293" t="s">
        <v>1712</v>
      </c>
    </row>
    <row r="96" spans="1:1" ht="34.799999999999997" x14ac:dyDescent="0.35">
      <c r="A96" s="296" t="s">
        <v>1711</v>
      </c>
    </row>
    <row r="97" spans="1:1" ht="17.399999999999999" x14ac:dyDescent="0.35">
      <c r="A97" s="296" t="s">
        <v>1710</v>
      </c>
    </row>
    <row r="98" spans="1:1" ht="17.399999999999999" x14ac:dyDescent="0.3">
      <c r="A98" s="295" t="s">
        <v>1709</v>
      </c>
    </row>
    <row r="99" spans="1:1" ht="17.399999999999999" x14ac:dyDescent="0.3">
      <c r="A99" s="294" t="s">
        <v>1708</v>
      </c>
    </row>
    <row r="100" spans="1:1" ht="17.399999999999999" x14ac:dyDescent="0.3">
      <c r="A100" s="292" t="s">
        <v>1707</v>
      </c>
    </row>
    <row r="101" spans="1:1" ht="17.399999999999999" x14ac:dyDescent="0.3">
      <c r="A101" s="292" t="s">
        <v>1706</v>
      </c>
    </row>
    <row r="102" spans="1:1" ht="17.399999999999999" x14ac:dyDescent="0.3">
      <c r="A102" s="292" t="s">
        <v>1705</v>
      </c>
    </row>
    <row r="103" spans="1:1" ht="17.399999999999999" x14ac:dyDescent="0.3">
      <c r="A103" s="292" t="s">
        <v>1704</v>
      </c>
    </row>
    <row r="104" spans="1:1" ht="34.799999999999997" x14ac:dyDescent="0.3">
      <c r="A104" s="292" t="s">
        <v>1703</v>
      </c>
    </row>
    <row r="105" spans="1:1" ht="17.399999999999999" x14ac:dyDescent="0.3">
      <c r="A105" s="294" t="s">
        <v>1702</v>
      </c>
    </row>
    <row r="106" spans="1:1" ht="17.399999999999999" x14ac:dyDescent="0.3">
      <c r="A106" s="292" t="s">
        <v>1701</v>
      </c>
    </row>
    <row r="107" spans="1:1" ht="17.399999999999999" x14ac:dyDescent="0.3">
      <c r="A107" s="292" t="s">
        <v>1700</v>
      </c>
    </row>
    <row r="108" spans="1:1" ht="17.399999999999999" x14ac:dyDescent="0.3">
      <c r="A108" s="292" t="s">
        <v>1699</v>
      </c>
    </row>
    <row r="109" spans="1:1" ht="17.399999999999999" x14ac:dyDescent="0.3">
      <c r="A109" s="292" t="s">
        <v>1698</v>
      </c>
    </row>
    <row r="110" spans="1:1" ht="17.399999999999999" x14ac:dyDescent="0.3">
      <c r="A110" s="292" t="s">
        <v>1697</v>
      </c>
    </row>
    <row r="111" spans="1:1" ht="17.399999999999999" x14ac:dyDescent="0.3">
      <c r="A111" s="292" t="s">
        <v>1696</v>
      </c>
    </row>
    <row r="112" spans="1:1" ht="17.399999999999999" x14ac:dyDescent="0.3">
      <c r="A112" s="295" t="s">
        <v>1695</v>
      </c>
    </row>
    <row r="113" spans="1:1" ht="17.399999999999999" x14ac:dyDescent="0.3">
      <c r="A113" s="292" t="s">
        <v>1694</v>
      </c>
    </row>
    <row r="114" spans="1:1" ht="17.399999999999999" x14ac:dyDescent="0.3">
      <c r="A114" s="294" t="s">
        <v>1693</v>
      </c>
    </row>
    <row r="115" spans="1:1" ht="17.399999999999999" x14ac:dyDescent="0.3">
      <c r="A115" s="292" t="s">
        <v>1692</v>
      </c>
    </row>
    <row r="116" spans="1:1" ht="17.399999999999999" x14ac:dyDescent="0.3">
      <c r="A116" s="292" t="s">
        <v>1691</v>
      </c>
    </row>
    <row r="117" spans="1:1" ht="17.399999999999999" x14ac:dyDescent="0.3">
      <c r="A117" s="294" t="s">
        <v>1690</v>
      </c>
    </row>
    <row r="118" spans="1:1" ht="17.399999999999999" x14ac:dyDescent="0.3">
      <c r="A118" s="292" t="s">
        <v>1689</v>
      </c>
    </row>
    <row r="119" spans="1:1" ht="17.399999999999999" x14ac:dyDescent="0.3">
      <c r="A119" s="292" t="s">
        <v>1688</v>
      </c>
    </row>
    <row r="120" spans="1:1" ht="17.399999999999999" x14ac:dyDescent="0.3">
      <c r="A120" s="292" t="s">
        <v>1687</v>
      </c>
    </row>
    <row r="121" spans="1:1" ht="17.399999999999999" x14ac:dyDescent="0.3">
      <c r="A121" s="295" t="s">
        <v>1686</v>
      </c>
    </row>
    <row r="122" spans="1:1" ht="17.399999999999999" x14ac:dyDescent="0.3">
      <c r="A122" s="294" t="s">
        <v>1685</v>
      </c>
    </row>
    <row r="123" spans="1:1" ht="17.399999999999999" x14ac:dyDescent="0.3">
      <c r="A123" s="294" t="s">
        <v>1684</v>
      </c>
    </row>
    <row r="124" spans="1:1" ht="17.399999999999999" x14ac:dyDescent="0.3">
      <c r="A124" s="292" t="s">
        <v>1683</v>
      </c>
    </row>
    <row r="125" spans="1:1" ht="17.399999999999999" x14ac:dyDescent="0.3">
      <c r="A125" s="292" t="s">
        <v>1682</v>
      </c>
    </row>
    <row r="126" spans="1:1" ht="17.399999999999999" x14ac:dyDescent="0.3">
      <c r="A126" s="292" t="s">
        <v>1681</v>
      </c>
    </row>
    <row r="127" spans="1:1" ht="17.399999999999999" x14ac:dyDescent="0.3">
      <c r="A127" s="292" t="s">
        <v>1680</v>
      </c>
    </row>
    <row r="128" spans="1:1" ht="17.399999999999999" x14ac:dyDescent="0.3">
      <c r="A128" s="292" t="s">
        <v>1679</v>
      </c>
    </row>
    <row r="129" spans="1:1" ht="17.399999999999999" x14ac:dyDescent="0.3">
      <c r="A129" s="295" t="s">
        <v>1678</v>
      </c>
    </row>
    <row r="130" spans="1:1" ht="34.799999999999997" x14ac:dyDescent="0.3">
      <c r="A130" s="292" t="s">
        <v>1677</v>
      </c>
    </row>
    <row r="131" spans="1:1" ht="69.599999999999994" x14ac:dyDescent="0.3">
      <c r="A131" s="292" t="s">
        <v>1676</v>
      </c>
    </row>
    <row r="132" spans="1:1" ht="34.799999999999997" x14ac:dyDescent="0.3">
      <c r="A132" s="292" t="s">
        <v>1675</v>
      </c>
    </row>
    <row r="133" spans="1:1" ht="17.399999999999999" x14ac:dyDescent="0.3">
      <c r="A133" s="295" t="s">
        <v>1674</v>
      </c>
    </row>
    <row r="134" spans="1:1" ht="34.799999999999997" x14ac:dyDescent="0.3">
      <c r="A134" s="294" t="s">
        <v>1673</v>
      </c>
    </row>
    <row r="135" spans="1:1" ht="17.399999999999999" x14ac:dyDescent="0.3">
      <c r="A135" s="294"/>
    </row>
    <row r="136" spans="1:1" ht="18" x14ac:dyDescent="0.3">
      <c r="A136" s="293" t="s">
        <v>1672</v>
      </c>
    </row>
    <row r="137" spans="1:1" ht="17.399999999999999" x14ac:dyDescent="0.3">
      <c r="A137" s="292" t="s">
        <v>1671</v>
      </c>
    </row>
    <row r="138" spans="1:1" ht="52.2" x14ac:dyDescent="0.3">
      <c r="A138" s="290" t="s">
        <v>1670</v>
      </c>
    </row>
    <row r="139" spans="1:1" ht="34.799999999999997" x14ac:dyDescent="0.3">
      <c r="A139" s="290" t="s">
        <v>1669</v>
      </c>
    </row>
    <row r="140" spans="1:1" ht="17.399999999999999" x14ac:dyDescent="0.3">
      <c r="A140" s="289" t="s">
        <v>1668</v>
      </c>
    </row>
    <row r="141" spans="1:1" ht="17.399999999999999" x14ac:dyDescent="0.3">
      <c r="A141" s="291" t="s">
        <v>1667</v>
      </c>
    </row>
    <row r="142" spans="1:1" ht="34.799999999999997" x14ac:dyDescent="0.35">
      <c r="A142" s="288" t="s">
        <v>1666</v>
      </c>
    </row>
    <row r="143" spans="1:1" ht="17.399999999999999" x14ac:dyDescent="0.3">
      <c r="A143" s="290" t="s">
        <v>1665</v>
      </c>
    </row>
    <row r="144" spans="1:1" ht="17.399999999999999" x14ac:dyDescent="0.3">
      <c r="A144" s="290" t="s">
        <v>1664</v>
      </c>
    </row>
    <row r="145" spans="1:1" ht="17.399999999999999" x14ac:dyDescent="0.3">
      <c r="A145" s="291" t="s">
        <v>1663</v>
      </c>
    </row>
    <row r="146" spans="1:1" ht="17.399999999999999" x14ac:dyDescent="0.3">
      <c r="A146" s="289" t="s">
        <v>1662</v>
      </c>
    </row>
    <row r="147" spans="1:1" ht="17.399999999999999" x14ac:dyDescent="0.3">
      <c r="A147" s="291" t="s">
        <v>1661</v>
      </c>
    </row>
    <row r="148" spans="1:1" ht="17.399999999999999" x14ac:dyDescent="0.3">
      <c r="A148" s="290" t="s">
        <v>1660</v>
      </c>
    </row>
    <row r="149" spans="1:1" ht="17.399999999999999" x14ac:dyDescent="0.3">
      <c r="A149" s="290" t="s">
        <v>1659</v>
      </c>
    </row>
    <row r="150" spans="1:1" ht="17.399999999999999" x14ac:dyDescent="0.3">
      <c r="A150" s="290" t="s">
        <v>1658</v>
      </c>
    </row>
    <row r="151" spans="1:1" ht="34.799999999999997" x14ac:dyDescent="0.3">
      <c r="A151" s="291" t="s">
        <v>1657</v>
      </c>
    </row>
    <row r="152" spans="1:1" ht="17.399999999999999" x14ac:dyDescent="0.3">
      <c r="A152" s="289" t="s">
        <v>1656</v>
      </c>
    </row>
    <row r="153" spans="1:1" ht="17.399999999999999" x14ac:dyDescent="0.3">
      <c r="A153" s="290" t="s">
        <v>1655</v>
      </c>
    </row>
    <row r="154" spans="1:1" ht="17.399999999999999" x14ac:dyDescent="0.3">
      <c r="A154" s="290" t="s">
        <v>1654</v>
      </c>
    </row>
    <row r="155" spans="1:1" ht="17.399999999999999" x14ac:dyDescent="0.3">
      <c r="A155" s="290" t="s">
        <v>1653</v>
      </c>
    </row>
    <row r="156" spans="1:1" ht="17.399999999999999" x14ac:dyDescent="0.3">
      <c r="A156" s="290" t="s">
        <v>1652</v>
      </c>
    </row>
    <row r="157" spans="1:1" ht="34.799999999999997" x14ac:dyDescent="0.3">
      <c r="A157" s="290" t="s">
        <v>1651</v>
      </c>
    </row>
    <row r="158" spans="1:1" ht="34.799999999999997" x14ac:dyDescent="0.3">
      <c r="A158" s="290" t="s">
        <v>1650</v>
      </c>
    </row>
    <row r="159" spans="1:1" ht="17.399999999999999" x14ac:dyDescent="0.3">
      <c r="A159" s="289" t="s">
        <v>1649</v>
      </c>
    </row>
    <row r="160" spans="1:1" ht="34.799999999999997" x14ac:dyDescent="0.3">
      <c r="A160" s="290" t="s">
        <v>1648</v>
      </c>
    </row>
    <row r="161" spans="1:1" ht="34.799999999999997" x14ac:dyDescent="0.3">
      <c r="A161" s="290" t="s">
        <v>1647</v>
      </c>
    </row>
    <row r="162" spans="1:1" ht="17.399999999999999" x14ac:dyDescent="0.3">
      <c r="A162" s="290" t="s">
        <v>1646</v>
      </c>
    </row>
    <row r="163" spans="1:1" ht="17.399999999999999" x14ac:dyDescent="0.3">
      <c r="A163" s="289" t="s">
        <v>1645</v>
      </c>
    </row>
    <row r="164" spans="1:1" ht="34.799999999999997" x14ac:dyDescent="0.35">
      <c r="A164" s="288" t="s">
        <v>1644</v>
      </c>
    </row>
    <row r="165" spans="1:1" ht="34.799999999999997" x14ac:dyDescent="0.3">
      <c r="A165" s="290" t="s">
        <v>1643</v>
      </c>
    </row>
    <row r="166" spans="1:1" ht="17.399999999999999" x14ac:dyDescent="0.3">
      <c r="A166" s="289" t="s">
        <v>1642</v>
      </c>
    </row>
    <row r="167" spans="1:1" ht="17.399999999999999" x14ac:dyDescent="0.3">
      <c r="A167" s="290" t="s">
        <v>1641</v>
      </c>
    </row>
    <row r="168" spans="1:1" ht="17.399999999999999" x14ac:dyDescent="0.3">
      <c r="A168" s="289" t="s">
        <v>1640</v>
      </c>
    </row>
    <row r="169" spans="1:1" ht="17.399999999999999" x14ac:dyDescent="0.35">
      <c r="A169" s="288" t="s">
        <v>1639</v>
      </c>
    </row>
    <row r="170" spans="1:1" ht="17.399999999999999" x14ac:dyDescent="0.35">
      <c r="A170" s="288"/>
    </row>
    <row r="171" spans="1:1" ht="17.399999999999999" x14ac:dyDescent="0.35">
      <c r="A171" s="288"/>
    </row>
    <row r="172" spans="1:1" ht="17.399999999999999" x14ac:dyDescent="0.35">
      <c r="A172" s="288"/>
    </row>
    <row r="173" spans="1:1" ht="17.399999999999999" x14ac:dyDescent="0.35">
      <c r="A173" s="288"/>
    </row>
    <row r="174" spans="1:1" ht="17.399999999999999" x14ac:dyDescent="0.35">
      <c r="A174" s="288"/>
    </row>
  </sheetData>
  <pageMargins left="0.70866141732283472" right="0.70866141732283472" top="0.74803149606299213" bottom="0.74803149606299213" header="0.31496062992125984" footer="0.31496062992125984"/>
  <pageSetup paperSize="9" scale="49" fitToHeight="0" orientation="landscape" r:id="rId1"/>
  <headerFooter>
    <oddHeader>&amp;R&amp;G</oddHeader>
    <oddFooter>&amp;R_x000D_&amp;1#&amp;"Calibri"&amp;10&amp;K0078D7 Classification : Internal</oddFooter>
  </headerFooter>
  <rowBreaks count="3" manualBreakCount="3">
    <brk id="14" man="1"/>
    <brk id="49"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8"/>
  <sheetViews>
    <sheetView zoomScaleNormal="100" workbookViewId="0"/>
  </sheetViews>
  <sheetFormatPr defaultRowHeight="13.2" x14ac:dyDescent="0.25"/>
  <cols>
    <col min="1" max="1" width="0.33203125" customWidth="1"/>
    <col min="2" max="2" width="14.88671875" customWidth="1"/>
    <col min="3" max="3" width="14.6640625" customWidth="1"/>
    <col min="4" max="4" width="24.77734375" customWidth="1"/>
    <col min="5" max="5" width="13.5546875" customWidth="1"/>
    <col min="6" max="6" width="17.6640625" customWidth="1"/>
  </cols>
  <sheetData>
    <row r="1" spans="2:6" s="1" customFormat="1" ht="9" customHeight="1" x14ac:dyDescent="0.15">
      <c r="B1" s="67"/>
    </row>
    <row r="2" spans="2:6" s="1" customFormat="1" ht="22.95" customHeight="1" x14ac:dyDescent="0.15">
      <c r="B2" s="67"/>
      <c r="D2" s="72" t="s">
        <v>14</v>
      </c>
      <c r="E2" s="72"/>
      <c r="F2" s="72"/>
    </row>
    <row r="3" spans="2:6" s="1" customFormat="1" ht="5.85" customHeight="1" x14ac:dyDescent="0.15">
      <c r="B3" s="67"/>
    </row>
    <row r="4" spans="2:6" s="1" customFormat="1" ht="1.05" customHeight="1" x14ac:dyDescent="0.15"/>
    <row r="5" spans="2:6" s="1" customFormat="1" ht="33" customHeight="1" x14ac:dyDescent="0.15">
      <c r="B5" s="68" t="s">
        <v>1093</v>
      </c>
      <c r="C5" s="68"/>
      <c r="D5" s="68"/>
      <c r="E5" s="68"/>
      <c r="F5" s="68"/>
    </row>
    <row r="6" spans="2:6" s="1" customFormat="1" ht="6.3" customHeight="1" x14ac:dyDescent="0.15"/>
    <row r="7" spans="2:6" s="1" customFormat="1" ht="24.45" customHeight="1" x14ac:dyDescent="0.15">
      <c r="B7" s="8" t="s">
        <v>1095</v>
      </c>
      <c r="C7" s="3">
        <v>45688</v>
      </c>
      <c r="D7" s="43" t="s">
        <v>1094</v>
      </c>
    </row>
    <row r="8" spans="2:6" s="1" customFormat="1" ht="4.2" customHeight="1" x14ac:dyDescent="0.15"/>
    <row r="9" spans="2:6" s="1" customFormat="1" ht="19.2" customHeight="1" x14ac:dyDescent="0.15">
      <c r="B9" s="83" t="s">
        <v>1096</v>
      </c>
      <c r="C9" s="83"/>
      <c r="D9" s="83"/>
      <c r="E9" s="83"/>
      <c r="F9" s="83"/>
    </row>
    <row r="10" spans="2:6" s="1" customFormat="1" ht="2.1" customHeight="1" x14ac:dyDescent="0.15"/>
    <row r="11" spans="2:6" s="1" customFormat="1" ht="11.1" customHeight="1" x14ac:dyDescent="0.15">
      <c r="B11" s="93" t="s">
        <v>1097</v>
      </c>
      <c r="C11" s="93"/>
    </row>
    <row r="12" spans="2:6" s="1" customFormat="1" ht="2.7" customHeight="1" x14ac:dyDescent="0.15"/>
    <row r="13" spans="2:6" s="1" customFormat="1" ht="17.100000000000001" customHeight="1" x14ac:dyDescent="0.15">
      <c r="B13" s="94" t="s">
        <v>1057</v>
      </c>
      <c r="C13" s="94"/>
      <c r="D13" s="94"/>
      <c r="E13" s="94"/>
      <c r="F13" s="32">
        <v>2928468946.00001</v>
      </c>
    </row>
    <row r="14" spans="2:6" s="1" customFormat="1" ht="17.100000000000001" customHeight="1" x14ac:dyDescent="0.15">
      <c r="B14" s="90" t="s">
        <v>1058</v>
      </c>
      <c r="C14" s="90"/>
      <c r="D14" s="90"/>
      <c r="E14" s="90"/>
      <c r="F14" s="33">
        <v>2928468946.00001</v>
      </c>
    </row>
    <row r="15" spans="2:6" s="1" customFormat="1" ht="17.100000000000001" customHeight="1" x14ac:dyDescent="0.15">
      <c r="B15" s="90" t="s">
        <v>1059</v>
      </c>
      <c r="C15" s="90"/>
      <c r="D15" s="90"/>
      <c r="E15" s="90"/>
      <c r="F15" s="33">
        <v>475251335.86000001</v>
      </c>
    </row>
    <row r="16" spans="2:6" s="1" customFormat="1" ht="17.100000000000001" customHeight="1" x14ac:dyDescent="0.15">
      <c r="B16" s="90" t="s">
        <v>496</v>
      </c>
      <c r="C16" s="90"/>
      <c r="D16" s="90"/>
      <c r="E16" s="90"/>
      <c r="F16" s="33">
        <v>22302</v>
      </c>
    </row>
    <row r="17" spans="2:6" s="1" customFormat="1" ht="17.100000000000001" customHeight="1" x14ac:dyDescent="0.15">
      <c r="B17" s="90" t="s">
        <v>1060</v>
      </c>
      <c r="C17" s="90"/>
      <c r="D17" s="90"/>
      <c r="E17" s="90"/>
      <c r="F17" s="33">
        <v>41998</v>
      </c>
    </row>
    <row r="18" spans="2:6" s="1" customFormat="1" ht="17.100000000000001" customHeight="1" x14ac:dyDescent="0.15">
      <c r="B18" s="90" t="s">
        <v>1061</v>
      </c>
      <c r="C18" s="90"/>
      <c r="D18" s="90"/>
      <c r="E18" s="90"/>
      <c r="F18" s="33">
        <v>131309.700744328</v>
      </c>
    </row>
    <row r="19" spans="2:6" s="1" customFormat="1" ht="17.100000000000001" customHeight="1" x14ac:dyDescent="0.15">
      <c r="B19" s="90" t="s">
        <v>1062</v>
      </c>
      <c r="C19" s="90"/>
      <c r="D19" s="90"/>
      <c r="E19" s="90"/>
      <c r="F19" s="33">
        <v>69728.771512929306</v>
      </c>
    </row>
    <row r="20" spans="2:6" s="1" customFormat="1" ht="17.100000000000001" customHeight="1" x14ac:dyDescent="0.15">
      <c r="B20" s="90" t="s">
        <v>1063</v>
      </c>
      <c r="C20" s="90"/>
      <c r="D20" s="90"/>
      <c r="E20" s="90"/>
      <c r="F20" s="34">
        <v>0.48286933732550402</v>
      </c>
    </row>
    <row r="21" spans="2:6" s="1" customFormat="1" ht="17.100000000000001" customHeight="1" x14ac:dyDescent="0.15">
      <c r="B21" s="90" t="s">
        <v>1064</v>
      </c>
      <c r="C21" s="90"/>
      <c r="D21" s="90"/>
      <c r="E21" s="90"/>
      <c r="F21" s="34">
        <v>0.56913668452174004</v>
      </c>
    </row>
    <row r="22" spans="2:6" s="1" customFormat="1" ht="17.100000000000001" customHeight="1" x14ac:dyDescent="0.15">
      <c r="B22" s="90" t="s">
        <v>1065</v>
      </c>
      <c r="C22" s="90"/>
      <c r="D22" s="90"/>
      <c r="E22" s="90"/>
      <c r="F22" s="35">
        <v>5.0633415035460896</v>
      </c>
    </row>
    <row r="23" spans="2:6" s="1" customFormat="1" ht="17.100000000000001" customHeight="1" x14ac:dyDescent="0.15">
      <c r="B23" s="90" t="s">
        <v>1066</v>
      </c>
      <c r="C23" s="90"/>
      <c r="D23" s="90"/>
      <c r="E23" s="90"/>
      <c r="F23" s="35">
        <v>14.848081032090599</v>
      </c>
    </row>
    <row r="24" spans="2:6" s="1" customFormat="1" ht="17.100000000000001" customHeight="1" x14ac:dyDescent="0.15">
      <c r="B24" s="90" t="s">
        <v>1067</v>
      </c>
      <c r="C24" s="90"/>
      <c r="D24" s="90"/>
      <c r="E24" s="90"/>
      <c r="F24" s="35">
        <v>19.9114225356365</v>
      </c>
    </row>
    <row r="25" spans="2:6" s="1" customFormat="1" ht="17.100000000000001" customHeight="1" x14ac:dyDescent="0.15">
      <c r="B25" s="90" t="s">
        <v>1068</v>
      </c>
      <c r="C25" s="90"/>
      <c r="D25" s="90"/>
      <c r="E25" s="90"/>
      <c r="F25" s="34">
        <v>0.92185486713369802</v>
      </c>
    </row>
    <row r="26" spans="2:6" s="1" customFormat="1" ht="17.100000000000001" customHeight="1" x14ac:dyDescent="0.15">
      <c r="B26" s="90" t="s">
        <v>1069</v>
      </c>
      <c r="C26" s="90"/>
      <c r="D26" s="90"/>
      <c r="E26" s="90"/>
      <c r="F26" s="34">
        <v>7.8145132866298705E-2</v>
      </c>
    </row>
    <row r="27" spans="2:6" s="1" customFormat="1" ht="17.100000000000001" customHeight="1" x14ac:dyDescent="0.15">
      <c r="B27" s="90" t="s">
        <v>1070</v>
      </c>
      <c r="C27" s="90"/>
      <c r="D27" s="90"/>
      <c r="E27" s="90"/>
      <c r="F27" s="34">
        <v>1.9585049871099901E-2</v>
      </c>
    </row>
    <row r="28" spans="2:6" s="1" customFormat="1" ht="17.100000000000001" customHeight="1" x14ac:dyDescent="0.15">
      <c r="B28" s="90" t="s">
        <v>1071</v>
      </c>
      <c r="C28" s="90"/>
      <c r="D28" s="90"/>
      <c r="E28" s="90"/>
      <c r="F28" s="34">
        <v>1.9247260408242099E-2</v>
      </c>
    </row>
    <row r="29" spans="2:6" s="1" customFormat="1" ht="17.100000000000001" customHeight="1" x14ac:dyDescent="0.15">
      <c r="B29" s="90" t="s">
        <v>1072</v>
      </c>
      <c r="C29" s="90"/>
      <c r="D29" s="90"/>
      <c r="E29" s="90"/>
      <c r="F29" s="34">
        <v>2.3569851598096801E-2</v>
      </c>
    </row>
    <row r="30" spans="2:6" s="1" customFormat="1" ht="17.100000000000001" customHeight="1" x14ac:dyDescent="0.15">
      <c r="B30" s="90" t="s">
        <v>1073</v>
      </c>
      <c r="C30" s="90"/>
      <c r="D30" s="90"/>
      <c r="E30" s="90"/>
      <c r="F30" s="35">
        <v>7.8429433647903304</v>
      </c>
    </row>
    <row r="31" spans="2:6" s="1" customFormat="1" ht="17.100000000000001" customHeight="1" x14ac:dyDescent="0.15">
      <c r="B31" s="90" t="s">
        <v>1074</v>
      </c>
      <c r="C31" s="90"/>
      <c r="D31" s="90"/>
      <c r="E31" s="90"/>
      <c r="F31" s="35">
        <v>7.21334550547909</v>
      </c>
    </row>
    <row r="32" spans="2:6" s="1" customFormat="1" ht="17.100000000000001" customHeight="1" x14ac:dyDescent="0.15">
      <c r="B32" s="91" t="s">
        <v>1075</v>
      </c>
      <c r="C32" s="91"/>
      <c r="D32" s="91"/>
      <c r="E32" s="91"/>
      <c r="F32" s="36">
        <v>5.0461842937363902E-5</v>
      </c>
    </row>
    <row r="33" spans="2:7" s="1" customFormat="1" ht="5.25" customHeight="1" x14ac:dyDescent="0.15"/>
    <row r="34" spans="2:7" s="1" customFormat="1" ht="19.2" customHeight="1" x14ac:dyDescent="0.15">
      <c r="B34" s="83" t="s">
        <v>1098</v>
      </c>
      <c r="C34" s="83"/>
      <c r="D34" s="83"/>
      <c r="E34" s="83"/>
    </row>
    <row r="35" spans="2:7" s="1" customFormat="1" ht="5.25" customHeight="1" x14ac:dyDescent="0.15"/>
    <row r="36" spans="2:7" s="1" customFormat="1" ht="21.3" customHeight="1" x14ac:dyDescent="0.25">
      <c r="B36" s="92" t="s">
        <v>1076</v>
      </c>
      <c r="C36" s="92"/>
      <c r="D36" s="92"/>
      <c r="E36" s="92"/>
      <c r="F36" s="23">
        <v>131192234.27</v>
      </c>
    </row>
    <row r="37" spans="2:7" s="1" customFormat="1" ht="5.25" customHeight="1" x14ac:dyDescent="0.15"/>
    <row r="38" spans="2:7" s="1" customFormat="1" ht="19.2" customHeight="1" x14ac:dyDescent="0.15">
      <c r="B38" s="83" t="s">
        <v>1099</v>
      </c>
      <c r="C38" s="83"/>
      <c r="D38" s="83"/>
      <c r="E38" s="83"/>
    </row>
    <row r="39" spans="2:7" s="1" customFormat="1" ht="5.25" customHeight="1" x14ac:dyDescent="0.15"/>
    <row r="40" spans="2:7" s="1" customFormat="1" ht="11.1" customHeight="1" x14ac:dyDescent="0.15">
      <c r="B40" s="37" t="s">
        <v>943</v>
      </c>
      <c r="C40" s="38" t="s">
        <v>1077</v>
      </c>
      <c r="D40" s="38" t="s">
        <v>1078</v>
      </c>
      <c r="E40" s="38" t="s">
        <v>1079</v>
      </c>
      <c r="F40" s="85" t="s">
        <v>1080</v>
      </c>
      <c r="G40" s="85"/>
    </row>
    <row r="41" spans="2:7" s="1" customFormat="1" ht="14.4" customHeight="1" x14ac:dyDescent="0.15">
      <c r="B41" s="39" t="s">
        <v>10</v>
      </c>
      <c r="C41" s="11" t="s">
        <v>1081</v>
      </c>
      <c r="D41" s="11" t="s">
        <v>1081</v>
      </c>
      <c r="E41" s="11" t="s">
        <v>1081</v>
      </c>
      <c r="F41" s="86" t="s">
        <v>1081</v>
      </c>
      <c r="G41" s="86"/>
    </row>
    <row r="42" spans="2:7" s="1" customFormat="1" ht="12.75" customHeight="1" x14ac:dyDescent="0.15">
      <c r="B42" s="40" t="s">
        <v>942</v>
      </c>
      <c r="C42" s="41" t="s">
        <v>1082</v>
      </c>
      <c r="D42" s="41" t="s">
        <v>1083</v>
      </c>
      <c r="E42" s="41" t="s">
        <v>1084</v>
      </c>
      <c r="F42" s="87" t="s">
        <v>1085</v>
      </c>
      <c r="G42" s="87"/>
    </row>
    <row r="43" spans="2:7" s="1" customFormat="1" ht="12.75" customHeight="1" x14ac:dyDescent="0.15">
      <c r="B43" s="39" t="s">
        <v>947</v>
      </c>
      <c r="C43" s="11" t="s">
        <v>1</v>
      </c>
      <c r="D43" s="11" t="s">
        <v>1</v>
      </c>
      <c r="E43" s="11" t="s">
        <v>1</v>
      </c>
      <c r="F43" s="86" t="s">
        <v>1</v>
      </c>
      <c r="G43" s="86"/>
    </row>
    <row r="44" spans="2:7" s="1" customFormat="1" ht="12.75" customHeight="1" x14ac:dyDescent="0.15">
      <c r="B44" s="40" t="s">
        <v>1086</v>
      </c>
      <c r="C44" s="12">
        <v>2000000</v>
      </c>
      <c r="D44" s="12">
        <v>6000000</v>
      </c>
      <c r="E44" s="12">
        <v>7000000</v>
      </c>
      <c r="F44" s="88">
        <v>5000000</v>
      </c>
      <c r="G44" s="88"/>
    </row>
    <row r="45" spans="2:7" s="1" customFormat="1" ht="12.75" customHeight="1" x14ac:dyDescent="0.15">
      <c r="B45" s="40" t="s">
        <v>946</v>
      </c>
      <c r="C45" s="13">
        <v>46195</v>
      </c>
      <c r="D45" s="13">
        <v>46926</v>
      </c>
      <c r="E45" s="13">
        <v>47656</v>
      </c>
      <c r="F45" s="77">
        <v>48143</v>
      </c>
      <c r="G45" s="77"/>
    </row>
    <row r="46" spans="2:7" s="1" customFormat="1" ht="12.75" customHeight="1" x14ac:dyDescent="0.15">
      <c r="B46" s="40" t="s">
        <v>948</v>
      </c>
      <c r="C46" s="11" t="s">
        <v>1087</v>
      </c>
      <c r="D46" s="11" t="s">
        <v>1087</v>
      </c>
      <c r="E46" s="11" t="s">
        <v>1087</v>
      </c>
      <c r="F46" s="86" t="s">
        <v>1087</v>
      </c>
      <c r="G46" s="86"/>
    </row>
    <row r="47" spans="2:7" s="1" customFormat="1" ht="12.75" customHeight="1" x14ac:dyDescent="0.15">
      <c r="B47" s="39" t="s">
        <v>949</v>
      </c>
      <c r="C47" s="14">
        <v>0.01</v>
      </c>
      <c r="D47" s="14">
        <v>8.0000000000000002E-3</v>
      </c>
      <c r="E47" s="14">
        <v>1E-3</v>
      </c>
      <c r="F47" s="89">
        <v>0</v>
      </c>
      <c r="G47" s="89"/>
    </row>
    <row r="48" spans="2:7" s="1" customFormat="1" ht="12.3" customHeight="1" x14ac:dyDescent="0.15">
      <c r="B48" s="39" t="s">
        <v>1088</v>
      </c>
      <c r="C48" s="11" t="s">
        <v>1089</v>
      </c>
      <c r="D48" s="11" t="s">
        <v>1089</v>
      </c>
      <c r="E48" s="11" t="s">
        <v>1089</v>
      </c>
      <c r="F48" s="86" t="s">
        <v>1089</v>
      </c>
      <c r="G48" s="86"/>
    </row>
    <row r="49" spans="2:7" s="1" customFormat="1" ht="11.1" customHeight="1" x14ac:dyDescent="0.15">
      <c r="B49" s="39" t="s">
        <v>1090</v>
      </c>
      <c r="C49" s="11" t="s">
        <v>980</v>
      </c>
      <c r="D49" s="11" t="s">
        <v>980</v>
      </c>
      <c r="E49" s="11" t="s">
        <v>980</v>
      </c>
      <c r="F49" s="86" t="s">
        <v>980</v>
      </c>
      <c r="G49" s="86"/>
    </row>
    <row r="50" spans="2:7" s="1" customFormat="1" ht="14.85" customHeight="1" x14ac:dyDescent="0.15">
      <c r="B50" s="39" t="s">
        <v>1091</v>
      </c>
      <c r="C50" s="11" t="s">
        <v>1092</v>
      </c>
      <c r="D50" s="11" t="s">
        <v>1092</v>
      </c>
      <c r="E50" s="11" t="s">
        <v>1092</v>
      </c>
      <c r="F50" s="86" t="s">
        <v>1092</v>
      </c>
      <c r="G50" s="86"/>
    </row>
    <row r="51" spans="2:7" s="1" customFormat="1" ht="26.1" customHeight="1" x14ac:dyDescent="0.15"/>
    <row r="52" spans="2:7" s="1" customFormat="1" ht="19.2" customHeight="1" x14ac:dyDescent="0.15">
      <c r="B52" s="83" t="s">
        <v>1100</v>
      </c>
      <c r="C52" s="83"/>
      <c r="D52" s="83"/>
      <c r="E52" s="83"/>
    </row>
    <row r="53" spans="2:7" s="1" customFormat="1" ht="5.25" customHeight="1" x14ac:dyDescent="0.15"/>
    <row r="54" spans="2:7" s="1" customFormat="1" ht="19.2" customHeight="1" x14ac:dyDescent="0.15">
      <c r="B54" s="6" t="s">
        <v>1101</v>
      </c>
    </row>
    <row r="55" spans="2:7" s="1" customFormat="1" ht="5.25" customHeight="1" x14ac:dyDescent="0.15"/>
    <row r="56" spans="2:7" s="1" customFormat="1" ht="19.2" customHeight="1" x14ac:dyDescent="0.15">
      <c r="B56" s="83" t="s">
        <v>1102</v>
      </c>
      <c r="C56" s="83"/>
      <c r="D56" s="83"/>
      <c r="E56" s="83"/>
    </row>
    <row r="57" spans="2:7" s="1" customFormat="1" ht="5.25" customHeight="1" x14ac:dyDescent="0.15"/>
    <row r="58" spans="2:7" s="1" customFormat="1" ht="21.3" customHeight="1" x14ac:dyDescent="0.25">
      <c r="B58" s="42">
        <v>4309798.2300000004</v>
      </c>
      <c r="C58" s="22" t="s">
        <v>1</v>
      </c>
    </row>
  </sheetData>
  <mergeCells count="41">
    <mergeCell ref="B1:B3"/>
    <mergeCell ref="B11:C11"/>
    <mergeCell ref="B13:E13"/>
    <mergeCell ref="B14:E14"/>
    <mergeCell ref="B15:E15"/>
    <mergeCell ref="B5:F5"/>
    <mergeCell ref="B16:E16"/>
    <mergeCell ref="B17:E17"/>
    <mergeCell ref="B18:E18"/>
    <mergeCell ref="B19:E19"/>
    <mergeCell ref="B20:E20"/>
    <mergeCell ref="B21:E21"/>
    <mergeCell ref="B22:E22"/>
    <mergeCell ref="B23:E23"/>
    <mergeCell ref="B24:E24"/>
    <mergeCell ref="B25:E25"/>
    <mergeCell ref="B32:E32"/>
    <mergeCell ref="B34:E34"/>
    <mergeCell ref="B36:E36"/>
    <mergeCell ref="B38:E38"/>
    <mergeCell ref="B26:E26"/>
    <mergeCell ref="B27:E27"/>
    <mergeCell ref="B28:E28"/>
    <mergeCell ref="B29:E29"/>
    <mergeCell ref="B30:E30"/>
    <mergeCell ref="B52:E52"/>
    <mergeCell ref="B56:E56"/>
    <mergeCell ref="B9:F9"/>
    <mergeCell ref="D2:F2"/>
    <mergeCell ref="F40:G40"/>
    <mergeCell ref="F41:G41"/>
    <mergeCell ref="F42:G42"/>
    <mergeCell ref="F43:G43"/>
    <mergeCell ref="F44:G44"/>
    <mergeCell ref="F45:G45"/>
    <mergeCell ref="F46:G46"/>
    <mergeCell ref="F47:G47"/>
    <mergeCell ref="F48:G48"/>
    <mergeCell ref="F49:G49"/>
    <mergeCell ref="F50:G50"/>
    <mergeCell ref="B31:E31"/>
  </mergeCells>
  <pageMargins left="0.7" right="0.7" top="0.75" bottom="0.75" header="0.3" footer="0.3"/>
  <pageSetup paperSize="9" scale="94"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V338"/>
  <sheetViews>
    <sheetView view="pageBreakPreview" topLeftCell="A306" zoomScale="60" zoomScaleNormal="100" workbookViewId="0">
      <selection activeCell="Z259" sqref="Z259:AI259"/>
    </sheetView>
  </sheetViews>
  <sheetFormatPr defaultRowHeight="13.2" x14ac:dyDescent="0.25"/>
  <cols>
    <col min="1" max="1" width="0.44140625" customWidth="1"/>
    <col min="2" max="2" width="12" customWidth="1"/>
    <col min="3" max="3" width="0.33203125" customWidth="1"/>
    <col min="4" max="4" width="0.21875" customWidth="1"/>
    <col min="5" max="5" width="0.5546875" customWidth="1"/>
    <col min="6" max="7" width="0.21875" customWidth="1"/>
    <col min="8" max="9" width="0.5546875" customWidth="1"/>
    <col min="10" max="10" width="0.44140625" customWidth="1"/>
    <col min="11" max="11" width="0.21875" customWidth="1"/>
    <col min="12" max="12" width="0.44140625" customWidth="1"/>
    <col min="13" max="13" width="6" customWidth="1"/>
    <col min="14" max="14" width="7.44140625" customWidth="1"/>
    <col min="15" max="15" width="0.33203125" customWidth="1"/>
    <col min="16" max="16" width="0.21875" customWidth="1"/>
    <col min="17" max="17" width="0.5546875" customWidth="1"/>
    <col min="18" max="19" width="0.21875" customWidth="1"/>
    <col min="20" max="21" width="0.5546875" customWidth="1"/>
    <col min="22" max="22" width="0.44140625" customWidth="1"/>
    <col min="23" max="23" width="0.21875" customWidth="1"/>
    <col min="24" max="24" width="0.5546875" customWidth="1"/>
    <col min="25" max="25" width="7.44140625" customWidth="1"/>
    <col min="26" max="26" width="0.33203125" customWidth="1"/>
    <col min="27" max="27" width="0.21875" customWidth="1"/>
    <col min="28" max="28" width="0.5546875" customWidth="1"/>
    <col min="29" max="30" width="0.21875" customWidth="1"/>
    <col min="31" max="32" width="0.5546875" customWidth="1"/>
    <col min="33" max="33" width="0.44140625" customWidth="1"/>
    <col min="34" max="34" width="0.21875" customWidth="1"/>
    <col min="35" max="35" width="15.109375" customWidth="1"/>
    <col min="36" max="36" width="0.33203125" customWidth="1"/>
    <col min="37" max="37" width="0.21875" customWidth="1"/>
    <col min="38" max="38" width="0.33203125" customWidth="1"/>
    <col min="39" max="41" width="0.21875" customWidth="1"/>
    <col min="42" max="42" width="0.5546875" customWidth="1"/>
    <col min="43" max="43" width="0.21875" customWidth="1"/>
    <col min="44" max="44" width="1" customWidth="1"/>
    <col min="45" max="45" width="8.88671875" customWidth="1"/>
    <col min="46" max="47" width="0.21875" customWidth="1"/>
    <col min="48" max="48" width="0.88671875" customWidth="1"/>
    <col min="49" max="49" width="0.21875" customWidth="1"/>
  </cols>
  <sheetData>
    <row r="1" spans="2:48" s="1" customFormat="1" ht="0.45" customHeight="1" x14ac:dyDescent="0.15"/>
    <row r="2" spans="2:48" s="1" customFormat="1" ht="7.95" customHeight="1" x14ac:dyDescent="0.15">
      <c r="B2" s="67"/>
      <c r="C2" s="67"/>
      <c r="D2" s="67"/>
      <c r="E2" s="67"/>
      <c r="F2" s="67"/>
      <c r="G2" s="67"/>
      <c r="H2" s="67"/>
      <c r="I2" s="67"/>
      <c r="J2" s="67"/>
      <c r="K2" s="67"/>
      <c r="L2" s="67"/>
    </row>
    <row r="3" spans="2:48" s="1" customFormat="1" ht="22.95" customHeight="1" x14ac:dyDescent="0.15">
      <c r="B3" s="67"/>
      <c r="C3" s="67"/>
      <c r="D3" s="67"/>
      <c r="E3" s="67"/>
      <c r="F3" s="67"/>
      <c r="G3" s="67"/>
      <c r="H3" s="67"/>
      <c r="I3" s="67"/>
      <c r="J3" s="67"/>
      <c r="K3" s="67"/>
      <c r="L3" s="67"/>
      <c r="N3" s="72" t="s">
        <v>14</v>
      </c>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row>
    <row r="4" spans="2:48" s="1" customFormat="1" ht="6.3" customHeight="1" x14ac:dyDescent="0.15">
      <c r="B4" s="67"/>
      <c r="C4" s="67"/>
      <c r="D4" s="67"/>
      <c r="E4" s="67"/>
      <c r="F4" s="67"/>
      <c r="G4" s="67"/>
      <c r="H4" s="67"/>
      <c r="I4" s="67"/>
      <c r="J4" s="67"/>
      <c r="K4" s="67"/>
      <c r="L4" s="67"/>
    </row>
    <row r="5" spans="2:48" s="1" customFormat="1" ht="2.7" customHeight="1" x14ac:dyDescent="0.15"/>
    <row r="6" spans="2:48" s="1" customFormat="1" ht="33" customHeight="1" x14ac:dyDescent="0.15">
      <c r="B6" s="68" t="s">
        <v>1217</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row>
    <row r="7" spans="2:48" s="1" customFormat="1" ht="6.9" customHeight="1" x14ac:dyDescent="0.15"/>
    <row r="8" spans="2:48" s="1" customFormat="1" ht="2.7" customHeight="1" x14ac:dyDescent="0.15">
      <c r="B8" s="73" t="s">
        <v>1095</v>
      </c>
      <c r="C8" s="73"/>
      <c r="D8" s="73"/>
      <c r="E8" s="73"/>
      <c r="F8" s="73"/>
      <c r="G8" s="73"/>
      <c r="H8" s="73"/>
      <c r="I8" s="73"/>
      <c r="J8" s="73"/>
      <c r="K8" s="73"/>
    </row>
    <row r="9" spans="2:48" s="1" customFormat="1" ht="21.3" customHeight="1" x14ac:dyDescent="0.15">
      <c r="B9" s="73"/>
      <c r="C9" s="73"/>
      <c r="D9" s="73"/>
      <c r="E9" s="73"/>
      <c r="F9" s="73"/>
      <c r="G9" s="73"/>
      <c r="H9" s="73"/>
      <c r="I9" s="73"/>
      <c r="J9" s="73"/>
      <c r="K9" s="73"/>
      <c r="N9" s="70">
        <v>45688</v>
      </c>
      <c r="O9" s="70"/>
      <c r="P9" s="70"/>
      <c r="Q9" s="70"/>
      <c r="R9" s="70"/>
      <c r="S9" s="70"/>
      <c r="T9" s="70"/>
      <c r="U9" s="70"/>
      <c r="V9" s="70"/>
      <c r="W9" s="70"/>
      <c r="X9" s="70"/>
    </row>
    <row r="10" spans="2:48" s="1" customFormat="1" ht="5.25" customHeight="1" x14ac:dyDescent="0.15">
      <c r="B10" s="73"/>
      <c r="C10" s="73"/>
      <c r="D10" s="73"/>
      <c r="E10" s="73"/>
      <c r="F10" s="73"/>
      <c r="G10" s="73"/>
      <c r="H10" s="73"/>
      <c r="I10" s="73"/>
      <c r="J10" s="73"/>
      <c r="K10" s="73"/>
    </row>
    <row r="11" spans="2:48" s="1" customFormat="1" ht="2.1" customHeight="1" x14ac:dyDescent="0.15"/>
    <row r="12" spans="2:48" s="1" customFormat="1" ht="19.2" customHeight="1" x14ac:dyDescent="0.15">
      <c r="B12" s="83" t="s">
        <v>1218</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row>
    <row r="13" spans="2:48" s="1" customFormat="1" ht="5.25" customHeight="1" x14ac:dyDescent="0.15"/>
    <row r="14" spans="2:48" s="1" customFormat="1" ht="14.85" customHeight="1" x14ac:dyDescent="0.15">
      <c r="B14" s="100"/>
      <c r="C14" s="100"/>
      <c r="D14" s="100"/>
      <c r="E14" s="100"/>
      <c r="F14" s="100"/>
      <c r="G14" s="100"/>
      <c r="H14" s="100"/>
      <c r="I14" s="100"/>
      <c r="J14" s="100"/>
      <c r="K14" s="79" t="s">
        <v>1103</v>
      </c>
      <c r="L14" s="79"/>
      <c r="M14" s="79"/>
      <c r="N14" s="79"/>
      <c r="O14" s="79"/>
      <c r="P14" s="79"/>
      <c r="Q14" s="79"/>
      <c r="R14" s="79"/>
      <c r="S14" s="79"/>
      <c r="T14" s="79"/>
      <c r="U14" s="79"/>
      <c r="V14" s="79"/>
      <c r="W14" s="79" t="s">
        <v>1104</v>
      </c>
      <c r="X14" s="79"/>
      <c r="Y14" s="79"/>
      <c r="Z14" s="79"/>
      <c r="AA14" s="79"/>
      <c r="AB14" s="79"/>
      <c r="AC14" s="79"/>
      <c r="AD14" s="79"/>
      <c r="AE14" s="79"/>
      <c r="AF14" s="79"/>
      <c r="AG14" s="79"/>
      <c r="AH14" s="79" t="s">
        <v>1105</v>
      </c>
      <c r="AI14" s="79"/>
      <c r="AJ14" s="79"/>
      <c r="AK14" s="79"/>
      <c r="AL14" s="79"/>
      <c r="AM14" s="79"/>
      <c r="AN14" s="79"/>
      <c r="AO14" s="79"/>
      <c r="AP14" s="79"/>
      <c r="AQ14" s="79"/>
      <c r="AR14" s="79"/>
      <c r="AS14" s="9" t="s">
        <v>1104</v>
      </c>
    </row>
    <row r="15" spans="2:48" s="1" customFormat="1" ht="12.3" customHeight="1" x14ac:dyDescent="0.15">
      <c r="B15" s="101" t="s">
        <v>599</v>
      </c>
      <c r="C15" s="101"/>
      <c r="D15" s="101"/>
      <c r="E15" s="101"/>
      <c r="F15" s="101"/>
      <c r="G15" s="101"/>
      <c r="H15" s="101"/>
      <c r="I15" s="101"/>
      <c r="J15" s="101"/>
      <c r="K15" s="97">
        <v>496997882.11000103</v>
      </c>
      <c r="L15" s="97"/>
      <c r="M15" s="97"/>
      <c r="N15" s="97"/>
      <c r="O15" s="97"/>
      <c r="P15" s="97"/>
      <c r="Q15" s="97"/>
      <c r="R15" s="97"/>
      <c r="S15" s="97"/>
      <c r="T15" s="97"/>
      <c r="U15" s="97"/>
      <c r="V15" s="97"/>
      <c r="W15" s="89">
        <v>0.169712532819872</v>
      </c>
      <c r="X15" s="89"/>
      <c r="Y15" s="89"/>
      <c r="Z15" s="89"/>
      <c r="AA15" s="89"/>
      <c r="AB15" s="89"/>
      <c r="AC15" s="89"/>
      <c r="AD15" s="89"/>
      <c r="AE15" s="89"/>
      <c r="AF15" s="89"/>
      <c r="AG15" s="89"/>
      <c r="AH15" s="88">
        <v>6860</v>
      </c>
      <c r="AI15" s="88"/>
      <c r="AJ15" s="88"/>
      <c r="AK15" s="88"/>
      <c r="AL15" s="88"/>
      <c r="AM15" s="88"/>
      <c r="AN15" s="88"/>
      <c r="AO15" s="88"/>
      <c r="AP15" s="88"/>
      <c r="AQ15" s="88"/>
      <c r="AR15" s="88"/>
      <c r="AS15" s="14">
        <v>0.16334111148149899</v>
      </c>
    </row>
    <row r="16" spans="2:48" s="1" customFormat="1" ht="12.3" customHeight="1" x14ac:dyDescent="0.15">
      <c r="B16" s="101" t="s">
        <v>603</v>
      </c>
      <c r="C16" s="101"/>
      <c r="D16" s="101"/>
      <c r="E16" s="101"/>
      <c r="F16" s="101"/>
      <c r="G16" s="101"/>
      <c r="H16" s="101"/>
      <c r="I16" s="101"/>
      <c r="J16" s="101"/>
      <c r="K16" s="97">
        <v>433064839.28000098</v>
      </c>
      <c r="L16" s="97"/>
      <c r="M16" s="97"/>
      <c r="N16" s="97"/>
      <c r="O16" s="97"/>
      <c r="P16" s="97"/>
      <c r="Q16" s="97"/>
      <c r="R16" s="97"/>
      <c r="S16" s="97"/>
      <c r="T16" s="97"/>
      <c r="U16" s="97"/>
      <c r="V16" s="97"/>
      <c r="W16" s="89">
        <v>0.147880973732545</v>
      </c>
      <c r="X16" s="89"/>
      <c r="Y16" s="89"/>
      <c r="Z16" s="89"/>
      <c r="AA16" s="89"/>
      <c r="AB16" s="89"/>
      <c r="AC16" s="89"/>
      <c r="AD16" s="89"/>
      <c r="AE16" s="89"/>
      <c r="AF16" s="89"/>
      <c r="AG16" s="89"/>
      <c r="AH16" s="88">
        <v>6591</v>
      </c>
      <c r="AI16" s="88"/>
      <c r="AJ16" s="88"/>
      <c r="AK16" s="88"/>
      <c r="AL16" s="88"/>
      <c r="AM16" s="88"/>
      <c r="AN16" s="88"/>
      <c r="AO16" s="88"/>
      <c r="AP16" s="88"/>
      <c r="AQ16" s="88"/>
      <c r="AR16" s="88"/>
      <c r="AS16" s="14">
        <v>0.15693604457355101</v>
      </c>
    </row>
    <row r="17" spans="2:47" s="1" customFormat="1" ht="12.3" customHeight="1" x14ac:dyDescent="0.15">
      <c r="B17" s="101" t="s">
        <v>601</v>
      </c>
      <c r="C17" s="101"/>
      <c r="D17" s="101"/>
      <c r="E17" s="101"/>
      <c r="F17" s="101"/>
      <c r="G17" s="101"/>
      <c r="H17" s="101"/>
      <c r="I17" s="101"/>
      <c r="J17" s="101"/>
      <c r="K17" s="97">
        <v>384273592.30000001</v>
      </c>
      <c r="L17" s="97"/>
      <c r="M17" s="97"/>
      <c r="N17" s="97"/>
      <c r="O17" s="97"/>
      <c r="P17" s="97"/>
      <c r="Q17" s="97"/>
      <c r="R17" s="97"/>
      <c r="S17" s="97"/>
      <c r="T17" s="97"/>
      <c r="U17" s="97"/>
      <c r="V17" s="97"/>
      <c r="W17" s="89">
        <v>0.13121996489834001</v>
      </c>
      <c r="X17" s="89"/>
      <c r="Y17" s="89"/>
      <c r="Z17" s="89"/>
      <c r="AA17" s="89"/>
      <c r="AB17" s="89"/>
      <c r="AC17" s="89"/>
      <c r="AD17" s="89"/>
      <c r="AE17" s="89"/>
      <c r="AF17" s="89"/>
      <c r="AG17" s="89"/>
      <c r="AH17" s="88">
        <v>5264</v>
      </c>
      <c r="AI17" s="88"/>
      <c r="AJ17" s="88"/>
      <c r="AK17" s="88"/>
      <c r="AL17" s="88"/>
      <c r="AM17" s="88"/>
      <c r="AN17" s="88"/>
      <c r="AO17" s="88"/>
      <c r="AP17" s="88"/>
      <c r="AQ17" s="88"/>
      <c r="AR17" s="88"/>
      <c r="AS17" s="14">
        <v>0.12533930187151801</v>
      </c>
    </row>
    <row r="18" spans="2:47" s="1" customFormat="1" ht="12.3" customHeight="1" x14ac:dyDescent="0.15">
      <c r="B18" s="101" t="s">
        <v>607</v>
      </c>
      <c r="C18" s="101"/>
      <c r="D18" s="101"/>
      <c r="E18" s="101"/>
      <c r="F18" s="101"/>
      <c r="G18" s="101"/>
      <c r="H18" s="101"/>
      <c r="I18" s="101"/>
      <c r="J18" s="101"/>
      <c r="K18" s="97">
        <v>314035061.63999999</v>
      </c>
      <c r="L18" s="97"/>
      <c r="M18" s="97"/>
      <c r="N18" s="97"/>
      <c r="O18" s="97"/>
      <c r="P18" s="97"/>
      <c r="Q18" s="97"/>
      <c r="R18" s="97"/>
      <c r="S18" s="97"/>
      <c r="T18" s="97"/>
      <c r="U18" s="97"/>
      <c r="V18" s="97"/>
      <c r="W18" s="89">
        <v>0.107235237057556</v>
      </c>
      <c r="X18" s="89"/>
      <c r="Y18" s="89"/>
      <c r="Z18" s="89"/>
      <c r="AA18" s="89"/>
      <c r="AB18" s="89"/>
      <c r="AC18" s="89"/>
      <c r="AD18" s="89"/>
      <c r="AE18" s="89"/>
      <c r="AF18" s="89"/>
      <c r="AG18" s="89"/>
      <c r="AH18" s="88">
        <v>5234</v>
      </c>
      <c r="AI18" s="88"/>
      <c r="AJ18" s="88"/>
      <c r="AK18" s="88"/>
      <c r="AL18" s="88"/>
      <c r="AM18" s="88"/>
      <c r="AN18" s="88"/>
      <c r="AO18" s="88"/>
      <c r="AP18" s="88"/>
      <c r="AQ18" s="88"/>
      <c r="AR18" s="88"/>
      <c r="AS18" s="14">
        <v>0.124624982142007</v>
      </c>
    </row>
    <row r="19" spans="2:47" s="1" customFormat="1" ht="12.3" customHeight="1" x14ac:dyDescent="0.15">
      <c r="B19" s="101" t="s">
        <v>605</v>
      </c>
      <c r="C19" s="101"/>
      <c r="D19" s="101"/>
      <c r="E19" s="101"/>
      <c r="F19" s="101"/>
      <c r="G19" s="101"/>
      <c r="H19" s="101"/>
      <c r="I19" s="101"/>
      <c r="J19" s="101"/>
      <c r="K19" s="97">
        <v>307233516.39999998</v>
      </c>
      <c r="L19" s="97"/>
      <c r="M19" s="97"/>
      <c r="N19" s="97"/>
      <c r="O19" s="97"/>
      <c r="P19" s="97"/>
      <c r="Q19" s="97"/>
      <c r="R19" s="97"/>
      <c r="S19" s="97"/>
      <c r="T19" s="97"/>
      <c r="U19" s="97"/>
      <c r="V19" s="97"/>
      <c r="W19" s="89">
        <v>0.10491267691933399</v>
      </c>
      <c r="X19" s="89"/>
      <c r="Y19" s="89"/>
      <c r="Z19" s="89"/>
      <c r="AA19" s="89"/>
      <c r="AB19" s="89"/>
      <c r="AC19" s="89"/>
      <c r="AD19" s="89"/>
      <c r="AE19" s="89"/>
      <c r="AF19" s="89"/>
      <c r="AG19" s="89"/>
      <c r="AH19" s="88">
        <v>3244</v>
      </c>
      <c r="AI19" s="88"/>
      <c r="AJ19" s="88"/>
      <c r="AK19" s="88"/>
      <c r="AL19" s="88"/>
      <c r="AM19" s="88"/>
      <c r="AN19" s="88"/>
      <c r="AO19" s="88"/>
      <c r="AP19" s="88"/>
      <c r="AQ19" s="88"/>
      <c r="AR19" s="88"/>
      <c r="AS19" s="14">
        <v>7.7241773417781795E-2</v>
      </c>
    </row>
    <row r="20" spans="2:47" s="1" customFormat="1" ht="12.3" customHeight="1" x14ac:dyDescent="0.15">
      <c r="B20" s="101" t="s">
        <v>611</v>
      </c>
      <c r="C20" s="101"/>
      <c r="D20" s="101"/>
      <c r="E20" s="101"/>
      <c r="F20" s="101"/>
      <c r="G20" s="101"/>
      <c r="H20" s="101"/>
      <c r="I20" s="101"/>
      <c r="J20" s="101"/>
      <c r="K20" s="97">
        <v>232998192.87</v>
      </c>
      <c r="L20" s="97"/>
      <c r="M20" s="97"/>
      <c r="N20" s="97"/>
      <c r="O20" s="97"/>
      <c r="P20" s="97"/>
      <c r="Q20" s="97"/>
      <c r="R20" s="97"/>
      <c r="S20" s="97"/>
      <c r="T20" s="97"/>
      <c r="U20" s="97"/>
      <c r="V20" s="97"/>
      <c r="W20" s="89">
        <v>7.9563142777475004E-2</v>
      </c>
      <c r="X20" s="89"/>
      <c r="Y20" s="89"/>
      <c r="Z20" s="89"/>
      <c r="AA20" s="89"/>
      <c r="AB20" s="89"/>
      <c r="AC20" s="89"/>
      <c r="AD20" s="89"/>
      <c r="AE20" s="89"/>
      <c r="AF20" s="89"/>
      <c r="AG20" s="89"/>
      <c r="AH20" s="88">
        <v>3509</v>
      </c>
      <c r="AI20" s="88"/>
      <c r="AJ20" s="88"/>
      <c r="AK20" s="88"/>
      <c r="AL20" s="88"/>
      <c r="AM20" s="88"/>
      <c r="AN20" s="88"/>
      <c r="AO20" s="88"/>
      <c r="AP20" s="88"/>
      <c r="AQ20" s="88"/>
      <c r="AR20" s="88"/>
      <c r="AS20" s="14">
        <v>8.3551597695128293E-2</v>
      </c>
    </row>
    <row r="21" spans="2:47" s="1" customFormat="1" ht="12.3" customHeight="1" x14ac:dyDescent="0.15">
      <c r="B21" s="101" t="s">
        <v>609</v>
      </c>
      <c r="C21" s="101"/>
      <c r="D21" s="101"/>
      <c r="E21" s="101"/>
      <c r="F21" s="101"/>
      <c r="G21" s="101"/>
      <c r="H21" s="101"/>
      <c r="I21" s="101"/>
      <c r="J21" s="101"/>
      <c r="K21" s="97">
        <v>204551117.66999999</v>
      </c>
      <c r="L21" s="97"/>
      <c r="M21" s="97"/>
      <c r="N21" s="97"/>
      <c r="O21" s="97"/>
      <c r="P21" s="97"/>
      <c r="Q21" s="97"/>
      <c r="R21" s="97"/>
      <c r="S21" s="97"/>
      <c r="T21" s="97"/>
      <c r="U21" s="97"/>
      <c r="V21" s="97"/>
      <c r="W21" s="89">
        <v>6.9849167412000798E-2</v>
      </c>
      <c r="X21" s="89"/>
      <c r="Y21" s="89"/>
      <c r="Z21" s="89"/>
      <c r="AA21" s="89"/>
      <c r="AB21" s="89"/>
      <c r="AC21" s="89"/>
      <c r="AD21" s="89"/>
      <c r="AE21" s="89"/>
      <c r="AF21" s="89"/>
      <c r="AG21" s="89"/>
      <c r="AH21" s="88">
        <v>3321</v>
      </c>
      <c r="AI21" s="88"/>
      <c r="AJ21" s="88"/>
      <c r="AK21" s="88"/>
      <c r="AL21" s="88"/>
      <c r="AM21" s="88"/>
      <c r="AN21" s="88"/>
      <c r="AO21" s="88"/>
      <c r="AP21" s="88"/>
      <c r="AQ21" s="88"/>
      <c r="AR21" s="88"/>
      <c r="AS21" s="14">
        <v>7.9075194056859893E-2</v>
      </c>
    </row>
    <row r="22" spans="2:47" s="1" customFormat="1" ht="12.3" customHeight="1" x14ac:dyDescent="0.15">
      <c r="B22" s="101" t="s">
        <v>613</v>
      </c>
      <c r="C22" s="101"/>
      <c r="D22" s="101"/>
      <c r="E22" s="101"/>
      <c r="F22" s="101"/>
      <c r="G22" s="101"/>
      <c r="H22" s="101"/>
      <c r="I22" s="101"/>
      <c r="J22" s="101"/>
      <c r="K22" s="97">
        <v>185152971.72</v>
      </c>
      <c r="L22" s="97"/>
      <c r="M22" s="97"/>
      <c r="N22" s="97"/>
      <c r="O22" s="97"/>
      <c r="P22" s="97"/>
      <c r="Q22" s="97"/>
      <c r="R22" s="97"/>
      <c r="S22" s="97"/>
      <c r="T22" s="97"/>
      <c r="U22" s="97"/>
      <c r="V22" s="97"/>
      <c r="W22" s="89">
        <v>6.3225178458149803E-2</v>
      </c>
      <c r="X22" s="89"/>
      <c r="Y22" s="89"/>
      <c r="Z22" s="89"/>
      <c r="AA22" s="89"/>
      <c r="AB22" s="89"/>
      <c r="AC22" s="89"/>
      <c r="AD22" s="89"/>
      <c r="AE22" s="89"/>
      <c r="AF22" s="89"/>
      <c r="AG22" s="89"/>
      <c r="AH22" s="88">
        <v>2947</v>
      </c>
      <c r="AI22" s="88"/>
      <c r="AJ22" s="88"/>
      <c r="AK22" s="88"/>
      <c r="AL22" s="88"/>
      <c r="AM22" s="88"/>
      <c r="AN22" s="88"/>
      <c r="AO22" s="88"/>
      <c r="AP22" s="88"/>
      <c r="AQ22" s="88"/>
      <c r="AR22" s="88"/>
      <c r="AS22" s="14">
        <v>7.0170008095623598E-2</v>
      </c>
    </row>
    <row r="23" spans="2:47" s="1" customFormat="1" ht="12.3" customHeight="1" x14ac:dyDescent="0.15">
      <c r="B23" s="101" t="s">
        <v>615</v>
      </c>
      <c r="C23" s="101"/>
      <c r="D23" s="101"/>
      <c r="E23" s="101"/>
      <c r="F23" s="101"/>
      <c r="G23" s="101"/>
      <c r="H23" s="101"/>
      <c r="I23" s="101"/>
      <c r="J23" s="101"/>
      <c r="K23" s="97">
        <v>154531118.05000001</v>
      </c>
      <c r="L23" s="97"/>
      <c r="M23" s="97"/>
      <c r="N23" s="97"/>
      <c r="O23" s="97"/>
      <c r="P23" s="97"/>
      <c r="Q23" s="97"/>
      <c r="R23" s="97"/>
      <c r="S23" s="97"/>
      <c r="T23" s="97"/>
      <c r="U23" s="97"/>
      <c r="V23" s="97"/>
      <c r="W23" s="89">
        <v>5.2768569822491798E-2</v>
      </c>
      <c r="X23" s="89"/>
      <c r="Y23" s="89"/>
      <c r="Z23" s="89"/>
      <c r="AA23" s="89"/>
      <c r="AB23" s="89"/>
      <c r="AC23" s="89"/>
      <c r="AD23" s="89"/>
      <c r="AE23" s="89"/>
      <c r="AF23" s="89"/>
      <c r="AG23" s="89"/>
      <c r="AH23" s="88">
        <v>1941</v>
      </c>
      <c r="AI23" s="88"/>
      <c r="AJ23" s="88"/>
      <c r="AK23" s="88"/>
      <c r="AL23" s="88"/>
      <c r="AM23" s="88"/>
      <c r="AN23" s="88"/>
      <c r="AO23" s="88"/>
      <c r="AP23" s="88"/>
      <c r="AQ23" s="88"/>
      <c r="AR23" s="88"/>
      <c r="AS23" s="14">
        <v>4.6216486499357098E-2</v>
      </c>
    </row>
    <row r="24" spans="2:47" s="1" customFormat="1" ht="12.3" customHeight="1" x14ac:dyDescent="0.15">
      <c r="B24" s="101" t="s">
        <v>617</v>
      </c>
      <c r="C24" s="101"/>
      <c r="D24" s="101"/>
      <c r="E24" s="101"/>
      <c r="F24" s="101"/>
      <c r="G24" s="101"/>
      <c r="H24" s="101"/>
      <c r="I24" s="101"/>
      <c r="J24" s="101"/>
      <c r="K24" s="97">
        <v>125420143.73999999</v>
      </c>
      <c r="L24" s="97"/>
      <c r="M24" s="97"/>
      <c r="N24" s="97"/>
      <c r="O24" s="97"/>
      <c r="P24" s="97"/>
      <c r="Q24" s="97"/>
      <c r="R24" s="97"/>
      <c r="S24" s="97"/>
      <c r="T24" s="97"/>
      <c r="U24" s="97"/>
      <c r="V24" s="97"/>
      <c r="W24" s="89">
        <v>4.2827889266612101E-2</v>
      </c>
      <c r="X24" s="89"/>
      <c r="Y24" s="89"/>
      <c r="Z24" s="89"/>
      <c r="AA24" s="89"/>
      <c r="AB24" s="89"/>
      <c r="AC24" s="89"/>
      <c r="AD24" s="89"/>
      <c r="AE24" s="89"/>
      <c r="AF24" s="89"/>
      <c r="AG24" s="89"/>
      <c r="AH24" s="88">
        <v>1830</v>
      </c>
      <c r="AI24" s="88"/>
      <c r="AJ24" s="88"/>
      <c r="AK24" s="88"/>
      <c r="AL24" s="88"/>
      <c r="AM24" s="88"/>
      <c r="AN24" s="88"/>
      <c r="AO24" s="88"/>
      <c r="AP24" s="88"/>
      <c r="AQ24" s="88"/>
      <c r="AR24" s="88"/>
      <c r="AS24" s="14">
        <v>4.3573503500166699E-2</v>
      </c>
    </row>
    <row r="25" spans="2:47" s="1" customFormat="1" ht="12.3" customHeight="1" x14ac:dyDescent="0.15">
      <c r="B25" s="101" t="s">
        <v>552</v>
      </c>
      <c r="C25" s="101"/>
      <c r="D25" s="101"/>
      <c r="E25" s="101"/>
      <c r="F25" s="101"/>
      <c r="G25" s="101"/>
      <c r="H25" s="101"/>
      <c r="I25" s="101"/>
      <c r="J25" s="101"/>
      <c r="K25" s="97">
        <v>85463120.030000001</v>
      </c>
      <c r="L25" s="97"/>
      <c r="M25" s="97"/>
      <c r="N25" s="97"/>
      <c r="O25" s="97"/>
      <c r="P25" s="97"/>
      <c r="Q25" s="97"/>
      <c r="R25" s="97"/>
      <c r="S25" s="97"/>
      <c r="T25" s="97"/>
      <c r="U25" s="97"/>
      <c r="V25" s="97"/>
      <c r="W25" s="89">
        <v>2.9183550041305399E-2</v>
      </c>
      <c r="X25" s="89"/>
      <c r="Y25" s="89"/>
      <c r="Z25" s="89"/>
      <c r="AA25" s="89"/>
      <c r="AB25" s="89"/>
      <c r="AC25" s="89"/>
      <c r="AD25" s="89"/>
      <c r="AE25" s="89"/>
      <c r="AF25" s="89"/>
      <c r="AG25" s="89"/>
      <c r="AH25" s="88">
        <v>1185</v>
      </c>
      <c r="AI25" s="88"/>
      <c r="AJ25" s="88"/>
      <c r="AK25" s="88"/>
      <c r="AL25" s="88"/>
      <c r="AM25" s="88"/>
      <c r="AN25" s="88"/>
      <c r="AO25" s="88"/>
      <c r="AP25" s="88"/>
      <c r="AQ25" s="88"/>
      <c r="AR25" s="88"/>
      <c r="AS25" s="14">
        <v>2.8215629315681699E-2</v>
      </c>
    </row>
    <row r="26" spans="2:47" s="1" customFormat="1" ht="12.3" customHeight="1" x14ac:dyDescent="0.15">
      <c r="B26" s="101" t="s">
        <v>70</v>
      </c>
      <c r="C26" s="101"/>
      <c r="D26" s="101"/>
      <c r="E26" s="101"/>
      <c r="F26" s="101"/>
      <c r="G26" s="101"/>
      <c r="H26" s="101"/>
      <c r="I26" s="101"/>
      <c r="J26" s="101"/>
      <c r="K26" s="97">
        <v>4747390.1900000004</v>
      </c>
      <c r="L26" s="97"/>
      <c r="M26" s="97"/>
      <c r="N26" s="97"/>
      <c r="O26" s="97"/>
      <c r="P26" s="97"/>
      <c r="Q26" s="97"/>
      <c r="R26" s="97"/>
      <c r="S26" s="97"/>
      <c r="T26" s="97"/>
      <c r="U26" s="97"/>
      <c r="V26" s="97"/>
      <c r="W26" s="89">
        <v>1.62111679431823E-3</v>
      </c>
      <c r="X26" s="89"/>
      <c r="Y26" s="89"/>
      <c r="Z26" s="89"/>
      <c r="AA26" s="89"/>
      <c r="AB26" s="89"/>
      <c r="AC26" s="89"/>
      <c r="AD26" s="89"/>
      <c r="AE26" s="89"/>
      <c r="AF26" s="89"/>
      <c r="AG26" s="89"/>
      <c r="AH26" s="88">
        <v>72</v>
      </c>
      <c r="AI26" s="88"/>
      <c r="AJ26" s="88"/>
      <c r="AK26" s="88"/>
      <c r="AL26" s="88"/>
      <c r="AM26" s="88"/>
      <c r="AN26" s="88"/>
      <c r="AO26" s="88"/>
      <c r="AP26" s="88"/>
      <c r="AQ26" s="88"/>
      <c r="AR26" s="88"/>
      <c r="AS26" s="14">
        <v>1.7143673508262301E-3</v>
      </c>
    </row>
    <row r="27" spans="2:47" s="1" customFormat="1" ht="13.35" customHeight="1" x14ac:dyDescent="0.15">
      <c r="B27" s="100"/>
      <c r="C27" s="100"/>
      <c r="D27" s="100"/>
      <c r="E27" s="100"/>
      <c r="F27" s="100"/>
      <c r="G27" s="100"/>
      <c r="H27" s="100"/>
      <c r="I27" s="100"/>
      <c r="J27" s="100"/>
      <c r="K27" s="98">
        <v>2928468946</v>
      </c>
      <c r="L27" s="98"/>
      <c r="M27" s="98"/>
      <c r="N27" s="98"/>
      <c r="O27" s="98"/>
      <c r="P27" s="98"/>
      <c r="Q27" s="98"/>
      <c r="R27" s="98"/>
      <c r="S27" s="98"/>
      <c r="T27" s="98"/>
      <c r="U27" s="98"/>
      <c r="V27" s="98"/>
      <c r="W27" s="96">
        <v>1</v>
      </c>
      <c r="X27" s="96"/>
      <c r="Y27" s="96"/>
      <c r="Z27" s="96"/>
      <c r="AA27" s="96"/>
      <c r="AB27" s="96"/>
      <c r="AC27" s="96"/>
      <c r="AD27" s="96"/>
      <c r="AE27" s="96"/>
      <c r="AF27" s="96"/>
      <c r="AG27" s="96"/>
      <c r="AH27" s="95">
        <v>41998</v>
      </c>
      <c r="AI27" s="95"/>
      <c r="AJ27" s="95"/>
      <c r="AK27" s="95"/>
      <c r="AL27" s="95"/>
      <c r="AM27" s="95"/>
      <c r="AN27" s="95"/>
      <c r="AO27" s="95"/>
      <c r="AP27" s="95"/>
      <c r="AQ27" s="95"/>
      <c r="AR27" s="95"/>
      <c r="AS27" s="44">
        <v>1</v>
      </c>
    </row>
    <row r="28" spans="2:47" s="1" customFormat="1" ht="9" customHeight="1" x14ac:dyDescent="0.15"/>
    <row r="29" spans="2:47" s="1" customFormat="1" ht="19.2" customHeight="1" x14ac:dyDescent="0.15">
      <c r="B29" s="83" t="s">
        <v>1219</v>
      </c>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row>
    <row r="30" spans="2:47" s="1" customFormat="1" ht="7.95" customHeight="1" x14ac:dyDescent="0.15"/>
    <row r="31" spans="2:47" s="1" customFormat="1" ht="13.35" customHeight="1" x14ac:dyDescent="0.15">
      <c r="B31" s="79" t="s">
        <v>1106</v>
      </c>
      <c r="C31" s="79"/>
      <c r="D31" s="79"/>
      <c r="E31" s="79"/>
      <c r="F31" s="79"/>
      <c r="G31" s="79"/>
      <c r="H31" s="79"/>
      <c r="I31" s="79"/>
      <c r="J31" s="79"/>
      <c r="K31" s="79"/>
      <c r="L31" s="79" t="s">
        <v>1103</v>
      </c>
      <c r="M31" s="79"/>
      <c r="N31" s="79"/>
      <c r="O31" s="79"/>
      <c r="P31" s="79"/>
      <c r="Q31" s="79"/>
      <c r="R31" s="79"/>
      <c r="S31" s="79"/>
      <c r="T31" s="79"/>
      <c r="U31" s="79"/>
      <c r="V31" s="79"/>
      <c r="W31" s="79"/>
      <c r="X31" s="79" t="s">
        <v>1104</v>
      </c>
      <c r="Y31" s="79"/>
      <c r="Z31" s="79"/>
      <c r="AA31" s="79"/>
      <c r="AB31" s="79"/>
      <c r="AC31" s="79"/>
      <c r="AD31" s="79"/>
      <c r="AE31" s="79"/>
      <c r="AF31" s="79"/>
      <c r="AG31" s="79"/>
      <c r="AH31" s="79"/>
      <c r="AI31" s="79" t="s">
        <v>1105</v>
      </c>
      <c r="AJ31" s="79"/>
      <c r="AK31" s="79"/>
      <c r="AL31" s="79"/>
      <c r="AM31" s="79"/>
      <c r="AN31" s="79"/>
      <c r="AO31" s="79"/>
      <c r="AP31" s="79"/>
      <c r="AQ31" s="79"/>
      <c r="AR31" s="79" t="s">
        <v>1104</v>
      </c>
      <c r="AS31" s="79"/>
    </row>
    <row r="32" spans="2:47" s="1" customFormat="1" ht="10.65" customHeight="1" x14ac:dyDescent="0.15">
      <c r="B32" s="86" t="s">
        <v>1107</v>
      </c>
      <c r="C32" s="86"/>
      <c r="D32" s="86"/>
      <c r="E32" s="86"/>
      <c r="F32" s="86"/>
      <c r="G32" s="86"/>
      <c r="H32" s="86"/>
      <c r="I32" s="86"/>
      <c r="J32" s="86"/>
      <c r="K32" s="86"/>
      <c r="L32" s="97">
        <v>120363750.39</v>
      </c>
      <c r="M32" s="97"/>
      <c r="N32" s="97"/>
      <c r="O32" s="97"/>
      <c r="P32" s="97"/>
      <c r="Q32" s="97"/>
      <c r="R32" s="97"/>
      <c r="S32" s="97"/>
      <c r="T32" s="97"/>
      <c r="U32" s="97"/>
      <c r="V32" s="97"/>
      <c r="W32" s="97"/>
      <c r="X32" s="89">
        <v>4.11012555056815E-2</v>
      </c>
      <c r="Y32" s="89"/>
      <c r="Z32" s="89"/>
      <c r="AA32" s="89"/>
      <c r="AB32" s="89"/>
      <c r="AC32" s="89"/>
      <c r="AD32" s="89"/>
      <c r="AE32" s="89"/>
      <c r="AF32" s="89"/>
      <c r="AG32" s="89"/>
      <c r="AH32" s="89"/>
      <c r="AI32" s="88">
        <v>898</v>
      </c>
      <c r="AJ32" s="88"/>
      <c r="AK32" s="88"/>
      <c r="AL32" s="88"/>
      <c r="AM32" s="88"/>
      <c r="AN32" s="88"/>
      <c r="AO32" s="88"/>
      <c r="AP32" s="88"/>
      <c r="AQ32" s="88"/>
      <c r="AR32" s="89">
        <v>2.1381970570027099E-2</v>
      </c>
      <c r="AS32" s="89"/>
    </row>
    <row r="33" spans="2:45" s="1" customFormat="1" ht="10.65" customHeight="1" x14ac:dyDescent="0.15">
      <c r="B33" s="86" t="s">
        <v>1108</v>
      </c>
      <c r="C33" s="86"/>
      <c r="D33" s="86"/>
      <c r="E33" s="86"/>
      <c r="F33" s="86"/>
      <c r="G33" s="86"/>
      <c r="H33" s="86"/>
      <c r="I33" s="86"/>
      <c r="J33" s="86"/>
      <c r="K33" s="86"/>
      <c r="L33" s="97">
        <v>236040708.69</v>
      </c>
      <c r="M33" s="97"/>
      <c r="N33" s="97"/>
      <c r="O33" s="97"/>
      <c r="P33" s="97"/>
      <c r="Q33" s="97"/>
      <c r="R33" s="97"/>
      <c r="S33" s="97"/>
      <c r="T33" s="97"/>
      <c r="U33" s="97"/>
      <c r="V33" s="97"/>
      <c r="W33" s="97"/>
      <c r="X33" s="89">
        <v>8.0602086975314596E-2</v>
      </c>
      <c r="Y33" s="89"/>
      <c r="Z33" s="89"/>
      <c r="AA33" s="89"/>
      <c r="AB33" s="89"/>
      <c r="AC33" s="89"/>
      <c r="AD33" s="89"/>
      <c r="AE33" s="89"/>
      <c r="AF33" s="89"/>
      <c r="AG33" s="89"/>
      <c r="AH33" s="89"/>
      <c r="AI33" s="88">
        <v>1804</v>
      </c>
      <c r="AJ33" s="88"/>
      <c r="AK33" s="88"/>
      <c r="AL33" s="88"/>
      <c r="AM33" s="88"/>
      <c r="AN33" s="88"/>
      <c r="AO33" s="88"/>
      <c r="AP33" s="88"/>
      <c r="AQ33" s="88"/>
      <c r="AR33" s="89">
        <v>4.2954426401257198E-2</v>
      </c>
      <c r="AS33" s="89"/>
    </row>
    <row r="34" spans="2:45" s="1" customFormat="1" ht="10.65" customHeight="1" x14ac:dyDescent="0.15">
      <c r="B34" s="86" t="s">
        <v>1109</v>
      </c>
      <c r="C34" s="86"/>
      <c r="D34" s="86"/>
      <c r="E34" s="86"/>
      <c r="F34" s="86"/>
      <c r="G34" s="86"/>
      <c r="H34" s="86"/>
      <c r="I34" s="86"/>
      <c r="J34" s="86"/>
      <c r="K34" s="86"/>
      <c r="L34" s="97">
        <v>421419481.94000202</v>
      </c>
      <c r="M34" s="97"/>
      <c r="N34" s="97"/>
      <c r="O34" s="97"/>
      <c r="P34" s="97"/>
      <c r="Q34" s="97"/>
      <c r="R34" s="97"/>
      <c r="S34" s="97"/>
      <c r="T34" s="97"/>
      <c r="U34" s="97"/>
      <c r="V34" s="97"/>
      <c r="W34" s="97"/>
      <c r="X34" s="89">
        <v>0.143904371093168</v>
      </c>
      <c r="Y34" s="89"/>
      <c r="Z34" s="89"/>
      <c r="AA34" s="89"/>
      <c r="AB34" s="89"/>
      <c r="AC34" s="89"/>
      <c r="AD34" s="89"/>
      <c r="AE34" s="89"/>
      <c r="AF34" s="89"/>
      <c r="AG34" s="89"/>
      <c r="AH34" s="89"/>
      <c r="AI34" s="88">
        <v>3718</v>
      </c>
      <c r="AJ34" s="88"/>
      <c r="AK34" s="88"/>
      <c r="AL34" s="88"/>
      <c r="AM34" s="88"/>
      <c r="AN34" s="88"/>
      <c r="AO34" s="88"/>
      <c r="AP34" s="88"/>
      <c r="AQ34" s="88"/>
      <c r="AR34" s="89">
        <v>8.8528025144054501E-2</v>
      </c>
      <c r="AS34" s="89"/>
    </row>
    <row r="35" spans="2:45" s="1" customFormat="1" ht="10.65" customHeight="1" x14ac:dyDescent="0.15">
      <c r="B35" s="86" t="s">
        <v>1110</v>
      </c>
      <c r="C35" s="86"/>
      <c r="D35" s="86"/>
      <c r="E35" s="86"/>
      <c r="F35" s="86"/>
      <c r="G35" s="86"/>
      <c r="H35" s="86"/>
      <c r="I35" s="86"/>
      <c r="J35" s="86"/>
      <c r="K35" s="86"/>
      <c r="L35" s="97">
        <v>550812144.55000103</v>
      </c>
      <c r="M35" s="97"/>
      <c r="N35" s="97"/>
      <c r="O35" s="97"/>
      <c r="P35" s="97"/>
      <c r="Q35" s="97"/>
      <c r="R35" s="97"/>
      <c r="S35" s="97"/>
      <c r="T35" s="97"/>
      <c r="U35" s="97"/>
      <c r="V35" s="97"/>
      <c r="W35" s="97"/>
      <c r="X35" s="89">
        <v>0.188088777687862</v>
      </c>
      <c r="Y35" s="89"/>
      <c r="Z35" s="89"/>
      <c r="AA35" s="89"/>
      <c r="AB35" s="89"/>
      <c r="AC35" s="89"/>
      <c r="AD35" s="89"/>
      <c r="AE35" s="89"/>
      <c r="AF35" s="89"/>
      <c r="AG35" s="89"/>
      <c r="AH35" s="89"/>
      <c r="AI35" s="88">
        <v>5547</v>
      </c>
      <c r="AJ35" s="88"/>
      <c r="AK35" s="88"/>
      <c r="AL35" s="88"/>
      <c r="AM35" s="88"/>
      <c r="AN35" s="88"/>
      <c r="AO35" s="88"/>
      <c r="AP35" s="88"/>
      <c r="AQ35" s="88"/>
      <c r="AR35" s="89">
        <v>0.132077717986571</v>
      </c>
      <c r="AS35" s="89"/>
    </row>
    <row r="36" spans="2:45" s="1" customFormat="1" ht="10.65" customHeight="1" x14ac:dyDescent="0.15">
      <c r="B36" s="86" t="s">
        <v>1111</v>
      </c>
      <c r="C36" s="86"/>
      <c r="D36" s="86"/>
      <c r="E36" s="86"/>
      <c r="F36" s="86"/>
      <c r="G36" s="86"/>
      <c r="H36" s="86"/>
      <c r="I36" s="86"/>
      <c r="J36" s="86"/>
      <c r="K36" s="86"/>
      <c r="L36" s="97">
        <v>262864907.25</v>
      </c>
      <c r="M36" s="97"/>
      <c r="N36" s="97"/>
      <c r="O36" s="97"/>
      <c r="P36" s="97"/>
      <c r="Q36" s="97"/>
      <c r="R36" s="97"/>
      <c r="S36" s="97"/>
      <c r="T36" s="97"/>
      <c r="U36" s="97"/>
      <c r="V36" s="97"/>
      <c r="W36" s="97"/>
      <c r="X36" s="89">
        <v>8.97618899490287E-2</v>
      </c>
      <c r="Y36" s="89"/>
      <c r="Z36" s="89"/>
      <c r="AA36" s="89"/>
      <c r="AB36" s="89"/>
      <c r="AC36" s="89"/>
      <c r="AD36" s="89"/>
      <c r="AE36" s="89"/>
      <c r="AF36" s="89"/>
      <c r="AG36" s="89"/>
      <c r="AH36" s="89"/>
      <c r="AI36" s="88">
        <v>3017</v>
      </c>
      <c r="AJ36" s="88"/>
      <c r="AK36" s="88"/>
      <c r="AL36" s="88"/>
      <c r="AM36" s="88"/>
      <c r="AN36" s="88"/>
      <c r="AO36" s="88"/>
      <c r="AP36" s="88"/>
      <c r="AQ36" s="88"/>
      <c r="AR36" s="89">
        <v>7.1836754131149094E-2</v>
      </c>
      <c r="AS36" s="89"/>
    </row>
    <row r="37" spans="2:45" s="1" customFormat="1" ht="10.65" customHeight="1" x14ac:dyDescent="0.15">
      <c r="B37" s="86" t="s">
        <v>1112</v>
      </c>
      <c r="C37" s="86"/>
      <c r="D37" s="86"/>
      <c r="E37" s="86"/>
      <c r="F37" s="86"/>
      <c r="G37" s="86"/>
      <c r="H37" s="86"/>
      <c r="I37" s="86"/>
      <c r="J37" s="86"/>
      <c r="K37" s="86"/>
      <c r="L37" s="97">
        <v>311470349.80000001</v>
      </c>
      <c r="M37" s="97"/>
      <c r="N37" s="97"/>
      <c r="O37" s="97"/>
      <c r="P37" s="97"/>
      <c r="Q37" s="97"/>
      <c r="R37" s="97"/>
      <c r="S37" s="97"/>
      <c r="T37" s="97"/>
      <c r="U37" s="97"/>
      <c r="V37" s="97"/>
      <c r="W37" s="97"/>
      <c r="X37" s="89">
        <v>0.106359451147822</v>
      </c>
      <c r="Y37" s="89"/>
      <c r="Z37" s="89"/>
      <c r="AA37" s="89"/>
      <c r="AB37" s="89"/>
      <c r="AC37" s="89"/>
      <c r="AD37" s="89"/>
      <c r="AE37" s="89"/>
      <c r="AF37" s="89"/>
      <c r="AG37" s="89"/>
      <c r="AH37" s="89"/>
      <c r="AI37" s="88">
        <v>4455</v>
      </c>
      <c r="AJ37" s="88"/>
      <c r="AK37" s="88"/>
      <c r="AL37" s="88"/>
      <c r="AM37" s="88"/>
      <c r="AN37" s="88"/>
      <c r="AO37" s="88"/>
      <c r="AP37" s="88"/>
      <c r="AQ37" s="88"/>
      <c r="AR37" s="89">
        <v>0.10607647983237301</v>
      </c>
      <c r="AS37" s="89"/>
    </row>
    <row r="38" spans="2:45" s="1" customFormat="1" ht="10.65" customHeight="1" x14ac:dyDescent="0.15">
      <c r="B38" s="86" t="s">
        <v>1113</v>
      </c>
      <c r="C38" s="86"/>
      <c r="D38" s="86"/>
      <c r="E38" s="86"/>
      <c r="F38" s="86"/>
      <c r="G38" s="86"/>
      <c r="H38" s="86"/>
      <c r="I38" s="86"/>
      <c r="J38" s="86"/>
      <c r="K38" s="86"/>
      <c r="L38" s="97">
        <v>188452486.93000001</v>
      </c>
      <c r="M38" s="97"/>
      <c r="N38" s="97"/>
      <c r="O38" s="97"/>
      <c r="P38" s="97"/>
      <c r="Q38" s="97"/>
      <c r="R38" s="97"/>
      <c r="S38" s="97"/>
      <c r="T38" s="97"/>
      <c r="U38" s="97"/>
      <c r="V38" s="97"/>
      <c r="W38" s="97"/>
      <c r="X38" s="89">
        <v>6.43518816162989E-2</v>
      </c>
      <c r="Y38" s="89"/>
      <c r="Z38" s="89"/>
      <c r="AA38" s="89"/>
      <c r="AB38" s="89"/>
      <c r="AC38" s="89"/>
      <c r="AD38" s="89"/>
      <c r="AE38" s="89"/>
      <c r="AF38" s="89"/>
      <c r="AG38" s="89"/>
      <c r="AH38" s="89"/>
      <c r="AI38" s="88">
        <v>2814</v>
      </c>
      <c r="AJ38" s="88"/>
      <c r="AK38" s="88"/>
      <c r="AL38" s="88"/>
      <c r="AM38" s="88"/>
      <c r="AN38" s="88"/>
      <c r="AO38" s="88"/>
      <c r="AP38" s="88"/>
      <c r="AQ38" s="88"/>
      <c r="AR38" s="89">
        <v>6.7003190628125195E-2</v>
      </c>
      <c r="AS38" s="89"/>
    </row>
    <row r="39" spans="2:45" s="1" customFormat="1" ht="10.65" customHeight="1" x14ac:dyDescent="0.15">
      <c r="B39" s="86" t="s">
        <v>1114</v>
      </c>
      <c r="C39" s="86"/>
      <c r="D39" s="86"/>
      <c r="E39" s="86"/>
      <c r="F39" s="86"/>
      <c r="G39" s="86"/>
      <c r="H39" s="86"/>
      <c r="I39" s="86"/>
      <c r="J39" s="86"/>
      <c r="K39" s="86"/>
      <c r="L39" s="97">
        <v>199518169.299999</v>
      </c>
      <c r="M39" s="97"/>
      <c r="N39" s="97"/>
      <c r="O39" s="97"/>
      <c r="P39" s="97"/>
      <c r="Q39" s="97"/>
      <c r="R39" s="97"/>
      <c r="S39" s="97"/>
      <c r="T39" s="97"/>
      <c r="U39" s="97"/>
      <c r="V39" s="97"/>
      <c r="W39" s="97"/>
      <c r="X39" s="89">
        <v>6.8130539534155404E-2</v>
      </c>
      <c r="Y39" s="89"/>
      <c r="Z39" s="89"/>
      <c r="AA39" s="89"/>
      <c r="AB39" s="89"/>
      <c r="AC39" s="89"/>
      <c r="AD39" s="89"/>
      <c r="AE39" s="89"/>
      <c r="AF39" s="89"/>
      <c r="AG39" s="89"/>
      <c r="AH39" s="89"/>
      <c r="AI39" s="88">
        <v>3738</v>
      </c>
      <c r="AJ39" s="88"/>
      <c r="AK39" s="88"/>
      <c r="AL39" s="88"/>
      <c r="AM39" s="88"/>
      <c r="AN39" s="88"/>
      <c r="AO39" s="88"/>
      <c r="AP39" s="88"/>
      <c r="AQ39" s="88"/>
      <c r="AR39" s="89">
        <v>8.9004238297061805E-2</v>
      </c>
      <c r="AS39" s="89"/>
    </row>
    <row r="40" spans="2:45" s="1" customFormat="1" ht="10.65" customHeight="1" x14ac:dyDescent="0.15">
      <c r="B40" s="86" t="s">
        <v>1115</v>
      </c>
      <c r="C40" s="86"/>
      <c r="D40" s="86"/>
      <c r="E40" s="86"/>
      <c r="F40" s="86"/>
      <c r="G40" s="86"/>
      <c r="H40" s="86"/>
      <c r="I40" s="86"/>
      <c r="J40" s="86"/>
      <c r="K40" s="86"/>
      <c r="L40" s="97">
        <v>378717568.33999997</v>
      </c>
      <c r="M40" s="97"/>
      <c r="N40" s="97"/>
      <c r="O40" s="97"/>
      <c r="P40" s="97"/>
      <c r="Q40" s="97"/>
      <c r="R40" s="97"/>
      <c r="S40" s="97"/>
      <c r="T40" s="97"/>
      <c r="U40" s="97"/>
      <c r="V40" s="97"/>
      <c r="W40" s="97"/>
      <c r="X40" s="89">
        <v>0.129322719592875</v>
      </c>
      <c r="Y40" s="89"/>
      <c r="Z40" s="89"/>
      <c r="AA40" s="89"/>
      <c r="AB40" s="89"/>
      <c r="AC40" s="89"/>
      <c r="AD40" s="89"/>
      <c r="AE40" s="89"/>
      <c r="AF40" s="89"/>
      <c r="AG40" s="89"/>
      <c r="AH40" s="89"/>
      <c r="AI40" s="88">
        <v>8723</v>
      </c>
      <c r="AJ40" s="88"/>
      <c r="AK40" s="88"/>
      <c r="AL40" s="88"/>
      <c r="AM40" s="88"/>
      <c r="AN40" s="88"/>
      <c r="AO40" s="88"/>
      <c r="AP40" s="88"/>
      <c r="AQ40" s="88"/>
      <c r="AR40" s="89">
        <v>0.207700366684128</v>
      </c>
      <c r="AS40" s="89"/>
    </row>
    <row r="41" spans="2:45" s="1" customFormat="1" ht="10.65" customHeight="1" x14ac:dyDescent="0.15">
      <c r="B41" s="86" t="s">
        <v>1116</v>
      </c>
      <c r="C41" s="86"/>
      <c r="D41" s="86"/>
      <c r="E41" s="86"/>
      <c r="F41" s="86"/>
      <c r="G41" s="86"/>
      <c r="H41" s="86"/>
      <c r="I41" s="86"/>
      <c r="J41" s="86"/>
      <c r="K41" s="86"/>
      <c r="L41" s="97">
        <v>215901456.109999</v>
      </c>
      <c r="M41" s="97"/>
      <c r="N41" s="97"/>
      <c r="O41" s="97"/>
      <c r="P41" s="97"/>
      <c r="Q41" s="97"/>
      <c r="R41" s="97"/>
      <c r="S41" s="97"/>
      <c r="T41" s="97"/>
      <c r="U41" s="97"/>
      <c r="V41" s="97"/>
      <c r="W41" s="97"/>
      <c r="X41" s="89">
        <v>7.3725028365043604E-2</v>
      </c>
      <c r="Y41" s="89"/>
      <c r="Z41" s="89"/>
      <c r="AA41" s="89"/>
      <c r="AB41" s="89"/>
      <c r="AC41" s="89"/>
      <c r="AD41" s="89"/>
      <c r="AE41" s="89"/>
      <c r="AF41" s="89"/>
      <c r="AG41" s="89"/>
      <c r="AH41" s="89"/>
      <c r="AI41" s="88">
        <v>5895</v>
      </c>
      <c r="AJ41" s="88"/>
      <c r="AK41" s="88"/>
      <c r="AL41" s="88"/>
      <c r="AM41" s="88"/>
      <c r="AN41" s="88"/>
      <c r="AO41" s="88"/>
      <c r="AP41" s="88"/>
      <c r="AQ41" s="88"/>
      <c r="AR41" s="89">
        <v>0.140363826848898</v>
      </c>
      <c r="AS41" s="89"/>
    </row>
    <row r="42" spans="2:45" s="1" customFormat="1" ht="10.65" customHeight="1" x14ac:dyDescent="0.15">
      <c r="B42" s="86" t="s">
        <v>1117</v>
      </c>
      <c r="C42" s="86"/>
      <c r="D42" s="86"/>
      <c r="E42" s="86"/>
      <c r="F42" s="86"/>
      <c r="G42" s="86"/>
      <c r="H42" s="86"/>
      <c r="I42" s="86"/>
      <c r="J42" s="86"/>
      <c r="K42" s="86"/>
      <c r="L42" s="97">
        <v>22718377.93</v>
      </c>
      <c r="M42" s="97"/>
      <c r="N42" s="97"/>
      <c r="O42" s="97"/>
      <c r="P42" s="97"/>
      <c r="Q42" s="97"/>
      <c r="R42" s="97"/>
      <c r="S42" s="97"/>
      <c r="T42" s="97"/>
      <c r="U42" s="97"/>
      <c r="V42" s="97"/>
      <c r="W42" s="97"/>
      <c r="X42" s="89">
        <v>7.7577663785819003E-3</v>
      </c>
      <c r="Y42" s="89"/>
      <c r="Z42" s="89"/>
      <c r="AA42" s="89"/>
      <c r="AB42" s="89"/>
      <c r="AC42" s="89"/>
      <c r="AD42" s="89"/>
      <c r="AE42" s="89"/>
      <c r="AF42" s="89"/>
      <c r="AG42" s="89"/>
      <c r="AH42" s="89"/>
      <c r="AI42" s="88">
        <v>668</v>
      </c>
      <c r="AJ42" s="88"/>
      <c r="AK42" s="88"/>
      <c r="AL42" s="88"/>
      <c r="AM42" s="88"/>
      <c r="AN42" s="88"/>
      <c r="AO42" s="88"/>
      <c r="AP42" s="88"/>
      <c r="AQ42" s="88"/>
      <c r="AR42" s="89">
        <v>1.59055193104434E-2</v>
      </c>
      <c r="AS42" s="89"/>
    </row>
    <row r="43" spans="2:45" s="1" customFormat="1" ht="10.65" customHeight="1" x14ac:dyDescent="0.15">
      <c r="B43" s="86" t="s">
        <v>1118</v>
      </c>
      <c r="C43" s="86"/>
      <c r="D43" s="86"/>
      <c r="E43" s="86"/>
      <c r="F43" s="86"/>
      <c r="G43" s="86"/>
      <c r="H43" s="86"/>
      <c r="I43" s="86"/>
      <c r="J43" s="86"/>
      <c r="K43" s="86"/>
      <c r="L43" s="97">
        <v>2692638.14</v>
      </c>
      <c r="M43" s="97"/>
      <c r="N43" s="97"/>
      <c r="O43" s="97"/>
      <c r="P43" s="97"/>
      <c r="Q43" s="97"/>
      <c r="R43" s="97"/>
      <c r="S43" s="97"/>
      <c r="T43" s="97"/>
      <c r="U43" s="97"/>
      <c r="V43" s="97"/>
      <c r="W43" s="97"/>
      <c r="X43" s="89">
        <v>9.1946958962220795E-4</v>
      </c>
      <c r="Y43" s="89"/>
      <c r="Z43" s="89"/>
      <c r="AA43" s="89"/>
      <c r="AB43" s="89"/>
      <c r="AC43" s="89"/>
      <c r="AD43" s="89"/>
      <c r="AE43" s="89"/>
      <c r="AF43" s="89"/>
      <c r="AG43" s="89"/>
      <c r="AH43" s="89"/>
      <c r="AI43" s="88">
        <v>87</v>
      </c>
      <c r="AJ43" s="88"/>
      <c r="AK43" s="88"/>
      <c r="AL43" s="88"/>
      <c r="AM43" s="88"/>
      <c r="AN43" s="88"/>
      <c r="AO43" s="88"/>
      <c r="AP43" s="88"/>
      <c r="AQ43" s="88"/>
      <c r="AR43" s="89">
        <v>2.0715272155816902E-3</v>
      </c>
      <c r="AS43" s="89"/>
    </row>
    <row r="44" spans="2:45" s="1" customFormat="1" ht="10.65" customHeight="1" x14ac:dyDescent="0.15">
      <c r="B44" s="86" t="s">
        <v>1119</v>
      </c>
      <c r="C44" s="86"/>
      <c r="D44" s="86"/>
      <c r="E44" s="86"/>
      <c r="F44" s="86"/>
      <c r="G44" s="86"/>
      <c r="H44" s="86"/>
      <c r="I44" s="86"/>
      <c r="J44" s="86"/>
      <c r="K44" s="86"/>
      <c r="L44" s="97">
        <v>1444216.95</v>
      </c>
      <c r="M44" s="97"/>
      <c r="N44" s="97"/>
      <c r="O44" s="97"/>
      <c r="P44" s="97"/>
      <c r="Q44" s="97"/>
      <c r="R44" s="97"/>
      <c r="S44" s="97"/>
      <c r="T44" s="97"/>
      <c r="U44" s="97"/>
      <c r="V44" s="97"/>
      <c r="W44" s="97"/>
      <c r="X44" s="89">
        <v>4.9316450904239801E-4</v>
      </c>
      <c r="Y44" s="89"/>
      <c r="Z44" s="89"/>
      <c r="AA44" s="89"/>
      <c r="AB44" s="89"/>
      <c r="AC44" s="89"/>
      <c r="AD44" s="89"/>
      <c r="AE44" s="89"/>
      <c r="AF44" s="89"/>
      <c r="AG44" s="89"/>
      <c r="AH44" s="89"/>
      <c r="AI44" s="88">
        <v>54</v>
      </c>
      <c r="AJ44" s="88"/>
      <c r="AK44" s="88"/>
      <c r="AL44" s="88"/>
      <c r="AM44" s="88"/>
      <c r="AN44" s="88"/>
      <c r="AO44" s="88"/>
      <c r="AP44" s="88"/>
      <c r="AQ44" s="88"/>
      <c r="AR44" s="89">
        <v>1.2857755131196701E-3</v>
      </c>
      <c r="AS44" s="89"/>
    </row>
    <row r="45" spans="2:45" s="1" customFormat="1" ht="10.65" customHeight="1" x14ac:dyDescent="0.15">
      <c r="B45" s="86" t="s">
        <v>1120</v>
      </c>
      <c r="C45" s="86"/>
      <c r="D45" s="86"/>
      <c r="E45" s="86"/>
      <c r="F45" s="86"/>
      <c r="G45" s="86"/>
      <c r="H45" s="86"/>
      <c r="I45" s="86"/>
      <c r="J45" s="86"/>
      <c r="K45" s="86"/>
      <c r="L45" s="97">
        <v>2141459.4700000002</v>
      </c>
      <c r="M45" s="97"/>
      <c r="N45" s="97"/>
      <c r="O45" s="97"/>
      <c r="P45" s="97"/>
      <c r="Q45" s="97"/>
      <c r="R45" s="97"/>
      <c r="S45" s="97"/>
      <c r="T45" s="97"/>
      <c r="U45" s="97"/>
      <c r="V45" s="97"/>
      <c r="W45" s="97"/>
      <c r="X45" s="89">
        <v>7.3125565252280401E-4</v>
      </c>
      <c r="Y45" s="89"/>
      <c r="Z45" s="89"/>
      <c r="AA45" s="89"/>
      <c r="AB45" s="89"/>
      <c r="AC45" s="89"/>
      <c r="AD45" s="89"/>
      <c r="AE45" s="89"/>
      <c r="AF45" s="89"/>
      <c r="AG45" s="89"/>
      <c r="AH45" s="89"/>
      <c r="AI45" s="88">
        <v>105</v>
      </c>
      <c r="AJ45" s="88"/>
      <c r="AK45" s="88"/>
      <c r="AL45" s="88"/>
      <c r="AM45" s="88"/>
      <c r="AN45" s="88"/>
      <c r="AO45" s="88"/>
      <c r="AP45" s="88"/>
      <c r="AQ45" s="88"/>
      <c r="AR45" s="89">
        <v>2.50011905328825E-3</v>
      </c>
      <c r="AS45" s="89"/>
    </row>
    <row r="46" spans="2:45" s="1" customFormat="1" ht="10.65" customHeight="1" x14ac:dyDescent="0.15">
      <c r="B46" s="86" t="s">
        <v>1121</v>
      </c>
      <c r="C46" s="86"/>
      <c r="D46" s="86"/>
      <c r="E46" s="86"/>
      <c r="F46" s="86"/>
      <c r="G46" s="86"/>
      <c r="H46" s="86"/>
      <c r="I46" s="86"/>
      <c r="J46" s="86"/>
      <c r="K46" s="86"/>
      <c r="L46" s="97">
        <v>5401879.21</v>
      </c>
      <c r="M46" s="97"/>
      <c r="N46" s="97"/>
      <c r="O46" s="97"/>
      <c r="P46" s="97"/>
      <c r="Q46" s="97"/>
      <c r="R46" s="97"/>
      <c r="S46" s="97"/>
      <c r="T46" s="97"/>
      <c r="U46" s="97"/>
      <c r="V46" s="97"/>
      <c r="W46" s="97"/>
      <c r="X46" s="89">
        <v>1.8446086708136099E-3</v>
      </c>
      <c r="Y46" s="89"/>
      <c r="Z46" s="89"/>
      <c r="AA46" s="89"/>
      <c r="AB46" s="89"/>
      <c r="AC46" s="89"/>
      <c r="AD46" s="89"/>
      <c r="AE46" s="89"/>
      <c r="AF46" s="89"/>
      <c r="AG46" s="89"/>
      <c r="AH46" s="89"/>
      <c r="AI46" s="88">
        <v>211</v>
      </c>
      <c r="AJ46" s="88"/>
      <c r="AK46" s="88"/>
      <c r="AL46" s="88"/>
      <c r="AM46" s="88"/>
      <c r="AN46" s="88"/>
      <c r="AO46" s="88"/>
      <c r="AP46" s="88"/>
      <c r="AQ46" s="88"/>
      <c r="AR46" s="89">
        <v>5.0240487642268699E-3</v>
      </c>
      <c r="AS46" s="89"/>
    </row>
    <row r="47" spans="2:45" s="1" customFormat="1" ht="10.65" customHeight="1" x14ac:dyDescent="0.15">
      <c r="B47" s="86" t="s">
        <v>1122</v>
      </c>
      <c r="C47" s="86"/>
      <c r="D47" s="86"/>
      <c r="E47" s="86"/>
      <c r="F47" s="86"/>
      <c r="G47" s="86"/>
      <c r="H47" s="86"/>
      <c r="I47" s="86"/>
      <c r="J47" s="86"/>
      <c r="K47" s="86"/>
      <c r="L47" s="97">
        <v>5397440.8799999999</v>
      </c>
      <c r="M47" s="97"/>
      <c r="N47" s="97"/>
      <c r="O47" s="97"/>
      <c r="P47" s="97"/>
      <c r="Q47" s="97"/>
      <c r="R47" s="97"/>
      <c r="S47" s="97"/>
      <c r="T47" s="97"/>
      <c r="U47" s="97"/>
      <c r="V47" s="97"/>
      <c r="W47" s="97"/>
      <c r="X47" s="89">
        <v>1.84309309046025E-3</v>
      </c>
      <c r="Y47" s="89"/>
      <c r="Z47" s="89"/>
      <c r="AA47" s="89"/>
      <c r="AB47" s="89"/>
      <c r="AC47" s="89"/>
      <c r="AD47" s="89"/>
      <c r="AE47" s="89"/>
      <c r="AF47" s="89"/>
      <c r="AG47" s="89"/>
      <c r="AH47" s="89"/>
      <c r="AI47" s="88">
        <v>136</v>
      </c>
      <c r="AJ47" s="88"/>
      <c r="AK47" s="88"/>
      <c r="AL47" s="88"/>
      <c r="AM47" s="88"/>
      <c r="AN47" s="88"/>
      <c r="AO47" s="88"/>
      <c r="AP47" s="88"/>
      <c r="AQ47" s="88"/>
      <c r="AR47" s="89">
        <v>3.23824944044955E-3</v>
      </c>
      <c r="AS47" s="89"/>
    </row>
    <row r="48" spans="2:45" s="1" customFormat="1" ht="10.65" customHeight="1" x14ac:dyDescent="0.15">
      <c r="B48" s="86" t="s">
        <v>1123</v>
      </c>
      <c r="C48" s="86"/>
      <c r="D48" s="86"/>
      <c r="E48" s="86"/>
      <c r="F48" s="86"/>
      <c r="G48" s="86"/>
      <c r="H48" s="86"/>
      <c r="I48" s="86"/>
      <c r="J48" s="86"/>
      <c r="K48" s="86"/>
      <c r="L48" s="97">
        <v>816552.08</v>
      </c>
      <c r="M48" s="97"/>
      <c r="N48" s="97"/>
      <c r="O48" s="97"/>
      <c r="P48" s="97"/>
      <c r="Q48" s="97"/>
      <c r="R48" s="97"/>
      <c r="S48" s="97"/>
      <c r="T48" s="97"/>
      <c r="U48" s="97"/>
      <c r="V48" s="97"/>
      <c r="W48" s="97"/>
      <c r="X48" s="89">
        <v>2.78832418938684E-4</v>
      </c>
      <c r="Y48" s="89"/>
      <c r="Z48" s="89"/>
      <c r="AA48" s="89"/>
      <c r="AB48" s="89"/>
      <c r="AC48" s="89"/>
      <c r="AD48" s="89"/>
      <c r="AE48" s="89"/>
      <c r="AF48" s="89"/>
      <c r="AG48" s="89"/>
      <c r="AH48" s="89"/>
      <c r="AI48" s="88">
        <v>28</v>
      </c>
      <c r="AJ48" s="88"/>
      <c r="AK48" s="88"/>
      <c r="AL48" s="88"/>
      <c r="AM48" s="88"/>
      <c r="AN48" s="88"/>
      <c r="AO48" s="88"/>
      <c r="AP48" s="88"/>
      <c r="AQ48" s="88"/>
      <c r="AR48" s="89">
        <v>6.6669841421020104E-4</v>
      </c>
      <c r="AS48" s="89"/>
    </row>
    <row r="49" spans="2:47" s="1" customFormat="1" ht="10.65" customHeight="1" x14ac:dyDescent="0.15">
      <c r="B49" s="86" t="s">
        <v>1124</v>
      </c>
      <c r="C49" s="86"/>
      <c r="D49" s="86"/>
      <c r="E49" s="86"/>
      <c r="F49" s="86"/>
      <c r="G49" s="86"/>
      <c r="H49" s="86"/>
      <c r="I49" s="86"/>
      <c r="J49" s="86"/>
      <c r="K49" s="86"/>
      <c r="L49" s="97">
        <v>187653</v>
      </c>
      <c r="M49" s="97"/>
      <c r="N49" s="97"/>
      <c r="O49" s="97"/>
      <c r="P49" s="97"/>
      <c r="Q49" s="97"/>
      <c r="R49" s="97"/>
      <c r="S49" s="97"/>
      <c r="T49" s="97"/>
      <c r="U49" s="97"/>
      <c r="V49" s="97"/>
      <c r="W49" s="97"/>
      <c r="X49" s="89">
        <v>6.4078876525672403E-5</v>
      </c>
      <c r="Y49" s="89"/>
      <c r="Z49" s="89"/>
      <c r="AA49" s="89"/>
      <c r="AB49" s="89"/>
      <c r="AC49" s="89"/>
      <c r="AD49" s="89"/>
      <c r="AE49" s="89"/>
      <c r="AF49" s="89"/>
      <c r="AG49" s="89"/>
      <c r="AH49" s="89"/>
      <c r="AI49" s="88">
        <v>7</v>
      </c>
      <c r="AJ49" s="88"/>
      <c r="AK49" s="88"/>
      <c r="AL49" s="88"/>
      <c r="AM49" s="88"/>
      <c r="AN49" s="88"/>
      <c r="AO49" s="88"/>
      <c r="AP49" s="88"/>
      <c r="AQ49" s="88"/>
      <c r="AR49" s="89">
        <v>1.6667460355254999E-4</v>
      </c>
      <c r="AS49" s="89"/>
    </row>
    <row r="50" spans="2:47" s="1" customFormat="1" ht="10.65" customHeight="1" x14ac:dyDescent="0.15">
      <c r="B50" s="86" t="s">
        <v>1125</v>
      </c>
      <c r="C50" s="86"/>
      <c r="D50" s="86"/>
      <c r="E50" s="86"/>
      <c r="F50" s="86"/>
      <c r="G50" s="86"/>
      <c r="H50" s="86"/>
      <c r="I50" s="86"/>
      <c r="J50" s="86"/>
      <c r="K50" s="86"/>
      <c r="L50" s="97">
        <v>462626.51</v>
      </c>
      <c r="M50" s="97"/>
      <c r="N50" s="97"/>
      <c r="O50" s="97"/>
      <c r="P50" s="97"/>
      <c r="Q50" s="97"/>
      <c r="R50" s="97"/>
      <c r="S50" s="97"/>
      <c r="T50" s="97"/>
      <c r="U50" s="97"/>
      <c r="V50" s="97"/>
      <c r="W50" s="97"/>
      <c r="X50" s="89">
        <v>1.57975556009191E-4</v>
      </c>
      <c r="Y50" s="89"/>
      <c r="Z50" s="89"/>
      <c r="AA50" s="89"/>
      <c r="AB50" s="89"/>
      <c r="AC50" s="89"/>
      <c r="AD50" s="89"/>
      <c r="AE50" s="89"/>
      <c r="AF50" s="89"/>
      <c r="AG50" s="89"/>
      <c r="AH50" s="89"/>
      <c r="AI50" s="88">
        <v>19</v>
      </c>
      <c r="AJ50" s="88"/>
      <c r="AK50" s="88"/>
      <c r="AL50" s="88"/>
      <c r="AM50" s="88"/>
      <c r="AN50" s="88"/>
      <c r="AO50" s="88"/>
      <c r="AP50" s="88"/>
      <c r="AQ50" s="88"/>
      <c r="AR50" s="89">
        <v>4.5240249535692201E-4</v>
      </c>
      <c r="AS50" s="89"/>
    </row>
    <row r="51" spans="2:47" s="1" customFormat="1" ht="10.65" customHeight="1" x14ac:dyDescent="0.15">
      <c r="B51" s="86" t="s">
        <v>1126</v>
      </c>
      <c r="C51" s="86"/>
      <c r="D51" s="86"/>
      <c r="E51" s="86"/>
      <c r="F51" s="86"/>
      <c r="G51" s="86"/>
      <c r="H51" s="86"/>
      <c r="I51" s="86"/>
      <c r="J51" s="86"/>
      <c r="K51" s="86"/>
      <c r="L51" s="97">
        <v>1176065.42</v>
      </c>
      <c r="M51" s="97"/>
      <c r="N51" s="97"/>
      <c r="O51" s="97"/>
      <c r="P51" s="97"/>
      <c r="Q51" s="97"/>
      <c r="R51" s="97"/>
      <c r="S51" s="97"/>
      <c r="T51" s="97"/>
      <c r="U51" s="97"/>
      <c r="V51" s="97"/>
      <c r="W51" s="97"/>
      <c r="X51" s="89">
        <v>4.01597367664215E-4</v>
      </c>
      <c r="Y51" s="89"/>
      <c r="Z51" s="89"/>
      <c r="AA51" s="89"/>
      <c r="AB51" s="89"/>
      <c r="AC51" s="89"/>
      <c r="AD51" s="89"/>
      <c r="AE51" s="89"/>
      <c r="AF51" s="89"/>
      <c r="AG51" s="89"/>
      <c r="AH51" s="89"/>
      <c r="AI51" s="88">
        <v>55</v>
      </c>
      <c r="AJ51" s="88"/>
      <c r="AK51" s="88"/>
      <c r="AL51" s="88"/>
      <c r="AM51" s="88"/>
      <c r="AN51" s="88"/>
      <c r="AO51" s="88"/>
      <c r="AP51" s="88"/>
      <c r="AQ51" s="88"/>
      <c r="AR51" s="89">
        <v>1.30958617077004E-3</v>
      </c>
      <c r="AS51" s="89"/>
    </row>
    <row r="52" spans="2:47" s="1" customFormat="1" ht="10.65" customHeight="1" x14ac:dyDescent="0.15">
      <c r="B52" s="86" t="s">
        <v>1127</v>
      </c>
      <c r="C52" s="86"/>
      <c r="D52" s="86"/>
      <c r="E52" s="86"/>
      <c r="F52" s="86"/>
      <c r="G52" s="86"/>
      <c r="H52" s="86"/>
      <c r="I52" s="86"/>
      <c r="J52" s="86"/>
      <c r="K52" s="86"/>
      <c r="L52" s="97">
        <v>15940.57</v>
      </c>
      <c r="M52" s="97"/>
      <c r="N52" s="97"/>
      <c r="O52" s="97"/>
      <c r="P52" s="97"/>
      <c r="Q52" s="97"/>
      <c r="R52" s="97"/>
      <c r="S52" s="97"/>
      <c r="T52" s="97"/>
      <c r="U52" s="97"/>
      <c r="V52" s="97"/>
      <c r="W52" s="97"/>
      <c r="X52" s="89">
        <v>5.4433119469384303E-6</v>
      </c>
      <c r="Y52" s="89"/>
      <c r="Z52" s="89"/>
      <c r="AA52" s="89"/>
      <c r="AB52" s="89"/>
      <c r="AC52" s="89"/>
      <c r="AD52" s="89"/>
      <c r="AE52" s="89"/>
      <c r="AF52" s="89"/>
      <c r="AG52" s="89"/>
      <c r="AH52" s="89"/>
      <c r="AI52" s="88">
        <v>5</v>
      </c>
      <c r="AJ52" s="88"/>
      <c r="AK52" s="88"/>
      <c r="AL52" s="88"/>
      <c r="AM52" s="88"/>
      <c r="AN52" s="88"/>
      <c r="AO52" s="88"/>
      <c r="AP52" s="88"/>
      <c r="AQ52" s="88"/>
      <c r="AR52" s="89">
        <v>1.19053288251822E-4</v>
      </c>
      <c r="AS52" s="89"/>
    </row>
    <row r="53" spans="2:47" s="1" customFormat="1" ht="10.65" customHeight="1" x14ac:dyDescent="0.15">
      <c r="B53" s="86" t="s">
        <v>1128</v>
      </c>
      <c r="C53" s="86"/>
      <c r="D53" s="86"/>
      <c r="E53" s="86"/>
      <c r="F53" s="86"/>
      <c r="G53" s="86"/>
      <c r="H53" s="86"/>
      <c r="I53" s="86"/>
      <c r="J53" s="86"/>
      <c r="K53" s="86"/>
      <c r="L53" s="97">
        <v>192812.6</v>
      </c>
      <c r="M53" s="97"/>
      <c r="N53" s="97"/>
      <c r="O53" s="97"/>
      <c r="P53" s="97"/>
      <c r="Q53" s="97"/>
      <c r="R53" s="97"/>
      <c r="S53" s="97"/>
      <c r="T53" s="97"/>
      <c r="U53" s="97"/>
      <c r="V53" s="97"/>
      <c r="W53" s="97"/>
      <c r="X53" s="89">
        <v>6.5840752815003606E-5</v>
      </c>
      <c r="Y53" s="89"/>
      <c r="Z53" s="89"/>
      <c r="AA53" s="89"/>
      <c r="AB53" s="89"/>
      <c r="AC53" s="89"/>
      <c r="AD53" s="89"/>
      <c r="AE53" s="89"/>
      <c r="AF53" s="89"/>
      <c r="AG53" s="89"/>
      <c r="AH53" s="89"/>
      <c r="AI53" s="88">
        <v>9</v>
      </c>
      <c r="AJ53" s="88"/>
      <c r="AK53" s="88"/>
      <c r="AL53" s="88"/>
      <c r="AM53" s="88"/>
      <c r="AN53" s="88"/>
      <c r="AO53" s="88"/>
      <c r="AP53" s="88"/>
      <c r="AQ53" s="88"/>
      <c r="AR53" s="89">
        <v>2.1429591885327901E-4</v>
      </c>
      <c r="AS53" s="89"/>
    </row>
    <row r="54" spans="2:47" s="1" customFormat="1" ht="10.65" customHeight="1" x14ac:dyDescent="0.15">
      <c r="B54" s="86" t="s">
        <v>1129</v>
      </c>
      <c r="C54" s="86"/>
      <c r="D54" s="86"/>
      <c r="E54" s="86"/>
      <c r="F54" s="86"/>
      <c r="G54" s="86"/>
      <c r="H54" s="86"/>
      <c r="I54" s="86"/>
      <c r="J54" s="86"/>
      <c r="K54" s="86"/>
      <c r="L54" s="97">
        <v>250000</v>
      </c>
      <c r="M54" s="97"/>
      <c r="N54" s="97"/>
      <c r="O54" s="97"/>
      <c r="P54" s="97"/>
      <c r="Q54" s="97"/>
      <c r="R54" s="97"/>
      <c r="S54" s="97"/>
      <c r="T54" s="97"/>
      <c r="U54" s="97"/>
      <c r="V54" s="97"/>
      <c r="W54" s="97"/>
      <c r="X54" s="89">
        <v>8.5368841059924898E-5</v>
      </c>
      <c r="Y54" s="89"/>
      <c r="Z54" s="89"/>
      <c r="AA54" s="89"/>
      <c r="AB54" s="89"/>
      <c r="AC54" s="89"/>
      <c r="AD54" s="89"/>
      <c r="AE54" s="89"/>
      <c r="AF54" s="89"/>
      <c r="AG54" s="89"/>
      <c r="AH54" s="89"/>
      <c r="AI54" s="88">
        <v>2</v>
      </c>
      <c r="AJ54" s="88"/>
      <c r="AK54" s="88"/>
      <c r="AL54" s="88"/>
      <c r="AM54" s="88"/>
      <c r="AN54" s="88"/>
      <c r="AO54" s="88"/>
      <c r="AP54" s="88"/>
      <c r="AQ54" s="88"/>
      <c r="AR54" s="89">
        <v>4.7621315300728598E-5</v>
      </c>
      <c r="AS54" s="89"/>
    </row>
    <row r="55" spans="2:47" s="1" customFormat="1" ht="10.65" customHeight="1" x14ac:dyDescent="0.15">
      <c r="B55" s="86" t="s">
        <v>1130</v>
      </c>
      <c r="C55" s="86"/>
      <c r="D55" s="86"/>
      <c r="E55" s="86"/>
      <c r="F55" s="86"/>
      <c r="G55" s="86"/>
      <c r="H55" s="86"/>
      <c r="I55" s="86"/>
      <c r="J55" s="86"/>
      <c r="K55" s="86"/>
      <c r="L55" s="97">
        <v>10259.94</v>
      </c>
      <c r="M55" s="97"/>
      <c r="N55" s="97"/>
      <c r="O55" s="97"/>
      <c r="P55" s="97"/>
      <c r="Q55" s="97"/>
      <c r="R55" s="97"/>
      <c r="S55" s="97"/>
      <c r="T55" s="97"/>
      <c r="U55" s="97"/>
      <c r="V55" s="97"/>
      <c r="W55" s="97"/>
      <c r="X55" s="89">
        <v>3.50351674857747E-6</v>
      </c>
      <c r="Y55" s="89"/>
      <c r="Z55" s="89"/>
      <c r="AA55" s="89"/>
      <c r="AB55" s="89"/>
      <c r="AC55" s="89"/>
      <c r="AD55" s="89"/>
      <c r="AE55" s="89"/>
      <c r="AF55" s="89"/>
      <c r="AG55" s="89"/>
      <c r="AH55" s="89"/>
      <c r="AI55" s="88">
        <v>3</v>
      </c>
      <c r="AJ55" s="88"/>
      <c r="AK55" s="88"/>
      <c r="AL55" s="88"/>
      <c r="AM55" s="88"/>
      <c r="AN55" s="88"/>
      <c r="AO55" s="88"/>
      <c r="AP55" s="88"/>
      <c r="AQ55" s="88"/>
      <c r="AR55" s="89">
        <v>7.1431972951092903E-5</v>
      </c>
      <c r="AS55" s="89"/>
    </row>
    <row r="56" spans="2:47" s="1" customFormat="1" ht="12.75" customHeight="1" x14ac:dyDescent="0.15">
      <c r="B56" s="99"/>
      <c r="C56" s="99"/>
      <c r="D56" s="99"/>
      <c r="E56" s="99"/>
      <c r="F56" s="99"/>
      <c r="G56" s="99"/>
      <c r="H56" s="99"/>
      <c r="I56" s="99"/>
      <c r="J56" s="99"/>
      <c r="K56" s="99"/>
      <c r="L56" s="98">
        <v>2928468946</v>
      </c>
      <c r="M56" s="98"/>
      <c r="N56" s="98"/>
      <c r="O56" s="98"/>
      <c r="P56" s="98"/>
      <c r="Q56" s="98"/>
      <c r="R56" s="98"/>
      <c r="S56" s="98"/>
      <c r="T56" s="98"/>
      <c r="U56" s="98"/>
      <c r="V56" s="98"/>
      <c r="W56" s="98"/>
      <c r="X56" s="96">
        <v>1</v>
      </c>
      <c r="Y56" s="96"/>
      <c r="Z56" s="96"/>
      <c r="AA56" s="96"/>
      <c r="AB56" s="96"/>
      <c r="AC56" s="96"/>
      <c r="AD56" s="96"/>
      <c r="AE56" s="96"/>
      <c r="AF56" s="96"/>
      <c r="AG56" s="96"/>
      <c r="AH56" s="96"/>
      <c r="AI56" s="95">
        <v>41998</v>
      </c>
      <c r="AJ56" s="95"/>
      <c r="AK56" s="95"/>
      <c r="AL56" s="95"/>
      <c r="AM56" s="95"/>
      <c r="AN56" s="95"/>
      <c r="AO56" s="95"/>
      <c r="AP56" s="95"/>
      <c r="AQ56" s="95"/>
      <c r="AR56" s="96">
        <v>1</v>
      </c>
      <c r="AS56" s="96"/>
    </row>
    <row r="57" spans="2:47" s="1" customFormat="1" ht="7.95" customHeight="1" x14ac:dyDescent="0.15"/>
    <row r="58" spans="2:47" s="1" customFormat="1" ht="19.2" customHeight="1" x14ac:dyDescent="0.15">
      <c r="B58" s="83" t="s">
        <v>1220</v>
      </c>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row>
    <row r="59" spans="2:47" s="1" customFormat="1" ht="9.6" customHeight="1" x14ac:dyDescent="0.15"/>
    <row r="60" spans="2:47" s="1" customFormat="1" ht="13.35" customHeight="1" x14ac:dyDescent="0.15">
      <c r="B60" s="79" t="s">
        <v>1106</v>
      </c>
      <c r="C60" s="79"/>
      <c r="D60" s="79"/>
      <c r="E60" s="79"/>
      <c r="F60" s="79"/>
      <c r="G60" s="79"/>
      <c r="H60" s="79"/>
      <c r="I60" s="79"/>
      <c r="J60" s="79"/>
      <c r="K60" s="79"/>
      <c r="L60" s="79"/>
      <c r="M60" s="79" t="s">
        <v>1103</v>
      </c>
      <c r="N60" s="79"/>
      <c r="O60" s="79"/>
      <c r="P60" s="79"/>
      <c r="Q60" s="79"/>
      <c r="R60" s="79"/>
      <c r="S60" s="79"/>
      <c r="T60" s="79"/>
      <c r="U60" s="79"/>
      <c r="V60" s="79"/>
      <c r="W60" s="79"/>
      <c r="X60" s="79" t="s">
        <v>1104</v>
      </c>
      <c r="Y60" s="79"/>
      <c r="Z60" s="79"/>
      <c r="AA60" s="79"/>
      <c r="AB60" s="79"/>
      <c r="AC60" s="79"/>
      <c r="AD60" s="79"/>
      <c r="AE60" s="79"/>
      <c r="AF60" s="79"/>
      <c r="AG60" s="79"/>
      <c r="AH60" s="79"/>
      <c r="AI60" s="79" t="s">
        <v>1105</v>
      </c>
      <c r="AJ60" s="79"/>
      <c r="AK60" s="79"/>
      <c r="AL60" s="79"/>
      <c r="AM60" s="79"/>
      <c r="AN60" s="79"/>
      <c r="AO60" s="79" t="s">
        <v>1104</v>
      </c>
      <c r="AP60" s="79"/>
      <c r="AQ60" s="79"/>
      <c r="AR60" s="79"/>
      <c r="AS60" s="79"/>
      <c r="AT60" s="79"/>
      <c r="AU60" s="79"/>
    </row>
    <row r="61" spans="2:47" s="1" customFormat="1" ht="10.65" customHeight="1" x14ac:dyDescent="0.15">
      <c r="B61" s="86" t="s">
        <v>1131</v>
      </c>
      <c r="C61" s="86"/>
      <c r="D61" s="86"/>
      <c r="E61" s="86"/>
      <c r="F61" s="86"/>
      <c r="G61" s="86"/>
      <c r="H61" s="86"/>
      <c r="I61" s="86"/>
      <c r="J61" s="86"/>
      <c r="K61" s="86"/>
      <c r="L61" s="86"/>
      <c r="M61" s="97">
        <v>0</v>
      </c>
      <c r="N61" s="97"/>
      <c r="O61" s="97"/>
      <c r="P61" s="97"/>
      <c r="Q61" s="97"/>
      <c r="R61" s="97"/>
      <c r="S61" s="97"/>
      <c r="T61" s="97"/>
      <c r="U61" s="97"/>
      <c r="V61" s="97"/>
      <c r="W61" s="97"/>
      <c r="X61" s="89">
        <v>0</v>
      </c>
      <c r="Y61" s="89"/>
      <c r="Z61" s="89"/>
      <c r="AA61" s="89"/>
      <c r="AB61" s="89"/>
      <c r="AC61" s="89"/>
      <c r="AD61" s="89"/>
      <c r="AE61" s="89"/>
      <c r="AF61" s="89"/>
      <c r="AG61" s="89"/>
      <c r="AH61" s="89"/>
      <c r="AI61" s="88">
        <v>278</v>
      </c>
      <c r="AJ61" s="88"/>
      <c r="AK61" s="88"/>
      <c r="AL61" s="88"/>
      <c r="AM61" s="88"/>
      <c r="AN61" s="88"/>
      <c r="AO61" s="89">
        <v>6.6193628268012804E-3</v>
      </c>
      <c r="AP61" s="89"/>
      <c r="AQ61" s="89"/>
      <c r="AR61" s="89"/>
      <c r="AS61" s="89"/>
      <c r="AT61" s="89"/>
      <c r="AU61" s="89"/>
    </row>
    <row r="62" spans="2:47" s="1" customFormat="1" ht="10.65" customHeight="1" x14ac:dyDescent="0.15">
      <c r="B62" s="86" t="s">
        <v>1107</v>
      </c>
      <c r="C62" s="86"/>
      <c r="D62" s="86"/>
      <c r="E62" s="86"/>
      <c r="F62" s="86"/>
      <c r="G62" s="86"/>
      <c r="H62" s="86"/>
      <c r="I62" s="86"/>
      <c r="J62" s="86"/>
      <c r="K62" s="86"/>
      <c r="L62" s="86"/>
      <c r="M62" s="97">
        <v>23784947.320000101</v>
      </c>
      <c r="N62" s="97"/>
      <c r="O62" s="97"/>
      <c r="P62" s="97"/>
      <c r="Q62" s="97"/>
      <c r="R62" s="97"/>
      <c r="S62" s="97"/>
      <c r="T62" s="97"/>
      <c r="U62" s="97"/>
      <c r="V62" s="97"/>
      <c r="W62" s="97"/>
      <c r="X62" s="89">
        <v>8.1219735495190997E-3</v>
      </c>
      <c r="Y62" s="89"/>
      <c r="Z62" s="89"/>
      <c r="AA62" s="89"/>
      <c r="AB62" s="89"/>
      <c r="AC62" s="89"/>
      <c r="AD62" s="89"/>
      <c r="AE62" s="89"/>
      <c r="AF62" s="89"/>
      <c r="AG62" s="89"/>
      <c r="AH62" s="89"/>
      <c r="AI62" s="88">
        <v>2574</v>
      </c>
      <c r="AJ62" s="88"/>
      <c r="AK62" s="88"/>
      <c r="AL62" s="88"/>
      <c r="AM62" s="88"/>
      <c r="AN62" s="88"/>
      <c r="AO62" s="89">
        <v>6.1288632792037702E-2</v>
      </c>
      <c r="AP62" s="89"/>
      <c r="AQ62" s="89"/>
      <c r="AR62" s="89"/>
      <c r="AS62" s="89"/>
      <c r="AT62" s="89"/>
      <c r="AU62" s="89"/>
    </row>
    <row r="63" spans="2:47" s="1" customFormat="1" ht="10.65" customHeight="1" x14ac:dyDescent="0.15">
      <c r="B63" s="86" t="s">
        <v>1108</v>
      </c>
      <c r="C63" s="86"/>
      <c r="D63" s="86"/>
      <c r="E63" s="86"/>
      <c r="F63" s="86"/>
      <c r="G63" s="86"/>
      <c r="H63" s="86"/>
      <c r="I63" s="86"/>
      <c r="J63" s="86"/>
      <c r="K63" s="86"/>
      <c r="L63" s="86"/>
      <c r="M63" s="97">
        <v>45903567.309999898</v>
      </c>
      <c r="N63" s="97"/>
      <c r="O63" s="97"/>
      <c r="P63" s="97"/>
      <c r="Q63" s="97"/>
      <c r="R63" s="97"/>
      <c r="S63" s="97"/>
      <c r="T63" s="97"/>
      <c r="U63" s="97"/>
      <c r="V63" s="97"/>
      <c r="W63" s="97"/>
      <c r="X63" s="89">
        <v>1.5674937367083801E-2</v>
      </c>
      <c r="Y63" s="89"/>
      <c r="Z63" s="89"/>
      <c r="AA63" s="89"/>
      <c r="AB63" s="89"/>
      <c r="AC63" s="89"/>
      <c r="AD63" s="89"/>
      <c r="AE63" s="89"/>
      <c r="AF63" s="89"/>
      <c r="AG63" s="89"/>
      <c r="AH63" s="89"/>
      <c r="AI63" s="88">
        <v>2887</v>
      </c>
      <c r="AJ63" s="88"/>
      <c r="AK63" s="88"/>
      <c r="AL63" s="88"/>
      <c r="AM63" s="88"/>
      <c r="AN63" s="88"/>
      <c r="AO63" s="89">
        <v>6.8741368636601699E-2</v>
      </c>
      <c r="AP63" s="89"/>
      <c r="AQ63" s="89"/>
      <c r="AR63" s="89"/>
      <c r="AS63" s="89"/>
      <c r="AT63" s="89"/>
      <c r="AU63" s="89"/>
    </row>
    <row r="64" spans="2:47" s="1" customFormat="1" ht="10.65" customHeight="1" x14ac:dyDescent="0.15">
      <c r="B64" s="86" t="s">
        <v>1109</v>
      </c>
      <c r="C64" s="86"/>
      <c r="D64" s="86"/>
      <c r="E64" s="86"/>
      <c r="F64" s="86"/>
      <c r="G64" s="86"/>
      <c r="H64" s="86"/>
      <c r="I64" s="86"/>
      <c r="J64" s="86"/>
      <c r="K64" s="86"/>
      <c r="L64" s="86"/>
      <c r="M64" s="97">
        <v>39872126.079999998</v>
      </c>
      <c r="N64" s="97"/>
      <c r="O64" s="97"/>
      <c r="P64" s="97"/>
      <c r="Q64" s="97"/>
      <c r="R64" s="97"/>
      <c r="S64" s="97"/>
      <c r="T64" s="97"/>
      <c r="U64" s="97"/>
      <c r="V64" s="97"/>
      <c r="W64" s="97"/>
      <c r="X64" s="89">
        <v>1.36153487761792E-2</v>
      </c>
      <c r="Y64" s="89"/>
      <c r="Z64" s="89"/>
      <c r="AA64" s="89"/>
      <c r="AB64" s="89"/>
      <c r="AC64" s="89"/>
      <c r="AD64" s="89"/>
      <c r="AE64" s="89"/>
      <c r="AF64" s="89"/>
      <c r="AG64" s="89"/>
      <c r="AH64" s="89"/>
      <c r="AI64" s="88">
        <v>1740</v>
      </c>
      <c r="AJ64" s="88"/>
      <c r="AK64" s="88"/>
      <c r="AL64" s="88"/>
      <c r="AM64" s="88"/>
      <c r="AN64" s="88"/>
      <c r="AO64" s="89">
        <v>4.1430544311633899E-2</v>
      </c>
      <c r="AP64" s="89"/>
      <c r="AQ64" s="89"/>
      <c r="AR64" s="89"/>
      <c r="AS64" s="89"/>
      <c r="AT64" s="89"/>
      <c r="AU64" s="89"/>
    </row>
    <row r="65" spans="2:47" s="1" customFormat="1" ht="10.65" customHeight="1" x14ac:dyDescent="0.15">
      <c r="B65" s="86" t="s">
        <v>1110</v>
      </c>
      <c r="C65" s="86"/>
      <c r="D65" s="86"/>
      <c r="E65" s="86"/>
      <c r="F65" s="86"/>
      <c r="G65" s="86"/>
      <c r="H65" s="86"/>
      <c r="I65" s="86"/>
      <c r="J65" s="86"/>
      <c r="K65" s="86"/>
      <c r="L65" s="86"/>
      <c r="M65" s="97">
        <v>50805295.100000098</v>
      </c>
      <c r="N65" s="97"/>
      <c r="O65" s="97"/>
      <c r="P65" s="97"/>
      <c r="Q65" s="97"/>
      <c r="R65" s="97"/>
      <c r="S65" s="97"/>
      <c r="T65" s="97"/>
      <c r="U65" s="97"/>
      <c r="V65" s="97"/>
      <c r="W65" s="97"/>
      <c r="X65" s="89">
        <v>1.7348756649577999E-2</v>
      </c>
      <c r="Y65" s="89"/>
      <c r="Z65" s="89"/>
      <c r="AA65" s="89"/>
      <c r="AB65" s="89"/>
      <c r="AC65" s="89"/>
      <c r="AD65" s="89"/>
      <c r="AE65" s="89"/>
      <c r="AF65" s="89"/>
      <c r="AG65" s="89"/>
      <c r="AH65" s="89"/>
      <c r="AI65" s="88">
        <v>1804</v>
      </c>
      <c r="AJ65" s="88"/>
      <c r="AK65" s="88"/>
      <c r="AL65" s="88"/>
      <c r="AM65" s="88"/>
      <c r="AN65" s="88"/>
      <c r="AO65" s="89">
        <v>4.2954426401257198E-2</v>
      </c>
      <c r="AP65" s="89"/>
      <c r="AQ65" s="89"/>
      <c r="AR65" s="89"/>
      <c r="AS65" s="89"/>
      <c r="AT65" s="89"/>
      <c r="AU65" s="89"/>
    </row>
    <row r="66" spans="2:47" s="1" customFormat="1" ht="10.65" customHeight="1" x14ac:dyDescent="0.15">
      <c r="B66" s="86" t="s">
        <v>1111</v>
      </c>
      <c r="C66" s="86"/>
      <c r="D66" s="86"/>
      <c r="E66" s="86"/>
      <c r="F66" s="86"/>
      <c r="G66" s="86"/>
      <c r="H66" s="86"/>
      <c r="I66" s="86"/>
      <c r="J66" s="86"/>
      <c r="K66" s="86"/>
      <c r="L66" s="86"/>
      <c r="M66" s="97">
        <v>68320470.849999994</v>
      </c>
      <c r="N66" s="97"/>
      <c r="O66" s="97"/>
      <c r="P66" s="97"/>
      <c r="Q66" s="97"/>
      <c r="R66" s="97"/>
      <c r="S66" s="97"/>
      <c r="T66" s="97"/>
      <c r="U66" s="97"/>
      <c r="V66" s="97"/>
      <c r="W66" s="97"/>
      <c r="X66" s="89">
        <v>2.3329757668531501E-2</v>
      </c>
      <c r="Y66" s="89"/>
      <c r="Z66" s="89"/>
      <c r="AA66" s="89"/>
      <c r="AB66" s="89"/>
      <c r="AC66" s="89"/>
      <c r="AD66" s="89"/>
      <c r="AE66" s="89"/>
      <c r="AF66" s="89"/>
      <c r="AG66" s="89"/>
      <c r="AH66" s="89"/>
      <c r="AI66" s="88">
        <v>2051</v>
      </c>
      <c r="AJ66" s="88"/>
      <c r="AK66" s="88"/>
      <c r="AL66" s="88"/>
      <c r="AM66" s="88"/>
      <c r="AN66" s="88"/>
      <c r="AO66" s="89">
        <v>4.8835658840897203E-2</v>
      </c>
      <c r="AP66" s="89"/>
      <c r="AQ66" s="89"/>
      <c r="AR66" s="89"/>
      <c r="AS66" s="89"/>
      <c r="AT66" s="89"/>
      <c r="AU66" s="89"/>
    </row>
    <row r="67" spans="2:47" s="1" customFormat="1" ht="10.65" customHeight="1" x14ac:dyDescent="0.15">
      <c r="B67" s="86" t="s">
        <v>1112</v>
      </c>
      <c r="C67" s="86"/>
      <c r="D67" s="86"/>
      <c r="E67" s="86"/>
      <c r="F67" s="86"/>
      <c r="G67" s="86"/>
      <c r="H67" s="86"/>
      <c r="I67" s="86"/>
      <c r="J67" s="86"/>
      <c r="K67" s="86"/>
      <c r="L67" s="86"/>
      <c r="M67" s="97">
        <v>66922846.479999997</v>
      </c>
      <c r="N67" s="97"/>
      <c r="O67" s="97"/>
      <c r="P67" s="97"/>
      <c r="Q67" s="97"/>
      <c r="R67" s="97"/>
      <c r="S67" s="97"/>
      <c r="T67" s="97"/>
      <c r="U67" s="97"/>
      <c r="V67" s="97"/>
      <c r="W67" s="97"/>
      <c r="X67" s="89">
        <v>2.2852503377715501E-2</v>
      </c>
      <c r="Y67" s="89"/>
      <c r="Z67" s="89"/>
      <c r="AA67" s="89"/>
      <c r="AB67" s="89"/>
      <c r="AC67" s="89"/>
      <c r="AD67" s="89"/>
      <c r="AE67" s="89"/>
      <c r="AF67" s="89"/>
      <c r="AG67" s="89"/>
      <c r="AH67" s="89"/>
      <c r="AI67" s="88">
        <v>1708</v>
      </c>
      <c r="AJ67" s="88"/>
      <c r="AK67" s="88"/>
      <c r="AL67" s="88"/>
      <c r="AM67" s="88"/>
      <c r="AN67" s="88"/>
      <c r="AO67" s="89">
        <v>4.0668603266822201E-2</v>
      </c>
      <c r="AP67" s="89"/>
      <c r="AQ67" s="89"/>
      <c r="AR67" s="89"/>
      <c r="AS67" s="89"/>
      <c r="AT67" s="89"/>
      <c r="AU67" s="89"/>
    </row>
    <row r="68" spans="2:47" s="1" customFormat="1" ht="10.65" customHeight="1" x14ac:dyDescent="0.15">
      <c r="B68" s="86" t="s">
        <v>1113</v>
      </c>
      <c r="C68" s="86"/>
      <c r="D68" s="86"/>
      <c r="E68" s="86"/>
      <c r="F68" s="86"/>
      <c r="G68" s="86"/>
      <c r="H68" s="86"/>
      <c r="I68" s="86"/>
      <c r="J68" s="86"/>
      <c r="K68" s="86"/>
      <c r="L68" s="86"/>
      <c r="M68" s="97">
        <v>97497099.5200001</v>
      </c>
      <c r="N68" s="97"/>
      <c r="O68" s="97"/>
      <c r="P68" s="97"/>
      <c r="Q68" s="97"/>
      <c r="R68" s="97"/>
      <c r="S68" s="97"/>
      <c r="T68" s="97"/>
      <c r="U68" s="97"/>
      <c r="V68" s="97"/>
      <c r="W68" s="97"/>
      <c r="X68" s="89">
        <v>3.3292857570906297E-2</v>
      </c>
      <c r="Y68" s="89"/>
      <c r="Z68" s="89"/>
      <c r="AA68" s="89"/>
      <c r="AB68" s="89"/>
      <c r="AC68" s="89"/>
      <c r="AD68" s="89"/>
      <c r="AE68" s="89"/>
      <c r="AF68" s="89"/>
      <c r="AG68" s="89"/>
      <c r="AH68" s="89"/>
      <c r="AI68" s="88">
        <v>2048</v>
      </c>
      <c r="AJ68" s="88"/>
      <c r="AK68" s="88"/>
      <c r="AL68" s="88"/>
      <c r="AM68" s="88"/>
      <c r="AN68" s="88"/>
      <c r="AO68" s="89">
        <v>4.8764226867946098E-2</v>
      </c>
      <c r="AP68" s="89"/>
      <c r="AQ68" s="89"/>
      <c r="AR68" s="89"/>
      <c r="AS68" s="89"/>
      <c r="AT68" s="89"/>
      <c r="AU68" s="89"/>
    </row>
    <row r="69" spans="2:47" s="1" customFormat="1" ht="10.65" customHeight="1" x14ac:dyDescent="0.15">
      <c r="B69" s="86" t="s">
        <v>1114</v>
      </c>
      <c r="C69" s="86"/>
      <c r="D69" s="86"/>
      <c r="E69" s="86"/>
      <c r="F69" s="86"/>
      <c r="G69" s="86"/>
      <c r="H69" s="86"/>
      <c r="I69" s="86"/>
      <c r="J69" s="86"/>
      <c r="K69" s="86"/>
      <c r="L69" s="86"/>
      <c r="M69" s="97">
        <v>82998745.700000003</v>
      </c>
      <c r="N69" s="97"/>
      <c r="O69" s="97"/>
      <c r="P69" s="97"/>
      <c r="Q69" s="97"/>
      <c r="R69" s="97"/>
      <c r="S69" s="97"/>
      <c r="T69" s="97"/>
      <c r="U69" s="97"/>
      <c r="V69" s="97"/>
      <c r="W69" s="97"/>
      <c r="X69" s="89">
        <v>2.83420269193457E-2</v>
      </c>
      <c r="Y69" s="89"/>
      <c r="Z69" s="89"/>
      <c r="AA69" s="89"/>
      <c r="AB69" s="89"/>
      <c r="AC69" s="89"/>
      <c r="AD69" s="89"/>
      <c r="AE69" s="89"/>
      <c r="AF69" s="89"/>
      <c r="AG69" s="89"/>
      <c r="AH69" s="89"/>
      <c r="AI69" s="88">
        <v>1520</v>
      </c>
      <c r="AJ69" s="88"/>
      <c r="AK69" s="88"/>
      <c r="AL69" s="88"/>
      <c r="AM69" s="88"/>
      <c r="AN69" s="88"/>
      <c r="AO69" s="89">
        <v>3.6192199628553703E-2</v>
      </c>
      <c r="AP69" s="89"/>
      <c r="AQ69" s="89"/>
      <c r="AR69" s="89"/>
      <c r="AS69" s="89"/>
      <c r="AT69" s="89"/>
      <c r="AU69" s="89"/>
    </row>
    <row r="70" spans="2:47" s="1" customFormat="1" ht="10.65" customHeight="1" x14ac:dyDescent="0.15">
      <c r="B70" s="86" t="s">
        <v>1115</v>
      </c>
      <c r="C70" s="86"/>
      <c r="D70" s="86"/>
      <c r="E70" s="86"/>
      <c r="F70" s="86"/>
      <c r="G70" s="86"/>
      <c r="H70" s="86"/>
      <c r="I70" s="86"/>
      <c r="J70" s="86"/>
      <c r="K70" s="86"/>
      <c r="L70" s="86"/>
      <c r="M70" s="97">
        <v>84185238.039999902</v>
      </c>
      <c r="N70" s="97"/>
      <c r="O70" s="97"/>
      <c r="P70" s="97"/>
      <c r="Q70" s="97"/>
      <c r="R70" s="97"/>
      <c r="S70" s="97"/>
      <c r="T70" s="97"/>
      <c r="U70" s="97"/>
      <c r="V70" s="97"/>
      <c r="W70" s="97"/>
      <c r="X70" s="89">
        <v>2.87471848233148E-2</v>
      </c>
      <c r="Y70" s="89"/>
      <c r="Z70" s="89"/>
      <c r="AA70" s="89"/>
      <c r="AB70" s="89"/>
      <c r="AC70" s="89"/>
      <c r="AD70" s="89"/>
      <c r="AE70" s="89"/>
      <c r="AF70" s="89"/>
      <c r="AG70" s="89"/>
      <c r="AH70" s="89"/>
      <c r="AI70" s="88">
        <v>1468</v>
      </c>
      <c r="AJ70" s="88"/>
      <c r="AK70" s="88"/>
      <c r="AL70" s="88"/>
      <c r="AM70" s="88"/>
      <c r="AN70" s="88"/>
      <c r="AO70" s="89">
        <v>3.4954045430734798E-2</v>
      </c>
      <c r="AP70" s="89"/>
      <c r="AQ70" s="89"/>
      <c r="AR70" s="89"/>
      <c r="AS70" s="89"/>
      <c r="AT70" s="89"/>
      <c r="AU70" s="89"/>
    </row>
    <row r="71" spans="2:47" s="1" customFormat="1" ht="10.65" customHeight="1" x14ac:dyDescent="0.15">
      <c r="B71" s="86" t="s">
        <v>1116</v>
      </c>
      <c r="C71" s="86"/>
      <c r="D71" s="86"/>
      <c r="E71" s="86"/>
      <c r="F71" s="86"/>
      <c r="G71" s="86"/>
      <c r="H71" s="86"/>
      <c r="I71" s="86"/>
      <c r="J71" s="86"/>
      <c r="K71" s="86"/>
      <c r="L71" s="86"/>
      <c r="M71" s="97">
        <v>116696443.42</v>
      </c>
      <c r="N71" s="97"/>
      <c r="O71" s="97"/>
      <c r="P71" s="97"/>
      <c r="Q71" s="97"/>
      <c r="R71" s="97"/>
      <c r="S71" s="97"/>
      <c r="T71" s="97"/>
      <c r="U71" s="97"/>
      <c r="V71" s="97"/>
      <c r="W71" s="97"/>
      <c r="X71" s="89">
        <v>3.9848960522322001E-2</v>
      </c>
      <c r="Y71" s="89"/>
      <c r="Z71" s="89"/>
      <c r="AA71" s="89"/>
      <c r="AB71" s="89"/>
      <c r="AC71" s="89"/>
      <c r="AD71" s="89"/>
      <c r="AE71" s="89"/>
      <c r="AF71" s="89"/>
      <c r="AG71" s="89"/>
      <c r="AH71" s="89"/>
      <c r="AI71" s="88">
        <v>1947</v>
      </c>
      <c r="AJ71" s="88"/>
      <c r="AK71" s="88"/>
      <c r="AL71" s="88"/>
      <c r="AM71" s="88"/>
      <c r="AN71" s="88"/>
      <c r="AO71" s="89">
        <v>4.6359350445259302E-2</v>
      </c>
      <c r="AP71" s="89"/>
      <c r="AQ71" s="89"/>
      <c r="AR71" s="89"/>
      <c r="AS71" s="89"/>
      <c r="AT71" s="89"/>
      <c r="AU71" s="89"/>
    </row>
    <row r="72" spans="2:47" s="1" customFormat="1" ht="10.65" customHeight="1" x14ac:dyDescent="0.15">
      <c r="B72" s="86" t="s">
        <v>1117</v>
      </c>
      <c r="C72" s="86"/>
      <c r="D72" s="86"/>
      <c r="E72" s="86"/>
      <c r="F72" s="86"/>
      <c r="G72" s="86"/>
      <c r="H72" s="86"/>
      <c r="I72" s="86"/>
      <c r="J72" s="86"/>
      <c r="K72" s="86"/>
      <c r="L72" s="86"/>
      <c r="M72" s="97">
        <v>127889408.19</v>
      </c>
      <c r="N72" s="97"/>
      <c r="O72" s="97"/>
      <c r="P72" s="97"/>
      <c r="Q72" s="97"/>
      <c r="R72" s="97"/>
      <c r="S72" s="97"/>
      <c r="T72" s="97"/>
      <c r="U72" s="97"/>
      <c r="V72" s="97"/>
      <c r="W72" s="97"/>
      <c r="X72" s="89">
        <v>4.3671082244079902E-2</v>
      </c>
      <c r="Y72" s="89"/>
      <c r="Z72" s="89"/>
      <c r="AA72" s="89"/>
      <c r="AB72" s="89"/>
      <c r="AC72" s="89"/>
      <c r="AD72" s="89"/>
      <c r="AE72" s="89"/>
      <c r="AF72" s="89"/>
      <c r="AG72" s="89"/>
      <c r="AH72" s="89"/>
      <c r="AI72" s="88">
        <v>1912</v>
      </c>
      <c r="AJ72" s="88"/>
      <c r="AK72" s="88"/>
      <c r="AL72" s="88"/>
      <c r="AM72" s="88"/>
      <c r="AN72" s="88"/>
      <c r="AO72" s="89">
        <v>4.5525977427496499E-2</v>
      </c>
      <c r="AP72" s="89"/>
      <c r="AQ72" s="89"/>
      <c r="AR72" s="89"/>
      <c r="AS72" s="89"/>
      <c r="AT72" s="89"/>
      <c r="AU72" s="89"/>
    </row>
    <row r="73" spans="2:47" s="1" customFormat="1" ht="10.65" customHeight="1" x14ac:dyDescent="0.15">
      <c r="B73" s="86" t="s">
        <v>1118</v>
      </c>
      <c r="C73" s="86"/>
      <c r="D73" s="86"/>
      <c r="E73" s="86"/>
      <c r="F73" s="86"/>
      <c r="G73" s="86"/>
      <c r="H73" s="86"/>
      <c r="I73" s="86"/>
      <c r="J73" s="86"/>
      <c r="K73" s="86"/>
      <c r="L73" s="86"/>
      <c r="M73" s="97">
        <v>167246012.890001</v>
      </c>
      <c r="N73" s="97"/>
      <c r="O73" s="97"/>
      <c r="P73" s="97"/>
      <c r="Q73" s="97"/>
      <c r="R73" s="97"/>
      <c r="S73" s="97"/>
      <c r="T73" s="97"/>
      <c r="U73" s="97"/>
      <c r="V73" s="97"/>
      <c r="W73" s="97"/>
      <c r="X73" s="89">
        <v>5.7110393169250401E-2</v>
      </c>
      <c r="Y73" s="89"/>
      <c r="Z73" s="89"/>
      <c r="AA73" s="89"/>
      <c r="AB73" s="89"/>
      <c r="AC73" s="89"/>
      <c r="AD73" s="89"/>
      <c r="AE73" s="89"/>
      <c r="AF73" s="89"/>
      <c r="AG73" s="89"/>
      <c r="AH73" s="89"/>
      <c r="AI73" s="88">
        <v>2265</v>
      </c>
      <c r="AJ73" s="88"/>
      <c r="AK73" s="88"/>
      <c r="AL73" s="88"/>
      <c r="AM73" s="88"/>
      <c r="AN73" s="88"/>
      <c r="AO73" s="89">
        <v>5.3931139578075098E-2</v>
      </c>
      <c r="AP73" s="89"/>
      <c r="AQ73" s="89"/>
      <c r="AR73" s="89"/>
      <c r="AS73" s="89"/>
      <c r="AT73" s="89"/>
      <c r="AU73" s="89"/>
    </row>
    <row r="74" spans="2:47" s="1" customFormat="1" ht="10.65" customHeight="1" x14ac:dyDescent="0.15">
      <c r="B74" s="86" t="s">
        <v>1119</v>
      </c>
      <c r="C74" s="86"/>
      <c r="D74" s="86"/>
      <c r="E74" s="86"/>
      <c r="F74" s="86"/>
      <c r="G74" s="86"/>
      <c r="H74" s="86"/>
      <c r="I74" s="86"/>
      <c r="J74" s="86"/>
      <c r="K74" s="86"/>
      <c r="L74" s="86"/>
      <c r="M74" s="97">
        <v>120977249.01000001</v>
      </c>
      <c r="N74" s="97"/>
      <c r="O74" s="97"/>
      <c r="P74" s="97"/>
      <c r="Q74" s="97"/>
      <c r="R74" s="97"/>
      <c r="S74" s="97"/>
      <c r="T74" s="97"/>
      <c r="U74" s="97"/>
      <c r="V74" s="97"/>
      <c r="W74" s="97"/>
      <c r="X74" s="89">
        <v>4.1310750170406599E-2</v>
      </c>
      <c r="Y74" s="89"/>
      <c r="Z74" s="89"/>
      <c r="AA74" s="89"/>
      <c r="AB74" s="89"/>
      <c r="AC74" s="89"/>
      <c r="AD74" s="89"/>
      <c r="AE74" s="89"/>
      <c r="AF74" s="89"/>
      <c r="AG74" s="89"/>
      <c r="AH74" s="89"/>
      <c r="AI74" s="88">
        <v>1509</v>
      </c>
      <c r="AJ74" s="88"/>
      <c r="AK74" s="88"/>
      <c r="AL74" s="88"/>
      <c r="AM74" s="88"/>
      <c r="AN74" s="88"/>
      <c r="AO74" s="89">
        <v>3.5930282394399701E-2</v>
      </c>
      <c r="AP74" s="89"/>
      <c r="AQ74" s="89"/>
      <c r="AR74" s="89"/>
      <c r="AS74" s="89"/>
      <c r="AT74" s="89"/>
      <c r="AU74" s="89"/>
    </row>
    <row r="75" spans="2:47" s="1" customFormat="1" ht="10.65" customHeight="1" x14ac:dyDescent="0.15">
      <c r="B75" s="86" t="s">
        <v>1120</v>
      </c>
      <c r="C75" s="86"/>
      <c r="D75" s="86"/>
      <c r="E75" s="86"/>
      <c r="F75" s="86"/>
      <c r="G75" s="86"/>
      <c r="H75" s="86"/>
      <c r="I75" s="86"/>
      <c r="J75" s="86"/>
      <c r="K75" s="86"/>
      <c r="L75" s="86"/>
      <c r="M75" s="97">
        <v>113257027.37</v>
      </c>
      <c r="N75" s="97"/>
      <c r="O75" s="97"/>
      <c r="P75" s="97"/>
      <c r="Q75" s="97"/>
      <c r="R75" s="97"/>
      <c r="S75" s="97"/>
      <c r="T75" s="97"/>
      <c r="U75" s="97"/>
      <c r="V75" s="97"/>
      <c r="W75" s="97"/>
      <c r="X75" s="89">
        <v>3.8674484673876401E-2</v>
      </c>
      <c r="Y75" s="89"/>
      <c r="Z75" s="89"/>
      <c r="AA75" s="89"/>
      <c r="AB75" s="89"/>
      <c r="AC75" s="89"/>
      <c r="AD75" s="89"/>
      <c r="AE75" s="89"/>
      <c r="AF75" s="89"/>
      <c r="AG75" s="89"/>
      <c r="AH75" s="89"/>
      <c r="AI75" s="88">
        <v>1344</v>
      </c>
      <c r="AJ75" s="88"/>
      <c r="AK75" s="88"/>
      <c r="AL75" s="88"/>
      <c r="AM75" s="88"/>
      <c r="AN75" s="88"/>
      <c r="AO75" s="89">
        <v>3.20015238820896E-2</v>
      </c>
      <c r="AP75" s="89"/>
      <c r="AQ75" s="89"/>
      <c r="AR75" s="89"/>
      <c r="AS75" s="89"/>
      <c r="AT75" s="89"/>
      <c r="AU75" s="89"/>
    </row>
    <row r="76" spans="2:47" s="1" customFormat="1" ht="10.65" customHeight="1" x14ac:dyDescent="0.15">
      <c r="B76" s="86" t="s">
        <v>1121</v>
      </c>
      <c r="C76" s="86"/>
      <c r="D76" s="86"/>
      <c r="E76" s="86"/>
      <c r="F76" s="86"/>
      <c r="G76" s="86"/>
      <c r="H76" s="86"/>
      <c r="I76" s="86"/>
      <c r="J76" s="86"/>
      <c r="K76" s="86"/>
      <c r="L76" s="86"/>
      <c r="M76" s="97">
        <v>150297004.09999999</v>
      </c>
      <c r="N76" s="97"/>
      <c r="O76" s="97"/>
      <c r="P76" s="97"/>
      <c r="Q76" s="97"/>
      <c r="R76" s="97"/>
      <c r="S76" s="97"/>
      <c r="T76" s="97"/>
      <c r="U76" s="97"/>
      <c r="V76" s="97"/>
      <c r="W76" s="97"/>
      <c r="X76" s="89">
        <v>5.1322724219183102E-2</v>
      </c>
      <c r="Y76" s="89"/>
      <c r="Z76" s="89"/>
      <c r="AA76" s="89"/>
      <c r="AB76" s="89"/>
      <c r="AC76" s="89"/>
      <c r="AD76" s="89"/>
      <c r="AE76" s="89"/>
      <c r="AF76" s="89"/>
      <c r="AG76" s="89"/>
      <c r="AH76" s="89"/>
      <c r="AI76" s="88">
        <v>1783</v>
      </c>
      <c r="AJ76" s="88"/>
      <c r="AK76" s="88"/>
      <c r="AL76" s="88"/>
      <c r="AM76" s="88"/>
      <c r="AN76" s="88"/>
      <c r="AO76" s="89">
        <v>4.2454402590599599E-2</v>
      </c>
      <c r="AP76" s="89"/>
      <c r="AQ76" s="89"/>
      <c r="AR76" s="89"/>
      <c r="AS76" s="89"/>
      <c r="AT76" s="89"/>
      <c r="AU76" s="89"/>
    </row>
    <row r="77" spans="2:47" s="1" customFormat="1" ht="10.65" customHeight="1" x14ac:dyDescent="0.15">
      <c r="B77" s="86" t="s">
        <v>1122</v>
      </c>
      <c r="C77" s="86"/>
      <c r="D77" s="86"/>
      <c r="E77" s="86"/>
      <c r="F77" s="86"/>
      <c r="G77" s="86"/>
      <c r="H77" s="86"/>
      <c r="I77" s="86"/>
      <c r="J77" s="86"/>
      <c r="K77" s="86"/>
      <c r="L77" s="86"/>
      <c r="M77" s="97">
        <v>161846616.80000001</v>
      </c>
      <c r="N77" s="97"/>
      <c r="O77" s="97"/>
      <c r="P77" s="97"/>
      <c r="Q77" s="97"/>
      <c r="R77" s="97"/>
      <c r="S77" s="97"/>
      <c r="T77" s="97"/>
      <c r="U77" s="97"/>
      <c r="V77" s="97"/>
      <c r="W77" s="97"/>
      <c r="X77" s="89">
        <v>5.5266632422743101E-2</v>
      </c>
      <c r="Y77" s="89"/>
      <c r="Z77" s="89"/>
      <c r="AA77" s="89"/>
      <c r="AB77" s="89"/>
      <c r="AC77" s="89"/>
      <c r="AD77" s="89"/>
      <c r="AE77" s="89"/>
      <c r="AF77" s="89"/>
      <c r="AG77" s="89"/>
      <c r="AH77" s="89"/>
      <c r="AI77" s="88">
        <v>1844</v>
      </c>
      <c r="AJ77" s="88"/>
      <c r="AK77" s="88"/>
      <c r="AL77" s="88"/>
      <c r="AM77" s="88"/>
      <c r="AN77" s="88"/>
      <c r="AO77" s="89">
        <v>4.39068527072718E-2</v>
      </c>
      <c r="AP77" s="89"/>
      <c r="AQ77" s="89"/>
      <c r="AR77" s="89"/>
      <c r="AS77" s="89"/>
      <c r="AT77" s="89"/>
      <c r="AU77" s="89"/>
    </row>
    <row r="78" spans="2:47" s="1" customFormat="1" ht="10.65" customHeight="1" x14ac:dyDescent="0.15">
      <c r="B78" s="86" t="s">
        <v>1123</v>
      </c>
      <c r="C78" s="86"/>
      <c r="D78" s="86"/>
      <c r="E78" s="86"/>
      <c r="F78" s="86"/>
      <c r="G78" s="86"/>
      <c r="H78" s="86"/>
      <c r="I78" s="86"/>
      <c r="J78" s="86"/>
      <c r="K78" s="86"/>
      <c r="L78" s="86"/>
      <c r="M78" s="97">
        <v>254467744.00999999</v>
      </c>
      <c r="N78" s="97"/>
      <c r="O78" s="97"/>
      <c r="P78" s="97"/>
      <c r="Q78" s="97"/>
      <c r="R78" s="97"/>
      <c r="S78" s="97"/>
      <c r="T78" s="97"/>
      <c r="U78" s="97"/>
      <c r="V78" s="97"/>
      <c r="W78" s="97"/>
      <c r="X78" s="89">
        <v>8.6894465573069402E-2</v>
      </c>
      <c r="Y78" s="89"/>
      <c r="Z78" s="89"/>
      <c r="AA78" s="89"/>
      <c r="AB78" s="89"/>
      <c r="AC78" s="89"/>
      <c r="AD78" s="89"/>
      <c r="AE78" s="89"/>
      <c r="AF78" s="89"/>
      <c r="AG78" s="89"/>
      <c r="AH78" s="89"/>
      <c r="AI78" s="88">
        <v>2594</v>
      </c>
      <c r="AJ78" s="88"/>
      <c r="AK78" s="88"/>
      <c r="AL78" s="88"/>
      <c r="AM78" s="88"/>
      <c r="AN78" s="88"/>
      <c r="AO78" s="89">
        <v>6.1764845945044999E-2</v>
      </c>
      <c r="AP78" s="89"/>
      <c r="AQ78" s="89"/>
      <c r="AR78" s="89"/>
      <c r="AS78" s="89"/>
      <c r="AT78" s="89"/>
      <c r="AU78" s="89"/>
    </row>
    <row r="79" spans="2:47" s="1" customFormat="1" ht="10.65" customHeight="1" x14ac:dyDescent="0.15">
      <c r="B79" s="86" t="s">
        <v>1124</v>
      </c>
      <c r="C79" s="86"/>
      <c r="D79" s="86"/>
      <c r="E79" s="86"/>
      <c r="F79" s="86"/>
      <c r="G79" s="86"/>
      <c r="H79" s="86"/>
      <c r="I79" s="86"/>
      <c r="J79" s="86"/>
      <c r="K79" s="86"/>
      <c r="L79" s="86"/>
      <c r="M79" s="97">
        <v>168698021.52000001</v>
      </c>
      <c r="N79" s="97"/>
      <c r="O79" s="97"/>
      <c r="P79" s="97"/>
      <c r="Q79" s="97"/>
      <c r="R79" s="97"/>
      <c r="S79" s="97"/>
      <c r="T79" s="97"/>
      <c r="U79" s="97"/>
      <c r="V79" s="97"/>
      <c r="W79" s="97"/>
      <c r="X79" s="89">
        <v>5.7606218345058698E-2</v>
      </c>
      <c r="Y79" s="89"/>
      <c r="Z79" s="89"/>
      <c r="AA79" s="89"/>
      <c r="AB79" s="89"/>
      <c r="AC79" s="89"/>
      <c r="AD79" s="89"/>
      <c r="AE79" s="89"/>
      <c r="AF79" s="89"/>
      <c r="AG79" s="89"/>
      <c r="AH79" s="89"/>
      <c r="AI79" s="88">
        <v>1574</v>
      </c>
      <c r="AJ79" s="88"/>
      <c r="AK79" s="88"/>
      <c r="AL79" s="88"/>
      <c r="AM79" s="88"/>
      <c r="AN79" s="88"/>
      <c r="AO79" s="89">
        <v>3.7477975141673399E-2</v>
      </c>
      <c r="AP79" s="89"/>
      <c r="AQ79" s="89"/>
      <c r="AR79" s="89"/>
      <c r="AS79" s="89"/>
      <c r="AT79" s="89"/>
      <c r="AU79" s="89"/>
    </row>
    <row r="80" spans="2:47" s="1" customFormat="1" ht="10.65" customHeight="1" x14ac:dyDescent="0.15">
      <c r="B80" s="86" t="s">
        <v>1125</v>
      </c>
      <c r="C80" s="86"/>
      <c r="D80" s="86"/>
      <c r="E80" s="86"/>
      <c r="F80" s="86"/>
      <c r="G80" s="86"/>
      <c r="H80" s="86"/>
      <c r="I80" s="86"/>
      <c r="J80" s="86"/>
      <c r="K80" s="86"/>
      <c r="L80" s="86"/>
      <c r="M80" s="97">
        <v>117070049.38</v>
      </c>
      <c r="N80" s="97"/>
      <c r="O80" s="97"/>
      <c r="P80" s="97"/>
      <c r="Q80" s="97"/>
      <c r="R80" s="97"/>
      <c r="S80" s="97"/>
      <c r="T80" s="97"/>
      <c r="U80" s="97"/>
      <c r="V80" s="97"/>
      <c r="W80" s="97"/>
      <c r="X80" s="89">
        <v>3.99765377535952E-2</v>
      </c>
      <c r="Y80" s="89"/>
      <c r="Z80" s="89"/>
      <c r="AA80" s="89"/>
      <c r="AB80" s="89"/>
      <c r="AC80" s="89"/>
      <c r="AD80" s="89"/>
      <c r="AE80" s="89"/>
      <c r="AF80" s="89"/>
      <c r="AG80" s="89"/>
      <c r="AH80" s="89"/>
      <c r="AI80" s="88">
        <v>1055</v>
      </c>
      <c r="AJ80" s="88"/>
      <c r="AK80" s="88"/>
      <c r="AL80" s="88"/>
      <c r="AM80" s="88"/>
      <c r="AN80" s="88"/>
      <c r="AO80" s="89">
        <v>2.51202438211343E-2</v>
      </c>
      <c r="AP80" s="89"/>
      <c r="AQ80" s="89"/>
      <c r="AR80" s="89"/>
      <c r="AS80" s="89"/>
      <c r="AT80" s="89"/>
      <c r="AU80" s="89"/>
    </row>
    <row r="81" spans="2:47" s="1" customFormat="1" ht="10.65" customHeight="1" x14ac:dyDescent="0.15">
      <c r="B81" s="86" t="s">
        <v>1126</v>
      </c>
      <c r="C81" s="86"/>
      <c r="D81" s="86"/>
      <c r="E81" s="86"/>
      <c r="F81" s="86"/>
      <c r="G81" s="86"/>
      <c r="H81" s="86"/>
      <c r="I81" s="86"/>
      <c r="J81" s="86"/>
      <c r="K81" s="86"/>
      <c r="L81" s="86"/>
      <c r="M81" s="97">
        <v>136638697.11000001</v>
      </c>
      <c r="N81" s="97"/>
      <c r="O81" s="97"/>
      <c r="P81" s="97"/>
      <c r="Q81" s="97"/>
      <c r="R81" s="97"/>
      <c r="S81" s="97"/>
      <c r="T81" s="97"/>
      <c r="U81" s="97"/>
      <c r="V81" s="97"/>
      <c r="W81" s="97"/>
      <c r="X81" s="89">
        <v>4.6658748864875303E-2</v>
      </c>
      <c r="Y81" s="89"/>
      <c r="Z81" s="89"/>
      <c r="AA81" s="89"/>
      <c r="AB81" s="89"/>
      <c r="AC81" s="89"/>
      <c r="AD81" s="89"/>
      <c r="AE81" s="89"/>
      <c r="AF81" s="89"/>
      <c r="AG81" s="89"/>
      <c r="AH81" s="89"/>
      <c r="AI81" s="88">
        <v>1250</v>
      </c>
      <c r="AJ81" s="88"/>
      <c r="AK81" s="88"/>
      <c r="AL81" s="88"/>
      <c r="AM81" s="88"/>
      <c r="AN81" s="88"/>
      <c r="AO81" s="89">
        <v>2.97633220629554E-2</v>
      </c>
      <c r="AP81" s="89"/>
      <c r="AQ81" s="89"/>
      <c r="AR81" s="89"/>
      <c r="AS81" s="89"/>
      <c r="AT81" s="89"/>
      <c r="AU81" s="89"/>
    </row>
    <row r="82" spans="2:47" s="1" customFormat="1" ht="10.65" customHeight="1" x14ac:dyDescent="0.15">
      <c r="B82" s="86" t="s">
        <v>1127</v>
      </c>
      <c r="C82" s="86"/>
      <c r="D82" s="86"/>
      <c r="E82" s="86"/>
      <c r="F82" s="86"/>
      <c r="G82" s="86"/>
      <c r="H82" s="86"/>
      <c r="I82" s="86"/>
      <c r="J82" s="86"/>
      <c r="K82" s="86"/>
      <c r="L82" s="86"/>
      <c r="M82" s="97">
        <v>117682042.26000001</v>
      </c>
      <c r="N82" s="97"/>
      <c r="O82" s="97"/>
      <c r="P82" s="97"/>
      <c r="Q82" s="97"/>
      <c r="R82" s="97"/>
      <c r="S82" s="97"/>
      <c r="T82" s="97"/>
      <c r="U82" s="97"/>
      <c r="V82" s="97"/>
      <c r="W82" s="97"/>
      <c r="X82" s="89">
        <v>4.01855182452052E-2</v>
      </c>
      <c r="Y82" s="89"/>
      <c r="Z82" s="89"/>
      <c r="AA82" s="89"/>
      <c r="AB82" s="89"/>
      <c r="AC82" s="89"/>
      <c r="AD82" s="89"/>
      <c r="AE82" s="89"/>
      <c r="AF82" s="89"/>
      <c r="AG82" s="89"/>
      <c r="AH82" s="89"/>
      <c r="AI82" s="88">
        <v>923</v>
      </c>
      <c r="AJ82" s="88"/>
      <c r="AK82" s="88"/>
      <c r="AL82" s="88"/>
      <c r="AM82" s="88"/>
      <c r="AN82" s="88"/>
      <c r="AO82" s="89">
        <v>2.1977237011286298E-2</v>
      </c>
      <c r="AP82" s="89"/>
      <c r="AQ82" s="89"/>
      <c r="AR82" s="89"/>
      <c r="AS82" s="89"/>
      <c r="AT82" s="89"/>
      <c r="AU82" s="89"/>
    </row>
    <row r="83" spans="2:47" s="1" customFormat="1" ht="10.65" customHeight="1" x14ac:dyDescent="0.15">
      <c r="B83" s="86" t="s">
        <v>1128</v>
      </c>
      <c r="C83" s="86"/>
      <c r="D83" s="86"/>
      <c r="E83" s="86"/>
      <c r="F83" s="86"/>
      <c r="G83" s="86"/>
      <c r="H83" s="86"/>
      <c r="I83" s="86"/>
      <c r="J83" s="86"/>
      <c r="K83" s="86"/>
      <c r="L83" s="86"/>
      <c r="M83" s="97">
        <v>215031421.69999999</v>
      </c>
      <c r="N83" s="97"/>
      <c r="O83" s="97"/>
      <c r="P83" s="97"/>
      <c r="Q83" s="97"/>
      <c r="R83" s="97"/>
      <c r="S83" s="97"/>
      <c r="T83" s="97"/>
      <c r="U83" s="97"/>
      <c r="V83" s="97"/>
      <c r="W83" s="97"/>
      <c r="X83" s="89">
        <v>7.3427933047988003E-2</v>
      </c>
      <c r="Y83" s="89"/>
      <c r="Z83" s="89"/>
      <c r="AA83" s="89"/>
      <c r="AB83" s="89"/>
      <c r="AC83" s="89"/>
      <c r="AD83" s="89"/>
      <c r="AE83" s="89"/>
      <c r="AF83" s="89"/>
      <c r="AG83" s="89"/>
      <c r="AH83" s="89"/>
      <c r="AI83" s="88">
        <v>1485</v>
      </c>
      <c r="AJ83" s="88"/>
      <c r="AK83" s="88"/>
      <c r="AL83" s="88"/>
      <c r="AM83" s="88"/>
      <c r="AN83" s="88"/>
      <c r="AO83" s="89">
        <v>3.5358826610790997E-2</v>
      </c>
      <c r="AP83" s="89"/>
      <c r="AQ83" s="89"/>
      <c r="AR83" s="89"/>
      <c r="AS83" s="89"/>
      <c r="AT83" s="89"/>
      <c r="AU83" s="89"/>
    </row>
    <row r="84" spans="2:47" s="1" customFormat="1" ht="10.65" customHeight="1" x14ac:dyDescent="0.15">
      <c r="B84" s="86" t="s">
        <v>1129</v>
      </c>
      <c r="C84" s="86"/>
      <c r="D84" s="86"/>
      <c r="E84" s="86"/>
      <c r="F84" s="86"/>
      <c r="G84" s="86"/>
      <c r="H84" s="86"/>
      <c r="I84" s="86"/>
      <c r="J84" s="86"/>
      <c r="K84" s="86"/>
      <c r="L84" s="86"/>
      <c r="M84" s="97">
        <v>161051848.30000001</v>
      </c>
      <c r="N84" s="97"/>
      <c r="O84" s="97"/>
      <c r="P84" s="97"/>
      <c r="Q84" s="97"/>
      <c r="R84" s="97"/>
      <c r="S84" s="97"/>
      <c r="T84" s="97"/>
      <c r="U84" s="97"/>
      <c r="V84" s="97"/>
      <c r="W84" s="97"/>
      <c r="X84" s="89">
        <v>5.4995238559719398E-2</v>
      </c>
      <c r="Y84" s="89"/>
      <c r="Z84" s="89"/>
      <c r="AA84" s="89"/>
      <c r="AB84" s="89"/>
      <c r="AC84" s="89"/>
      <c r="AD84" s="89"/>
      <c r="AE84" s="89"/>
      <c r="AF84" s="89"/>
      <c r="AG84" s="89"/>
      <c r="AH84" s="89"/>
      <c r="AI84" s="88">
        <v>1042</v>
      </c>
      <c r="AJ84" s="88"/>
      <c r="AK84" s="88"/>
      <c r="AL84" s="88"/>
      <c r="AM84" s="88"/>
      <c r="AN84" s="88"/>
      <c r="AO84" s="89">
        <v>2.4810705271679601E-2</v>
      </c>
      <c r="AP84" s="89"/>
      <c r="AQ84" s="89"/>
      <c r="AR84" s="89"/>
      <c r="AS84" s="89"/>
      <c r="AT84" s="89"/>
      <c r="AU84" s="89"/>
    </row>
    <row r="85" spans="2:47" s="1" customFormat="1" ht="10.65" customHeight="1" x14ac:dyDescent="0.15">
      <c r="B85" s="86" t="s">
        <v>1132</v>
      </c>
      <c r="C85" s="86"/>
      <c r="D85" s="86"/>
      <c r="E85" s="86"/>
      <c r="F85" s="86"/>
      <c r="G85" s="86"/>
      <c r="H85" s="86"/>
      <c r="I85" s="86"/>
      <c r="J85" s="86"/>
      <c r="K85" s="86"/>
      <c r="L85" s="86"/>
      <c r="M85" s="97">
        <v>130175822.09999999</v>
      </c>
      <c r="N85" s="97"/>
      <c r="O85" s="97"/>
      <c r="P85" s="97"/>
      <c r="Q85" s="97"/>
      <c r="R85" s="97"/>
      <c r="S85" s="97"/>
      <c r="T85" s="97"/>
      <c r="U85" s="97"/>
      <c r="V85" s="97"/>
      <c r="W85" s="97"/>
      <c r="X85" s="89">
        <v>4.4451836266799903E-2</v>
      </c>
      <c r="Y85" s="89"/>
      <c r="Z85" s="89"/>
      <c r="AA85" s="89"/>
      <c r="AB85" s="89"/>
      <c r="AC85" s="89"/>
      <c r="AD85" s="89"/>
      <c r="AE85" s="89"/>
      <c r="AF85" s="89"/>
      <c r="AG85" s="89"/>
      <c r="AH85" s="89"/>
      <c r="AI85" s="88">
        <v>751</v>
      </c>
      <c r="AJ85" s="88"/>
      <c r="AK85" s="88"/>
      <c r="AL85" s="88"/>
      <c r="AM85" s="88"/>
      <c r="AN85" s="88"/>
      <c r="AO85" s="89">
        <v>1.7881803895423602E-2</v>
      </c>
      <c r="AP85" s="89"/>
      <c r="AQ85" s="89"/>
      <c r="AR85" s="89"/>
      <c r="AS85" s="89"/>
      <c r="AT85" s="89"/>
      <c r="AU85" s="89"/>
    </row>
    <row r="86" spans="2:47" s="1" customFormat="1" ht="10.65" customHeight="1" x14ac:dyDescent="0.15">
      <c r="B86" s="86" t="s">
        <v>1130</v>
      </c>
      <c r="C86" s="86"/>
      <c r="D86" s="86"/>
      <c r="E86" s="86"/>
      <c r="F86" s="86"/>
      <c r="G86" s="86"/>
      <c r="H86" s="86"/>
      <c r="I86" s="86"/>
      <c r="J86" s="86"/>
      <c r="K86" s="86"/>
      <c r="L86" s="86"/>
      <c r="M86" s="97">
        <v>65314431.380000003</v>
      </c>
      <c r="N86" s="97"/>
      <c r="O86" s="97"/>
      <c r="P86" s="97"/>
      <c r="Q86" s="97"/>
      <c r="R86" s="97"/>
      <c r="S86" s="97"/>
      <c r="T86" s="97"/>
      <c r="U86" s="97"/>
      <c r="V86" s="97"/>
      <c r="W86" s="97"/>
      <c r="X86" s="89">
        <v>2.23032692455944E-2</v>
      </c>
      <c r="Y86" s="89"/>
      <c r="Z86" s="89"/>
      <c r="AA86" s="89"/>
      <c r="AB86" s="89"/>
      <c r="AC86" s="89"/>
      <c r="AD86" s="89"/>
      <c r="AE86" s="89"/>
      <c r="AF86" s="89"/>
      <c r="AG86" s="89"/>
      <c r="AH86" s="89"/>
      <c r="AI86" s="88">
        <v>378</v>
      </c>
      <c r="AJ86" s="88"/>
      <c r="AK86" s="88"/>
      <c r="AL86" s="88"/>
      <c r="AM86" s="88"/>
      <c r="AN86" s="88"/>
      <c r="AO86" s="89">
        <v>9.0004285918377103E-3</v>
      </c>
      <c r="AP86" s="89"/>
      <c r="AQ86" s="89"/>
      <c r="AR86" s="89"/>
      <c r="AS86" s="89"/>
      <c r="AT86" s="89"/>
      <c r="AU86" s="89"/>
    </row>
    <row r="87" spans="2:47" s="1" customFormat="1" ht="10.65" customHeight="1" x14ac:dyDescent="0.15">
      <c r="B87" s="86" t="s">
        <v>1133</v>
      </c>
      <c r="C87" s="86"/>
      <c r="D87" s="86"/>
      <c r="E87" s="86"/>
      <c r="F87" s="86"/>
      <c r="G87" s="86"/>
      <c r="H87" s="86"/>
      <c r="I87" s="86"/>
      <c r="J87" s="86"/>
      <c r="K87" s="86"/>
      <c r="L87" s="86"/>
      <c r="M87" s="97">
        <v>2719187.19</v>
      </c>
      <c r="N87" s="97"/>
      <c r="O87" s="97"/>
      <c r="P87" s="97"/>
      <c r="Q87" s="97"/>
      <c r="R87" s="97"/>
      <c r="S87" s="97"/>
      <c r="T87" s="97"/>
      <c r="U87" s="97"/>
      <c r="V87" s="97"/>
      <c r="W87" s="97"/>
      <c r="X87" s="89">
        <v>9.2853543614117599E-4</v>
      </c>
      <c r="Y87" s="89"/>
      <c r="Z87" s="89"/>
      <c r="AA87" s="89"/>
      <c r="AB87" s="89"/>
      <c r="AC87" s="89"/>
      <c r="AD87" s="89"/>
      <c r="AE87" s="89"/>
      <c r="AF87" s="89"/>
      <c r="AG87" s="89"/>
      <c r="AH87" s="89"/>
      <c r="AI87" s="88">
        <v>18</v>
      </c>
      <c r="AJ87" s="88"/>
      <c r="AK87" s="88"/>
      <c r="AL87" s="88"/>
      <c r="AM87" s="88"/>
      <c r="AN87" s="88"/>
      <c r="AO87" s="89">
        <v>4.2859183770655698E-4</v>
      </c>
      <c r="AP87" s="89"/>
      <c r="AQ87" s="89"/>
      <c r="AR87" s="89"/>
      <c r="AS87" s="89"/>
      <c r="AT87" s="89"/>
      <c r="AU87" s="89"/>
    </row>
    <row r="88" spans="2:47" s="1" customFormat="1" ht="10.65" customHeight="1" x14ac:dyDescent="0.15">
      <c r="B88" s="86" t="s">
        <v>1134</v>
      </c>
      <c r="C88" s="86"/>
      <c r="D88" s="86"/>
      <c r="E88" s="86"/>
      <c r="F88" s="86"/>
      <c r="G88" s="86"/>
      <c r="H88" s="86"/>
      <c r="I88" s="86"/>
      <c r="J88" s="86"/>
      <c r="K88" s="86"/>
      <c r="L88" s="86"/>
      <c r="M88" s="97">
        <v>6886947.7199999997</v>
      </c>
      <c r="N88" s="97"/>
      <c r="O88" s="97"/>
      <c r="P88" s="97"/>
      <c r="Q88" s="97"/>
      <c r="R88" s="97"/>
      <c r="S88" s="97"/>
      <c r="T88" s="97"/>
      <c r="U88" s="97"/>
      <c r="V88" s="97"/>
      <c r="W88" s="97"/>
      <c r="X88" s="89">
        <v>2.35172298118677E-3</v>
      </c>
      <c r="Y88" s="89"/>
      <c r="Z88" s="89"/>
      <c r="AA88" s="89"/>
      <c r="AB88" s="89"/>
      <c r="AC88" s="89"/>
      <c r="AD88" s="89"/>
      <c r="AE88" s="89"/>
      <c r="AF88" s="89"/>
      <c r="AG88" s="89"/>
      <c r="AH88" s="89"/>
      <c r="AI88" s="88">
        <v>40</v>
      </c>
      <c r="AJ88" s="88"/>
      <c r="AK88" s="88"/>
      <c r="AL88" s="88"/>
      <c r="AM88" s="88"/>
      <c r="AN88" s="88"/>
      <c r="AO88" s="89">
        <v>9.52426306014572E-4</v>
      </c>
      <c r="AP88" s="89"/>
      <c r="AQ88" s="89"/>
      <c r="AR88" s="89"/>
      <c r="AS88" s="89"/>
      <c r="AT88" s="89"/>
      <c r="AU88" s="89"/>
    </row>
    <row r="89" spans="2:47" s="1" customFormat="1" ht="10.65" customHeight="1" x14ac:dyDescent="0.15">
      <c r="B89" s="86" t="s">
        <v>1135</v>
      </c>
      <c r="C89" s="86"/>
      <c r="D89" s="86"/>
      <c r="E89" s="86"/>
      <c r="F89" s="86"/>
      <c r="G89" s="86"/>
      <c r="H89" s="86"/>
      <c r="I89" s="86"/>
      <c r="J89" s="86"/>
      <c r="K89" s="86"/>
      <c r="L89" s="86"/>
      <c r="M89" s="97">
        <v>30877568.719999999</v>
      </c>
      <c r="N89" s="97"/>
      <c r="O89" s="97"/>
      <c r="P89" s="97"/>
      <c r="Q89" s="97"/>
      <c r="R89" s="97"/>
      <c r="S89" s="97"/>
      <c r="T89" s="97"/>
      <c r="U89" s="97"/>
      <c r="V89" s="97"/>
      <c r="W89" s="97"/>
      <c r="X89" s="89">
        <v>1.0543929025498401E-2</v>
      </c>
      <c r="Y89" s="89"/>
      <c r="Z89" s="89"/>
      <c r="AA89" s="89"/>
      <c r="AB89" s="89"/>
      <c r="AC89" s="89"/>
      <c r="AD89" s="89"/>
      <c r="AE89" s="89"/>
      <c r="AF89" s="89"/>
      <c r="AG89" s="89"/>
      <c r="AH89" s="89"/>
      <c r="AI89" s="88">
        <v>188</v>
      </c>
      <c r="AJ89" s="88"/>
      <c r="AK89" s="88"/>
      <c r="AL89" s="88"/>
      <c r="AM89" s="88"/>
      <c r="AN89" s="88"/>
      <c r="AO89" s="89">
        <v>4.4764036382684896E-3</v>
      </c>
      <c r="AP89" s="89"/>
      <c r="AQ89" s="89"/>
      <c r="AR89" s="89"/>
      <c r="AS89" s="89"/>
      <c r="AT89" s="89"/>
      <c r="AU89" s="89"/>
    </row>
    <row r="90" spans="2:47" s="1" customFormat="1" ht="10.65" customHeight="1" x14ac:dyDescent="0.15">
      <c r="B90" s="86" t="s">
        <v>1136</v>
      </c>
      <c r="C90" s="86"/>
      <c r="D90" s="86"/>
      <c r="E90" s="86"/>
      <c r="F90" s="86"/>
      <c r="G90" s="86"/>
      <c r="H90" s="86"/>
      <c r="I90" s="86"/>
      <c r="J90" s="86"/>
      <c r="K90" s="86"/>
      <c r="L90" s="86"/>
      <c r="M90" s="97">
        <v>1994186.08</v>
      </c>
      <c r="N90" s="97"/>
      <c r="O90" s="97"/>
      <c r="P90" s="97"/>
      <c r="Q90" s="97"/>
      <c r="R90" s="97"/>
      <c r="S90" s="97"/>
      <c r="T90" s="97"/>
      <c r="U90" s="97"/>
      <c r="V90" s="97"/>
      <c r="W90" s="97"/>
      <c r="X90" s="89">
        <v>6.8096541802973904E-4</v>
      </c>
      <c r="Y90" s="89"/>
      <c r="Z90" s="89"/>
      <c r="AA90" s="89"/>
      <c r="AB90" s="89"/>
      <c r="AC90" s="89"/>
      <c r="AD90" s="89"/>
      <c r="AE90" s="89"/>
      <c r="AF90" s="89"/>
      <c r="AG90" s="89"/>
      <c r="AH90" s="89"/>
      <c r="AI90" s="88">
        <v>11</v>
      </c>
      <c r="AJ90" s="88"/>
      <c r="AK90" s="88"/>
      <c r="AL90" s="88"/>
      <c r="AM90" s="88"/>
      <c r="AN90" s="88"/>
      <c r="AO90" s="89">
        <v>2.6191723415400702E-4</v>
      </c>
      <c r="AP90" s="89"/>
      <c r="AQ90" s="89"/>
      <c r="AR90" s="89"/>
      <c r="AS90" s="89"/>
      <c r="AT90" s="89"/>
      <c r="AU90" s="89"/>
    </row>
    <row r="91" spans="2:47" s="1" customFormat="1" ht="10.65" customHeight="1" x14ac:dyDescent="0.15">
      <c r="B91" s="86" t="s">
        <v>1137</v>
      </c>
      <c r="C91" s="86"/>
      <c r="D91" s="86"/>
      <c r="E91" s="86"/>
      <c r="F91" s="86"/>
      <c r="G91" s="86"/>
      <c r="H91" s="86"/>
      <c r="I91" s="86"/>
      <c r="J91" s="86"/>
      <c r="K91" s="86"/>
      <c r="L91" s="86"/>
      <c r="M91" s="97">
        <v>1360880.35</v>
      </c>
      <c r="N91" s="97"/>
      <c r="O91" s="97"/>
      <c r="P91" s="97"/>
      <c r="Q91" s="97"/>
      <c r="R91" s="97"/>
      <c r="S91" s="97"/>
      <c r="T91" s="97"/>
      <c r="U91" s="97"/>
      <c r="V91" s="97"/>
      <c r="W91" s="97"/>
      <c r="X91" s="89">
        <v>4.6470711320289998E-4</v>
      </c>
      <c r="Y91" s="89"/>
      <c r="Z91" s="89"/>
      <c r="AA91" s="89"/>
      <c r="AB91" s="89"/>
      <c r="AC91" s="89"/>
      <c r="AD91" s="89"/>
      <c r="AE91" s="89"/>
      <c r="AF91" s="89"/>
      <c r="AG91" s="89"/>
      <c r="AH91" s="89"/>
      <c r="AI91" s="88">
        <v>7</v>
      </c>
      <c r="AJ91" s="88"/>
      <c r="AK91" s="88"/>
      <c r="AL91" s="88"/>
      <c r="AM91" s="88"/>
      <c r="AN91" s="88"/>
      <c r="AO91" s="89">
        <v>1.6667460355254999E-4</v>
      </c>
      <c r="AP91" s="89"/>
      <c r="AQ91" s="89"/>
      <c r="AR91" s="89"/>
      <c r="AS91" s="89"/>
      <c r="AT91" s="89"/>
      <c r="AU91" s="89"/>
    </row>
    <row r="92" spans="2:47" s="1" customFormat="1" ht="13.35" customHeight="1" x14ac:dyDescent="0.15">
      <c r="B92" s="99"/>
      <c r="C92" s="99"/>
      <c r="D92" s="99"/>
      <c r="E92" s="99"/>
      <c r="F92" s="99"/>
      <c r="G92" s="99"/>
      <c r="H92" s="99"/>
      <c r="I92" s="99"/>
      <c r="J92" s="99"/>
      <c r="K92" s="99"/>
      <c r="L92" s="99"/>
      <c r="M92" s="98">
        <v>2928468946</v>
      </c>
      <c r="N92" s="98"/>
      <c r="O92" s="98"/>
      <c r="P92" s="98"/>
      <c r="Q92" s="98"/>
      <c r="R92" s="98"/>
      <c r="S92" s="98"/>
      <c r="T92" s="98"/>
      <c r="U92" s="98"/>
      <c r="V92" s="98"/>
      <c r="W92" s="98"/>
      <c r="X92" s="96">
        <v>1</v>
      </c>
      <c r="Y92" s="96"/>
      <c r="Z92" s="96"/>
      <c r="AA92" s="96"/>
      <c r="AB92" s="96"/>
      <c r="AC92" s="96"/>
      <c r="AD92" s="96"/>
      <c r="AE92" s="96"/>
      <c r="AF92" s="96"/>
      <c r="AG92" s="96"/>
      <c r="AH92" s="96"/>
      <c r="AI92" s="95">
        <v>41998</v>
      </c>
      <c r="AJ92" s="95"/>
      <c r="AK92" s="95"/>
      <c r="AL92" s="95"/>
      <c r="AM92" s="95"/>
      <c r="AN92" s="95"/>
      <c r="AO92" s="96">
        <v>1</v>
      </c>
      <c r="AP92" s="96"/>
      <c r="AQ92" s="96"/>
      <c r="AR92" s="96"/>
      <c r="AS92" s="96"/>
      <c r="AT92" s="96"/>
      <c r="AU92" s="96"/>
    </row>
    <row r="93" spans="2:47" s="1" customFormat="1" ht="9" customHeight="1" x14ac:dyDescent="0.15"/>
    <row r="94" spans="2:47" s="1" customFormat="1" ht="19.2" customHeight="1" x14ac:dyDescent="0.15">
      <c r="B94" s="83" t="s">
        <v>1221</v>
      </c>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row>
    <row r="95" spans="2:47" s="1" customFormat="1" ht="9" customHeight="1" x14ac:dyDescent="0.15"/>
    <row r="96" spans="2:47" s="1" customFormat="1" ht="12.75" customHeight="1" x14ac:dyDescent="0.15">
      <c r="B96" s="79" t="s">
        <v>1106</v>
      </c>
      <c r="C96" s="79"/>
      <c r="D96" s="79"/>
      <c r="E96" s="79"/>
      <c r="F96" s="79"/>
      <c r="G96" s="79"/>
      <c r="H96" s="79"/>
      <c r="I96" s="79"/>
      <c r="J96" s="79"/>
      <c r="K96" s="79" t="s">
        <v>1103</v>
      </c>
      <c r="L96" s="79"/>
      <c r="M96" s="79"/>
      <c r="N96" s="79"/>
      <c r="O96" s="79"/>
      <c r="P96" s="79"/>
      <c r="Q96" s="79"/>
      <c r="R96" s="79"/>
      <c r="S96" s="79"/>
      <c r="T96" s="79"/>
      <c r="U96" s="79"/>
      <c r="V96" s="79"/>
      <c r="W96" s="79" t="s">
        <v>1104</v>
      </c>
      <c r="X96" s="79"/>
      <c r="Y96" s="79"/>
      <c r="Z96" s="79"/>
      <c r="AA96" s="79"/>
      <c r="AB96" s="79"/>
      <c r="AC96" s="79"/>
      <c r="AD96" s="79"/>
      <c r="AE96" s="79"/>
      <c r="AF96" s="79"/>
      <c r="AG96" s="79"/>
      <c r="AH96" s="79" t="s">
        <v>1105</v>
      </c>
      <c r="AI96" s="79"/>
      <c r="AJ96" s="79"/>
      <c r="AK96" s="79"/>
      <c r="AL96" s="79"/>
      <c r="AM96" s="79"/>
      <c r="AN96" s="79"/>
      <c r="AO96" s="79" t="s">
        <v>1104</v>
      </c>
      <c r="AP96" s="79"/>
      <c r="AQ96" s="79"/>
      <c r="AR96" s="79"/>
      <c r="AS96" s="79"/>
      <c r="AT96" s="79"/>
    </row>
    <row r="97" spans="2:46" s="1" customFormat="1" ht="10.65" customHeight="1" x14ac:dyDescent="0.15">
      <c r="B97" s="86" t="s">
        <v>1107</v>
      </c>
      <c r="C97" s="86"/>
      <c r="D97" s="86"/>
      <c r="E97" s="86"/>
      <c r="F97" s="86"/>
      <c r="G97" s="86"/>
      <c r="H97" s="86"/>
      <c r="I97" s="86"/>
      <c r="J97" s="86"/>
      <c r="K97" s="97">
        <v>0</v>
      </c>
      <c r="L97" s="97"/>
      <c r="M97" s="97"/>
      <c r="N97" s="97"/>
      <c r="O97" s="97"/>
      <c r="P97" s="97"/>
      <c r="Q97" s="97"/>
      <c r="R97" s="97"/>
      <c r="S97" s="97"/>
      <c r="T97" s="97"/>
      <c r="U97" s="97"/>
      <c r="V97" s="97"/>
      <c r="W97" s="89">
        <v>0</v>
      </c>
      <c r="X97" s="89"/>
      <c r="Y97" s="89"/>
      <c r="Z97" s="89"/>
      <c r="AA97" s="89"/>
      <c r="AB97" s="89"/>
      <c r="AC97" s="89"/>
      <c r="AD97" s="89"/>
      <c r="AE97" s="89"/>
      <c r="AF97" s="89"/>
      <c r="AG97" s="89"/>
      <c r="AH97" s="88">
        <v>1</v>
      </c>
      <c r="AI97" s="88"/>
      <c r="AJ97" s="88"/>
      <c r="AK97" s="88"/>
      <c r="AL97" s="88"/>
      <c r="AM97" s="88"/>
      <c r="AN97" s="88"/>
      <c r="AO97" s="89">
        <v>2.3810657650364299E-5</v>
      </c>
      <c r="AP97" s="89"/>
      <c r="AQ97" s="89"/>
      <c r="AR97" s="89"/>
      <c r="AS97" s="89"/>
      <c r="AT97" s="89"/>
    </row>
    <row r="98" spans="2:46" s="1" customFormat="1" ht="10.65" customHeight="1" x14ac:dyDescent="0.15">
      <c r="B98" s="86" t="s">
        <v>1108</v>
      </c>
      <c r="C98" s="86"/>
      <c r="D98" s="86"/>
      <c r="E98" s="86"/>
      <c r="F98" s="86"/>
      <c r="G98" s="86"/>
      <c r="H98" s="86"/>
      <c r="I98" s="86"/>
      <c r="J98" s="86"/>
      <c r="K98" s="97">
        <v>2461872</v>
      </c>
      <c r="L98" s="97"/>
      <c r="M98" s="97"/>
      <c r="N98" s="97"/>
      <c r="O98" s="97"/>
      <c r="P98" s="97"/>
      <c r="Q98" s="97"/>
      <c r="R98" s="97"/>
      <c r="S98" s="97"/>
      <c r="T98" s="97"/>
      <c r="U98" s="97"/>
      <c r="V98" s="97"/>
      <c r="W98" s="89">
        <v>8.4066863791151705E-4</v>
      </c>
      <c r="X98" s="89"/>
      <c r="Y98" s="89"/>
      <c r="Z98" s="89"/>
      <c r="AA98" s="89"/>
      <c r="AB98" s="89"/>
      <c r="AC98" s="89"/>
      <c r="AD98" s="89"/>
      <c r="AE98" s="89"/>
      <c r="AF98" s="89"/>
      <c r="AG98" s="89"/>
      <c r="AH98" s="88">
        <v>30</v>
      </c>
      <c r="AI98" s="88"/>
      <c r="AJ98" s="88"/>
      <c r="AK98" s="88"/>
      <c r="AL98" s="88"/>
      <c r="AM98" s="88"/>
      <c r="AN98" s="88"/>
      <c r="AO98" s="89">
        <v>7.1431972951092903E-4</v>
      </c>
      <c r="AP98" s="89"/>
      <c r="AQ98" s="89"/>
      <c r="AR98" s="89"/>
      <c r="AS98" s="89"/>
      <c r="AT98" s="89"/>
    </row>
    <row r="99" spans="2:46" s="1" customFormat="1" ht="10.65" customHeight="1" x14ac:dyDescent="0.15">
      <c r="B99" s="86" t="s">
        <v>1109</v>
      </c>
      <c r="C99" s="86"/>
      <c r="D99" s="86"/>
      <c r="E99" s="86"/>
      <c r="F99" s="86"/>
      <c r="G99" s="86"/>
      <c r="H99" s="86"/>
      <c r="I99" s="86"/>
      <c r="J99" s="86"/>
      <c r="K99" s="97">
        <v>3808355.42</v>
      </c>
      <c r="L99" s="97"/>
      <c r="M99" s="97"/>
      <c r="N99" s="97"/>
      <c r="O99" s="97"/>
      <c r="P99" s="97"/>
      <c r="Q99" s="97"/>
      <c r="R99" s="97"/>
      <c r="S99" s="97"/>
      <c r="T99" s="97"/>
      <c r="U99" s="97"/>
      <c r="V99" s="97"/>
      <c r="W99" s="89">
        <v>1.30045955419873E-3</v>
      </c>
      <c r="X99" s="89"/>
      <c r="Y99" s="89"/>
      <c r="Z99" s="89"/>
      <c r="AA99" s="89"/>
      <c r="AB99" s="89"/>
      <c r="AC99" s="89"/>
      <c r="AD99" s="89"/>
      <c r="AE99" s="89"/>
      <c r="AF99" s="89"/>
      <c r="AG99" s="89"/>
      <c r="AH99" s="88">
        <v>38</v>
      </c>
      <c r="AI99" s="88"/>
      <c r="AJ99" s="88"/>
      <c r="AK99" s="88"/>
      <c r="AL99" s="88"/>
      <c r="AM99" s="88"/>
      <c r="AN99" s="88"/>
      <c r="AO99" s="89">
        <v>9.0480499071384402E-4</v>
      </c>
      <c r="AP99" s="89"/>
      <c r="AQ99" s="89"/>
      <c r="AR99" s="89"/>
      <c r="AS99" s="89"/>
      <c r="AT99" s="89"/>
    </row>
    <row r="100" spans="2:46" s="1" customFormat="1" ht="10.65" customHeight="1" x14ac:dyDescent="0.15">
      <c r="B100" s="86" t="s">
        <v>1110</v>
      </c>
      <c r="C100" s="86"/>
      <c r="D100" s="86"/>
      <c r="E100" s="86"/>
      <c r="F100" s="86"/>
      <c r="G100" s="86"/>
      <c r="H100" s="86"/>
      <c r="I100" s="86"/>
      <c r="J100" s="86"/>
      <c r="K100" s="97">
        <v>2776591.76</v>
      </c>
      <c r="L100" s="97"/>
      <c r="M100" s="97"/>
      <c r="N100" s="97"/>
      <c r="O100" s="97"/>
      <c r="P100" s="97"/>
      <c r="Q100" s="97"/>
      <c r="R100" s="97"/>
      <c r="S100" s="97"/>
      <c r="T100" s="97"/>
      <c r="U100" s="97"/>
      <c r="V100" s="97"/>
      <c r="W100" s="89">
        <v>9.48137682590948E-4</v>
      </c>
      <c r="X100" s="89"/>
      <c r="Y100" s="89"/>
      <c r="Z100" s="89"/>
      <c r="AA100" s="89"/>
      <c r="AB100" s="89"/>
      <c r="AC100" s="89"/>
      <c r="AD100" s="89"/>
      <c r="AE100" s="89"/>
      <c r="AF100" s="89"/>
      <c r="AG100" s="89"/>
      <c r="AH100" s="88">
        <v>44</v>
      </c>
      <c r="AI100" s="88"/>
      <c r="AJ100" s="88"/>
      <c r="AK100" s="88"/>
      <c r="AL100" s="88"/>
      <c r="AM100" s="88"/>
      <c r="AN100" s="88"/>
      <c r="AO100" s="89">
        <v>1.04766893661603E-3</v>
      </c>
      <c r="AP100" s="89"/>
      <c r="AQ100" s="89"/>
      <c r="AR100" s="89"/>
      <c r="AS100" s="89"/>
      <c r="AT100" s="89"/>
    </row>
    <row r="101" spans="2:46" s="1" customFormat="1" ht="10.65" customHeight="1" x14ac:dyDescent="0.15">
      <c r="B101" s="86" t="s">
        <v>1111</v>
      </c>
      <c r="C101" s="86"/>
      <c r="D101" s="86"/>
      <c r="E101" s="86"/>
      <c r="F101" s="86"/>
      <c r="G101" s="86"/>
      <c r="H101" s="86"/>
      <c r="I101" s="86"/>
      <c r="J101" s="86"/>
      <c r="K101" s="97">
        <v>22797982.420000002</v>
      </c>
      <c r="L101" s="97"/>
      <c r="M101" s="97"/>
      <c r="N101" s="97"/>
      <c r="O101" s="97"/>
      <c r="P101" s="97"/>
      <c r="Q101" s="97"/>
      <c r="R101" s="97"/>
      <c r="S101" s="97"/>
      <c r="T101" s="97"/>
      <c r="U101" s="97"/>
      <c r="V101" s="97"/>
      <c r="W101" s="89">
        <v>7.7849493507997601E-3</v>
      </c>
      <c r="X101" s="89"/>
      <c r="Y101" s="89"/>
      <c r="Z101" s="89"/>
      <c r="AA101" s="89"/>
      <c r="AB101" s="89"/>
      <c r="AC101" s="89"/>
      <c r="AD101" s="89"/>
      <c r="AE101" s="89"/>
      <c r="AF101" s="89"/>
      <c r="AG101" s="89"/>
      <c r="AH101" s="88">
        <v>216</v>
      </c>
      <c r="AI101" s="88"/>
      <c r="AJ101" s="88"/>
      <c r="AK101" s="88"/>
      <c r="AL101" s="88"/>
      <c r="AM101" s="88"/>
      <c r="AN101" s="88"/>
      <c r="AO101" s="89">
        <v>5.1431020524786899E-3</v>
      </c>
      <c r="AP101" s="89"/>
      <c r="AQ101" s="89"/>
      <c r="AR101" s="89"/>
      <c r="AS101" s="89"/>
      <c r="AT101" s="89"/>
    </row>
    <row r="102" spans="2:46" s="1" customFormat="1" ht="10.65" customHeight="1" x14ac:dyDescent="0.15">
      <c r="B102" s="86" t="s">
        <v>1112</v>
      </c>
      <c r="C102" s="86"/>
      <c r="D102" s="86"/>
      <c r="E102" s="86"/>
      <c r="F102" s="86"/>
      <c r="G102" s="86"/>
      <c r="H102" s="86"/>
      <c r="I102" s="86"/>
      <c r="J102" s="86"/>
      <c r="K102" s="97">
        <v>3000528.51</v>
      </c>
      <c r="L102" s="97"/>
      <c r="M102" s="97"/>
      <c r="N102" s="97"/>
      <c r="O102" s="97"/>
      <c r="P102" s="97"/>
      <c r="Q102" s="97"/>
      <c r="R102" s="97"/>
      <c r="S102" s="97"/>
      <c r="T102" s="97"/>
      <c r="U102" s="97"/>
      <c r="V102" s="97"/>
      <c r="W102" s="89">
        <v>1.0246065658638501E-3</v>
      </c>
      <c r="X102" s="89"/>
      <c r="Y102" s="89"/>
      <c r="Z102" s="89"/>
      <c r="AA102" s="89"/>
      <c r="AB102" s="89"/>
      <c r="AC102" s="89"/>
      <c r="AD102" s="89"/>
      <c r="AE102" s="89"/>
      <c r="AF102" s="89"/>
      <c r="AG102" s="89"/>
      <c r="AH102" s="88">
        <v>97</v>
      </c>
      <c r="AI102" s="88"/>
      <c r="AJ102" s="88"/>
      <c r="AK102" s="88"/>
      <c r="AL102" s="88"/>
      <c r="AM102" s="88"/>
      <c r="AN102" s="88"/>
      <c r="AO102" s="89">
        <v>2.3096337920853402E-3</v>
      </c>
      <c r="AP102" s="89"/>
      <c r="AQ102" s="89"/>
      <c r="AR102" s="89"/>
      <c r="AS102" s="89"/>
      <c r="AT102" s="89"/>
    </row>
    <row r="103" spans="2:46" s="1" customFormat="1" ht="10.65" customHeight="1" x14ac:dyDescent="0.15">
      <c r="B103" s="86" t="s">
        <v>1113</v>
      </c>
      <c r="C103" s="86"/>
      <c r="D103" s="86"/>
      <c r="E103" s="86"/>
      <c r="F103" s="86"/>
      <c r="G103" s="86"/>
      <c r="H103" s="86"/>
      <c r="I103" s="86"/>
      <c r="J103" s="86"/>
      <c r="K103" s="97">
        <v>4439413.93</v>
      </c>
      <c r="L103" s="97"/>
      <c r="M103" s="97"/>
      <c r="N103" s="97"/>
      <c r="O103" s="97"/>
      <c r="P103" s="97"/>
      <c r="Q103" s="97"/>
      <c r="R103" s="97"/>
      <c r="S103" s="97"/>
      <c r="T103" s="97"/>
      <c r="U103" s="97"/>
      <c r="V103" s="97"/>
      <c r="W103" s="89">
        <v>1.5159504887575399E-3</v>
      </c>
      <c r="X103" s="89"/>
      <c r="Y103" s="89"/>
      <c r="Z103" s="89"/>
      <c r="AA103" s="89"/>
      <c r="AB103" s="89"/>
      <c r="AC103" s="89"/>
      <c r="AD103" s="89"/>
      <c r="AE103" s="89"/>
      <c r="AF103" s="89"/>
      <c r="AG103" s="89"/>
      <c r="AH103" s="88">
        <v>136</v>
      </c>
      <c r="AI103" s="88"/>
      <c r="AJ103" s="88"/>
      <c r="AK103" s="88"/>
      <c r="AL103" s="88"/>
      <c r="AM103" s="88"/>
      <c r="AN103" s="88"/>
      <c r="AO103" s="89">
        <v>3.23824944044955E-3</v>
      </c>
      <c r="AP103" s="89"/>
      <c r="AQ103" s="89"/>
      <c r="AR103" s="89"/>
      <c r="AS103" s="89"/>
      <c r="AT103" s="89"/>
    </row>
    <row r="104" spans="2:46" s="1" customFormat="1" ht="10.65" customHeight="1" x14ac:dyDescent="0.15">
      <c r="B104" s="86" t="s">
        <v>1114</v>
      </c>
      <c r="C104" s="86"/>
      <c r="D104" s="86"/>
      <c r="E104" s="86"/>
      <c r="F104" s="86"/>
      <c r="G104" s="86"/>
      <c r="H104" s="86"/>
      <c r="I104" s="86"/>
      <c r="J104" s="86"/>
      <c r="K104" s="97">
        <v>4535564.4400000004</v>
      </c>
      <c r="L104" s="97"/>
      <c r="M104" s="97"/>
      <c r="N104" s="97"/>
      <c r="O104" s="97"/>
      <c r="P104" s="97"/>
      <c r="Q104" s="97"/>
      <c r="R104" s="97"/>
      <c r="S104" s="97"/>
      <c r="T104" s="97"/>
      <c r="U104" s="97"/>
      <c r="V104" s="97"/>
      <c r="W104" s="89">
        <v>1.54878351918163E-3</v>
      </c>
      <c r="X104" s="89"/>
      <c r="Y104" s="89"/>
      <c r="Z104" s="89"/>
      <c r="AA104" s="89"/>
      <c r="AB104" s="89"/>
      <c r="AC104" s="89"/>
      <c r="AD104" s="89"/>
      <c r="AE104" s="89"/>
      <c r="AF104" s="89"/>
      <c r="AG104" s="89"/>
      <c r="AH104" s="88">
        <v>166</v>
      </c>
      <c r="AI104" s="88"/>
      <c r="AJ104" s="88"/>
      <c r="AK104" s="88"/>
      <c r="AL104" s="88"/>
      <c r="AM104" s="88"/>
      <c r="AN104" s="88"/>
      <c r="AO104" s="89">
        <v>3.9525691699604697E-3</v>
      </c>
      <c r="AP104" s="89"/>
      <c r="AQ104" s="89"/>
      <c r="AR104" s="89"/>
      <c r="AS104" s="89"/>
      <c r="AT104" s="89"/>
    </row>
    <row r="105" spans="2:46" s="1" customFormat="1" ht="10.65" customHeight="1" x14ac:dyDescent="0.15">
      <c r="B105" s="86" t="s">
        <v>1115</v>
      </c>
      <c r="C105" s="86"/>
      <c r="D105" s="86"/>
      <c r="E105" s="86"/>
      <c r="F105" s="86"/>
      <c r="G105" s="86"/>
      <c r="H105" s="86"/>
      <c r="I105" s="86"/>
      <c r="J105" s="86"/>
      <c r="K105" s="97">
        <v>7531774.2199999997</v>
      </c>
      <c r="L105" s="97"/>
      <c r="M105" s="97"/>
      <c r="N105" s="97"/>
      <c r="O105" s="97"/>
      <c r="P105" s="97"/>
      <c r="Q105" s="97"/>
      <c r="R105" s="97"/>
      <c r="S105" s="97"/>
      <c r="T105" s="97"/>
      <c r="U105" s="97"/>
      <c r="V105" s="97"/>
      <c r="W105" s="89">
        <v>2.57191534514568E-3</v>
      </c>
      <c r="X105" s="89"/>
      <c r="Y105" s="89"/>
      <c r="Z105" s="89"/>
      <c r="AA105" s="89"/>
      <c r="AB105" s="89"/>
      <c r="AC105" s="89"/>
      <c r="AD105" s="89"/>
      <c r="AE105" s="89"/>
      <c r="AF105" s="89"/>
      <c r="AG105" s="89"/>
      <c r="AH105" s="88">
        <v>421</v>
      </c>
      <c r="AI105" s="88"/>
      <c r="AJ105" s="88"/>
      <c r="AK105" s="88"/>
      <c r="AL105" s="88"/>
      <c r="AM105" s="88"/>
      <c r="AN105" s="88"/>
      <c r="AO105" s="89">
        <v>1.00242868708034E-2</v>
      </c>
      <c r="AP105" s="89"/>
      <c r="AQ105" s="89"/>
      <c r="AR105" s="89"/>
      <c r="AS105" s="89"/>
      <c r="AT105" s="89"/>
    </row>
    <row r="106" spans="2:46" s="1" customFormat="1" ht="10.65" customHeight="1" x14ac:dyDescent="0.15">
      <c r="B106" s="86" t="s">
        <v>1116</v>
      </c>
      <c r="C106" s="86"/>
      <c r="D106" s="86"/>
      <c r="E106" s="86"/>
      <c r="F106" s="86"/>
      <c r="G106" s="86"/>
      <c r="H106" s="86"/>
      <c r="I106" s="86"/>
      <c r="J106" s="86"/>
      <c r="K106" s="97">
        <v>162546645.22999999</v>
      </c>
      <c r="L106" s="97"/>
      <c r="M106" s="97"/>
      <c r="N106" s="97"/>
      <c r="O106" s="97"/>
      <c r="P106" s="97"/>
      <c r="Q106" s="97"/>
      <c r="R106" s="97"/>
      <c r="S106" s="97"/>
      <c r="T106" s="97"/>
      <c r="U106" s="97"/>
      <c r="V106" s="97"/>
      <c r="W106" s="89">
        <v>5.5505674885855401E-2</v>
      </c>
      <c r="X106" s="89"/>
      <c r="Y106" s="89"/>
      <c r="Z106" s="89"/>
      <c r="AA106" s="89"/>
      <c r="AB106" s="89"/>
      <c r="AC106" s="89"/>
      <c r="AD106" s="89"/>
      <c r="AE106" s="89"/>
      <c r="AF106" s="89"/>
      <c r="AG106" s="89"/>
      <c r="AH106" s="88">
        <v>7440</v>
      </c>
      <c r="AI106" s="88"/>
      <c r="AJ106" s="88"/>
      <c r="AK106" s="88"/>
      <c r="AL106" s="88"/>
      <c r="AM106" s="88"/>
      <c r="AN106" s="88"/>
      <c r="AO106" s="89">
        <v>0.17715129291871001</v>
      </c>
      <c r="AP106" s="89"/>
      <c r="AQ106" s="89"/>
      <c r="AR106" s="89"/>
      <c r="AS106" s="89"/>
      <c r="AT106" s="89"/>
    </row>
    <row r="107" spans="2:46" s="1" customFormat="1" ht="10.65" customHeight="1" x14ac:dyDescent="0.15">
      <c r="B107" s="86" t="s">
        <v>1117</v>
      </c>
      <c r="C107" s="86"/>
      <c r="D107" s="86"/>
      <c r="E107" s="86"/>
      <c r="F107" s="86"/>
      <c r="G107" s="86"/>
      <c r="H107" s="86"/>
      <c r="I107" s="86"/>
      <c r="J107" s="86"/>
      <c r="K107" s="97">
        <v>15914527.880000001</v>
      </c>
      <c r="L107" s="97"/>
      <c r="M107" s="97"/>
      <c r="N107" s="97"/>
      <c r="O107" s="97"/>
      <c r="P107" s="97"/>
      <c r="Q107" s="97"/>
      <c r="R107" s="97"/>
      <c r="S107" s="97"/>
      <c r="T107" s="97"/>
      <c r="U107" s="97"/>
      <c r="V107" s="97"/>
      <c r="W107" s="89">
        <v>5.4344192045258401E-3</v>
      </c>
      <c r="X107" s="89"/>
      <c r="Y107" s="89"/>
      <c r="Z107" s="89"/>
      <c r="AA107" s="89"/>
      <c r="AB107" s="89"/>
      <c r="AC107" s="89"/>
      <c r="AD107" s="89"/>
      <c r="AE107" s="89"/>
      <c r="AF107" s="89"/>
      <c r="AG107" s="89"/>
      <c r="AH107" s="88">
        <v>1244</v>
      </c>
      <c r="AI107" s="88"/>
      <c r="AJ107" s="88"/>
      <c r="AK107" s="88"/>
      <c r="AL107" s="88"/>
      <c r="AM107" s="88"/>
      <c r="AN107" s="88"/>
      <c r="AO107" s="89">
        <v>2.9620458117053199E-2</v>
      </c>
      <c r="AP107" s="89"/>
      <c r="AQ107" s="89"/>
      <c r="AR107" s="89"/>
      <c r="AS107" s="89"/>
      <c r="AT107" s="89"/>
    </row>
    <row r="108" spans="2:46" s="1" customFormat="1" ht="10.65" customHeight="1" x14ac:dyDescent="0.15">
      <c r="B108" s="86" t="s">
        <v>1118</v>
      </c>
      <c r="C108" s="86"/>
      <c r="D108" s="86"/>
      <c r="E108" s="86"/>
      <c r="F108" s="86"/>
      <c r="G108" s="86"/>
      <c r="H108" s="86"/>
      <c r="I108" s="86"/>
      <c r="J108" s="86"/>
      <c r="K108" s="97">
        <v>34199118.220000103</v>
      </c>
      <c r="L108" s="97"/>
      <c r="M108" s="97"/>
      <c r="N108" s="97"/>
      <c r="O108" s="97"/>
      <c r="P108" s="97"/>
      <c r="Q108" s="97"/>
      <c r="R108" s="97"/>
      <c r="S108" s="97"/>
      <c r="T108" s="97"/>
      <c r="U108" s="97"/>
      <c r="V108" s="97"/>
      <c r="W108" s="89">
        <v>1.16781563508511E-2</v>
      </c>
      <c r="X108" s="89"/>
      <c r="Y108" s="89"/>
      <c r="Z108" s="89"/>
      <c r="AA108" s="89"/>
      <c r="AB108" s="89"/>
      <c r="AC108" s="89"/>
      <c r="AD108" s="89"/>
      <c r="AE108" s="89"/>
      <c r="AF108" s="89"/>
      <c r="AG108" s="89"/>
      <c r="AH108" s="88">
        <v>1022</v>
      </c>
      <c r="AI108" s="88"/>
      <c r="AJ108" s="88"/>
      <c r="AK108" s="88"/>
      <c r="AL108" s="88"/>
      <c r="AM108" s="88"/>
      <c r="AN108" s="88"/>
      <c r="AO108" s="89">
        <v>2.43344921186723E-2</v>
      </c>
      <c r="AP108" s="89"/>
      <c r="AQ108" s="89"/>
      <c r="AR108" s="89"/>
      <c r="AS108" s="89"/>
      <c r="AT108" s="89"/>
    </row>
    <row r="109" spans="2:46" s="1" customFormat="1" ht="10.65" customHeight="1" x14ac:dyDescent="0.15">
      <c r="B109" s="86" t="s">
        <v>1119</v>
      </c>
      <c r="C109" s="86"/>
      <c r="D109" s="86"/>
      <c r="E109" s="86"/>
      <c r="F109" s="86"/>
      <c r="G109" s="86"/>
      <c r="H109" s="86"/>
      <c r="I109" s="86"/>
      <c r="J109" s="86"/>
      <c r="K109" s="97">
        <v>116213395.06</v>
      </c>
      <c r="L109" s="97"/>
      <c r="M109" s="97"/>
      <c r="N109" s="97"/>
      <c r="O109" s="97"/>
      <c r="P109" s="97"/>
      <c r="Q109" s="97"/>
      <c r="R109" s="97"/>
      <c r="S109" s="97"/>
      <c r="T109" s="97"/>
      <c r="U109" s="97"/>
      <c r="V109" s="97"/>
      <c r="W109" s="89">
        <v>3.9684011407645499E-2</v>
      </c>
      <c r="X109" s="89"/>
      <c r="Y109" s="89"/>
      <c r="Z109" s="89"/>
      <c r="AA109" s="89"/>
      <c r="AB109" s="89"/>
      <c r="AC109" s="89"/>
      <c r="AD109" s="89"/>
      <c r="AE109" s="89"/>
      <c r="AF109" s="89"/>
      <c r="AG109" s="89"/>
      <c r="AH109" s="88">
        <v>3044</v>
      </c>
      <c r="AI109" s="88"/>
      <c r="AJ109" s="88"/>
      <c r="AK109" s="88"/>
      <c r="AL109" s="88"/>
      <c r="AM109" s="88"/>
      <c r="AN109" s="88"/>
      <c r="AO109" s="89">
        <v>7.2479641887709001E-2</v>
      </c>
      <c r="AP109" s="89"/>
      <c r="AQ109" s="89"/>
      <c r="AR109" s="89"/>
      <c r="AS109" s="89"/>
      <c r="AT109" s="89"/>
    </row>
    <row r="110" spans="2:46" s="1" customFormat="1" ht="10.65" customHeight="1" x14ac:dyDescent="0.15">
      <c r="B110" s="86" t="s">
        <v>1120</v>
      </c>
      <c r="C110" s="86"/>
      <c r="D110" s="86"/>
      <c r="E110" s="86"/>
      <c r="F110" s="86"/>
      <c r="G110" s="86"/>
      <c r="H110" s="86"/>
      <c r="I110" s="86"/>
      <c r="J110" s="86"/>
      <c r="K110" s="97">
        <v>19356921.82</v>
      </c>
      <c r="L110" s="97"/>
      <c r="M110" s="97"/>
      <c r="N110" s="97"/>
      <c r="O110" s="97"/>
      <c r="P110" s="97"/>
      <c r="Q110" s="97"/>
      <c r="R110" s="97"/>
      <c r="S110" s="97"/>
      <c r="T110" s="97"/>
      <c r="U110" s="97"/>
      <c r="V110" s="97"/>
      <c r="W110" s="89">
        <v>6.6099119290438796E-3</v>
      </c>
      <c r="X110" s="89"/>
      <c r="Y110" s="89"/>
      <c r="Z110" s="89"/>
      <c r="AA110" s="89"/>
      <c r="AB110" s="89"/>
      <c r="AC110" s="89"/>
      <c r="AD110" s="89"/>
      <c r="AE110" s="89"/>
      <c r="AF110" s="89"/>
      <c r="AG110" s="89"/>
      <c r="AH110" s="88">
        <v>417</v>
      </c>
      <c r="AI110" s="88"/>
      <c r="AJ110" s="88"/>
      <c r="AK110" s="88"/>
      <c r="AL110" s="88"/>
      <c r="AM110" s="88"/>
      <c r="AN110" s="88"/>
      <c r="AO110" s="89">
        <v>9.9290442402019102E-3</v>
      </c>
      <c r="AP110" s="89"/>
      <c r="AQ110" s="89"/>
      <c r="AR110" s="89"/>
      <c r="AS110" s="89"/>
      <c r="AT110" s="89"/>
    </row>
    <row r="111" spans="2:46" s="1" customFormat="1" ht="10.65" customHeight="1" x14ac:dyDescent="0.15">
      <c r="B111" s="86" t="s">
        <v>1121</v>
      </c>
      <c r="C111" s="86"/>
      <c r="D111" s="86"/>
      <c r="E111" s="86"/>
      <c r="F111" s="86"/>
      <c r="G111" s="86"/>
      <c r="H111" s="86"/>
      <c r="I111" s="86"/>
      <c r="J111" s="86"/>
      <c r="K111" s="97">
        <v>325290593.60000098</v>
      </c>
      <c r="L111" s="97"/>
      <c r="M111" s="97"/>
      <c r="N111" s="97"/>
      <c r="O111" s="97"/>
      <c r="P111" s="97"/>
      <c r="Q111" s="97"/>
      <c r="R111" s="97"/>
      <c r="S111" s="97"/>
      <c r="T111" s="97"/>
      <c r="U111" s="97"/>
      <c r="V111" s="97"/>
      <c r="W111" s="89">
        <v>0.111078723933308</v>
      </c>
      <c r="X111" s="89"/>
      <c r="Y111" s="89"/>
      <c r="Z111" s="89"/>
      <c r="AA111" s="89"/>
      <c r="AB111" s="89"/>
      <c r="AC111" s="89"/>
      <c r="AD111" s="89"/>
      <c r="AE111" s="89"/>
      <c r="AF111" s="89"/>
      <c r="AG111" s="89"/>
      <c r="AH111" s="88">
        <v>5704</v>
      </c>
      <c r="AI111" s="88"/>
      <c r="AJ111" s="88"/>
      <c r="AK111" s="88"/>
      <c r="AL111" s="88"/>
      <c r="AM111" s="88"/>
      <c r="AN111" s="88"/>
      <c r="AO111" s="89">
        <v>0.13581599123767801</v>
      </c>
      <c r="AP111" s="89"/>
      <c r="AQ111" s="89"/>
      <c r="AR111" s="89"/>
      <c r="AS111" s="89"/>
      <c r="AT111" s="89"/>
    </row>
    <row r="112" spans="2:46" s="1" customFormat="1" ht="10.65" customHeight="1" x14ac:dyDescent="0.15">
      <c r="B112" s="86" t="s">
        <v>1122</v>
      </c>
      <c r="C112" s="86"/>
      <c r="D112" s="86"/>
      <c r="E112" s="86"/>
      <c r="F112" s="86"/>
      <c r="G112" s="86"/>
      <c r="H112" s="86"/>
      <c r="I112" s="86"/>
      <c r="J112" s="86"/>
      <c r="K112" s="97">
        <v>25629635.039999999</v>
      </c>
      <c r="L112" s="97"/>
      <c r="M112" s="97"/>
      <c r="N112" s="97"/>
      <c r="O112" s="97"/>
      <c r="P112" s="97"/>
      <c r="Q112" s="97"/>
      <c r="R112" s="97"/>
      <c r="S112" s="97"/>
      <c r="T112" s="97"/>
      <c r="U112" s="97"/>
      <c r="V112" s="97"/>
      <c r="W112" s="89">
        <v>8.7518889606145508E-3</v>
      </c>
      <c r="X112" s="89"/>
      <c r="Y112" s="89"/>
      <c r="Z112" s="89"/>
      <c r="AA112" s="89"/>
      <c r="AB112" s="89"/>
      <c r="AC112" s="89"/>
      <c r="AD112" s="89"/>
      <c r="AE112" s="89"/>
      <c r="AF112" s="89"/>
      <c r="AG112" s="89"/>
      <c r="AH112" s="88">
        <v>412</v>
      </c>
      <c r="AI112" s="88"/>
      <c r="AJ112" s="88"/>
      <c r="AK112" s="88"/>
      <c r="AL112" s="88"/>
      <c r="AM112" s="88"/>
      <c r="AN112" s="88"/>
      <c r="AO112" s="89">
        <v>9.8099909519500893E-3</v>
      </c>
      <c r="AP112" s="89"/>
      <c r="AQ112" s="89"/>
      <c r="AR112" s="89"/>
      <c r="AS112" s="89"/>
      <c r="AT112" s="89"/>
    </row>
    <row r="113" spans="2:46" s="1" customFormat="1" ht="10.65" customHeight="1" x14ac:dyDescent="0.15">
      <c r="B113" s="86" t="s">
        <v>1123</v>
      </c>
      <c r="C113" s="86"/>
      <c r="D113" s="86"/>
      <c r="E113" s="86"/>
      <c r="F113" s="86"/>
      <c r="G113" s="86"/>
      <c r="H113" s="86"/>
      <c r="I113" s="86"/>
      <c r="J113" s="86"/>
      <c r="K113" s="97">
        <v>39989035.920000002</v>
      </c>
      <c r="L113" s="97"/>
      <c r="M113" s="97"/>
      <c r="N113" s="97"/>
      <c r="O113" s="97"/>
      <c r="P113" s="97"/>
      <c r="Q113" s="97"/>
      <c r="R113" s="97"/>
      <c r="S113" s="97"/>
      <c r="T113" s="97"/>
      <c r="U113" s="97"/>
      <c r="V113" s="97"/>
      <c r="W113" s="89">
        <v>1.3655270606376399E-2</v>
      </c>
      <c r="X113" s="89"/>
      <c r="Y113" s="89"/>
      <c r="Z113" s="89"/>
      <c r="AA113" s="89"/>
      <c r="AB113" s="89"/>
      <c r="AC113" s="89"/>
      <c r="AD113" s="89"/>
      <c r="AE113" s="89"/>
      <c r="AF113" s="89"/>
      <c r="AG113" s="89"/>
      <c r="AH113" s="88">
        <v>572</v>
      </c>
      <c r="AI113" s="88"/>
      <c r="AJ113" s="88"/>
      <c r="AK113" s="88"/>
      <c r="AL113" s="88"/>
      <c r="AM113" s="88"/>
      <c r="AN113" s="88"/>
      <c r="AO113" s="89">
        <v>1.3619696176008399E-2</v>
      </c>
      <c r="AP113" s="89"/>
      <c r="AQ113" s="89"/>
      <c r="AR113" s="89"/>
      <c r="AS113" s="89"/>
      <c r="AT113" s="89"/>
    </row>
    <row r="114" spans="2:46" s="1" customFormat="1" ht="10.65" customHeight="1" x14ac:dyDescent="0.15">
      <c r="B114" s="86" t="s">
        <v>1124</v>
      </c>
      <c r="C114" s="86"/>
      <c r="D114" s="86"/>
      <c r="E114" s="86"/>
      <c r="F114" s="86"/>
      <c r="G114" s="86"/>
      <c r="H114" s="86"/>
      <c r="I114" s="86"/>
      <c r="J114" s="86"/>
      <c r="K114" s="97">
        <v>167828090.33000001</v>
      </c>
      <c r="L114" s="97"/>
      <c r="M114" s="97"/>
      <c r="N114" s="97"/>
      <c r="O114" s="97"/>
      <c r="P114" s="97"/>
      <c r="Q114" s="97"/>
      <c r="R114" s="97"/>
      <c r="S114" s="97"/>
      <c r="T114" s="97"/>
      <c r="U114" s="97"/>
      <c r="V114" s="97"/>
      <c r="W114" s="89">
        <v>5.7309158275089998E-2</v>
      </c>
      <c r="X114" s="89"/>
      <c r="Y114" s="89"/>
      <c r="Z114" s="89"/>
      <c r="AA114" s="89"/>
      <c r="AB114" s="89"/>
      <c r="AC114" s="89"/>
      <c r="AD114" s="89"/>
      <c r="AE114" s="89"/>
      <c r="AF114" s="89"/>
      <c r="AG114" s="89"/>
      <c r="AH114" s="88">
        <v>2331</v>
      </c>
      <c r="AI114" s="88"/>
      <c r="AJ114" s="88"/>
      <c r="AK114" s="88"/>
      <c r="AL114" s="88"/>
      <c r="AM114" s="88"/>
      <c r="AN114" s="88"/>
      <c r="AO114" s="89">
        <v>5.5502642982999201E-2</v>
      </c>
      <c r="AP114" s="89"/>
      <c r="AQ114" s="89"/>
      <c r="AR114" s="89"/>
      <c r="AS114" s="89"/>
      <c r="AT114" s="89"/>
    </row>
    <row r="115" spans="2:46" s="1" customFormat="1" ht="10.65" customHeight="1" x14ac:dyDescent="0.15">
      <c r="B115" s="86" t="s">
        <v>1125</v>
      </c>
      <c r="C115" s="86"/>
      <c r="D115" s="86"/>
      <c r="E115" s="86"/>
      <c r="F115" s="86"/>
      <c r="G115" s="86"/>
      <c r="H115" s="86"/>
      <c r="I115" s="86"/>
      <c r="J115" s="86"/>
      <c r="K115" s="97">
        <v>23074204.649999999</v>
      </c>
      <c r="L115" s="97"/>
      <c r="M115" s="97"/>
      <c r="N115" s="97"/>
      <c r="O115" s="97"/>
      <c r="P115" s="97"/>
      <c r="Q115" s="97"/>
      <c r="R115" s="97"/>
      <c r="S115" s="97"/>
      <c r="T115" s="97"/>
      <c r="U115" s="97"/>
      <c r="V115" s="97"/>
      <c r="W115" s="89">
        <v>7.8792724374001106E-3</v>
      </c>
      <c r="X115" s="89"/>
      <c r="Y115" s="89"/>
      <c r="Z115" s="89"/>
      <c r="AA115" s="89"/>
      <c r="AB115" s="89"/>
      <c r="AC115" s="89"/>
      <c r="AD115" s="89"/>
      <c r="AE115" s="89"/>
      <c r="AF115" s="89"/>
      <c r="AG115" s="89"/>
      <c r="AH115" s="88">
        <v>335</v>
      </c>
      <c r="AI115" s="88"/>
      <c r="AJ115" s="88"/>
      <c r="AK115" s="88"/>
      <c r="AL115" s="88"/>
      <c r="AM115" s="88"/>
      <c r="AN115" s="88"/>
      <c r="AO115" s="89">
        <v>7.9765703128720396E-3</v>
      </c>
      <c r="AP115" s="89"/>
      <c r="AQ115" s="89"/>
      <c r="AR115" s="89"/>
      <c r="AS115" s="89"/>
      <c r="AT115" s="89"/>
    </row>
    <row r="116" spans="2:46" s="1" customFormat="1" ht="10.65" customHeight="1" x14ac:dyDescent="0.15">
      <c r="B116" s="86" t="s">
        <v>1126</v>
      </c>
      <c r="C116" s="86"/>
      <c r="D116" s="86"/>
      <c r="E116" s="86"/>
      <c r="F116" s="86"/>
      <c r="G116" s="86"/>
      <c r="H116" s="86"/>
      <c r="I116" s="86"/>
      <c r="J116" s="86"/>
      <c r="K116" s="97">
        <v>742379441.12000406</v>
      </c>
      <c r="L116" s="97"/>
      <c r="M116" s="97"/>
      <c r="N116" s="97"/>
      <c r="O116" s="97"/>
      <c r="P116" s="97"/>
      <c r="Q116" s="97"/>
      <c r="R116" s="97"/>
      <c r="S116" s="97"/>
      <c r="T116" s="97"/>
      <c r="U116" s="97"/>
      <c r="V116" s="97"/>
      <c r="W116" s="89">
        <v>0.253504290060518</v>
      </c>
      <c r="X116" s="89"/>
      <c r="Y116" s="89"/>
      <c r="Z116" s="89"/>
      <c r="AA116" s="89"/>
      <c r="AB116" s="89"/>
      <c r="AC116" s="89"/>
      <c r="AD116" s="89"/>
      <c r="AE116" s="89"/>
      <c r="AF116" s="89"/>
      <c r="AG116" s="89"/>
      <c r="AH116" s="88">
        <v>8349</v>
      </c>
      <c r="AI116" s="88"/>
      <c r="AJ116" s="88"/>
      <c r="AK116" s="88"/>
      <c r="AL116" s="88"/>
      <c r="AM116" s="88"/>
      <c r="AN116" s="88"/>
      <c r="AO116" s="89">
        <v>0.19879518072289201</v>
      </c>
      <c r="AP116" s="89"/>
      <c r="AQ116" s="89"/>
      <c r="AR116" s="89"/>
      <c r="AS116" s="89"/>
      <c r="AT116" s="89"/>
    </row>
    <row r="117" spans="2:46" s="1" customFormat="1" ht="10.65" customHeight="1" x14ac:dyDescent="0.15">
      <c r="B117" s="86" t="s">
        <v>1127</v>
      </c>
      <c r="C117" s="86"/>
      <c r="D117" s="86"/>
      <c r="E117" s="86"/>
      <c r="F117" s="86"/>
      <c r="G117" s="86"/>
      <c r="H117" s="86"/>
      <c r="I117" s="86"/>
      <c r="J117" s="86"/>
      <c r="K117" s="97">
        <v>56671998.020000003</v>
      </c>
      <c r="L117" s="97"/>
      <c r="M117" s="97"/>
      <c r="N117" s="97"/>
      <c r="O117" s="97"/>
      <c r="P117" s="97"/>
      <c r="Q117" s="97"/>
      <c r="R117" s="97"/>
      <c r="S117" s="97"/>
      <c r="T117" s="97"/>
      <c r="U117" s="97"/>
      <c r="V117" s="97"/>
      <c r="W117" s="89">
        <v>1.9352091166070999E-2</v>
      </c>
      <c r="X117" s="89"/>
      <c r="Y117" s="89"/>
      <c r="Z117" s="89"/>
      <c r="AA117" s="89"/>
      <c r="AB117" s="89"/>
      <c r="AC117" s="89"/>
      <c r="AD117" s="89"/>
      <c r="AE117" s="89"/>
      <c r="AF117" s="89"/>
      <c r="AG117" s="89"/>
      <c r="AH117" s="88">
        <v>621</v>
      </c>
      <c r="AI117" s="88"/>
      <c r="AJ117" s="88"/>
      <c r="AK117" s="88"/>
      <c r="AL117" s="88"/>
      <c r="AM117" s="88"/>
      <c r="AN117" s="88"/>
      <c r="AO117" s="89">
        <v>1.4786418400876199E-2</v>
      </c>
      <c r="AP117" s="89"/>
      <c r="AQ117" s="89"/>
      <c r="AR117" s="89"/>
      <c r="AS117" s="89"/>
      <c r="AT117" s="89"/>
    </row>
    <row r="118" spans="2:46" s="1" customFormat="1" ht="10.65" customHeight="1" x14ac:dyDescent="0.15">
      <c r="B118" s="86" t="s">
        <v>1128</v>
      </c>
      <c r="C118" s="86"/>
      <c r="D118" s="86"/>
      <c r="E118" s="86"/>
      <c r="F118" s="86"/>
      <c r="G118" s="86"/>
      <c r="H118" s="86"/>
      <c r="I118" s="86"/>
      <c r="J118" s="86"/>
      <c r="K118" s="97">
        <v>23649549.210000001</v>
      </c>
      <c r="L118" s="97"/>
      <c r="M118" s="97"/>
      <c r="N118" s="97"/>
      <c r="O118" s="97"/>
      <c r="P118" s="97"/>
      <c r="Q118" s="97"/>
      <c r="R118" s="97"/>
      <c r="S118" s="97"/>
      <c r="T118" s="97"/>
      <c r="U118" s="97"/>
      <c r="V118" s="97"/>
      <c r="W118" s="89">
        <v>8.0757384305894398E-3</v>
      </c>
      <c r="X118" s="89"/>
      <c r="Y118" s="89"/>
      <c r="Z118" s="89"/>
      <c r="AA118" s="89"/>
      <c r="AB118" s="89"/>
      <c r="AC118" s="89"/>
      <c r="AD118" s="89"/>
      <c r="AE118" s="89"/>
      <c r="AF118" s="89"/>
      <c r="AG118" s="89"/>
      <c r="AH118" s="88">
        <v>259</v>
      </c>
      <c r="AI118" s="88"/>
      <c r="AJ118" s="88"/>
      <c r="AK118" s="88"/>
      <c r="AL118" s="88"/>
      <c r="AM118" s="88"/>
      <c r="AN118" s="88"/>
      <c r="AO118" s="89">
        <v>6.1669603314443502E-3</v>
      </c>
      <c r="AP118" s="89"/>
      <c r="AQ118" s="89"/>
      <c r="AR118" s="89"/>
      <c r="AS118" s="89"/>
      <c r="AT118" s="89"/>
    </row>
    <row r="119" spans="2:46" s="1" customFormat="1" ht="10.65" customHeight="1" x14ac:dyDescent="0.15">
      <c r="B119" s="86" t="s">
        <v>1129</v>
      </c>
      <c r="C119" s="86"/>
      <c r="D119" s="86"/>
      <c r="E119" s="86"/>
      <c r="F119" s="86"/>
      <c r="G119" s="86"/>
      <c r="H119" s="86"/>
      <c r="I119" s="86"/>
      <c r="J119" s="86"/>
      <c r="K119" s="97">
        <v>30274478.219999999</v>
      </c>
      <c r="L119" s="97"/>
      <c r="M119" s="97"/>
      <c r="N119" s="97"/>
      <c r="O119" s="97"/>
      <c r="P119" s="97"/>
      <c r="Q119" s="97"/>
      <c r="R119" s="97"/>
      <c r="S119" s="97"/>
      <c r="T119" s="97"/>
      <c r="U119" s="97"/>
      <c r="V119" s="97"/>
      <c r="W119" s="89">
        <v>1.03379884773413E-2</v>
      </c>
      <c r="X119" s="89"/>
      <c r="Y119" s="89"/>
      <c r="Z119" s="89"/>
      <c r="AA119" s="89"/>
      <c r="AB119" s="89"/>
      <c r="AC119" s="89"/>
      <c r="AD119" s="89"/>
      <c r="AE119" s="89"/>
      <c r="AF119" s="89"/>
      <c r="AG119" s="89"/>
      <c r="AH119" s="88">
        <v>341</v>
      </c>
      <c r="AI119" s="88"/>
      <c r="AJ119" s="88"/>
      <c r="AK119" s="88"/>
      <c r="AL119" s="88"/>
      <c r="AM119" s="88"/>
      <c r="AN119" s="88"/>
      <c r="AO119" s="89">
        <v>8.1194342587742295E-3</v>
      </c>
      <c r="AP119" s="89"/>
      <c r="AQ119" s="89"/>
      <c r="AR119" s="89"/>
      <c r="AS119" s="89"/>
      <c r="AT119" s="89"/>
    </row>
    <row r="120" spans="2:46" s="1" customFormat="1" ht="10.65" customHeight="1" x14ac:dyDescent="0.15">
      <c r="B120" s="86" t="s">
        <v>1132</v>
      </c>
      <c r="C120" s="86"/>
      <c r="D120" s="86"/>
      <c r="E120" s="86"/>
      <c r="F120" s="86"/>
      <c r="G120" s="86"/>
      <c r="H120" s="86"/>
      <c r="I120" s="86"/>
      <c r="J120" s="86"/>
      <c r="K120" s="97">
        <v>15771332.27</v>
      </c>
      <c r="L120" s="97"/>
      <c r="M120" s="97"/>
      <c r="N120" s="97"/>
      <c r="O120" s="97"/>
      <c r="P120" s="97"/>
      <c r="Q120" s="97"/>
      <c r="R120" s="97"/>
      <c r="S120" s="97"/>
      <c r="T120" s="97"/>
      <c r="U120" s="97"/>
      <c r="V120" s="97"/>
      <c r="W120" s="89">
        <v>5.38552143144357E-3</v>
      </c>
      <c r="X120" s="89"/>
      <c r="Y120" s="89"/>
      <c r="Z120" s="89"/>
      <c r="AA120" s="89"/>
      <c r="AB120" s="89"/>
      <c r="AC120" s="89"/>
      <c r="AD120" s="89"/>
      <c r="AE120" s="89"/>
      <c r="AF120" s="89"/>
      <c r="AG120" s="89"/>
      <c r="AH120" s="88">
        <v>192</v>
      </c>
      <c r="AI120" s="88"/>
      <c r="AJ120" s="88"/>
      <c r="AK120" s="88"/>
      <c r="AL120" s="88"/>
      <c r="AM120" s="88"/>
      <c r="AN120" s="88"/>
      <c r="AO120" s="89">
        <v>4.5716462688699501E-3</v>
      </c>
      <c r="AP120" s="89"/>
      <c r="AQ120" s="89"/>
      <c r="AR120" s="89"/>
      <c r="AS120" s="89"/>
      <c r="AT120" s="89"/>
    </row>
    <row r="121" spans="2:46" s="1" customFormat="1" ht="10.65" customHeight="1" x14ac:dyDescent="0.15">
      <c r="B121" s="86" t="s">
        <v>1130</v>
      </c>
      <c r="C121" s="86"/>
      <c r="D121" s="86"/>
      <c r="E121" s="86"/>
      <c r="F121" s="86"/>
      <c r="G121" s="86"/>
      <c r="H121" s="86"/>
      <c r="I121" s="86"/>
      <c r="J121" s="86"/>
      <c r="K121" s="97">
        <v>966341651.650002</v>
      </c>
      <c r="L121" s="97"/>
      <c r="M121" s="97"/>
      <c r="N121" s="97"/>
      <c r="O121" s="97"/>
      <c r="P121" s="97"/>
      <c r="Q121" s="97"/>
      <c r="R121" s="97"/>
      <c r="S121" s="97"/>
      <c r="T121" s="97"/>
      <c r="U121" s="97"/>
      <c r="V121" s="97"/>
      <c r="W121" s="89">
        <v>0.329981867477177</v>
      </c>
      <c r="X121" s="89"/>
      <c r="Y121" s="89"/>
      <c r="Z121" s="89"/>
      <c r="AA121" s="89"/>
      <c r="AB121" s="89"/>
      <c r="AC121" s="89"/>
      <c r="AD121" s="89"/>
      <c r="AE121" s="89"/>
      <c r="AF121" s="89"/>
      <c r="AG121" s="89"/>
      <c r="AH121" s="88">
        <v>7603</v>
      </c>
      <c r="AI121" s="88"/>
      <c r="AJ121" s="88"/>
      <c r="AK121" s="88"/>
      <c r="AL121" s="88"/>
      <c r="AM121" s="88"/>
      <c r="AN121" s="88"/>
      <c r="AO121" s="89">
        <v>0.18103243011572001</v>
      </c>
      <c r="AP121" s="89"/>
      <c r="AQ121" s="89"/>
      <c r="AR121" s="89"/>
      <c r="AS121" s="89"/>
      <c r="AT121" s="89"/>
    </row>
    <row r="122" spans="2:46" s="1" customFormat="1" ht="10.65" customHeight="1" x14ac:dyDescent="0.15">
      <c r="B122" s="86" t="s">
        <v>1133</v>
      </c>
      <c r="C122" s="86"/>
      <c r="D122" s="86"/>
      <c r="E122" s="86"/>
      <c r="F122" s="86"/>
      <c r="G122" s="86"/>
      <c r="H122" s="86"/>
      <c r="I122" s="86"/>
      <c r="J122" s="86"/>
      <c r="K122" s="97">
        <v>52716140.530000001</v>
      </c>
      <c r="L122" s="97"/>
      <c r="M122" s="97"/>
      <c r="N122" s="97"/>
      <c r="O122" s="97"/>
      <c r="P122" s="97"/>
      <c r="Q122" s="97"/>
      <c r="R122" s="97"/>
      <c r="S122" s="97"/>
      <c r="T122" s="97"/>
      <c r="U122" s="97"/>
      <c r="V122" s="97"/>
      <c r="W122" s="89">
        <v>1.8001263288792899E-2</v>
      </c>
      <c r="X122" s="89"/>
      <c r="Y122" s="89"/>
      <c r="Z122" s="89"/>
      <c r="AA122" s="89"/>
      <c r="AB122" s="89"/>
      <c r="AC122" s="89"/>
      <c r="AD122" s="89"/>
      <c r="AE122" s="89"/>
      <c r="AF122" s="89"/>
      <c r="AG122" s="89"/>
      <c r="AH122" s="88">
        <v>503</v>
      </c>
      <c r="AI122" s="88"/>
      <c r="AJ122" s="88"/>
      <c r="AK122" s="88"/>
      <c r="AL122" s="88"/>
      <c r="AM122" s="88"/>
      <c r="AN122" s="88"/>
      <c r="AO122" s="89">
        <v>1.19767607981332E-2</v>
      </c>
      <c r="AP122" s="89"/>
      <c r="AQ122" s="89"/>
      <c r="AR122" s="89"/>
      <c r="AS122" s="89"/>
      <c r="AT122" s="89"/>
    </row>
    <row r="123" spans="2:46" s="1" customFormat="1" ht="10.65" customHeight="1" x14ac:dyDescent="0.15">
      <c r="B123" s="86" t="s">
        <v>1134</v>
      </c>
      <c r="C123" s="86"/>
      <c r="D123" s="86"/>
      <c r="E123" s="86"/>
      <c r="F123" s="86"/>
      <c r="G123" s="86"/>
      <c r="H123" s="86"/>
      <c r="I123" s="86"/>
      <c r="J123" s="86"/>
      <c r="K123" s="97">
        <v>3685761</v>
      </c>
      <c r="L123" s="97"/>
      <c r="M123" s="97"/>
      <c r="N123" s="97"/>
      <c r="O123" s="97"/>
      <c r="P123" s="97"/>
      <c r="Q123" s="97"/>
      <c r="R123" s="97"/>
      <c r="S123" s="97"/>
      <c r="T123" s="97"/>
      <c r="U123" s="97"/>
      <c r="V123" s="97"/>
      <c r="W123" s="89">
        <v>1.25859657997548E-3</v>
      </c>
      <c r="X123" s="89"/>
      <c r="Y123" s="89"/>
      <c r="Z123" s="89"/>
      <c r="AA123" s="89"/>
      <c r="AB123" s="89"/>
      <c r="AC123" s="89"/>
      <c r="AD123" s="89"/>
      <c r="AE123" s="89"/>
      <c r="AF123" s="89"/>
      <c r="AG123" s="89"/>
      <c r="AH123" s="88">
        <v>30</v>
      </c>
      <c r="AI123" s="88"/>
      <c r="AJ123" s="88"/>
      <c r="AK123" s="88"/>
      <c r="AL123" s="88"/>
      <c r="AM123" s="88"/>
      <c r="AN123" s="88"/>
      <c r="AO123" s="89">
        <v>7.1431972951092903E-4</v>
      </c>
      <c r="AP123" s="89"/>
      <c r="AQ123" s="89"/>
      <c r="AR123" s="89"/>
      <c r="AS123" s="89"/>
      <c r="AT123" s="89"/>
    </row>
    <row r="124" spans="2:46" s="1" customFormat="1" ht="10.65" customHeight="1" x14ac:dyDescent="0.15">
      <c r="B124" s="86" t="s">
        <v>1135</v>
      </c>
      <c r="C124" s="86"/>
      <c r="D124" s="86"/>
      <c r="E124" s="86"/>
      <c r="F124" s="86"/>
      <c r="G124" s="86"/>
      <c r="H124" s="86"/>
      <c r="I124" s="86"/>
      <c r="J124" s="86"/>
      <c r="K124" s="97">
        <v>1178315.3899999999</v>
      </c>
      <c r="L124" s="97"/>
      <c r="M124" s="97"/>
      <c r="N124" s="97"/>
      <c r="O124" s="97"/>
      <c r="P124" s="97"/>
      <c r="Q124" s="97"/>
      <c r="R124" s="97"/>
      <c r="S124" s="97"/>
      <c r="T124" s="97"/>
      <c r="U124" s="97"/>
      <c r="V124" s="97"/>
      <c r="W124" s="89">
        <v>4.0236567698949302E-4</v>
      </c>
      <c r="X124" s="89"/>
      <c r="Y124" s="89"/>
      <c r="Z124" s="89"/>
      <c r="AA124" s="89"/>
      <c r="AB124" s="89"/>
      <c r="AC124" s="89"/>
      <c r="AD124" s="89"/>
      <c r="AE124" s="89"/>
      <c r="AF124" s="89"/>
      <c r="AG124" s="89"/>
      <c r="AH124" s="88">
        <v>9</v>
      </c>
      <c r="AI124" s="88"/>
      <c r="AJ124" s="88"/>
      <c r="AK124" s="88"/>
      <c r="AL124" s="88"/>
      <c r="AM124" s="88"/>
      <c r="AN124" s="88"/>
      <c r="AO124" s="89">
        <v>2.1429591885327901E-4</v>
      </c>
      <c r="AP124" s="89"/>
      <c r="AQ124" s="89"/>
      <c r="AR124" s="89"/>
      <c r="AS124" s="89"/>
      <c r="AT124" s="89"/>
    </row>
    <row r="125" spans="2:46" s="1" customFormat="1" ht="10.65" customHeight="1" x14ac:dyDescent="0.15">
      <c r="B125" s="86" t="s">
        <v>1136</v>
      </c>
      <c r="C125" s="86"/>
      <c r="D125" s="86"/>
      <c r="E125" s="86"/>
      <c r="F125" s="86"/>
      <c r="G125" s="86"/>
      <c r="H125" s="86"/>
      <c r="I125" s="86"/>
      <c r="J125" s="86"/>
      <c r="K125" s="97">
        <v>3678865.49</v>
      </c>
      <c r="L125" s="97"/>
      <c r="M125" s="97"/>
      <c r="N125" s="97"/>
      <c r="O125" s="97"/>
      <c r="P125" s="97"/>
      <c r="Q125" s="97"/>
      <c r="R125" s="97"/>
      <c r="S125" s="97"/>
      <c r="T125" s="97"/>
      <c r="U125" s="97"/>
      <c r="V125" s="97"/>
      <c r="W125" s="89">
        <v>1.25624193318661E-3</v>
      </c>
      <c r="X125" s="89"/>
      <c r="Y125" s="89"/>
      <c r="Z125" s="89"/>
      <c r="AA125" s="89"/>
      <c r="AB125" s="89"/>
      <c r="AC125" s="89"/>
      <c r="AD125" s="89"/>
      <c r="AE125" s="89"/>
      <c r="AF125" s="89"/>
      <c r="AG125" s="89"/>
      <c r="AH125" s="88">
        <v>25</v>
      </c>
      <c r="AI125" s="88"/>
      <c r="AJ125" s="88"/>
      <c r="AK125" s="88"/>
      <c r="AL125" s="88"/>
      <c r="AM125" s="88"/>
      <c r="AN125" s="88"/>
      <c r="AO125" s="89">
        <v>5.9526644125910803E-4</v>
      </c>
      <c r="AP125" s="89"/>
      <c r="AQ125" s="89"/>
      <c r="AR125" s="89"/>
      <c r="AS125" s="89"/>
      <c r="AT125" s="89"/>
    </row>
    <row r="126" spans="2:46" s="1" customFormat="1" ht="10.65" customHeight="1" x14ac:dyDescent="0.15">
      <c r="B126" s="86" t="s">
        <v>1137</v>
      </c>
      <c r="C126" s="86"/>
      <c r="D126" s="86"/>
      <c r="E126" s="86"/>
      <c r="F126" s="86"/>
      <c r="G126" s="86"/>
      <c r="H126" s="86"/>
      <c r="I126" s="86"/>
      <c r="J126" s="86"/>
      <c r="K126" s="97">
        <v>49106124.090000004</v>
      </c>
      <c r="L126" s="97"/>
      <c r="M126" s="97"/>
      <c r="N126" s="97"/>
      <c r="O126" s="97"/>
      <c r="P126" s="97"/>
      <c r="Q126" s="97"/>
      <c r="R126" s="97"/>
      <c r="S126" s="97"/>
      <c r="T126" s="97"/>
      <c r="U126" s="97"/>
      <c r="V126" s="97"/>
      <c r="W126" s="89">
        <v>1.6768531610032601E-2</v>
      </c>
      <c r="X126" s="89"/>
      <c r="Y126" s="89"/>
      <c r="Z126" s="89"/>
      <c r="AA126" s="89"/>
      <c r="AB126" s="89"/>
      <c r="AC126" s="89"/>
      <c r="AD126" s="89"/>
      <c r="AE126" s="89"/>
      <c r="AF126" s="89"/>
      <c r="AG126" s="89"/>
      <c r="AH126" s="88">
        <v>378</v>
      </c>
      <c r="AI126" s="88"/>
      <c r="AJ126" s="88"/>
      <c r="AK126" s="88"/>
      <c r="AL126" s="88"/>
      <c r="AM126" s="88"/>
      <c r="AN126" s="88"/>
      <c r="AO126" s="89">
        <v>9.0004285918377103E-3</v>
      </c>
      <c r="AP126" s="89"/>
      <c r="AQ126" s="89"/>
      <c r="AR126" s="89"/>
      <c r="AS126" s="89"/>
      <c r="AT126" s="89"/>
    </row>
    <row r="127" spans="2:46" s="1" customFormat="1" ht="10.65" customHeight="1" x14ac:dyDescent="0.15">
      <c r="B127" s="86" t="s">
        <v>1138</v>
      </c>
      <c r="C127" s="86"/>
      <c r="D127" s="86"/>
      <c r="E127" s="86"/>
      <c r="F127" s="86"/>
      <c r="G127" s="86"/>
      <c r="H127" s="86"/>
      <c r="I127" s="86"/>
      <c r="J127" s="86"/>
      <c r="K127" s="97">
        <v>1409932.09</v>
      </c>
      <c r="L127" s="97"/>
      <c r="M127" s="97"/>
      <c r="N127" s="97"/>
      <c r="O127" s="97"/>
      <c r="P127" s="97"/>
      <c r="Q127" s="97"/>
      <c r="R127" s="97"/>
      <c r="S127" s="97"/>
      <c r="T127" s="97"/>
      <c r="U127" s="97"/>
      <c r="V127" s="97"/>
      <c r="W127" s="89">
        <v>4.8145707398598999E-4</v>
      </c>
      <c r="X127" s="89"/>
      <c r="Y127" s="89"/>
      <c r="Z127" s="89"/>
      <c r="AA127" s="89"/>
      <c r="AB127" s="89"/>
      <c r="AC127" s="89"/>
      <c r="AD127" s="89"/>
      <c r="AE127" s="89"/>
      <c r="AF127" s="89"/>
      <c r="AG127" s="89"/>
      <c r="AH127" s="88">
        <v>14</v>
      </c>
      <c r="AI127" s="88"/>
      <c r="AJ127" s="88"/>
      <c r="AK127" s="88"/>
      <c r="AL127" s="88"/>
      <c r="AM127" s="88"/>
      <c r="AN127" s="88"/>
      <c r="AO127" s="89">
        <v>3.3334920710509998E-4</v>
      </c>
      <c r="AP127" s="89"/>
      <c r="AQ127" s="89"/>
      <c r="AR127" s="89"/>
      <c r="AS127" s="89"/>
      <c r="AT127" s="89"/>
    </row>
    <row r="128" spans="2:46" s="1" customFormat="1" ht="10.65" customHeight="1" x14ac:dyDescent="0.15">
      <c r="B128" s="86" t="s">
        <v>1139</v>
      </c>
      <c r="C128" s="86"/>
      <c r="D128" s="86"/>
      <c r="E128" s="86"/>
      <c r="F128" s="86"/>
      <c r="G128" s="86"/>
      <c r="H128" s="86"/>
      <c r="I128" s="86"/>
      <c r="J128" s="86"/>
      <c r="K128" s="97">
        <v>211106.47</v>
      </c>
      <c r="L128" s="97"/>
      <c r="M128" s="97"/>
      <c r="N128" s="97"/>
      <c r="O128" s="97"/>
      <c r="P128" s="97"/>
      <c r="Q128" s="97"/>
      <c r="R128" s="97"/>
      <c r="S128" s="97"/>
      <c r="T128" s="97"/>
      <c r="U128" s="97"/>
      <c r="V128" s="97"/>
      <c r="W128" s="89">
        <v>7.2087658736607094E-5</v>
      </c>
      <c r="X128" s="89"/>
      <c r="Y128" s="89"/>
      <c r="Z128" s="89"/>
      <c r="AA128" s="89"/>
      <c r="AB128" s="89"/>
      <c r="AC128" s="89"/>
      <c r="AD128" s="89"/>
      <c r="AE128" s="89"/>
      <c r="AF128" s="89"/>
      <c r="AG128" s="89"/>
      <c r="AH128" s="88">
        <v>4</v>
      </c>
      <c r="AI128" s="88"/>
      <c r="AJ128" s="88"/>
      <c r="AK128" s="88"/>
      <c r="AL128" s="88"/>
      <c r="AM128" s="88"/>
      <c r="AN128" s="88"/>
      <c r="AO128" s="89">
        <v>9.5242630601457195E-5</v>
      </c>
      <c r="AP128" s="89"/>
      <c r="AQ128" s="89"/>
      <c r="AR128" s="89"/>
      <c r="AS128" s="89"/>
      <c r="AT128" s="89"/>
    </row>
    <row r="129" spans="2:47" s="1" customFormat="1" ht="12.75" customHeight="1" x14ac:dyDescent="0.15">
      <c r="B129" s="99"/>
      <c r="C129" s="99"/>
      <c r="D129" s="99"/>
      <c r="E129" s="99"/>
      <c r="F129" s="99"/>
      <c r="G129" s="99"/>
      <c r="H129" s="99"/>
      <c r="I129" s="99"/>
      <c r="J129" s="99"/>
      <c r="K129" s="98">
        <v>2928468946.00001</v>
      </c>
      <c r="L129" s="98"/>
      <c r="M129" s="98"/>
      <c r="N129" s="98"/>
      <c r="O129" s="98"/>
      <c r="P129" s="98"/>
      <c r="Q129" s="98"/>
      <c r="R129" s="98"/>
      <c r="S129" s="98"/>
      <c r="T129" s="98"/>
      <c r="U129" s="98"/>
      <c r="V129" s="98"/>
      <c r="W129" s="96">
        <v>1</v>
      </c>
      <c r="X129" s="96"/>
      <c r="Y129" s="96"/>
      <c r="Z129" s="96"/>
      <c r="AA129" s="96"/>
      <c r="AB129" s="96"/>
      <c r="AC129" s="96"/>
      <c r="AD129" s="96"/>
      <c r="AE129" s="96"/>
      <c r="AF129" s="96"/>
      <c r="AG129" s="96"/>
      <c r="AH129" s="95">
        <v>41998</v>
      </c>
      <c r="AI129" s="95"/>
      <c r="AJ129" s="95"/>
      <c r="AK129" s="95"/>
      <c r="AL129" s="95"/>
      <c r="AM129" s="95"/>
      <c r="AN129" s="95"/>
      <c r="AO129" s="96">
        <v>1</v>
      </c>
      <c r="AP129" s="96"/>
      <c r="AQ129" s="96"/>
      <c r="AR129" s="96"/>
      <c r="AS129" s="96"/>
      <c r="AT129" s="96"/>
    </row>
    <row r="130" spans="2:47" s="1" customFormat="1" ht="9" customHeight="1" x14ac:dyDescent="0.15"/>
    <row r="131" spans="2:47" s="1" customFormat="1" ht="19.2" customHeight="1" x14ac:dyDescent="0.15">
      <c r="B131" s="83" t="s">
        <v>1222</v>
      </c>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row>
    <row r="132" spans="2:47" s="1" customFormat="1" ht="7.95" customHeight="1" x14ac:dyDescent="0.15"/>
    <row r="133" spans="2:47" s="1" customFormat="1" ht="12.75" customHeight="1" x14ac:dyDescent="0.15">
      <c r="B133" s="79" t="s">
        <v>1140</v>
      </c>
      <c r="C133" s="79"/>
      <c r="D133" s="79"/>
      <c r="E133" s="79"/>
      <c r="F133" s="79"/>
      <c r="G133" s="79"/>
      <c r="H133" s="79"/>
      <c r="I133" s="79"/>
      <c r="J133" s="79"/>
      <c r="K133" s="79" t="s">
        <v>1103</v>
      </c>
      <c r="L133" s="79"/>
      <c r="M133" s="79"/>
      <c r="N133" s="79"/>
      <c r="O133" s="79"/>
      <c r="P133" s="79"/>
      <c r="Q133" s="79"/>
      <c r="R133" s="79"/>
      <c r="S133" s="79"/>
      <c r="T133" s="79"/>
      <c r="U133" s="79" t="s">
        <v>1104</v>
      </c>
      <c r="V133" s="79"/>
      <c r="W133" s="79"/>
      <c r="X133" s="79"/>
      <c r="Y133" s="79"/>
      <c r="Z133" s="79"/>
      <c r="AA133" s="79"/>
      <c r="AB133" s="79"/>
      <c r="AC133" s="79"/>
      <c r="AD133" s="79"/>
      <c r="AE133" s="79"/>
      <c r="AF133" s="79"/>
      <c r="AG133" s="79" t="s">
        <v>1105</v>
      </c>
      <c r="AH133" s="79"/>
      <c r="AI133" s="79"/>
      <c r="AJ133" s="79"/>
      <c r="AK133" s="79"/>
      <c r="AL133" s="79"/>
      <c r="AM133" s="79" t="s">
        <v>1104</v>
      </c>
      <c r="AN133" s="79"/>
      <c r="AO133" s="79"/>
      <c r="AP133" s="79"/>
      <c r="AQ133" s="79"/>
      <c r="AR133" s="79"/>
      <c r="AS133" s="79"/>
      <c r="AT133" s="79"/>
      <c r="AU133" s="79"/>
    </row>
    <row r="134" spans="2:47" s="1" customFormat="1" ht="12.3" customHeight="1" x14ac:dyDescent="0.15">
      <c r="B134" s="102">
        <v>2000</v>
      </c>
      <c r="C134" s="102"/>
      <c r="D134" s="102"/>
      <c r="E134" s="102"/>
      <c r="F134" s="102"/>
      <c r="G134" s="102"/>
      <c r="H134" s="102"/>
      <c r="I134" s="102"/>
      <c r="J134" s="102"/>
      <c r="K134" s="97">
        <v>10259.94</v>
      </c>
      <c r="L134" s="97"/>
      <c r="M134" s="97"/>
      <c r="N134" s="97"/>
      <c r="O134" s="97"/>
      <c r="P134" s="97"/>
      <c r="Q134" s="97"/>
      <c r="R134" s="97"/>
      <c r="S134" s="97"/>
      <c r="T134" s="97"/>
      <c r="U134" s="89">
        <v>3.50351674857747E-6</v>
      </c>
      <c r="V134" s="89"/>
      <c r="W134" s="89"/>
      <c r="X134" s="89"/>
      <c r="Y134" s="89"/>
      <c r="Z134" s="89"/>
      <c r="AA134" s="89"/>
      <c r="AB134" s="89"/>
      <c r="AC134" s="89"/>
      <c r="AD134" s="89"/>
      <c r="AE134" s="89"/>
      <c r="AF134" s="89"/>
      <c r="AG134" s="88">
        <v>3</v>
      </c>
      <c r="AH134" s="88"/>
      <c r="AI134" s="88"/>
      <c r="AJ134" s="88"/>
      <c r="AK134" s="88"/>
      <c r="AL134" s="88"/>
      <c r="AM134" s="89">
        <v>7.1431972951092903E-5</v>
      </c>
      <c r="AN134" s="89"/>
      <c r="AO134" s="89"/>
      <c r="AP134" s="89"/>
      <c r="AQ134" s="89"/>
      <c r="AR134" s="89"/>
      <c r="AS134" s="89"/>
      <c r="AT134" s="89"/>
      <c r="AU134" s="89"/>
    </row>
    <row r="135" spans="2:47" s="1" customFormat="1" ht="12.3" customHeight="1" x14ac:dyDescent="0.15">
      <c r="B135" s="102">
        <v>2002</v>
      </c>
      <c r="C135" s="102"/>
      <c r="D135" s="102"/>
      <c r="E135" s="102"/>
      <c r="F135" s="102"/>
      <c r="G135" s="102"/>
      <c r="H135" s="102"/>
      <c r="I135" s="102"/>
      <c r="J135" s="102"/>
      <c r="K135" s="97">
        <v>250000</v>
      </c>
      <c r="L135" s="97"/>
      <c r="M135" s="97"/>
      <c r="N135" s="97"/>
      <c r="O135" s="97"/>
      <c r="P135" s="97"/>
      <c r="Q135" s="97"/>
      <c r="R135" s="97"/>
      <c r="S135" s="97"/>
      <c r="T135" s="97"/>
      <c r="U135" s="89">
        <v>8.5368841059925006E-5</v>
      </c>
      <c r="V135" s="89"/>
      <c r="W135" s="89"/>
      <c r="X135" s="89"/>
      <c r="Y135" s="89"/>
      <c r="Z135" s="89"/>
      <c r="AA135" s="89"/>
      <c r="AB135" s="89"/>
      <c r="AC135" s="89"/>
      <c r="AD135" s="89"/>
      <c r="AE135" s="89"/>
      <c r="AF135" s="89"/>
      <c r="AG135" s="88">
        <v>2</v>
      </c>
      <c r="AH135" s="88"/>
      <c r="AI135" s="88"/>
      <c r="AJ135" s="88"/>
      <c r="AK135" s="88"/>
      <c r="AL135" s="88"/>
      <c r="AM135" s="89">
        <v>4.7621315300728598E-5</v>
      </c>
      <c r="AN135" s="89"/>
      <c r="AO135" s="89"/>
      <c r="AP135" s="89"/>
      <c r="AQ135" s="89"/>
      <c r="AR135" s="89"/>
      <c r="AS135" s="89"/>
      <c r="AT135" s="89"/>
      <c r="AU135" s="89"/>
    </row>
    <row r="136" spans="2:47" s="1" customFormat="1" ht="12.3" customHeight="1" x14ac:dyDescent="0.15">
      <c r="B136" s="102">
        <v>2003</v>
      </c>
      <c r="C136" s="102"/>
      <c r="D136" s="102"/>
      <c r="E136" s="102"/>
      <c r="F136" s="102"/>
      <c r="G136" s="102"/>
      <c r="H136" s="102"/>
      <c r="I136" s="102"/>
      <c r="J136" s="102"/>
      <c r="K136" s="97">
        <v>165976.66</v>
      </c>
      <c r="L136" s="97"/>
      <c r="M136" s="97"/>
      <c r="N136" s="97"/>
      <c r="O136" s="97"/>
      <c r="P136" s="97"/>
      <c r="Q136" s="97"/>
      <c r="R136" s="97"/>
      <c r="S136" s="97"/>
      <c r="T136" s="97"/>
      <c r="U136" s="89">
        <v>5.6676940428788802E-5</v>
      </c>
      <c r="V136" s="89"/>
      <c r="W136" s="89"/>
      <c r="X136" s="89"/>
      <c r="Y136" s="89"/>
      <c r="Z136" s="89"/>
      <c r="AA136" s="89"/>
      <c r="AB136" s="89"/>
      <c r="AC136" s="89"/>
      <c r="AD136" s="89"/>
      <c r="AE136" s="89"/>
      <c r="AF136" s="89"/>
      <c r="AG136" s="88">
        <v>5</v>
      </c>
      <c r="AH136" s="88"/>
      <c r="AI136" s="88"/>
      <c r="AJ136" s="88"/>
      <c r="AK136" s="88"/>
      <c r="AL136" s="88"/>
      <c r="AM136" s="89">
        <v>1.19053288251822E-4</v>
      </c>
      <c r="AN136" s="89"/>
      <c r="AO136" s="89"/>
      <c r="AP136" s="89"/>
      <c r="AQ136" s="89"/>
      <c r="AR136" s="89"/>
      <c r="AS136" s="89"/>
      <c r="AT136" s="89"/>
      <c r="AU136" s="89"/>
    </row>
    <row r="137" spans="2:47" s="1" customFormat="1" ht="12.3" customHeight="1" x14ac:dyDescent="0.15">
      <c r="B137" s="102">
        <v>2004</v>
      </c>
      <c r="C137" s="102"/>
      <c r="D137" s="102"/>
      <c r="E137" s="102"/>
      <c r="F137" s="102"/>
      <c r="G137" s="102"/>
      <c r="H137" s="102"/>
      <c r="I137" s="102"/>
      <c r="J137" s="102"/>
      <c r="K137" s="97">
        <v>35726.57</v>
      </c>
      <c r="L137" s="97"/>
      <c r="M137" s="97"/>
      <c r="N137" s="97"/>
      <c r="O137" s="97"/>
      <c r="P137" s="97"/>
      <c r="Q137" s="97"/>
      <c r="R137" s="97"/>
      <c r="S137" s="97"/>
      <c r="T137" s="97"/>
      <c r="U137" s="89">
        <v>1.2199743503785101E-5</v>
      </c>
      <c r="V137" s="89"/>
      <c r="W137" s="89"/>
      <c r="X137" s="89"/>
      <c r="Y137" s="89"/>
      <c r="Z137" s="89"/>
      <c r="AA137" s="89"/>
      <c r="AB137" s="89"/>
      <c r="AC137" s="89"/>
      <c r="AD137" s="89"/>
      <c r="AE137" s="89"/>
      <c r="AF137" s="89"/>
      <c r="AG137" s="88">
        <v>6</v>
      </c>
      <c r="AH137" s="88"/>
      <c r="AI137" s="88"/>
      <c r="AJ137" s="88"/>
      <c r="AK137" s="88"/>
      <c r="AL137" s="88"/>
      <c r="AM137" s="89">
        <v>1.42863945902186E-4</v>
      </c>
      <c r="AN137" s="89"/>
      <c r="AO137" s="89"/>
      <c r="AP137" s="89"/>
      <c r="AQ137" s="89"/>
      <c r="AR137" s="89"/>
      <c r="AS137" s="89"/>
      <c r="AT137" s="89"/>
      <c r="AU137" s="89"/>
    </row>
    <row r="138" spans="2:47" s="1" customFormat="1" ht="12.3" customHeight="1" x14ac:dyDescent="0.15">
      <c r="B138" s="102">
        <v>2005</v>
      </c>
      <c r="C138" s="102"/>
      <c r="D138" s="102"/>
      <c r="E138" s="102"/>
      <c r="F138" s="102"/>
      <c r="G138" s="102"/>
      <c r="H138" s="102"/>
      <c r="I138" s="102"/>
      <c r="J138" s="102"/>
      <c r="K138" s="97">
        <v>1125500.8400000001</v>
      </c>
      <c r="L138" s="97"/>
      <c r="M138" s="97"/>
      <c r="N138" s="97"/>
      <c r="O138" s="97"/>
      <c r="P138" s="97"/>
      <c r="Q138" s="97"/>
      <c r="R138" s="97"/>
      <c r="S138" s="97"/>
      <c r="T138" s="97"/>
      <c r="U138" s="89">
        <v>3.8433080929108798E-4</v>
      </c>
      <c r="V138" s="89"/>
      <c r="W138" s="89"/>
      <c r="X138" s="89"/>
      <c r="Y138" s="89"/>
      <c r="Z138" s="89"/>
      <c r="AA138" s="89"/>
      <c r="AB138" s="89"/>
      <c r="AC138" s="89"/>
      <c r="AD138" s="89"/>
      <c r="AE138" s="89"/>
      <c r="AF138" s="89"/>
      <c r="AG138" s="88">
        <v>56</v>
      </c>
      <c r="AH138" s="88"/>
      <c r="AI138" s="88"/>
      <c r="AJ138" s="88"/>
      <c r="AK138" s="88"/>
      <c r="AL138" s="88"/>
      <c r="AM138" s="89">
        <v>1.3333968284203999E-3</v>
      </c>
      <c r="AN138" s="89"/>
      <c r="AO138" s="89"/>
      <c r="AP138" s="89"/>
      <c r="AQ138" s="89"/>
      <c r="AR138" s="89"/>
      <c r="AS138" s="89"/>
      <c r="AT138" s="89"/>
      <c r="AU138" s="89"/>
    </row>
    <row r="139" spans="2:47" s="1" customFormat="1" ht="12.3" customHeight="1" x14ac:dyDescent="0.15">
      <c r="B139" s="102">
        <v>2006</v>
      </c>
      <c r="C139" s="102"/>
      <c r="D139" s="102"/>
      <c r="E139" s="102"/>
      <c r="F139" s="102"/>
      <c r="G139" s="102"/>
      <c r="H139" s="102"/>
      <c r="I139" s="102"/>
      <c r="J139" s="102"/>
      <c r="K139" s="97">
        <v>520241.03</v>
      </c>
      <c r="L139" s="97"/>
      <c r="M139" s="97"/>
      <c r="N139" s="97"/>
      <c r="O139" s="97"/>
      <c r="P139" s="97"/>
      <c r="Q139" s="97"/>
      <c r="R139" s="97"/>
      <c r="S139" s="97"/>
      <c r="T139" s="97"/>
      <c r="U139" s="89">
        <v>1.77649495211687E-4</v>
      </c>
      <c r="V139" s="89"/>
      <c r="W139" s="89"/>
      <c r="X139" s="89"/>
      <c r="Y139" s="89"/>
      <c r="Z139" s="89"/>
      <c r="AA139" s="89"/>
      <c r="AB139" s="89"/>
      <c r="AC139" s="89"/>
      <c r="AD139" s="89"/>
      <c r="AE139" s="89"/>
      <c r="AF139" s="89"/>
      <c r="AG139" s="88">
        <v>21</v>
      </c>
      <c r="AH139" s="88"/>
      <c r="AI139" s="88"/>
      <c r="AJ139" s="88"/>
      <c r="AK139" s="88"/>
      <c r="AL139" s="88"/>
      <c r="AM139" s="89">
        <v>5.0002381065765E-4</v>
      </c>
      <c r="AN139" s="89"/>
      <c r="AO139" s="89"/>
      <c r="AP139" s="89"/>
      <c r="AQ139" s="89"/>
      <c r="AR139" s="89"/>
      <c r="AS139" s="89"/>
      <c r="AT139" s="89"/>
      <c r="AU139" s="89"/>
    </row>
    <row r="140" spans="2:47" s="1" customFormat="1" ht="12.3" customHeight="1" x14ac:dyDescent="0.15">
      <c r="B140" s="102">
        <v>2007</v>
      </c>
      <c r="C140" s="102"/>
      <c r="D140" s="102"/>
      <c r="E140" s="102"/>
      <c r="F140" s="102"/>
      <c r="G140" s="102"/>
      <c r="H140" s="102"/>
      <c r="I140" s="102"/>
      <c r="J140" s="102"/>
      <c r="K140" s="97">
        <v>187653</v>
      </c>
      <c r="L140" s="97"/>
      <c r="M140" s="97"/>
      <c r="N140" s="97"/>
      <c r="O140" s="97"/>
      <c r="P140" s="97"/>
      <c r="Q140" s="97"/>
      <c r="R140" s="97"/>
      <c r="S140" s="97"/>
      <c r="T140" s="97"/>
      <c r="U140" s="89">
        <v>6.4078876525672403E-5</v>
      </c>
      <c r="V140" s="89"/>
      <c r="W140" s="89"/>
      <c r="X140" s="89"/>
      <c r="Y140" s="89"/>
      <c r="Z140" s="89"/>
      <c r="AA140" s="89"/>
      <c r="AB140" s="89"/>
      <c r="AC140" s="89"/>
      <c r="AD140" s="89"/>
      <c r="AE140" s="89"/>
      <c r="AF140" s="89"/>
      <c r="AG140" s="88">
        <v>7</v>
      </c>
      <c r="AH140" s="88"/>
      <c r="AI140" s="88"/>
      <c r="AJ140" s="88"/>
      <c r="AK140" s="88"/>
      <c r="AL140" s="88"/>
      <c r="AM140" s="89">
        <v>1.6667460355254999E-4</v>
      </c>
      <c r="AN140" s="89"/>
      <c r="AO140" s="89"/>
      <c r="AP140" s="89"/>
      <c r="AQ140" s="89"/>
      <c r="AR140" s="89"/>
      <c r="AS140" s="89"/>
      <c r="AT140" s="89"/>
      <c r="AU140" s="89"/>
    </row>
    <row r="141" spans="2:47" s="1" customFormat="1" ht="12.3" customHeight="1" x14ac:dyDescent="0.15">
      <c r="B141" s="102">
        <v>2008</v>
      </c>
      <c r="C141" s="102"/>
      <c r="D141" s="102"/>
      <c r="E141" s="102"/>
      <c r="F141" s="102"/>
      <c r="G141" s="102"/>
      <c r="H141" s="102"/>
      <c r="I141" s="102"/>
      <c r="J141" s="102"/>
      <c r="K141" s="97">
        <v>746474.14</v>
      </c>
      <c r="L141" s="97"/>
      <c r="M141" s="97"/>
      <c r="N141" s="97"/>
      <c r="O141" s="97"/>
      <c r="P141" s="97"/>
      <c r="Q141" s="97"/>
      <c r="R141" s="97"/>
      <c r="S141" s="97"/>
      <c r="T141" s="97"/>
      <c r="U141" s="89">
        <v>2.5490252885201702E-4</v>
      </c>
      <c r="V141" s="89"/>
      <c r="W141" s="89"/>
      <c r="X141" s="89"/>
      <c r="Y141" s="89"/>
      <c r="Z141" s="89"/>
      <c r="AA141" s="89"/>
      <c r="AB141" s="89"/>
      <c r="AC141" s="89"/>
      <c r="AD141" s="89"/>
      <c r="AE141" s="89"/>
      <c r="AF141" s="89"/>
      <c r="AG141" s="88">
        <v>21</v>
      </c>
      <c r="AH141" s="88"/>
      <c r="AI141" s="88"/>
      <c r="AJ141" s="88"/>
      <c r="AK141" s="88"/>
      <c r="AL141" s="88"/>
      <c r="AM141" s="89">
        <v>5.0002381065765E-4</v>
      </c>
      <c r="AN141" s="89"/>
      <c r="AO141" s="89"/>
      <c r="AP141" s="89"/>
      <c r="AQ141" s="89"/>
      <c r="AR141" s="89"/>
      <c r="AS141" s="89"/>
      <c r="AT141" s="89"/>
      <c r="AU141" s="89"/>
    </row>
    <row r="142" spans="2:47" s="1" customFormat="1" ht="12.3" customHeight="1" x14ac:dyDescent="0.15">
      <c r="B142" s="102">
        <v>2009</v>
      </c>
      <c r="C142" s="102"/>
      <c r="D142" s="102"/>
      <c r="E142" s="102"/>
      <c r="F142" s="102"/>
      <c r="G142" s="102"/>
      <c r="H142" s="102"/>
      <c r="I142" s="102"/>
      <c r="J142" s="102"/>
      <c r="K142" s="97">
        <v>4145402.73</v>
      </c>
      <c r="L142" s="97"/>
      <c r="M142" s="97"/>
      <c r="N142" s="97"/>
      <c r="O142" s="97"/>
      <c r="P142" s="97"/>
      <c r="Q142" s="97"/>
      <c r="R142" s="97"/>
      <c r="S142" s="97"/>
      <c r="T142" s="97"/>
      <c r="U142" s="89">
        <v>1.4155529071469999E-3</v>
      </c>
      <c r="V142" s="89"/>
      <c r="W142" s="89"/>
      <c r="X142" s="89"/>
      <c r="Y142" s="89"/>
      <c r="Z142" s="89"/>
      <c r="AA142" s="89"/>
      <c r="AB142" s="89"/>
      <c r="AC142" s="89"/>
      <c r="AD142" s="89"/>
      <c r="AE142" s="89"/>
      <c r="AF142" s="89"/>
      <c r="AG142" s="88">
        <v>121</v>
      </c>
      <c r="AH142" s="88"/>
      <c r="AI142" s="88"/>
      <c r="AJ142" s="88"/>
      <c r="AK142" s="88"/>
      <c r="AL142" s="88"/>
      <c r="AM142" s="89">
        <v>2.88108957569408E-3</v>
      </c>
      <c r="AN142" s="89"/>
      <c r="AO142" s="89"/>
      <c r="AP142" s="89"/>
      <c r="AQ142" s="89"/>
      <c r="AR142" s="89"/>
      <c r="AS142" s="89"/>
      <c r="AT142" s="89"/>
      <c r="AU142" s="89"/>
    </row>
    <row r="143" spans="2:47" s="1" customFormat="1" ht="12.3" customHeight="1" x14ac:dyDescent="0.15">
      <c r="B143" s="102">
        <v>2010</v>
      </c>
      <c r="C143" s="102"/>
      <c r="D143" s="102"/>
      <c r="E143" s="102"/>
      <c r="F143" s="102"/>
      <c r="G143" s="102"/>
      <c r="H143" s="102"/>
      <c r="I143" s="102"/>
      <c r="J143" s="102"/>
      <c r="K143" s="97">
        <v>6273577.8300000001</v>
      </c>
      <c r="L143" s="97"/>
      <c r="M143" s="97"/>
      <c r="N143" s="97"/>
      <c r="O143" s="97"/>
      <c r="P143" s="97"/>
      <c r="Q143" s="97"/>
      <c r="R143" s="97"/>
      <c r="S143" s="97"/>
      <c r="T143" s="97"/>
      <c r="U143" s="89">
        <v>2.1422722745853499E-3</v>
      </c>
      <c r="V143" s="89"/>
      <c r="W143" s="89"/>
      <c r="X143" s="89"/>
      <c r="Y143" s="89"/>
      <c r="Z143" s="89"/>
      <c r="AA143" s="89"/>
      <c r="AB143" s="89"/>
      <c r="AC143" s="89"/>
      <c r="AD143" s="89"/>
      <c r="AE143" s="89"/>
      <c r="AF143" s="89"/>
      <c r="AG143" s="88">
        <v>222</v>
      </c>
      <c r="AH143" s="88"/>
      <c r="AI143" s="88"/>
      <c r="AJ143" s="88"/>
      <c r="AK143" s="88"/>
      <c r="AL143" s="88"/>
      <c r="AM143" s="89">
        <v>5.2859659983808798E-3</v>
      </c>
      <c r="AN143" s="89"/>
      <c r="AO143" s="89"/>
      <c r="AP143" s="89"/>
      <c r="AQ143" s="89"/>
      <c r="AR143" s="89"/>
      <c r="AS143" s="89"/>
      <c r="AT143" s="89"/>
      <c r="AU143" s="89"/>
    </row>
    <row r="144" spans="2:47" s="1" customFormat="1" ht="12.3" customHeight="1" x14ac:dyDescent="0.15">
      <c r="B144" s="102">
        <v>2011</v>
      </c>
      <c r="C144" s="102"/>
      <c r="D144" s="102"/>
      <c r="E144" s="102"/>
      <c r="F144" s="102"/>
      <c r="G144" s="102"/>
      <c r="H144" s="102"/>
      <c r="I144" s="102"/>
      <c r="J144" s="102"/>
      <c r="K144" s="97">
        <v>2568419.9300000002</v>
      </c>
      <c r="L144" s="97"/>
      <c r="M144" s="97"/>
      <c r="N144" s="97"/>
      <c r="O144" s="97"/>
      <c r="P144" s="97"/>
      <c r="Q144" s="97"/>
      <c r="R144" s="97"/>
      <c r="S144" s="97"/>
      <c r="T144" s="97"/>
      <c r="U144" s="89">
        <v>8.7705213111725401E-4</v>
      </c>
      <c r="V144" s="89"/>
      <c r="W144" s="89"/>
      <c r="X144" s="89"/>
      <c r="Y144" s="89"/>
      <c r="Z144" s="89"/>
      <c r="AA144" s="89"/>
      <c r="AB144" s="89"/>
      <c r="AC144" s="89"/>
      <c r="AD144" s="89"/>
      <c r="AE144" s="89"/>
      <c r="AF144" s="89"/>
      <c r="AG144" s="88">
        <v>113</v>
      </c>
      <c r="AH144" s="88"/>
      <c r="AI144" s="88"/>
      <c r="AJ144" s="88"/>
      <c r="AK144" s="88"/>
      <c r="AL144" s="88"/>
      <c r="AM144" s="89">
        <v>2.6906043144911702E-3</v>
      </c>
      <c r="AN144" s="89"/>
      <c r="AO144" s="89"/>
      <c r="AP144" s="89"/>
      <c r="AQ144" s="89"/>
      <c r="AR144" s="89"/>
      <c r="AS144" s="89"/>
      <c r="AT144" s="89"/>
      <c r="AU144" s="89"/>
    </row>
    <row r="145" spans="2:47" s="1" customFormat="1" ht="12.3" customHeight="1" x14ac:dyDescent="0.15">
      <c r="B145" s="102">
        <v>2012</v>
      </c>
      <c r="C145" s="102"/>
      <c r="D145" s="102"/>
      <c r="E145" s="102"/>
      <c r="F145" s="102"/>
      <c r="G145" s="102"/>
      <c r="H145" s="102"/>
      <c r="I145" s="102"/>
      <c r="J145" s="102"/>
      <c r="K145" s="97">
        <v>1331267.99</v>
      </c>
      <c r="L145" s="97"/>
      <c r="M145" s="97"/>
      <c r="N145" s="97"/>
      <c r="O145" s="97"/>
      <c r="P145" s="97"/>
      <c r="Q145" s="97"/>
      <c r="R145" s="97"/>
      <c r="S145" s="97"/>
      <c r="T145" s="97"/>
      <c r="U145" s="89">
        <v>4.5459522178590298E-4</v>
      </c>
      <c r="V145" s="89"/>
      <c r="W145" s="89"/>
      <c r="X145" s="89"/>
      <c r="Y145" s="89"/>
      <c r="Z145" s="89"/>
      <c r="AA145" s="89"/>
      <c r="AB145" s="89"/>
      <c r="AC145" s="89"/>
      <c r="AD145" s="89"/>
      <c r="AE145" s="89"/>
      <c r="AF145" s="89"/>
      <c r="AG145" s="88">
        <v>52</v>
      </c>
      <c r="AH145" s="88"/>
      <c r="AI145" s="88"/>
      <c r="AJ145" s="88"/>
      <c r="AK145" s="88"/>
      <c r="AL145" s="88"/>
      <c r="AM145" s="89">
        <v>1.23815419781894E-3</v>
      </c>
      <c r="AN145" s="89"/>
      <c r="AO145" s="89"/>
      <c r="AP145" s="89"/>
      <c r="AQ145" s="89"/>
      <c r="AR145" s="89"/>
      <c r="AS145" s="89"/>
      <c r="AT145" s="89"/>
      <c r="AU145" s="89"/>
    </row>
    <row r="146" spans="2:47" s="1" customFormat="1" ht="12.3" customHeight="1" x14ac:dyDescent="0.15">
      <c r="B146" s="102">
        <v>2013</v>
      </c>
      <c r="C146" s="102"/>
      <c r="D146" s="102"/>
      <c r="E146" s="102"/>
      <c r="F146" s="102"/>
      <c r="G146" s="102"/>
      <c r="H146" s="102"/>
      <c r="I146" s="102"/>
      <c r="J146" s="102"/>
      <c r="K146" s="97">
        <v>2678250.02</v>
      </c>
      <c r="L146" s="97"/>
      <c r="M146" s="97"/>
      <c r="N146" s="97"/>
      <c r="O146" s="97"/>
      <c r="P146" s="97"/>
      <c r="Q146" s="97"/>
      <c r="R146" s="97"/>
      <c r="S146" s="97"/>
      <c r="T146" s="97"/>
      <c r="U146" s="89">
        <v>9.1455640110448401E-4</v>
      </c>
      <c r="V146" s="89"/>
      <c r="W146" s="89"/>
      <c r="X146" s="89"/>
      <c r="Y146" s="89"/>
      <c r="Z146" s="89"/>
      <c r="AA146" s="89"/>
      <c r="AB146" s="89"/>
      <c r="AC146" s="89"/>
      <c r="AD146" s="89"/>
      <c r="AE146" s="89"/>
      <c r="AF146" s="89"/>
      <c r="AG146" s="88">
        <v>87</v>
      </c>
      <c r="AH146" s="88"/>
      <c r="AI146" s="88"/>
      <c r="AJ146" s="88"/>
      <c r="AK146" s="88"/>
      <c r="AL146" s="88"/>
      <c r="AM146" s="89">
        <v>2.0715272155816902E-3</v>
      </c>
      <c r="AN146" s="89"/>
      <c r="AO146" s="89"/>
      <c r="AP146" s="89"/>
      <c r="AQ146" s="89"/>
      <c r="AR146" s="89"/>
      <c r="AS146" s="89"/>
      <c r="AT146" s="89"/>
      <c r="AU146" s="89"/>
    </row>
    <row r="147" spans="2:47" s="1" customFormat="1" ht="12.3" customHeight="1" x14ac:dyDescent="0.15">
      <c r="B147" s="102">
        <v>2014</v>
      </c>
      <c r="C147" s="102"/>
      <c r="D147" s="102"/>
      <c r="E147" s="102"/>
      <c r="F147" s="102"/>
      <c r="G147" s="102"/>
      <c r="H147" s="102"/>
      <c r="I147" s="102"/>
      <c r="J147" s="102"/>
      <c r="K147" s="97">
        <v>20071593.75</v>
      </c>
      <c r="L147" s="97"/>
      <c r="M147" s="97"/>
      <c r="N147" s="97"/>
      <c r="O147" s="97"/>
      <c r="P147" s="97"/>
      <c r="Q147" s="97"/>
      <c r="R147" s="97"/>
      <c r="S147" s="97"/>
      <c r="T147" s="97"/>
      <c r="U147" s="89">
        <v>6.8539547866525302E-3</v>
      </c>
      <c r="V147" s="89"/>
      <c r="W147" s="89"/>
      <c r="X147" s="89"/>
      <c r="Y147" s="89"/>
      <c r="Z147" s="89"/>
      <c r="AA147" s="89"/>
      <c r="AB147" s="89"/>
      <c r="AC147" s="89"/>
      <c r="AD147" s="89"/>
      <c r="AE147" s="89"/>
      <c r="AF147" s="89"/>
      <c r="AG147" s="88">
        <v>513</v>
      </c>
      <c r="AH147" s="88"/>
      <c r="AI147" s="88"/>
      <c r="AJ147" s="88"/>
      <c r="AK147" s="88"/>
      <c r="AL147" s="88"/>
      <c r="AM147" s="89">
        <v>1.22148673746369E-2</v>
      </c>
      <c r="AN147" s="89"/>
      <c r="AO147" s="89"/>
      <c r="AP147" s="89"/>
      <c r="AQ147" s="89"/>
      <c r="AR147" s="89"/>
      <c r="AS147" s="89"/>
      <c r="AT147" s="89"/>
      <c r="AU147" s="89"/>
    </row>
    <row r="148" spans="2:47" s="1" customFormat="1" ht="12.3" customHeight="1" x14ac:dyDescent="0.15">
      <c r="B148" s="102">
        <v>2015</v>
      </c>
      <c r="C148" s="102"/>
      <c r="D148" s="102"/>
      <c r="E148" s="102"/>
      <c r="F148" s="102"/>
      <c r="G148" s="102"/>
      <c r="H148" s="102"/>
      <c r="I148" s="102"/>
      <c r="J148" s="102"/>
      <c r="K148" s="97">
        <v>215363018.36999899</v>
      </c>
      <c r="L148" s="97"/>
      <c r="M148" s="97"/>
      <c r="N148" s="97"/>
      <c r="O148" s="97"/>
      <c r="P148" s="97"/>
      <c r="Q148" s="97"/>
      <c r="R148" s="97"/>
      <c r="S148" s="97"/>
      <c r="T148" s="97"/>
      <c r="U148" s="89">
        <v>7.3541165141656706E-2</v>
      </c>
      <c r="V148" s="89"/>
      <c r="W148" s="89"/>
      <c r="X148" s="89"/>
      <c r="Y148" s="89"/>
      <c r="Z148" s="89"/>
      <c r="AA148" s="89"/>
      <c r="AB148" s="89"/>
      <c r="AC148" s="89"/>
      <c r="AD148" s="89"/>
      <c r="AE148" s="89"/>
      <c r="AF148" s="89"/>
      <c r="AG148" s="88">
        <v>5900</v>
      </c>
      <c r="AH148" s="88"/>
      <c r="AI148" s="88"/>
      <c r="AJ148" s="88"/>
      <c r="AK148" s="88"/>
      <c r="AL148" s="88"/>
      <c r="AM148" s="89">
        <v>0.14048288013714899</v>
      </c>
      <c r="AN148" s="89"/>
      <c r="AO148" s="89"/>
      <c r="AP148" s="89"/>
      <c r="AQ148" s="89"/>
      <c r="AR148" s="89"/>
      <c r="AS148" s="89"/>
      <c r="AT148" s="89"/>
      <c r="AU148" s="89"/>
    </row>
    <row r="149" spans="2:47" s="1" customFormat="1" ht="12.3" customHeight="1" x14ac:dyDescent="0.15">
      <c r="B149" s="102">
        <v>2016</v>
      </c>
      <c r="C149" s="102"/>
      <c r="D149" s="102"/>
      <c r="E149" s="102"/>
      <c r="F149" s="102"/>
      <c r="G149" s="102"/>
      <c r="H149" s="102"/>
      <c r="I149" s="102"/>
      <c r="J149" s="102"/>
      <c r="K149" s="97">
        <v>349458828.61000001</v>
      </c>
      <c r="L149" s="97"/>
      <c r="M149" s="97"/>
      <c r="N149" s="97"/>
      <c r="O149" s="97"/>
      <c r="P149" s="97"/>
      <c r="Q149" s="97"/>
      <c r="R149" s="97"/>
      <c r="S149" s="97"/>
      <c r="T149" s="97"/>
      <c r="U149" s="89">
        <v>0.119331580786379</v>
      </c>
      <c r="V149" s="89"/>
      <c r="W149" s="89"/>
      <c r="X149" s="89"/>
      <c r="Y149" s="89"/>
      <c r="Z149" s="89"/>
      <c r="AA149" s="89"/>
      <c r="AB149" s="89"/>
      <c r="AC149" s="89"/>
      <c r="AD149" s="89"/>
      <c r="AE149" s="89"/>
      <c r="AF149" s="89"/>
      <c r="AG149" s="88">
        <v>8307</v>
      </c>
      <c r="AH149" s="88"/>
      <c r="AI149" s="88"/>
      <c r="AJ149" s="88"/>
      <c r="AK149" s="88"/>
      <c r="AL149" s="88"/>
      <c r="AM149" s="89">
        <v>0.19779513310157601</v>
      </c>
      <c r="AN149" s="89"/>
      <c r="AO149" s="89"/>
      <c r="AP149" s="89"/>
      <c r="AQ149" s="89"/>
      <c r="AR149" s="89"/>
      <c r="AS149" s="89"/>
      <c r="AT149" s="89"/>
      <c r="AU149" s="89"/>
    </row>
    <row r="150" spans="2:47" s="1" customFormat="1" ht="12.3" customHeight="1" x14ac:dyDescent="0.15">
      <c r="B150" s="102">
        <v>2017</v>
      </c>
      <c r="C150" s="102"/>
      <c r="D150" s="102"/>
      <c r="E150" s="102"/>
      <c r="F150" s="102"/>
      <c r="G150" s="102"/>
      <c r="H150" s="102"/>
      <c r="I150" s="102"/>
      <c r="J150" s="102"/>
      <c r="K150" s="97">
        <v>218181555.549999</v>
      </c>
      <c r="L150" s="97"/>
      <c r="M150" s="97"/>
      <c r="N150" s="97"/>
      <c r="O150" s="97"/>
      <c r="P150" s="97"/>
      <c r="Q150" s="97"/>
      <c r="R150" s="97"/>
      <c r="S150" s="97"/>
      <c r="T150" s="97"/>
      <c r="U150" s="89">
        <v>7.4503626151820296E-2</v>
      </c>
      <c r="V150" s="89"/>
      <c r="W150" s="89"/>
      <c r="X150" s="89"/>
      <c r="Y150" s="89"/>
      <c r="Z150" s="89"/>
      <c r="AA150" s="89"/>
      <c r="AB150" s="89"/>
      <c r="AC150" s="89"/>
      <c r="AD150" s="89"/>
      <c r="AE150" s="89"/>
      <c r="AF150" s="89"/>
      <c r="AG150" s="88">
        <v>4046</v>
      </c>
      <c r="AH150" s="88"/>
      <c r="AI150" s="88"/>
      <c r="AJ150" s="88"/>
      <c r="AK150" s="88"/>
      <c r="AL150" s="88"/>
      <c r="AM150" s="89">
        <v>9.6337920853374004E-2</v>
      </c>
      <c r="AN150" s="89"/>
      <c r="AO150" s="89"/>
      <c r="AP150" s="89"/>
      <c r="AQ150" s="89"/>
      <c r="AR150" s="89"/>
      <c r="AS150" s="89"/>
      <c r="AT150" s="89"/>
      <c r="AU150" s="89"/>
    </row>
    <row r="151" spans="2:47" s="1" customFormat="1" ht="12.3" customHeight="1" x14ac:dyDescent="0.15">
      <c r="B151" s="102">
        <v>2018</v>
      </c>
      <c r="C151" s="102"/>
      <c r="D151" s="102"/>
      <c r="E151" s="102"/>
      <c r="F151" s="102"/>
      <c r="G151" s="102"/>
      <c r="H151" s="102"/>
      <c r="I151" s="102"/>
      <c r="J151" s="102"/>
      <c r="K151" s="97">
        <v>190236838.75</v>
      </c>
      <c r="L151" s="97"/>
      <c r="M151" s="97"/>
      <c r="N151" s="97"/>
      <c r="O151" s="97"/>
      <c r="P151" s="97"/>
      <c r="Q151" s="97"/>
      <c r="R151" s="97"/>
      <c r="S151" s="97"/>
      <c r="T151" s="97"/>
      <c r="U151" s="89">
        <v>6.4961193803965298E-2</v>
      </c>
      <c r="V151" s="89"/>
      <c r="W151" s="89"/>
      <c r="X151" s="89"/>
      <c r="Y151" s="89"/>
      <c r="Z151" s="89"/>
      <c r="AA151" s="89"/>
      <c r="AB151" s="89"/>
      <c r="AC151" s="89"/>
      <c r="AD151" s="89"/>
      <c r="AE151" s="89"/>
      <c r="AF151" s="89"/>
      <c r="AG151" s="88">
        <v>2876</v>
      </c>
      <c r="AH151" s="88"/>
      <c r="AI151" s="88"/>
      <c r="AJ151" s="88"/>
      <c r="AK151" s="88"/>
      <c r="AL151" s="88"/>
      <c r="AM151" s="89">
        <v>6.8479451402447697E-2</v>
      </c>
      <c r="AN151" s="89"/>
      <c r="AO151" s="89"/>
      <c r="AP151" s="89"/>
      <c r="AQ151" s="89"/>
      <c r="AR151" s="89"/>
      <c r="AS151" s="89"/>
      <c r="AT151" s="89"/>
      <c r="AU151" s="89"/>
    </row>
    <row r="152" spans="2:47" s="1" customFormat="1" ht="12.3" customHeight="1" x14ac:dyDescent="0.15">
      <c r="B152" s="102">
        <v>2019</v>
      </c>
      <c r="C152" s="102"/>
      <c r="D152" s="102"/>
      <c r="E152" s="102"/>
      <c r="F152" s="102"/>
      <c r="G152" s="102"/>
      <c r="H152" s="102"/>
      <c r="I152" s="102"/>
      <c r="J152" s="102"/>
      <c r="K152" s="97">
        <v>307772648.56</v>
      </c>
      <c r="L152" s="97"/>
      <c r="M152" s="97"/>
      <c r="N152" s="97"/>
      <c r="O152" s="97"/>
      <c r="P152" s="97"/>
      <c r="Q152" s="97"/>
      <c r="R152" s="97"/>
      <c r="S152" s="97"/>
      <c r="T152" s="97"/>
      <c r="U152" s="89">
        <v>0.105096777270043</v>
      </c>
      <c r="V152" s="89"/>
      <c r="W152" s="89"/>
      <c r="X152" s="89"/>
      <c r="Y152" s="89"/>
      <c r="Z152" s="89"/>
      <c r="AA152" s="89"/>
      <c r="AB152" s="89"/>
      <c r="AC152" s="89"/>
      <c r="AD152" s="89"/>
      <c r="AE152" s="89"/>
      <c r="AF152" s="89"/>
      <c r="AG152" s="88">
        <v>4424</v>
      </c>
      <c r="AH152" s="88"/>
      <c r="AI152" s="88"/>
      <c r="AJ152" s="88"/>
      <c r="AK152" s="88"/>
      <c r="AL152" s="88"/>
      <c r="AM152" s="89">
        <v>0.105338349445212</v>
      </c>
      <c r="AN152" s="89"/>
      <c r="AO152" s="89"/>
      <c r="AP152" s="89"/>
      <c r="AQ152" s="89"/>
      <c r="AR152" s="89"/>
      <c r="AS152" s="89"/>
      <c r="AT152" s="89"/>
      <c r="AU152" s="89"/>
    </row>
    <row r="153" spans="2:47" s="1" customFormat="1" ht="12.3" customHeight="1" x14ac:dyDescent="0.15">
      <c r="B153" s="102">
        <v>2020</v>
      </c>
      <c r="C153" s="102"/>
      <c r="D153" s="102"/>
      <c r="E153" s="102"/>
      <c r="F153" s="102"/>
      <c r="G153" s="102"/>
      <c r="H153" s="102"/>
      <c r="I153" s="102"/>
      <c r="J153" s="102"/>
      <c r="K153" s="97">
        <v>249452947.88</v>
      </c>
      <c r="L153" s="97"/>
      <c r="M153" s="97"/>
      <c r="N153" s="97"/>
      <c r="O153" s="97"/>
      <c r="P153" s="97"/>
      <c r="Q153" s="97"/>
      <c r="R153" s="97"/>
      <c r="S153" s="97"/>
      <c r="T153" s="97"/>
      <c r="U153" s="89">
        <v>8.5182036237989894E-2</v>
      </c>
      <c r="V153" s="89"/>
      <c r="W153" s="89"/>
      <c r="X153" s="89"/>
      <c r="Y153" s="89"/>
      <c r="Z153" s="89"/>
      <c r="AA153" s="89"/>
      <c r="AB153" s="89"/>
      <c r="AC153" s="89"/>
      <c r="AD153" s="89"/>
      <c r="AE153" s="89"/>
      <c r="AF153" s="89"/>
      <c r="AG153" s="88">
        <v>2912</v>
      </c>
      <c r="AH153" s="88"/>
      <c r="AI153" s="88"/>
      <c r="AJ153" s="88"/>
      <c r="AK153" s="88"/>
      <c r="AL153" s="88"/>
      <c r="AM153" s="89">
        <v>6.9336635077860906E-2</v>
      </c>
      <c r="AN153" s="89"/>
      <c r="AO153" s="89"/>
      <c r="AP153" s="89"/>
      <c r="AQ153" s="89"/>
      <c r="AR153" s="89"/>
      <c r="AS153" s="89"/>
      <c r="AT153" s="89"/>
      <c r="AU153" s="89"/>
    </row>
    <row r="154" spans="2:47" s="1" customFormat="1" ht="12.3" customHeight="1" x14ac:dyDescent="0.15">
      <c r="B154" s="102">
        <v>2021</v>
      </c>
      <c r="C154" s="102"/>
      <c r="D154" s="102"/>
      <c r="E154" s="102"/>
      <c r="F154" s="102"/>
      <c r="G154" s="102"/>
      <c r="H154" s="102"/>
      <c r="I154" s="102"/>
      <c r="J154" s="102"/>
      <c r="K154" s="97">
        <v>546671318.57000005</v>
      </c>
      <c r="L154" s="97"/>
      <c r="M154" s="97"/>
      <c r="N154" s="97"/>
      <c r="O154" s="97"/>
      <c r="P154" s="97"/>
      <c r="Q154" s="97"/>
      <c r="R154" s="97"/>
      <c r="S154" s="97"/>
      <c r="T154" s="97"/>
      <c r="U154" s="89">
        <v>0.18667478762808801</v>
      </c>
      <c r="V154" s="89"/>
      <c r="W154" s="89"/>
      <c r="X154" s="89"/>
      <c r="Y154" s="89"/>
      <c r="Z154" s="89"/>
      <c r="AA154" s="89"/>
      <c r="AB154" s="89"/>
      <c r="AC154" s="89"/>
      <c r="AD154" s="89"/>
      <c r="AE154" s="89"/>
      <c r="AF154" s="89"/>
      <c r="AG154" s="88">
        <v>5575</v>
      </c>
      <c r="AH154" s="88"/>
      <c r="AI154" s="88"/>
      <c r="AJ154" s="88"/>
      <c r="AK154" s="88"/>
      <c r="AL154" s="88"/>
      <c r="AM154" s="89">
        <v>0.132744416400781</v>
      </c>
      <c r="AN154" s="89"/>
      <c r="AO154" s="89"/>
      <c r="AP154" s="89"/>
      <c r="AQ154" s="89"/>
      <c r="AR154" s="89"/>
      <c r="AS154" s="89"/>
      <c r="AT154" s="89"/>
      <c r="AU154" s="89"/>
    </row>
    <row r="155" spans="2:47" s="1" customFormat="1" ht="12.3" customHeight="1" x14ac:dyDescent="0.15">
      <c r="B155" s="102">
        <v>2022</v>
      </c>
      <c r="C155" s="102"/>
      <c r="D155" s="102"/>
      <c r="E155" s="102"/>
      <c r="F155" s="102"/>
      <c r="G155" s="102"/>
      <c r="H155" s="102"/>
      <c r="I155" s="102"/>
      <c r="J155" s="102"/>
      <c r="K155" s="97">
        <v>439404290.400002</v>
      </c>
      <c r="L155" s="97"/>
      <c r="M155" s="97"/>
      <c r="N155" s="97"/>
      <c r="O155" s="97"/>
      <c r="P155" s="97"/>
      <c r="Q155" s="97"/>
      <c r="R155" s="97"/>
      <c r="S155" s="97"/>
      <c r="T155" s="97"/>
      <c r="U155" s="89">
        <v>0.15004574011282701</v>
      </c>
      <c r="V155" s="89"/>
      <c r="W155" s="89"/>
      <c r="X155" s="89"/>
      <c r="Y155" s="89"/>
      <c r="Z155" s="89"/>
      <c r="AA155" s="89"/>
      <c r="AB155" s="89"/>
      <c r="AC155" s="89"/>
      <c r="AD155" s="89"/>
      <c r="AE155" s="89"/>
      <c r="AF155" s="89"/>
      <c r="AG155" s="88">
        <v>3885</v>
      </c>
      <c r="AH155" s="88"/>
      <c r="AI155" s="88"/>
      <c r="AJ155" s="88"/>
      <c r="AK155" s="88"/>
      <c r="AL155" s="88"/>
      <c r="AM155" s="89">
        <v>9.2504404971665302E-2</v>
      </c>
      <c r="AN155" s="89"/>
      <c r="AO155" s="89"/>
      <c r="AP155" s="89"/>
      <c r="AQ155" s="89"/>
      <c r="AR155" s="89"/>
      <c r="AS155" s="89"/>
      <c r="AT155" s="89"/>
      <c r="AU155" s="89"/>
    </row>
    <row r="156" spans="2:47" s="1" customFormat="1" ht="12.3" customHeight="1" x14ac:dyDescent="0.15">
      <c r="B156" s="102">
        <v>2023</v>
      </c>
      <c r="C156" s="102"/>
      <c r="D156" s="102"/>
      <c r="E156" s="102"/>
      <c r="F156" s="102"/>
      <c r="G156" s="102"/>
      <c r="H156" s="102"/>
      <c r="I156" s="102"/>
      <c r="J156" s="102"/>
      <c r="K156" s="97">
        <v>238536529.44999999</v>
      </c>
      <c r="L156" s="97"/>
      <c r="M156" s="97"/>
      <c r="N156" s="97"/>
      <c r="O156" s="97"/>
      <c r="P156" s="97"/>
      <c r="Q156" s="97"/>
      <c r="R156" s="97"/>
      <c r="S156" s="97"/>
      <c r="T156" s="97"/>
      <c r="U156" s="89">
        <v>8.1454348278412594E-2</v>
      </c>
      <c r="V156" s="89"/>
      <c r="W156" s="89"/>
      <c r="X156" s="89"/>
      <c r="Y156" s="89"/>
      <c r="Z156" s="89"/>
      <c r="AA156" s="89"/>
      <c r="AB156" s="89"/>
      <c r="AC156" s="89"/>
      <c r="AD156" s="89"/>
      <c r="AE156" s="89"/>
      <c r="AF156" s="89"/>
      <c r="AG156" s="88">
        <v>1850</v>
      </c>
      <c r="AH156" s="88"/>
      <c r="AI156" s="88"/>
      <c r="AJ156" s="88"/>
      <c r="AK156" s="88"/>
      <c r="AL156" s="88"/>
      <c r="AM156" s="89">
        <v>4.4049716653173997E-2</v>
      </c>
      <c r="AN156" s="89"/>
      <c r="AO156" s="89"/>
      <c r="AP156" s="89"/>
      <c r="AQ156" s="89"/>
      <c r="AR156" s="89"/>
      <c r="AS156" s="89"/>
      <c r="AT156" s="89"/>
      <c r="AU156" s="89"/>
    </row>
    <row r="157" spans="2:47" s="1" customFormat="1" ht="12.3" customHeight="1" x14ac:dyDescent="0.15">
      <c r="B157" s="102">
        <v>2024</v>
      </c>
      <c r="C157" s="102"/>
      <c r="D157" s="102"/>
      <c r="E157" s="102"/>
      <c r="F157" s="102"/>
      <c r="G157" s="102"/>
      <c r="H157" s="102"/>
      <c r="I157" s="102"/>
      <c r="J157" s="102"/>
      <c r="K157" s="97">
        <v>133280625.43000001</v>
      </c>
      <c r="L157" s="97"/>
      <c r="M157" s="97"/>
      <c r="N157" s="97"/>
      <c r="O157" s="97"/>
      <c r="P157" s="97"/>
      <c r="Q157" s="97"/>
      <c r="R157" s="97"/>
      <c r="S157" s="97"/>
      <c r="T157" s="97"/>
      <c r="U157" s="89">
        <v>4.5512050114804199E-2</v>
      </c>
      <c r="V157" s="89"/>
      <c r="W157" s="89"/>
      <c r="X157" s="89"/>
      <c r="Y157" s="89"/>
      <c r="Z157" s="89"/>
      <c r="AA157" s="89"/>
      <c r="AB157" s="89"/>
      <c r="AC157" s="89"/>
      <c r="AD157" s="89"/>
      <c r="AE157" s="89"/>
      <c r="AF157" s="89"/>
      <c r="AG157" s="88">
        <v>994</v>
      </c>
      <c r="AH157" s="88"/>
      <c r="AI157" s="88"/>
      <c r="AJ157" s="88"/>
      <c r="AK157" s="88"/>
      <c r="AL157" s="88"/>
      <c r="AM157" s="89">
        <v>2.3667793704462099E-2</v>
      </c>
      <c r="AN157" s="89"/>
      <c r="AO157" s="89"/>
      <c r="AP157" s="89"/>
      <c r="AQ157" s="89"/>
      <c r="AR157" s="89"/>
      <c r="AS157" s="89"/>
      <c r="AT157" s="89"/>
      <c r="AU157" s="89"/>
    </row>
    <row r="158" spans="2:47" s="1" customFormat="1" ht="12.3" customHeight="1" x14ac:dyDescent="0.15">
      <c r="B158" s="99"/>
      <c r="C158" s="99"/>
      <c r="D158" s="99"/>
      <c r="E158" s="99"/>
      <c r="F158" s="99"/>
      <c r="G158" s="99"/>
      <c r="H158" s="99"/>
      <c r="I158" s="99"/>
      <c r="J158" s="99"/>
      <c r="K158" s="98">
        <v>2928468946</v>
      </c>
      <c r="L158" s="98"/>
      <c r="M158" s="98"/>
      <c r="N158" s="98"/>
      <c r="O158" s="98"/>
      <c r="P158" s="98"/>
      <c r="Q158" s="98"/>
      <c r="R158" s="98"/>
      <c r="S158" s="98"/>
      <c r="T158" s="98"/>
      <c r="U158" s="96">
        <v>1</v>
      </c>
      <c r="V158" s="96"/>
      <c r="W158" s="96"/>
      <c r="X158" s="96"/>
      <c r="Y158" s="96"/>
      <c r="Z158" s="96"/>
      <c r="AA158" s="96"/>
      <c r="AB158" s="96"/>
      <c r="AC158" s="96"/>
      <c r="AD158" s="96"/>
      <c r="AE158" s="96"/>
      <c r="AF158" s="96"/>
      <c r="AG158" s="95">
        <v>41998</v>
      </c>
      <c r="AH158" s="95"/>
      <c r="AI158" s="95"/>
      <c r="AJ158" s="95"/>
      <c r="AK158" s="95"/>
      <c r="AL158" s="95"/>
      <c r="AM158" s="96">
        <v>1</v>
      </c>
      <c r="AN158" s="96"/>
      <c r="AO158" s="96"/>
      <c r="AP158" s="96"/>
      <c r="AQ158" s="96"/>
      <c r="AR158" s="96"/>
      <c r="AS158" s="96"/>
      <c r="AT158" s="96"/>
      <c r="AU158" s="96"/>
    </row>
    <row r="159" spans="2:47" s="1" customFormat="1" ht="9" customHeight="1" x14ac:dyDescent="0.15"/>
    <row r="160" spans="2:47" s="1" customFormat="1" ht="19.2" customHeight="1" x14ac:dyDescent="0.15">
      <c r="B160" s="83" t="s">
        <v>1223</v>
      </c>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row>
    <row r="161" spans="2:47" s="1" customFormat="1" ht="7.95" customHeight="1" x14ac:dyDescent="0.15"/>
    <row r="162" spans="2:47" s="1" customFormat="1" ht="11.1" customHeight="1" x14ac:dyDescent="0.15">
      <c r="B162" s="79" t="s">
        <v>1141</v>
      </c>
      <c r="C162" s="79"/>
      <c r="D162" s="79"/>
      <c r="E162" s="79"/>
      <c r="F162" s="79"/>
      <c r="G162" s="79"/>
      <c r="H162" s="79"/>
      <c r="I162" s="79"/>
      <c r="J162" s="79" t="s">
        <v>1103</v>
      </c>
      <c r="K162" s="79"/>
      <c r="L162" s="79"/>
      <c r="M162" s="79"/>
      <c r="N162" s="79"/>
      <c r="O162" s="79"/>
      <c r="P162" s="79"/>
      <c r="Q162" s="79"/>
      <c r="R162" s="79"/>
      <c r="S162" s="79"/>
      <c r="T162" s="79"/>
      <c r="U162" s="79"/>
      <c r="V162" s="79" t="s">
        <v>1104</v>
      </c>
      <c r="W162" s="79"/>
      <c r="X162" s="79"/>
      <c r="Y162" s="79"/>
      <c r="Z162" s="79"/>
      <c r="AA162" s="79"/>
      <c r="AB162" s="79"/>
      <c r="AC162" s="79"/>
      <c r="AD162" s="79"/>
      <c r="AE162" s="79"/>
      <c r="AF162" s="79"/>
      <c r="AG162" s="79" t="s">
        <v>1142</v>
      </c>
      <c r="AH162" s="79"/>
      <c r="AI162" s="79"/>
      <c r="AJ162" s="79"/>
      <c r="AK162" s="79"/>
      <c r="AL162" s="79"/>
      <c r="AM162" s="79"/>
      <c r="AN162" s="79" t="s">
        <v>1104</v>
      </c>
      <c r="AO162" s="79"/>
      <c r="AP162" s="79"/>
      <c r="AQ162" s="79"/>
      <c r="AR162" s="79"/>
      <c r="AS162" s="79"/>
      <c r="AT162" s="79"/>
      <c r="AU162" s="79"/>
    </row>
    <row r="163" spans="2:47" s="1" customFormat="1" ht="10.65" customHeight="1" x14ac:dyDescent="0.15">
      <c r="B163" s="86" t="s">
        <v>1143</v>
      </c>
      <c r="C163" s="86"/>
      <c r="D163" s="86"/>
      <c r="E163" s="86"/>
      <c r="F163" s="86"/>
      <c r="G163" s="86"/>
      <c r="H163" s="86"/>
      <c r="I163" s="86"/>
      <c r="J163" s="97">
        <v>445870680.760001</v>
      </c>
      <c r="K163" s="97"/>
      <c r="L163" s="97"/>
      <c r="M163" s="97"/>
      <c r="N163" s="97"/>
      <c r="O163" s="97"/>
      <c r="P163" s="97"/>
      <c r="Q163" s="97"/>
      <c r="R163" s="97"/>
      <c r="S163" s="97"/>
      <c r="T163" s="97"/>
      <c r="U163" s="97"/>
      <c r="V163" s="89">
        <v>0.152253853116324</v>
      </c>
      <c r="W163" s="89"/>
      <c r="X163" s="89"/>
      <c r="Y163" s="89"/>
      <c r="Z163" s="89"/>
      <c r="AA163" s="89"/>
      <c r="AB163" s="89"/>
      <c r="AC163" s="89"/>
      <c r="AD163" s="89"/>
      <c r="AE163" s="89"/>
      <c r="AF163" s="89"/>
      <c r="AG163" s="88">
        <v>11342</v>
      </c>
      <c r="AH163" s="88"/>
      <c r="AI163" s="88"/>
      <c r="AJ163" s="88"/>
      <c r="AK163" s="88"/>
      <c r="AL163" s="88"/>
      <c r="AM163" s="88"/>
      <c r="AN163" s="89">
        <v>0.50856425432696595</v>
      </c>
      <c r="AO163" s="89"/>
      <c r="AP163" s="89"/>
      <c r="AQ163" s="89"/>
      <c r="AR163" s="89"/>
      <c r="AS163" s="89"/>
      <c r="AT163" s="89"/>
      <c r="AU163" s="89"/>
    </row>
    <row r="164" spans="2:47" s="1" customFormat="1" ht="10.65" customHeight="1" x14ac:dyDescent="0.15">
      <c r="B164" s="86" t="s">
        <v>1144</v>
      </c>
      <c r="C164" s="86"/>
      <c r="D164" s="86"/>
      <c r="E164" s="86"/>
      <c r="F164" s="86"/>
      <c r="G164" s="86"/>
      <c r="H164" s="86"/>
      <c r="I164" s="86"/>
      <c r="J164" s="97">
        <v>887125881.23000002</v>
      </c>
      <c r="K164" s="97"/>
      <c r="L164" s="97"/>
      <c r="M164" s="97"/>
      <c r="N164" s="97"/>
      <c r="O164" s="97"/>
      <c r="P164" s="97"/>
      <c r="Q164" s="97"/>
      <c r="R164" s="97"/>
      <c r="S164" s="97"/>
      <c r="T164" s="97"/>
      <c r="U164" s="97"/>
      <c r="V164" s="89">
        <v>0.30293163341947899</v>
      </c>
      <c r="W164" s="89"/>
      <c r="X164" s="89"/>
      <c r="Y164" s="89"/>
      <c r="Z164" s="89"/>
      <c r="AA164" s="89"/>
      <c r="AB164" s="89"/>
      <c r="AC164" s="89"/>
      <c r="AD164" s="89"/>
      <c r="AE164" s="89"/>
      <c r="AF164" s="89"/>
      <c r="AG164" s="88">
        <v>6057</v>
      </c>
      <c r="AH164" s="88"/>
      <c r="AI164" s="88"/>
      <c r="AJ164" s="88"/>
      <c r="AK164" s="88"/>
      <c r="AL164" s="88"/>
      <c r="AM164" s="88"/>
      <c r="AN164" s="89">
        <v>0.27158999192897498</v>
      </c>
      <c r="AO164" s="89"/>
      <c r="AP164" s="89"/>
      <c r="AQ164" s="89"/>
      <c r="AR164" s="89"/>
      <c r="AS164" s="89"/>
      <c r="AT164" s="89"/>
      <c r="AU164" s="89"/>
    </row>
    <row r="165" spans="2:47" s="1" customFormat="1" ht="10.65" customHeight="1" x14ac:dyDescent="0.15">
      <c r="B165" s="86" t="s">
        <v>1145</v>
      </c>
      <c r="C165" s="86"/>
      <c r="D165" s="86"/>
      <c r="E165" s="86"/>
      <c r="F165" s="86"/>
      <c r="G165" s="86"/>
      <c r="H165" s="86"/>
      <c r="I165" s="86"/>
      <c r="J165" s="97">
        <v>726979882.02999997</v>
      </c>
      <c r="K165" s="97"/>
      <c r="L165" s="97"/>
      <c r="M165" s="97"/>
      <c r="N165" s="97"/>
      <c r="O165" s="97"/>
      <c r="P165" s="97"/>
      <c r="Q165" s="97"/>
      <c r="R165" s="97"/>
      <c r="S165" s="97"/>
      <c r="T165" s="97"/>
      <c r="U165" s="97"/>
      <c r="V165" s="89">
        <v>0.24824572001112799</v>
      </c>
      <c r="W165" s="89"/>
      <c r="X165" s="89"/>
      <c r="Y165" s="89"/>
      <c r="Z165" s="89"/>
      <c r="AA165" s="89"/>
      <c r="AB165" s="89"/>
      <c r="AC165" s="89"/>
      <c r="AD165" s="89"/>
      <c r="AE165" s="89"/>
      <c r="AF165" s="89"/>
      <c r="AG165" s="88">
        <v>2977</v>
      </c>
      <c r="AH165" s="88"/>
      <c r="AI165" s="88"/>
      <c r="AJ165" s="88"/>
      <c r="AK165" s="88"/>
      <c r="AL165" s="88"/>
      <c r="AM165" s="88"/>
      <c r="AN165" s="89">
        <v>0.133485786028159</v>
      </c>
      <c r="AO165" s="89"/>
      <c r="AP165" s="89"/>
      <c r="AQ165" s="89"/>
      <c r="AR165" s="89"/>
      <c r="AS165" s="89"/>
      <c r="AT165" s="89"/>
      <c r="AU165" s="89"/>
    </row>
    <row r="166" spans="2:47" s="1" customFormat="1" ht="10.65" customHeight="1" x14ac:dyDescent="0.15">
      <c r="B166" s="86" t="s">
        <v>1146</v>
      </c>
      <c r="C166" s="86"/>
      <c r="D166" s="86"/>
      <c r="E166" s="86"/>
      <c r="F166" s="86"/>
      <c r="G166" s="86"/>
      <c r="H166" s="86"/>
      <c r="I166" s="86"/>
      <c r="J166" s="97">
        <v>394142003.140001</v>
      </c>
      <c r="K166" s="97"/>
      <c r="L166" s="97"/>
      <c r="M166" s="97"/>
      <c r="N166" s="97"/>
      <c r="O166" s="97"/>
      <c r="P166" s="97"/>
      <c r="Q166" s="97"/>
      <c r="R166" s="97"/>
      <c r="S166" s="97"/>
      <c r="T166" s="97"/>
      <c r="U166" s="97"/>
      <c r="V166" s="89">
        <v>0.13458978408439701</v>
      </c>
      <c r="W166" s="89"/>
      <c r="X166" s="89"/>
      <c r="Y166" s="89"/>
      <c r="Z166" s="89"/>
      <c r="AA166" s="89"/>
      <c r="AB166" s="89"/>
      <c r="AC166" s="89"/>
      <c r="AD166" s="89"/>
      <c r="AE166" s="89"/>
      <c r="AF166" s="89"/>
      <c r="AG166" s="88">
        <v>1151</v>
      </c>
      <c r="AH166" s="88"/>
      <c r="AI166" s="88"/>
      <c r="AJ166" s="88"/>
      <c r="AK166" s="88"/>
      <c r="AL166" s="88"/>
      <c r="AM166" s="88"/>
      <c r="AN166" s="89">
        <v>5.1609721101246502E-2</v>
      </c>
      <c r="AO166" s="89"/>
      <c r="AP166" s="89"/>
      <c r="AQ166" s="89"/>
      <c r="AR166" s="89"/>
      <c r="AS166" s="89"/>
      <c r="AT166" s="89"/>
      <c r="AU166" s="89"/>
    </row>
    <row r="167" spans="2:47" s="1" customFormat="1" ht="10.65" customHeight="1" x14ac:dyDescent="0.15">
      <c r="B167" s="86" t="s">
        <v>1147</v>
      </c>
      <c r="C167" s="86"/>
      <c r="D167" s="86"/>
      <c r="E167" s="86"/>
      <c r="F167" s="86"/>
      <c r="G167" s="86"/>
      <c r="H167" s="86"/>
      <c r="I167" s="86"/>
      <c r="J167" s="97">
        <v>474350498.83999997</v>
      </c>
      <c r="K167" s="97"/>
      <c r="L167" s="97"/>
      <c r="M167" s="97"/>
      <c r="N167" s="97"/>
      <c r="O167" s="97"/>
      <c r="P167" s="97"/>
      <c r="Q167" s="97"/>
      <c r="R167" s="97"/>
      <c r="S167" s="97"/>
      <c r="T167" s="97"/>
      <c r="U167" s="97"/>
      <c r="V167" s="89">
        <v>0.16197900936867199</v>
      </c>
      <c r="W167" s="89"/>
      <c r="X167" s="89"/>
      <c r="Y167" s="89"/>
      <c r="Z167" s="89"/>
      <c r="AA167" s="89"/>
      <c r="AB167" s="89"/>
      <c r="AC167" s="89"/>
      <c r="AD167" s="89"/>
      <c r="AE167" s="89"/>
      <c r="AF167" s="89"/>
      <c r="AG167" s="88">
        <v>775</v>
      </c>
      <c r="AH167" s="88"/>
      <c r="AI167" s="88"/>
      <c r="AJ167" s="88"/>
      <c r="AK167" s="88"/>
      <c r="AL167" s="88"/>
      <c r="AM167" s="88"/>
      <c r="AN167" s="89">
        <v>3.4750246614653403E-2</v>
      </c>
      <c r="AO167" s="89"/>
      <c r="AP167" s="89"/>
      <c r="AQ167" s="89"/>
      <c r="AR167" s="89"/>
      <c r="AS167" s="89"/>
      <c r="AT167" s="89"/>
      <c r="AU167" s="89"/>
    </row>
    <row r="168" spans="2:47" s="1" customFormat="1" ht="12.3" customHeight="1" x14ac:dyDescent="0.15">
      <c r="B168" s="99"/>
      <c r="C168" s="99"/>
      <c r="D168" s="99"/>
      <c r="E168" s="99"/>
      <c r="F168" s="99"/>
      <c r="G168" s="99"/>
      <c r="H168" s="99"/>
      <c r="I168" s="99"/>
      <c r="J168" s="98">
        <v>2928468946</v>
      </c>
      <c r="K168" s="98"/>
      <c r="L168" s="98"/>
      <c r="M168" s="98"/>
      <c r="N168" s="98"/>
      <c r="O168" s="98"/>
      <c r="P168" s="98"/>
      <c r="Q168" s="98"/>
      <c r="R168" s="98"/>
      <c r="S168" s="98"/>
      <c r="T168" s="98"/>
      <c r="U168" s="98"/>
      <c r="V168" s="96">
        <v>1</v>
      </c>
      <c r="W168" s="96"/>
      <c r="X168" s="96"/>
      <c r="Y168" s="96"/>
      <c r="Z168" s="96"/>
      <c r="AA168" s="96"/>
      <c r="AB168" s="96"/>
      <c r="AC168" s="96"/>
      <c r="AD168" s="96"/>
      <c r="AE168" s="96"/>
      <c r="AF168" s="96"/>
      <c r="AG168" s="95">
        <v>22302</v>
      </c>
      <c r="AH168" s="95"/>
      <c r="AI168" s="95"/>
      <c r="AJ168" s="95"/>
      <c r="AK168" s="95"/>
      <c r="AL168" s="95"/>
      <c r="AM168" s="95"/>
      <c r="AN168" s="96">
        <v>1</v>
      </c>
      <c r="AO168" s="96"/>
      <c r="AP168" s="96"/>
      <c r="AQ168" s="96"/>
      <c r="AR168" s="96"/>
      <c r="AS168" s="96"/>
      <c r="AT168" s="96"/>
      <c r="AU168" s="96"/>
    </row>
    <row r="169" spans="2:47" s="1" customFormat="1" ht="9" customHeight="1" x14ac:dyDescent="0.15"/>
    <row r="170" spans="2:47" s="1" customFormat="1" ht="19.2" customHeight="1" x14ac:dyDescent="0.15">
      <c r="B170" s="83" t="s">
        <v>1224</v>
      </c>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row>
    <row r="171" spans="2:47" s="1" customFormat="1" ht="7.95" customHeight="1" x14ac:dyDescent="0.15"/>
    <row r="172" spans="2:47" s="1" customFormat="1" ht="11.1" customHeight="1" x14ac:dyDescent="0.15">
      <c r="B172" s="99"/>
      <c r="C172" s="99"/>
      <c r="D172" s="99"/>
      <c r="E172" s="99"/>
      <c r="F172" s="99"/>
      <c r="G172" s="99"/>
      <c r="H172" s="99"/>
      <c r="I172" s="79" t="s">
        <v>1103</v>
      </c>
      <c r="J172" s="79"/>
      <c r="K172" s="79"/>
      <c r="L172" s="79"/>
      <c r="M172" s="79"/>
      <c r="N172" s="79"/>
      <c r="O172" s="79"/>
      <c r="P172" s="79"/>
      <c r="Q172" s="79"/>
      <c r="R172" s="79"/>
      <c r="S172" s="79"/>
      <c r="T172" s="79"/>
      <c r="U172" s="79" t="s">
        <v>1104</v>
      </c>
      <c r="V172" s="79"/>
      <c r="W172" s="79"/>
      <c r="X172" s="79"/>
      <c r="Y172" s="79"/>
      <c r="Z172" s="79"/>
      <c r="AA172" s="79"/>
      <c r="AB172" s="79"/>
      <c r="AC172" s="79"/>
      <c r="AD172" s="79"/>
      <c r="AE172" s="79"/>
      <c r="AF172" s="79" t="s">
        <v>1105</v>
      </c>
      <c r="AG172" s="79"/>
      <c r="AH172" s="79"/>
      <c r="AI172" s="79"/>
      <c r="AJ172" s="79"/>
      <c r="AK172" s="79"/>
      <c r="AL172" s="79"/>
      <c r="AM172" s="79"/>
      <c r="AN172" s="79"/>
      <c r="AO172" s="79"/>
      <c r="AP172" s="79"/>
      <c r="AQ172" s="79" t="s">
        <v>1104</v>
      </c>
      <c r="AR172" s="79"/>
      <c r="AS172" s="79"/>
      <c r="AT172" s="79"/>
      <c r="AU172" s="79"/>
    </row>
    <row r="173" spans="2:47" s="1" customFormat="1" ht="11.1" customHeight="1" x14ac:dyDescent="0.15">
      <c r="B173" s="86" t="s">
        <v>1148</v>
      </c>
      <c r="C173" s="86"/>
      <c r="D173" s="86"/>
      <c r="E173" s="86"/>
      <c r="F173" s="86"/>
      <c r="G173" s="86"/>
      <c r="H173" s="86"/>
      <c r="I173" s="97">
        <v>654803.93000000005</v>
      </c>
      <c r="J173" s="97"/>
      <c r="K173" s="97"/>
      <c r="L173" s="97"/>
      <c r="M173" s="97"/>
      <c r="N173" s="97"/>
      <c r="O173" s="97"/>
      <c r="P173" s="97"/>
      <c r="Q173" s="97"/>
      <c r="R173" s="97"/>
      <c r="S173" s="97"/>
      <c r="T173" s="97"/>
      <c r="U173" s="89">
        <v>2.2359941050233601E-4</v>
      </c>
      <c r="V173" s="89"/>
      <c r="W173" s="89"/>
      <c r="X173" s="89"/>
      <c r="Y173" s="89"/>
      <c r="Z173" s="89"/>
      <c r="AA173" s="89"/>
      <c r="AB173" s="89"/>
      <c r="AC173" s="89"/>
      <c r="AD173" s="89"/>
      <c r="AE173" s="89"/>
      <c r="AF173" s="88">
        <v>22</v>
      </c>
      <c r="AG173" s="88"/>
      <c r="AH173" s="88"/>
      <c r="AI173" s="88"/>
      <c r="AJ173" s="88"/>
      <c r="AK173" s="88"/>
      <c r="AL173" s="88"/>
      <c r="AM173" s="88"/>
      <c r="AN173" s="88"/>
      <c r="AO173" s="88"/>
      <c r="AP173" s="88"/>
      <c r="AQ173" s="89">
        <v>5.2383446830801502E-4</v>
      </c>
      <c r="AR173" s="89"/>
      <c r="AS173" s="89"/>
      <c r="AT173" s="89"/>
      <c r="AU173" s="89"/>
    </row>
    <row r="174" spans="2:47" s="1" customFormat="1" ht="11.1" customHeight="1" x14ac:dyDescent="0.15">
      <c r="B174" s="86" t="s">
        <v>1149</v>
      </c>
      <c r="C174" s="86"/>
      <c r="D174" s="86"/>
      <c r="E174" s="86"/>
      <c r="F174" s="86"/>
      <c r="G174" s="86"/>
      <c r="H174" s="86"/>
      <c r="I174" s="97">
        <v>119997555.28</v>
      </c>
      <c r="J174" s="97"/>
      <c r="K174" s="97"/>
      <c r="L174" s="97"/>
      <c r="M174" s="97"/>
      <c r="N174" s="97"/>
      <c r="O174" s="97"/>
      <c r="P174" s="97"/>
      <c r="Q174" s="97"/>
      <c r="R174" s="97"/>
      <c r="S174" s="97"/>
      <c r="T174" s="97"/>
      <c r="U174" s="89">
        <v>4.0976208897111399E-2</v>
      </c>
      <c r="V174" s="89"/>
      <c r="W174" s="89"/>
      <c r="X174" s="89"/>
      <c r="Y174" s="89"/>
      <c r="Z174" s="89"/>
      <c r="AA174" s="89"/>
      <c r="AB174" s="89"/>
      <c r="AC174" s="89"/>
      <c r="AD174" s="89"/>
      <c r="AE174" s="89"/>
      <c r="AF174" s="88">
        <v>1310</v>
      </c>
      <c r="AG174" s="88"/>
      <c r="AH174" s="88"/>
      <c r="AI174" s="88"/>
      <c r="AJ174" s="88"/>
      <c r="AK174" s="88"/>
      <c r="AL174" s="88"/>
      <c r="AM174" s="88"/>
      <c r="AN174" s="88"/>
      <c r="AO174" s="88"/>
      <c r="AP174" s="88"/>
      <c r="AQ174" s="89">
        <v>3.1191961521977202E-2</v>
      </c>
      <c r="AR174" s="89"/>
      <c r="AS174" s="89"/>
      <c r="AT174" s="89"/>
      <c r="AU174" s="89"/>
    </row>
    <row r="175" spans="2:47" s="1" customFormat="1" ht="11.1" customHeight="1" x14ac:dyDescent="0.15">
      <c r="B175" s="86" t="s">
        <v>1150</v>
      </c>
      <c r="C175" s="86"/>
      <c r="D175" s="86"/>
      <c r="E175" s="86"/>
      <c r="F175" s="86"/>
      <c r="G175" s="86"/>
      <c r="H175" s="86"/>
      <c r="I175" s="97">
        <v>807485721.36000299</v>
      </c>
      <c r="J175" s="97"/>
      <c r="K175" s="97"/>
      <c r="L175" s="97"/>
      <c r="M175" s="97"/>
      <c r="N175" s="97"/>
      <c r="O175" s="97"/>
      <c r="P175" s="97"/>
      <c r="Q175" s="97"/>
      <c r="R175" s="97"/>
      <c r="S175" s="97"/>
      <c r="T175" s="97"/>
      <c r="U175" s="89">
        <v>0.27573648081976299</v>
      </c>
      <c r="V175" s="89"/>
      <c r="W175" s="89"/>
      <c r="X175" s="89"/>
      <c r="Y175" s="89"/>
      <c r="Z175" s="89"/>
      <c r="AA175" s="89"/>
      <c r="AB175" s="89"/>
      <c r="AC175" s="89"/>
      <c r="AD175" s="89"/>
      <c r="AE175" s="89"/>
      <c r="AF175" s="88">
        <v>10559</v>
      </c>
      <c r="AG175" s="88"/>
      <c r="AH175" s="88"/>
      <c r="AI175" s="88"/>
      <c r="AJ175" s="88"/>
      <c r="AK175" s="88"/>
      <c r="AL175" s="88"/>
      <c r="AM175" s="88"/>
      <c r="AN175" s="88"/>
      <c r="AO175" s="88"/>
      <c r="AP175" s="88"/>
      <c r="AQ175" s="89">
        <v>0.25141673413019699</v>
      </c>
      <c r="AR175" s="89"/>
      <c r="AS175" s="89"/>
      <c r="AT175" s="89"/>
      <c r="AU175" s="89"/>
    </row>
    <row r="176" spans="2:47" s="1" customFormat="1" ht="11.1" customHeight="1" x14ac:dyDescent="0.15">
      <c r="B176" s="86" t="s">
        <v>1151</v>
      </c>
      <c r="C176" s="86"/>
      <c r="D176" s="86"/>
      <c r="E176" s="86"/>
      <c r="F176" s="86"/>
      <c r="G176" s="86"/>
      <c r="H176" s="86"/>
      <c r="I176" s="97">
        <v>1164007516.52</v>
      </c>
      <c r="J176" s="97"/>
      <c r="K176" s="97"/>
      <c r="L176" s="97"/>
      <c r="M176" s="97"/>
      <c r="N176" s="97"/>
      <c r="O176" s="97"/>
      <c r="P176" s="97"/>
      <c r="Q176" s="97"/>
      <c r="R176" s="97"/>
      <c r="S176" s="97"/>
      <c r="T176" s="97"/>
      <c r="U176" s="89">
        <v>0.39747989068141598</v>
      </c>
      <c r="V176" s="89"/>
      <c r="W176" s="89"/>
      <c r="X176" s="89"/>
      <c r="Y176" s="89"/>
      <c r="Z176" s="89"/>
      <c r="AA176" s="89"/>
      <c r="AB176" s="89"/>
      <c r="AC176" s="89"/>
      <c r="AD176" s="89"/>
      <c r="AE176" s="89"/>
      <c r="AF176" s="88">
        <v>20655</v>
      </c>
      <c r="AG176" s="88"/>
      <c r="AH176" s="88"/>
      <c r="AI176" s="88"/>
      <c r="AJ176" s="88"/>
      <c r="AK176" s="88"/>
      <c r="AL176" s="88"/>
      <c r="AM176" s="88"/>
      <c r="AN176" s="88"/>
      <c r="AO176" s="88"/>
      <c r="AP176" s="88"/>
      <c r="AQ176" s="89">
        <v>0.49180913376827501</v>
      </c>
      <c r="AR176" s="89"/>
      <c r="AS176" s="89"/>
      <c r="AT176" s="89"/>
      <c r="AU176" s="89"/>
    </row>
    <row r="177" spans="2:47" s="1" customFormat="1" ht="11.1" customHeight="1" x14ac:dyDescent="0.15">
      <c r="B177" s="86" t="s">
        <v>1152</v>
      </c>
      <c r="C177" s="86"/>
      <c r="D177" s="86"/>
      <c r="E177" s="86"/>
      <c r="F177" s="86"/>
      <c r="G177" s="86"/>
      <c r="H177" s="86"/>
      <c r="I177" s="97">
        <v>240220839.25</v>
      </c>
      <c r="J177" s="97"/>
      <c r="K177" s="97"/>
      <c r="L177" s="97"/>
      <c r="M177" s="97"/>
      <c r="N177" s="97"/>
      <c r="O177" s="97"/>
      <c r="P177" s="97"/>
      <c r="Q177" s="97"/>
      <c r="R177" s="97"/>
      <c r="S177" s="97"/>
      <c r="T177" s="97"/>
      <c r="U177" s="89">
        <v>8.2029498580859894E-2</v>
      </c>
      <c r="V177" s="89"/>
      <c r="W177" s="89"/>
      <c r="X177" s="89"/>
      <c r="Y177" s="89"/>
      <c r="Z177" s="89"/>
      <c r="AA177" s="89"/>
      <c r="AB177" s="89"/>
      <c r="AC177" s="89"/>
      <c r="AD177" s="89"/>
      <c r="AE177" s="89"/>
      <c r="AF177" s="88">
        <v>3407</v>
      </c>
      <c r="AG177" s="88"/>
      <c r="AH177" s="88"/>
      <c r="AI177" s="88"/>
      <c r="AJ177" s="88"/>
      <c r="AK177" s="88"/>
      <c r="AL177" s="88"/>
      <c r="AM177" s="88"/>
      <c r="AN177" s="88"/>
      <c r="AO177" s="88"/>
      <c r="AP177" s="88"/>
      <c r="AQ177" s="89">
        <v>8.1122910614791197E-2</v>
      </c>
      <c r="AR177" s="89"/>
      <c r="AS177" s="89"/>
      <c r="AT177" s="89"/>
      <c r="AU177" s="89"/>
    </row>
    <row r="178" spans="2:47" s="1" customFormat="1" ht="11.1" customHeight="1" x14ac:dyDescent="0.15">
      <c r="B178" s="86" t="s">
        <v>1153</v>
      </c>
      <c r="C178" s="86"/>
      <c r="D178" s="86"/>
      <c r="E178" s="86"/>
      <c r="F178" s="86"/>
      <c r="G178" s="86"/>
      <c r="H178" s="86"/>
      <c r="I178" s="97">
        <v>182342769.33000001</v>
      </c>
      <c r="J178" s="97"/>
      <c r="K178" s="97"/>
      <c r="L178" s="97"/>
      <c r="M178" s="97"/>
      <c r="N178" s="97"/>
      <c r="O178" s="97"/>
      <c r="P178" s="97"/>
      <c r="Q178" s="97"/>
      <c r="R178" s="97"/>
      <c r="S178" s="97"/>
      <c r="T178" s="97"/>
      <c r="U178" s="89">
        <v>6.2265563573437203E-2</v>
      </c>
      <c r="V178" s="89"/>
      <c r="W178" s="89"/>
      <c r="X178" s="89"/>
      <c r="Y178" s="89"/>
      <c r="Z178" s="89"/>
      <c r="AA178" s="89"/>
      <c r="AB178" s="89"/>
      <c r="AC178" s="89"/>
      <c r="AD178" s="89"/>
      <c r="AE178" s="89"/>
      <c r="AF178" s="88">
        <v>2048</v>
      </c>
      <c r="AG178" s="88"/>
      <c r="AH178" s="88"/>
      <c r="AI178" s="88"/>
      <c r="AJ178" s="88"/>
      <c r="AK178" s="88"/>
      <c r="AL178" s="88"/>
      <c r="AM178" s="88"/>
      <c r="AN178" s="88"/>
      <c r="AO178" s="88"/>
      <c r="AP178" s="88"/>
      <c r="AQ178" s="89">
        <v>4.8764226867946098E-2</v>
      </c>
      <c r="AR178" s="89"/>
      <c r="AS178" s="89"/>
      <c r="AT178" s="89"/>
      <c r="AU178" s="89"/>
    </row>
    <row r="179" spans="2:47" s="1" customFormat="1" ht="11.1" customHeight="1" x14ac:dyDescent="0.15">
      <c r="B179" s="86" t="s">
        <v>1154</v>
      </c>
      <c r="C179" s="86"/>
      <c r="D179" s="86"/>
      <c r="E179" s="86"/>
      <c r="F179" s="86"/>
      <c r="G179" s="86"/>
      <c r="H179" s="86"/>
      <c r="I179" s="97">
        <v>233522134.61000001</v>
      </c>
      <c r="J179" s="97"/>
      <c r="K179" s="97"/>
      <c r="L179" s="97"/>
      <c r="M179" s="97"/>
      <c r="N179" s="97"/>
      <c r="O179" s="97"/>
      <c r="P179" s="97"/>
      <c r="Q179" s="97"/>
      <c r="R179" s="97"/>
      <c r="S179" s="97"/>
      <c r="T179" s="97"/>
      <c r="U179" s="89">
        <v>7.9742055973981804E-2</v>
      </c>
      <c r="V179" s="89"/>
      <c r="W179" s="89"/>
      <c r="X179" s="89"/>
      <c r="Y179" s="89"/>
      <c r="Z179" s="89"/>
      <c r="AA179" s="89"/>
      <c r="AB179" s="89"/>
      <c r="AC179" s="89"/>
      <c r="AD179" s="89"/>
      <c r="AE179" s="89"/>
      <c r="AF179" s="88">
        <v>1890</v>
      </c>
      <c r="AG179" s="88"/>
      <c r="AH179" s="88"/>
      <c r="AI179" s="88"/>
      <c r="AJ179" s="88"/>
      <c r="AK179" s="88"/>
      <c r="AL179" s="88"/>
      <c r="AM179" s="88"/>
      <c r="AN179" s="88"/>
      <c r="AO179" s="88"/>
      <c r="AP179" s="88"/>
      <c r="AQ179" s="89">
        <v>4.5002142959188501E-2</v>
      </c>
      <c r="AR179" s="89"/>
      <c r="AS179" s="89"/>
      <c r="AT179" s="89"/>
      <c r="AU179" s="89"/>
    </row>
    <row r="180" spans="2:47" s="1" customFormat="1" ht="11.1" customHeight="1" x14ac:dyDescent="0.15">
      <c r="B180" s="86" t="s">
        <v>1155</v>
      </c>
      <c r="C180" s="86"/>
      <c r="D180" s="86"/>
      <c r="E180" s="86"/>
      <c r="F180" s="86"/>
      <c r="G180" s="86"/>
      <c r="H180" s="86"/>
      <c r="I180" s="97">
        <v>125948791.23999999</v>
      </c>
      <c r="J180" s="97"/>
      <c r="K180" s="97"/>
      <c r="L180" s="97"/>
      <c r="M180" s="97"/>
      <c r="N180" s="97"/>
      <c r="O180" s="97"/>
      <c r="P180" s="97"/>
      <c r="Q180" s="97"/>
      <c r="R180" s="97"/>
      <c r="S180" s="97"/>
      <c r="T180" s="97"/>
      <c r="U180" s="89">
        <v>4.3008409364228797E-2</v>
      </c>
      <c r="V180" s="89"/>
      <c r="W180" s="89"/>
      <c r="X180" s="89"/>
      <c r="Y180" s="89"/>
      <c r="Z180" s="89"/>
      <c r="AA180" s="89"/>
      <c r="AB180" s="89"/>
      <c r="AC180" s="89"/>
      <c r="AD180" s="89"/>
      <c r="AE180" s="89"/>
      <c r="AF180" s="88">
        <v>1235</v>
      </c>
      <c r="AG180" s="88"/>
      <c r="AH180" s="88"/>
      <c r="AI180" s="88"/>
      <c r="AJ180" s="88"/>
      <c r="AK180" s="88"/>
      <c r="AL180" s="88"/>
      <c r="AM180" s="88"/>
      <c r="AN180" s="88"/>
      <c r="AO180" s="88"/>
      <c r="AP180" s="88"/>
      <c r="AQ180" s="89">
        <v>2.9406162198199901E-2</v>
      </c>
      <c r="AR180" s="89"/>
      <c r="AS180" s="89"/>
      <c r="AT180" s="89"/>
      <c r="AU180" s="89"/>
    </row>
    <row r="181" spans="2:47" s="1" customFormat="1" ht="11.1" customHeight="1" x14ac:dyDescent="0.15">
      <c r="B181" s="86" t="s">
        <v>1156</v>
      </c>
      <c r="C181" s="86"/>
      <c r="D181" s="86"/>
      <c r="E181" s="86"/>
      <c r="F181" s="86"/>
      <c r="G181" s="86"/>
      <c r="H181" s="86"/>
      <c r="I181" s="97">
        <v>36934496.380000003</v>
      </c>
      <c r="J181" s="97"/>
      <c r="K181" s="97"/>
      <c r="L181" s="97"/>
      <c r="M181" s="97"/>
      <c r="N181" s="97"/>
      <c r="O181" s="97"/>
      <c r="P181" s="97"/>
      <c r="Q181" s="97"/>
      <c r="R181" s="97"/>
      <c r="S181" s="97"/>
      <c r="T181" s="97"/>
      <c r="U181" s="89">
        <v>1.2612220604370301E-2</v>
      </c>
      <c r="V181" s="89"/>
      <c r="W181" s="89"/>
      <c r="X181" s="89"/>
      <c r="Y181" s="89"/>
      <c r="Z181" s="89"/>
      <c r="AA181" s="89"/>
      <c r="AB181" s="89"/>
      <c r="AC181" s="89"/>
      <c r="AD181" s="89"/>
      <c r="AE181" s="89"/>
      <c r="AF181" s="88">
        <v>444</v>
      </c>
      <c r="AG181" s="88"/>
      <c r="AH181" s="88"/>
      <c r="AI181" s="88"/>
      <c r="AJ181" s="88"/>
      <c r="AK181" s="88"/>
      <c r="AL181" s="88"/>
      <c r="AM181" s="88"/>
      <c r="AN181" s="88"/>
      <c r="AO181" s="88"/>
      <c r="AP181" s="88"/>
      <c r="AQ181" s="89">
        <v>1.05719319967618E-2</v>
      </c>
      <c r="AR181" s="89"/>
      <c r="AS181" s="89"/>
      <c r="AT181" s="89"/>
      <c r="AU181" s="89"/>
    </row>
    <row r="182" spans="2:47" s="1" customFormat="1" ht="11.1" customHeight="1" x14ac:dyDescent="0.15">
      <c r="B182" s="86" t="s">
        <v>1157</v>
      </c>
      <c r="C182" s="86"/>
      <c r="D182" s="86"/>
      <c r="E182" s="86"/>
      <c r="F182" s="86"/>
      <c r="G182" s="86"/>
      <c r="H182" s="86"/>
      <c r="I182" s="97">
        <v>10142995.84</v>
      </c>
      <c r="J182" s="97"/>
      <c r="K182" s="97"/>
      <c r="L182" s="97"/>
      <c r="M182" s="97"/>
      <c r="N182" s="97"/>
      <c r="O182" s="97"/>
      <c r="P182" s="97"/>
      <c r="Q182" s="97"/>
      <c r="R182" s="97"/>
      <c r="S182" s="97"/>
      <c r="T182" s="97"/>
      <c r="U182" s="89">
        <v>3.4635831989457502E-3</v>
      </c>
      <c r="V182" s="89"/>
      <c r="W182" s="89"/>
      <c r="X182" s="89"/>
      <c r="Y182" s="89"/>
      <c r="Z182" s="89"/>
      <c r="AA182" s="89"/>
      <c r="AB182" s="89"/>
      <c r="AC182" s="89"/>
      <c r="AD182" s="89"/>
      <c r="AE182" s="89"/>
      <c r="AF182" s="88">
        <v>170</v>
      </c>
      <c r="AG182" s="88"/>
      <c r="AH182" s="88"/>
      <c r="AI182" s="88"/>
      <c r="AJ182" s="88"/>
      <c r="AK182" s="88"/>
      <c r="AL182" s="88"/>
      <c r="AM182" s="88"/>
      <c r="AN182" s="88"/>
      <c r="AO182" s="88"/>
      <c r="AP182" s="88"/>
      <c r="AQ182" s="89">
        <v>4.0478118005619302E-3</v>
      </c>
      <c r="AR182" s="89"/>
      <c r="AS182" s="89"/>
      <c r="AT182" s="89"/>
      <c r="AU182" s="89"/>
    </row>
    <row r="183" spans="2:47" s="1" customFormat="1" ht="11.1" customHeight="1" x14ac:dyDescent="0.15">
      <c r="B183" s="86" t="s">
        <v>1158</v>
      </c>
      <c r="C183" s="86"/>
      <c r="D183" s="86"/>
      <c r="E183" s="86"/>
      <c r="F183" s="86"/>
      <c r="G183" s="86"/>
      <c r="H183" s="86"/>
      <c r="I183" s="97">
        <v>3799099.28</v>
      </c>
      <c r="J183" s="97"/>
      <c r="K183" s="97"/>
      <c r="L183" s="97"/>
      <c r="M183" s="97"/>
      <c r="N183" s="97"/>
      <c r="O183" s="97"/>
      <c r="P183" s="97"/>
      <c r="Q183" s="97"/>
      <c r="R183" s="97"/>
      <c r="S183" s="97"/>
      <c r="T183" s="97"/>
      <c r="U183" s="89">
        <v>1.2972988104207801E-3</v>
      </c>
      <c r="V183" s="89"/>
      <c r="W183" s="89"/>
      <c r="X183" s="89"/>
      <c r="Y183" s="89"/>
      <c r="Z183" s="89"/>
      <c r="AA183" s="89"/>
      <c r="AB183" s="89"/>
      <c r="AC183" s="89"/>
      <c r="AD183" s="89"/>
      <c r="AE183" s="89"/>
      <c r="AF183" s="88">
        <v>112</v>
      </c>
      <c r="AG183" s="88"/>
      <c r="AH183" s="88"/>
      <c r="AI183" s="88"/>
      <c r="AJ183" s="88"/>
      <c r="AK183" s="88"/>
      <c r="AL183" s="88"/>
      <c r="AM183" s="88"/>
      <c r="AN183" s="88"/>
      <c r="AO183" s="88"/>
      <c r="AP183" s="88"/>
      <c r="AQ183" s="89">
        <v>2.6667936568407998E-3</v>
      </c>
      <c r="AR183" s="89"/>
      <c r="AS183" s="89"/>
      <c r="AT183" s="89"/>
      <c r="AU183" s="89"/>
    </row>
    <row r="184" spans="2:47" s="1" customFormat="1" ht="11.1" customHeight="1" x14ac:dyDescent="0.15">
      <c r="B184" s="86" t="s">
        <v>1159</v>
      </c>
      <c r="C184" s="86"/>
      <c r="D184" s="86"/>
      <c r="E184" s="86"/>
      <c r="F184" s="86"/>
      <c r="G184" s="86"/>
      <c r="H184" s="86"/>
      <c r="I184" s="97">
        <v>2535476.31</v>
      </c>
      <c r="J184" s="97"/>
      <c r="K184" s="97"/>
      <c r="L184" s="97"/>
      <c r="M184" s="97"/>
      <c r="N184" s="97"/>
      <c r="O184" s="97"/>
      <c r="P184" s="97"/>
      <c r="Q184" s="97"/>
      <c r="R184" s="97"/>
      <c r="S184" s="97"/>
      <c r="T184" s="97"/>
      <c r="U184" s="89">
        <v>8.6580269647837805E-4</v>
      </c>
      <c r="V184" s="89"/>
      <c r="W184" s="89"/>
      <c r="X184" s="89"/>
      <c r="Y184" s="89"/>
      <c r="Z184" s="89"/>
      <c r="AA184" s="89"/>
      <c r="AB184" s="89"/>
      <c r="AC184" s="89"/>
      <c r="AD184" s="89"/>
      <c r="AE184" s="89"/>
      <c r="AF184" s="88">
        <v>103</v>
      </c>
      <c r="AG184" s="88"/>
      <c r="AH184" s="88"/>
      <c r="AI184" s="88"/>
      <c r="AJ184" s="88"/>
      <c r="AK184" s="88"/>
      <c r="AL184" s="88"/>
      <c r="AM184" s="88"/>
      <c r="AN184" s="88"/>
      <c r="AO184" s="88"/>
      <c r="AP184" s="88"/>
      <c r="AQ184" s="89">
        <v>2.4524977379875201E-3</v>
      </c>
      <c r="AR184" s="89"/>
      <c r="AS184" s="89"/>
      <c r="AT184" s="89"/>
      <c r="AU184" s="89"/>
    </row>
    <row r="185" spans="2:47" s="1" customFormat="1" ht="11.1" customHeight="1" x14ac:dyDescent="0.15">
      <c r="B185" s="86" t="s">
        <v>1160</v>
      </c>
      <c r="C185" s="86"/>
      <c r="D185" s="86"/>
      <c r="E185" s="86"/>
      <c r="F185" s="86"/>
      <c r="G185" s="86"/>
      <c r="H185" s="86"/>
      <c r="I185" s="97">
        <v>497403.91</v>
      </c>
      <c r="J185" s="97"/>
      <c r="K185" s="97"/>
      <c r="L185" s="97"/>
      <c r="M185" s="97"/>
      <c r="N185" s="97"/>
      <c r="O185" s="97"/>
      <c r="P185" s="97"/>
      <c r="Q185" s="97"/>
      <c r="R185" s="97"/>
      <c r="S185" s="97"/>
      <c r="T185" s="97"/>
      <c r="U185" s="89">
        <v>1.698511813415E-4</v>
      </c>
      <c r="V185" s="89"/>
      <c r="W185" s="89"/>
      <c r="X185" s="89"/>
      <c r="Y185" s="89"/>
      <c r="Z185" s="89"/>
      <c r="AA185" s="89"/>
      <c r="AB185" s="89"/>
      <c r="AC185" s="89"/>
      <c r="AD185" s="89"/>
      <c r="AE185" s="89"/>
      <c r="AF185" s="88">
        <v>23</v>
      </c>
      <c r="AG185" s="88"/>
      <c r="AH185" s="88"/>
      <c r="AI185" s="88"/>
      <c r="AJ185" s="88"/>
      <c r="AK185" s="88"/>
      <c r="AL185" s="88"/>
      <c r="AM185" s="88"/>
      <c r="AN185" s="88"/>
      <c r="AO185" s="88"/>
      <c r="AP185" s="88"/>
      <c r="AQ185" s="89">
        <v>5.4764512595837896E-4</v>
      </c>
      <c r="AR185" s="89"/>
      <c r="AS185" s="89"/>
      <c r="AT185" s="89"/>
      <c r="AU185" s="89"/>
    </row>
    <row r="186" spans="2:47" s="1" customFormat="1" ht="11.1" customHeight="1" x14ac:dyDescent="0.15">
      <c r="B186" s="86" t="s">
        <v>1161</v>
      </c>
      <c r="C186" s="86"/>
      <c r="D186" s="86"/>
      <c r="E186" s="86"/>
      <c r="F186" s="86"/>
      <c r="G186" s="86"/>
      <c r="H186" s="86"/>
      <c r="I186" s="97">
        <v>332618.28000000003</v>
      </c>
      <c r="J186" s="97"/>
      <c r="K186" s="97"/>
      <c r="L186" s="97"/>
      <c r="M186" s="97"/>
      <c r="N186" s="97"/>
      <c r="O186" s="97"/>
      <c r="P186" s="97"/>
      <c r="Q186" s="97"/>
      <c r="R186" s="97"/>
      <c r="S186" s="97"/>
      <c r="T186" s="97"/>
      <c r="U186" s="89">
        <v>1.13580948315782E-4</v>
      </c>
      <c r="V186" s="89"/>
      <c r="W186" s="89"/>
      <c r="X186" s="89"/>
      <c r="Y186" s="89"/>
      <c r="Z186" s="89"/>
      <c r="AA186" s="89"/>
      <c r="AB186" s="89"/>
      <c r="AC186" s="89"/>
      <c r="AD186" s="89"/>
      <c r="AE186" s="89"/>
      <c r="AF186" s="88">
        <v>16</v>
      </c>
      <c r="AG186" s="88"/>
      <c r="AH186" s="88"/>
      <c r="AI186" s="88"/>
      <c r="AJ186" s="88"/>
      <c r="AK186" s="88"/>
      <c r="AL186" s="88"/>
      <c r="AM186" s="88"/>
      <c r="AN186" s="88"/>
      <c r="AO186" s="88"/>
      <c r="AP186" s="88"/>
      <c r="AQ186" s="89">
        <v>3.80970522405829E-4</v>
      </c>
      <c r="AR186" s="89"/>
      <c r="AS186" s="89"/>
      <c r="AT186" s="89"/>
      <c r="AU186" s="89"/>
    </row>
    <row r="187" spans="2:47" s="1" customFormat="1" ht="11.1" customHeight="1" x14ac:dyDescent="0.15">
      <c r="B187" s="86" t="s">
        <v>1162</v>
      </c>
      <c r="C187" s="86"/>
      <c r="D187" s="86"/>
      <c r="E187" s="86"/>
      <c r="F187" s="86"/>
      <c r="G187" s="86"/>
      <c r="H187" s="86"/>
      <c r="I187" s="97">
        <v>1859.66</v>
      </c>
      <c r="J187" s="97"/>
      <c r="K187" s="97"/>
      <c r="L187" s="97"/>
      <c r="M187" s="97"/>
      <c r="N187" s="97"/>
      <c r="O187" s="97"/>
      <c r="P187" s="97"/>
      <c r="Q187" s="97"/>
      <c r="R187" s="97"/>
      <c r="S187" s="97"/>
      <c r="T187" s="97"/>
      <c r="U187" s="89">
        <v>6.3502807586199901E-7</v>
      </c>
      <c r="V187" s="89"/>
      <c r="W187" s="89"/>
      <c r="X187" s="89"/>
      <c r="Y187" s="89"/>
      <c r="Z187" s="89"/>
      <c r="AA187" s="89"/>
      <c r="AB187" s="89"/>
      <c r="AC187" s="89"/>
      <c r="AD187" s="89"/>
      <c r="AE187" s="89"/>
      <c r="AF187" s="88">
        <v>1</v>
      </c>
      <c r="AG187" s="88"/>
      <c r="AH187" s="88"/>
      <c r="AI187" s="88"/>
      <c r="AJ187" s="88"/>
      <c r="AK187" s="88"/>
      <c r="AL187" s="88"/>
      <c r="AM187" s="88"/>
      <c r="AN187" s="88"/>
      <c r="AO187" s="88"/>
      <c r="AP187" s="88"/>
      <c r="AQ187" s="89">
        <v>2.3810657650364299E-5</v>
      </c>
      <c r="AR187" s="89"/>
      <c r="AS187" s="89"/>
      <c r="AT187" s="89"/>
      <c r="AU187" s="89"/>
    </row>
    <row r="188" spans="2:47" s="1" customFormat="1" ht="11.1" customHeight="1" x14ac:dyDescent="0.15">
      <c r="B188" s="86" t="s">
        <v>1163</v>
      </c>
      <c r="C188" s="86"/>
      <c r="D188" s="86"/>
      <c r="E188" s="86"/>
      <c r="F188" s="86"/>
      <c r="G188" s="86"/>
      <c r="H188" s="86"/>
      <c r="I188" s="97">
        <v>44864.82</v>
      </c>
      <c r="J188" s="97"/>
      <c r="K188" s="97"/>
      <c r="L188" s="97"/>
      <c r="M188" s="97"/>
      <c r="N188" s="97"/>
      <c r="O188" s="97"/>
      <c r="P188" s="97"/>
      <c r="Q188" s="97"/>
      <c r="R188" s="97"/>
      <c r="S188" s="97"/>
      <c r="T188" s="97"/>
      <c r="U188" s="89">
        <v>1.53202307510485E-5</v>
      </c>
      <c r="V188" s="89"/>
      <c r="W188" s="89"/>
      <c r="X188" s="89"/>
      <c r="Y188" s="89"/>
      <c r="Z188" s="89"/>
      <c r="AA188" s="89"/>
      <c r="AB188" s="89"/>
      <c r="AC188" s="89"/>
      <c r="AD188" s="89"/>
      <c r="AE188" s="89"/>
      <c r="AF188" s="88">
        <v>3</v>
      </c>
      <c r="AG188" s="88"/>
      <c r="AH188" s="88"/>
      <c r="AI188" s="88"/>
      <c r="AJ188" s="88"/>
      <c r="AK188" s="88"/>
      <c r="AL188" s="88"/>
      <c r="AM188" s="88"/>
      <c r="AN188" s="88"/>
      <c r="AO188" s="88"/>
      <c r="AP188" s="88"/>
      <c r="AQ188" s="89">
        <v>7.1431972951092903E-5</v>
      </c>
      <c r="AR188" s="89"/>
      <c r="AS188" s="89"/>
      <c r="AT188" s="89"/>
      <c r="AU188" s="89"/>
    </row>
    <row r="189" spans="2:47" s="1" customFormat="1" ht="11.1" customHeight="1" x14ac:dyDescent="0.15">
      <c r="B189" s="99"/>
      <c r="C189" s="99"/>
      <c r="D189" s="99"/>
      <c r="E189" s="99"/>
      <c r="F189" s="99"/>
      <c r="G189" s="99"/>
      <c r="H189" s="99"/>
      <c r="I189" s="98">
        <v>2928468946.00001</v>
      </c>
      <c r="J189" s="98"/>
      <c r="K189" s="98"/>
      <c r="L189" s="98"/>
      <c r="M189" s="98"/>
      <c r="N189" s="98"/>
      <c r="O189" s="98"/>
      <c r="P189" s="98"/>
      <c r="Q189" s="98"/>
      <c r="R189" s="98"/>
      <c r="S189" s="98"/>
      <c r="T189" s="98"/>
      <c r="U189" s="96">
        <v>1</v>
      </c>
      <c r="V189" s="96"/>
      <c r="W189" s="96"/>
      <c r="X189" s="96"/>
      <c r="Y189" s="96"/>
      <c r="Z189" s="96"/>
      <c r="AA189" s="96"/>
      <c r="AB189" s="96"/>
      <c r="AC189" s="96"/>
      <c r="AD189" s="96"/>
      <c r="AE189" s="96"/>
      <c r="AF189" s="95">
        <v>41998</v>
      </c>
      <c r="AG189" s="95"/>
      <c r="AH189" s="95"/>
      <c r="AI189" s="95"/>
      <c r="AJ189" s="95"/>
      <c r="AK189" s="95"/>
      <c r="AL189" s="95"/>
      <c r="AM189" s="95"/>
      <c r="AN189" s="95"/>
      <c r="AO189" s="95"/>
      <c r="AP189" s="95"/>
      <c r="AQ189" s="96">
        <v>1</v>
      </c>
      <c r="AR189" s="96"/>
      <c r="AS189" s="96"/>
      <c r="AT189" s="96"/>
      <c r="AU189" s="96"/>
    </row>
    <row r="190" spans="2:47" s="1" customFormat="1" ht="9" customHeight="1" x14ac:dyDescent="0.15"/>
    <row r="191" spans="2:47" s="1" customFormat="1" ht="19.2" customHeight="1" x14ac:dyDescent="0.15">
      <c r="B191" s="83" t="s">
        <v>1225</v>
      </c>
      <c r="C191" s="83"/>
      <c r="D191" s="83"/>
      <c r="E191" s="83"/>
      <c r="F191" s="83"/>
      <c r="G191" s="83"/>
      <c r="H191" s="83"/>
      <c r="I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row>
    <row r="192" spans="2:47" s="1" customFormat="1" ht="7.95" customHeight="1" x14ac:dyDescent="0.15"/>
    <row r="193" spans="2:47" s="1" customFormat="1" ht="12.75" customHeight="1" x14ac:dyDescent="0.15">
      <c r="B193" s="99"/>
      <c r="C193" s="99"/>
      <c r="D193" s="99"/>
      <c r="E193" s="99"/>
      <c r="F193" s="99"/>
      <c r="G193" s="99"/>
      <c r="H193" s="79" t="s">
        <v>1103</v>
      </c>
      <c r="I193" s="79"/>
      <c r="J193" s="79"/>
      <c r="K193" s="79"/>
      <c r="L193" s="79"/>
      <c r="M193" s="79"/>
      <c r="N193" s="79"/>
      <c r="O193" s="79"/>
      <c r="P193" s="79"/>
      <c r="Q193" s="79"/>
      <c r="R193" s="79"/>
      <c r="S193" s="79"/>
      <c r="T193" s="79" t="s">
        <v>1104</v>
      </c>
      <c r="U193" s="79"/>
      <c r="V193" s="79"/>
      <c r="W193" s="79"/>
      <c r="X193" s="79"/>
      <c r="Y193" s="79"/>
      <c r="Z193" s="79"/>
      <c r="AA193" s="79"/>
      <c r="AB193" s="79"/>
      <c r="AC193" s="79"/>
      <c r="AD193" s="79"/>
      <c r="AE193" s="79" t="s">
        <v>1105</v>
      </c>
      <c r="AF193" s="79"/>
      <c r="AG193" s="79"/>
      <c r="AH193" s="79"/>
      <c r="AI193" s="79"/>
      <c r="AJ193" s="79"/>
      <c r="AK193" s="79"/>
      <c r="AL193" s="79"/>
      <c r="AM193" s="79"/>
      <c r="AN193" s="79"/>
      <c r="AO193" s="79"/>
      <c r="AP193" s="79" t="s">
        <v>1104</v>
      </c>
      <c r="AQ193" s="79"/>
      <c r="AR193" s="79"/>
      <c r="AS193" s="79"/>
      <c r="AT193" s="79"/>
      <c r="AU193" s="79"/>
    </row>
    <row r="194" spans="2:47" s="1" customFormat="1" ht="11.1" customHeight="1" x14ac:dyDescent="0.15">
      <c r="B194" s="86" t="s">
        <v>955</v>
      </c>
      <c r="C194" s="86"/>
      <c r="D194" s="86"/>
      <c r="E194" s="86"/>
      <c r="F194" s="86"/>
      <c r="G194" s="86"/>
      <c r="H194" s="97">
        <v>2699623351.1199999</v>
      </c>
      <c r="I194" s="97"/>
      <c r="J194" s="97"/>
      <c r="K194" s="97"/>
      <c r="L194" s="97"/>
      <c r="M194" s="97"/>
      <c r="N194" s="97"/>
      <c r="O194" s="97"/>
      <c r="P194" s="97"/>
      <c r="Q194" s="97"/>
      <c r="R194" s="97"/>
      <c r="S194" s="97"/>
      <c r="T194" s="89">
        <v>0.92185486713370102</v>
      </c>
      <c r="U194" s="89"/>
      <c r="V194" s="89"/>
      <c r="W194" s="89"/>
      <c r="X194" s="89"/>
      <c r="Y194" s="89"/>
      <c r="Z194" s="89"/>
      <c r="AA194" s="89"/>
      <c r="AB194" s="89"/>
      <c r="AC194" s="89"/>
      <c r="AD194" s="89"/>
      <c r="AE194" s="88">
        <v>39614</v>
      </c>
      <c r="AF194" s="88"/>
      <c r="AG194" s="88"/>
      <c r="AH194" s="88"/>
      <c r="AI194" s="88"/>
      <c r="AJ194" s="88"/>
      <c r="AK194" s="88"/>
      <c r="AL194" s="88"/>
      <c r="AM194" s="88"/>
      <c r="AN194" s="88"/>
      <c r="AO194" s="88"/>
      <c r="AP194" s="89">
        <v>0.94323539216153196</v>
      </c>
      <c r="AQ194" s="89"/>
      <c r="AR194" s="89"/>
      <c r="AS194" s="89"/>
      <c r="AT194" s="89"/>
      <c r="AU194" s="89"/>
    </row>
    <row r="195" spans="2:47" s="1" customFormat="1" ht="11.1" customHeight="1" x14ac:dyDescent="0.15">
      <c r="B195" s="86" t="s">
        <v>1164</v>
      </c>
      <c r="C195" s="86"/>
      <c r="D195" s="86"/>
      <c r="E195" s="86"/>
      <c r="F195" s="86"/>
      <c r="G195" s="86"/>
      <c r="H195" s="97">
        <v>2390781.77</v>
      </c>
      <c r="I195" s="97"/>
      <c r="J195" s="97"/>
      <c r="K195" s="97"/>
      <c r="L195" s="97"/>
      <c r="M195" s="97"/>
      <c r="N195" s="97"/>
      <c r="O195" s="97"/>
      <c r="P195" s="97"/>
      <c r="Q195" s="97"/>
      <c r="R195" s="97"/>
      <c r="S195" s="97"/>
      <c r="T195" s="89">
        <v>8.1639307572838504E-4</v>
      </c>
      <c r="U195" s="89"/>
      <c r="V195" s="89"/>
      <c r="W195" s="89"/>
      <c r="X195" s="89"/>
      <c r="Y195" s="89"/>
      <c r="Z195" s="89"/>
      <c r="AA195" s="89"/>
      <c r="AB195" s="89"/>
      <c r="AC195" s="89"/>
      <c r="AD195" s="89"/>
      <c r="AE195" s="88">
        <v>79</v>
      </c>
      <c r="AF195" s="88"/>
      <c r="AG195" s="88"/>
      <c r="AH195" s="88"/>
      <c r="AI195" s="88"/>
      <c r="AJ195" s="88"/>
      <c r="AK195" s="88"/>
      <c r="AL195" s="88"/>
      <c r="AM195" s="88"/>
      <c r="AN195" s="88"/>
      <c r="AO195" s="88"/>
      <c r="AP195" s="89">
        <v>1.88104195437878E-3</v>
      </c>
      <c r="AQ195" s="89"/>
      <c r="AR195" s="89"/>
      <c r="AS195" s="89"/>
      <c r="AT195" s="89"/>
      <c r="AU195" s="89"/>
    </row>
    <row r="196" spans="2:47" s="1" customFormat="1" ht="11.1" customHeight="1" x14ac:dyDescent="0.15">
      <c r="B196" s="86" t="s">
        <v>1165</v>
      </c>
      <c r="C196" s="86"/>
      <c r="D196" s="86"/>
      <c r="E196" s="86"/>
      <c r="F196" s="86"/>
      <c r="G196" s="86"/>
      <c r="H196" s="97">
        <v>226454813.11000001</v>
      </c>
      <c r="I196" s="97"/>
      <c r="J196" s="97"/>
      <c r="K196" s="97"/>
      <c r="L196" s="97"/>
      <c r="M196" s="97"/>
      <c r="N196" s="97"/>
      <c r="O196" s="97"/>
      <c r="P196" s="97"/>
      <c r="Q196" s="97"/>
      <c r="R196" s="97"/>
      <c r="S196" s="97"/>
      <c r="T196" s="89">
        <v>7.7328739790570603E-2</v>
      </c>
      <c r="U196" s="89"/>
      <c r="V196" s="89"/>
      <c r="W196" s="89"/>
      <c r="X196" s="89"/>
      <c r="Y196" s="89"/>
      <c r="Z196" s="89"/>
      <c r="AA196" s="89"/>
      <c r="AB196" s="89"/>
      <c r="AC196" s="89"/>
      <c r="AD196" s="89"/>
      <c r="AE196" s="88">
        <v>2305</v>
      </c>
      <c r="AF196" s="88"/>
      <c r="AG196" s="88"/>
      <c r="AH196" s="88"/>
      <c r="AI196" s="88"/>
      <c r="AJ196" s="88"/>
      <c r="AK196" s="88"/>
      <c r="AL196" s="88"/>
      <c r="AM196" s="88"/>
      <c r="AN196" s="88"/>
      <c r="AO196" s="88"/>
      <c r="AP196" s="89">
        <v>5.4883565884089699E-2</v>
      </c>
      <c r="AQ196" s="89"/>
      <c r="AR196" s="89"/>
      <c r="AS196" s="89"/>
      <c r="AT196" s="89"/>
      <c r="AU196" s="89"/>
    </row>
    <row r="197" spans="2:47" s="1" customFormat="1" ht="12.75" customHeight="1" x14ac:dyDescent="0.15">
      <c r="B197" s="99"/>
      <c r="C197" s="99"/>
      <c r="D197" s="99"/>
      <c r="E197" s="99"/>
      <c r="F197" s="99"/>
      <c r="G197" s="99"/>
      <c r="H197" s="98">
        <v>2928468946</v>
      </c>
      <c r="I197" s="98"/>
      <c r="J197" s="98"/>
      <c r="K197" s="98"/>
      <c r="L197" s="98"/>
      <c r="M197" s="98"/>
      <c r="N197" s="98"/>
      <c r="O197" s="98"/>
      <c r="P197" s="98"/>
      <c r="Q197" s="98"/>
      <c r="R197" s="98"/>
      <c r="S197" s="98"/>
      <c r="T197" s="96">
        <v>1</v>
      </c>
      <c r="U197" s="96"/>
      <c r="V197" s="96"/>
      <c r="W197" s="96"/>
      <c r="X197" s="96"/>
      <c r="Y197" s="96"/>
      <c r="Z197" s="96"/>
      <c r="AA197" s="96"/>
      <c r="AB197" s="96"/>
      <c r="AC197" s="96"/>
      <c r="AD197" s="96"/>
      <c r="AE197" s="95">
        <v>41998</v>
      </c>
      <c r="AF197" s="95"/>
      <c r="AG197" s="95"/>
      <c r="AH197" s="95"/>
      <c r="AI197" s="95"/>
      <c r="AJ197" s="95"/>
      <c r="AK197" s="95"/>
      <c r="AL197" s="95"/>
      <c r="AM197" s="95"/>
      <c r="AN197" s="95"/>
      <c r="AO197" s="95"/>
      <c r="AP197" s="96">
        <v>1</v>
      </c>
      <c r="AQ197" s="96"/>
      <c r="AR197" s="96"/>
      <c r="AS197" s="96"/>
      <c r="AT197" s="96"/>
      <c r="AU197" s="96"/>
    </row>
    <row r="198" spans="2:47" s="1" customFormat="1" ht="9" customHeight="1" x14ac:dyDescent="0.15"/>
    <row r="199" spans="2:47" s="1" customFormat="1" ht="19.2" customHeight="1" x14ac:dyDescent="0.15">
      <c r="B199" s="83" t="s">
        <v>1226</v>
      </c>
      <c r="C199" s="83"/>
      <c r="D199" s="83"/>
      <c r="E199" s="83"/>
      <c r="F199" s="83"/>
      <c r="G199" s="83"/>
      <c r="H199" s="83"/>
      <c r="I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row>
    <row r="200" spans="2:47" s="1" customFormat="1" ht="7.95" customHeight="1" x14ac:dyDescent="0.15"/>
    <row r="201" spans="2:47" s="1" customFormat="1" ht="12.75" customHeight="1" x14ac:dyDescent="0.15">
      <c r="B201" s="99"/>
      <c r="C201" s="99"/>
      <c r="D201" s="99"/>
      <c r="E201" s="99"/>
      <c r="F201" s="99"/>
      <c r="G201" s="79" t="s">
        <v>1103</v>
      </c>
      <c r="H201" s="79"/>
      <c r="I201" s="79"/>
      <c r="J201" s="79"/>
      <c r="K201" s="79"/>
      <c r="L201" s="79"/>
      <c r="M201" s="79"/>
      <c r="N201" s="79"/>
      <c r="O201" s="79"/>
      <c r="P201" s="79"/>
      <c r="Q201" s="79"/>
      <c r="R201" s="79"/>
      <c r="S201" s="79" t="s">
        <v>1104</v>
      </c>
      <c r="T201" s="79"/>
      <c r="U201" s="79"/>
      <c r="V201" s="79"/>
      <c r="W201" s="79"/>
      <c r="X201" s="79"/>
      <c r="Y201" s="79"/>
      <c r="Z201" s="79"/>
      <c r="AA201" s="79"/>
      <c r="AB201" s="79"/>
      <c r="AC201" s="79"/>
      <c r="AD201" s="79" t="s">
        <v>1105</v>
      </c>
      <c r="AE201" s="79"/>
      <c r="AF201" s="79"/>
      <c r="AG201" s="79"/>
      <c r="AH201" s="79"/>
      <c r="AI201" s="79"/>
      <c r="AJ201" s="79"/>
      <c r="AK201" s="79"/>
      <c r="AL201" s="79"/>
      <c r="AM201" s="79"/>
      <c r="AN201" s="79"/>
      <c r="AO201" s="79" t="s">
        <v>1104</v>
      </c>
      <c r="AP201" s="79"/>
      <c r="AQ201" s="79"/>
      <c r="AR201" s="79"/>
      <c r="AS201" s="79"/>
      <c r="AT201" s="79"/>
      <c r="AU201" s="79"/>
    </row>
    <row r="202" spans="2:47" s="1" customFormat="1" ht="12.3" customHeight="1" x14ac:dyDescent="0.15">
      <c r="B202" s="86" t="s">
        <v>1166</v>
      </c>
      <c r="C202" s="86"/>
      <c r="D202" s="86"/>
      <c r="E202" s="86"/>
      <c r="F202" s="86"/>
      <c r="G202" s="97">
        <v>73554355.859999999</v>
      </c>
      <c r="H202" s="97"/>
      <c r="I202" s="97"/>
      <c r="J202" s="97"/>
      <c r="K202" s="97"/>
      <c r="L202" s="97"/>
      <c r="M202" s="97"/>
      <c r="N202" s="97"/>
      <c r="O202" s="97"/>
      <c r="P202" s="97"/>
      <c r="Q202" s="97"/>
      <c r="R202" s="97"/>
      <c r="S202" s="89">
        <v>2.5117000458710001E-2</v>
      </c>
      <c r="T202" s="89"/>
      <c r="U202" s="89"/>
      <c r="V202" s="89"/>
      <c r="W202" s="89"/>
      <c r="X202" s="89"/>
      <c r="Y202" s="89"/>
      <c r="Z202" s="89"/>
      <c r="AA202" s="89"/>
      <c r="AB202" s="89"/>
      <c r="AC202" s="89"/>
      <c r="AD202" s="88">
        <v>808</v>
      </c>
      <c r="AE202" s="88"/>
      <c r="AF202" s="88"/>
      <c r="AG202" s="88"/>
      <c r="AH202" s="88"/>
      <c r="AI202" s="88"/>
      <c r="AJ202" s="88"/>
      <c r="AK202" s="88"/>
      <c r="AL202" s="88"/>
      <c r="AM202" s="88"/>
      <c r="AN202" s="88"/>
      <c r="AO202" s="89">
        <v>1.9239011381494399E-2</v>
      </c>
      <c r="AP202" s="89"/>
      <c r="AQ202" s="89"/>
      <c r="AR202" s="89"/>
      <c r="AS202" s="89"/>
      <c r="AT202" s="89"/>
      <c r="AU202" s="89"/>
    </row>
    <row r="203" spans="2:47" s="1" customFormat="1" ht="12.3" customHeight="1" x14ac:dyDescent="0.15">
      <c r="B203" s="86" t="s">
        <v>1167</v>
      </c>
      <c r="C203" s="86"/>
      <c r="D203" s="86"/>
      <c r="E203" s="86"/>
      <c r="F203" s="86"/>
      <c r="G203" s="97">
        <v>14406392.960000001</v>
      </c>
      <c r="H203" s="97"/>
      <c r="I203" s="97"/>
      <c r="J203" s="97"/>
      <c r="K203" s="97"/>
      <c r="L203" s="97"/>
      <c r="M203" s="97"/>
      <c r="N203" s="97"/>
      <c r="O203" s="97"/>
      <c r="P203" s="97"/>
      <c r="Q203" s="97"/>
      <c r="R203" s="97"/>
      <c r="S203" s="89">
        <v>4.91942828339625E-3</v>
      </c>
      <c r="T203" s="89"/>
      <c r="U203" s="89"/>
      <c r="V203" s="89"/>
      <c r="W203" s="89"/>
      <c r="X203" s="89"/>
      <c r="Y203" s="89"/>
      <c r="Z203" s="89"/>
      <c r="AA203" s="89"/>
      <c r="AB203" s="89"/>
      <c r="AC203" s="89"/>
      <c r="AD203" s="88">
        <v>193</v>
      </c>
      <c r="AE203" s="88"/>
      <c r="AF203" s="88"/>
      <c r="AG203" s="88"/>
      <c r="AH203" s="88"/>
      <c r="AI203" s="88"/>
      <c r="AJ203" s="88"/>
      <c r="AK203" s="88"/>
      <c r="AL203" s="88"/>
      <c r="AM203" s="88"/>
      <c r="AN203" s="88"/>
      <c r="AO203" s="89">
        <v>4.5954569265203096E-3</v>
      </c>
      <c r="AP203" s="89"/>
      <c r="AQ203" s="89"/>
      <c r="AR203" s="89"/>
      <c r="AS203" s="89"/>
      <c r="AT203" s="89"/>
      <c r="AU203" s="89"/>
    </row>
    <row r="204" spans="2:47" s="1" customFormat="1" ht="12.3" customHeight="1" x14ac:dyDescent="0.15">
      <c r="B204" s="86" t="s">
        <v>1168</v>
      </c>
      <c r="C204" s="86"/>
      <c r="D204" s="86"/>
      <c r="E204" s="86"/>
      <c r="F204" s="86"/>
      <c r="G204" s="97">
        <v>9018114.5800000001</v>
      </c>
      <c r="H204" s="97"/>
      <c r="I204" s="97"/>
      <c r="J204" s="97"/>
      <c r="K204" s="97"/>
      <c r="L204" s="97"/>
      <c r="M204" s="97"/>
      <c r="N204" s="97"/>
      <c r="O204" s="97"/>
      <c r="P204" s="97"/>
      <c r="Q204" s="97"/>
      <c r="R204" s="97"/>
      <c r="S204" s="89">
        <v>3.0794639609608501E-3</v>
      </c>
      <c r="T204" s="89"/>
      <c r="U204" s="89"/>
      <c r="V204" s="89"/>
      <c r="W204" s="89"/>
      <c r="X204" s="89"/>
      <c r="Y204" s="89"/>
      <c r="Z204" s="89"/>
      <c r="AA204" s="89"/>
      <c r="AB204" s="89"/>
      <c r="AC204" s="89"/>
      <c r="AD204" s="88">
        <v>97</v>
      </c>
      <c r="AE204" s="88"/>
      <c r="AF204" s="88"/>
      <c r="AG204" s="88"/>
      <c r="AH204" s="88"/>
      <c r="AI204" s="88"/>
      <c r="AJ204" s="88"/>
      <c r="AK204" s="88"/>
      <c r="AL204" s="88"/>
      <c r="AM204" s="88"/>
      <c r="AN204" s="88"/>
      <c r="AO204" s="89">
        <v>2.3096337920853402E-3</v>
      </c>
      <c r="AP204" s="89"/>
      <c r="AQ204" s="89"/>
      <c r="AR204" s="89"/>
      <c r="AS204" s="89"/>
      <c r="AT204" s="89"/>
      <c r="AU204" s="89"/>
    </row>
    <row r="205" spans="2:47" s="1" customFormat="1" ht="12.3" customHeight="1" x14ac:dyDescent="0.15">
      <c r="B205" s="86" t="s">
        <v>1169</v>
      </c>
      <c r="C205" s="86"/>
      <c r="D205" s="86"/>
      <c r="E205" s="86"/>
      <c r="F205" s="86"/>
      <c r="G205" s="97">
        <v>21203587.239999998</v>
      </c>
      <c r="H205" s="97"/>
      <c r="I205" s="97"/>
      <c r="J205" s="97"/>
      <c r="K205" s="97"/>
      <c r="L205" s="97"/>
      <c r="M205" s="97"/>
      <c r="N205" s="97"/>
      <c r="O205" s="97"/>
      <c r="P205" s="97"/>
      <c r="Q205" s="97"/>
      <c r="R205" s="97"/>
      <c r="S205" s="89">
        <v>7.2405026759672598E-3</v>
      </c>
      <c r="T205" s="89"/>
      <c r="U205" s="89"/>
      <c r="V205" s="89"/>
      <c r="W205" s="89"/>
      <c r="X205" s="89"/>
      <c r="Y205" s="89"/>
      <c r="Z205" s="89"/>
      <c r="AA205" s="89"/>
      <c r="AB205" s="89"/>
      <c r="AC205" s="89"/>
      <c r="AD205" s="88">
        <v>216</v>
      </c>
      <c r="AE205" s="88"/>
      <c r="AF205" s="88"/>
      <c r="AG205" s="88"/>
      <c r="AH205" s="88"/>
      <c r="AI205" s="88"/>
      <c r="AJ205" s="88"/>
      <c r="AK205" s="88"/>
      <c r="AL205" s="88"/>
      <c r="AM205" s="88"/>
      <c r="AN205" s="88"/>
      <c r="AO205" s="89">
        <v>5.1431020524786899E-3</v>
      </c>
      <c r="AP205" s="89"/>
      <c r="AQ205" s="89"/>
      <c r="AR205" s="89"/>
      <c r="AS205" s="89"/>
      <c r="AT205" s="89"/>
      <c r="AU205" s="89"/>
    </row>
    <row r="206" spans="2:47" s="1" customFormat="1" ht="12.3" customHeight="1" x14ac:dyDescent="0.15">
      <c r="B206" s="86" t="s">
        <v>1170</v>
      </c>
      <c r="C206" s="86"/>
      <c r="D206" s="86"/>
      <c r="E206" s="86"/>
      <c r="F206" s="86"/>
      <c r="G206" s="97">
        <v>27295530.23</v>
      </c>
      <c r="H206" s="97"/>
      <c r="I206" s="97"/>
      <c r="J206" s="97"/>
      <c r="K206" s="97"/>
      <c r="L206" s="97"/>
      <c r="M206" s="97"/>
      <c r="N206" s="97"/>
      <c r="O206" s="97"/>
      <c r="P206" s="97"/>
      <c r="Q206" s="97"/>
      <c r="R206" s="97"/>
      <c r="S206" s="89">
        <v>9.3207511274050001E-3</v>
      </c>
      <c r="T206" s="89"/>
      <c r="U206" s="89"/>
      <c r="V206" s="89"/>
      <c r="W206" s="89"/>
      <c r="X206" s="89"/>
      <c r="Y206" s="89"/>
      <c r="Z206" s="89"/>
      <c r="AA206" s="89"/>
      <c r="AB206" s="89"/>
      <c r="AC206" s="89"/>
      <c r="AD206" s="88">
        <v>303</v>
      </c>
      <c r="AE206" s="88"/>
      <c r="AF206" s="88"/>
      <c r="AG206" s="88"/>
      <c r="AH206" s="88"/>
      <c r="AI206" s="88"/>
      <c r="AJ206" s="88"/>
      <c r="AK206" s="88"/>
      <c r="AL206" s="88"/>
      <c r="AM206" s="88"/>
      <c r="AN206" s="88"/>
      <c r="AO206" s="89">
        <v>7.2146292680603796E-3</v>
      </c>
      <c r="AP206" s="89"/>
      <c r="AQ206" s="89"/>
      <c r="AR206" s="89"/>
      <c r="AS206" s="89"/>
      <c r="AT206" s="89"/>
      <c r="AU206" s="89"/>
    </row>
    <row r="207" spans="2:47" s="1" customFormat="1" ht="12.3" customHeight="1" x14ac:dyDescent="0.15">
      <c r="B207" s="86" t="s">
        <v>1171</v>
      </c>
      <c r="C207" s="86"/>
      <c r="D207" s="86"/>
      <c r="E207" s="86"/>
      <c r="F207" s="86"/>
      <c r="G207" s="97">
        <v>673314.97</v>
      </c>
      <c r="H207" s="97"/>
      <c r="I207" s="97"/>
      <c r="J207" s="97"/>
      <c r="K207" s="97"/>
      <c r="L207" s="97"/>
      <c r="M207" s="97"/>
      <c r="N207" s="97"/>
      <c r="O207" s="97"/>
      <c r="P207" s="97"/>
      <c r="Q207" s="97"/>
      <c r="R207" s="97"/>
      <c r="S207" s="89">
        <v>2.29920474628793E-4</v>
      </c>
      <c r="T207" s="89"/>
      <c r="U207" s="89"/>
      <c r="V207" s="89"/>
      <c r="W207" s="89"/>
      <c r="X207" s="89"/>
      <c r="Y207" s="89"/>
      <c r="Z207" s="89"/>
      <c r="AA207" s="89"/>
      <c r="AB207" s="89"/>
      <c r="AC207" s="89"/>
      <c r="AD207" s="88">
        <v>15</v>
      </c>
      <c r="AE207" s="88"/>
      <c r="AF207" s="88"/>
      <c r="AG207" s="88"/>
      <c r="AH207" s="88"/>
      <c r="AI207" s="88"/>
      <c r="AJ207" s="88"/>
      <c r="AK207" s="88"/>
      <c r="AL207" s="88"/>
      <c r="AM207" s="88"/>
      <c r="AN207" s="88"/>
      <c r="AO207" s="89">
        <v>3.57159864755465E-4</v>
      </c>
      <c r="AP207" s="89"/>
      <c r="AQ207" s="89"/>
      <c r="AR207" s="89"/>
      <c r="AS207" s="89"/>
      <c r="AT207" s="89"/>
      <c r="AU207" s="89"/>
    </row>
    <row r="208" spans="2:47" s="1" customFormat="1" ht="12.3" customHeight="1" x14ac:dyDescent="0.15">
      <c r="B208" s="86" t="s">
        <v>1172</v>
      </c>
      <c r="C208" s="86"/>
      <c r="D208" s="86"/>
      <c r="E208" s="86"/>
      <c r="F208" s="86"/>
      <c r="G208" s="97">
        <v>26113545.629999999</v>
      </c>
      <c r="H208" s="97"/>
      <c r="I208" s="97"/>
      <c r="J208" s="97"/>
      <c r="K208" s="97"/>
      <c r="L208" s="97"/>
      <c r="M208" s="97"/>
      <c r="N208" s="97"/>
      <c r="O208" s="97"/>
      <c r="P208" s="97"/>
      <c r="Q208" s="97"/>
      <c r="R208" s="97"/>
      <c r="S208" s="89">
        <v>8.9171325055942795E-3</v>
      </c>
      <c r="T208" s="89"/>
      <c r="U208" s="89"/>
      <c r="V208" s="89"/>
      <c r="W208" s="89"/>
      <c r="X208" s="89"/>
      <c r="Y208" s="89"/>
      <c r="Z208" s="89"/>
      <c r="AA208" s="89"/>
      <c r="AB208" s="89"/>
      <c r="AC208" s="89"/>
      <c r="AD208" s="88">
        <v>167</v>
      </c>
      <c r="AE208" s="88"/>
      <c r="AF208" s="88"/>
      <c r="AG208" s="88"/>
      <c r="AH208" s="88"/>
      <c r="AI208" s="88"/>
      <c r="AJ208" s="88"/>
      <c r="AK208" s="88"/>
      <c r="AL208" s="88"/>
      <c r="AM208" s="88"/>
      <c r="AN208" s="88"/>
      <c r="AO208" s="89">
        <v>3.9763798276108396E-3</v>
      </c>
      <c r="AP208" s="89"/>
      <c r="AQ208" s="89"/>
      <c r="AR208" s="89"/>
      <c r="AS208" s="89"/>
      <c r="AT208" s="89"/>
      <c r="AU208" s="89"/>
    </row>
    <row r="209" spans="2:47" s="1" customFormat="1" ht="12.3" customHeight="1" x14ac:dyDescent="0.15">
      <c r="B209" s="86" t="s">
        <v>1173</v>
      </c>
      <c r="C209" s="86"/>
      <c r="D209" s="86"/>
      <c r="E209" s="86"/>
      <c r="F209" s="86"/>
      <c r="G209" s="97">
        <v>21483919.010000002</v>
      </c>
      <c r="H209" s="97"/>
      <c r="I209" s="97"/>
      <c r="J209" s="97"/>
      <c r="K209" s="97"/>
      <c r="L209" s="97"/>
      <c r="M209" s="97"/>
      <c r="N209" s="97"/>
      <c r="O209" s="97"/>
      <c r="P209" s="97"/>
      <c r="Q209" s="97"/>
      <c r="R209" s="97"/>
      <c r="S209" s="89">
        <v>7.3362290692359699E-3</v>
      </c>
      <c r="T209" s="89"/>
      <c r="U209" s="89"/>
      <c r="V209" s="89"/>
      <c r="W209" s="89"/>
      <c r="X209" s="89"/>
      <c r="Y209" s="89"/>
      <c r="Z209" s="89"/>
      <c r="AA209" s="89"/>
      <c r="AB209" s="89"/>
      <c r="AC209" s="89"/>
      <c r="AD209" s="88">
        <v>131</v>
      </c>
      <c r="AE209" s="88"/>
      <c r="AF209" s="88"/>
      <c r="AG209" s="88"/>
      <c r="AH209" s="88"/>
      <c r="AI209" s="88"/>
      <c r="AJ209" s="88"/>
      <c r="AK209" s="88"/>
      <c r="AL209" s="88"/>
      <c r="AM209" s="88"/>
      <c r="AN209" s="88"/>
      <c r="AO209" s="89">
        <v>3.11919615219772E-3</v>
      </c>
      <c r="AP209" s="89"/>
      <c r="AQ209" s="89"/>
      <c r="AR209" s="89"/>
      <c r="AS209" s="89"/>
      <c r="AT209" s="89"/>
      <c r="AU209" s="89"/>
    </row>
    <row r="210" spans="2:47" s="1" customFormat="1" ht="12.3" customHeight="1" x14ac:dyDescent="0.15">
      <c r="B210" s="86" t="s">
        <v>1174</v>
      </c>
      <c r="C210" s="86"/>
      <c r="D210" s="86"/>
      <c r="E210" s="86"/>
      <c r="F210" s="86"/>
      <c r="G210" s="97">
        <v>2555005.36</v>
      </c>
      <c r="H210" s="97"/>
      <c r="I210" s="97"/>
      <c r="J210" s="97"/>
      <c r="K210" s="97"/>
      <c r="L210" s="97"/>
      <c r="M210" s="97"/>
      <c r="N210" s="97"/>
      <c r="O210" s="97"/>
      <c r="P210" s="97"/>
      <c r="Q210" s="97"/>
      <c r="R210" s="97"/>
      <c r="S210" s="89">
        <v>8.7247138594038598E-4</v>
      </c>
      <c r="T210" s="89"/>
      <c r="U210" s="89"/>
      <c r="V210" s="89"/>
      <c r="W210" s="89"/>
      <c r="X210" s="89"/>
      <c r="Y210" s="89"/>
      <c r="Z210" s="89"/>
      <c r="AA210" s="89"/>
      <c r="AB210" s="89"/>
      <c r="AC210" s="89"/>
      <c r="AD210" s="88">
        <v>31</v>
      </c>
      <c r="AE210" s="88"/>
      <c r="AF210" s="88"/>
      <c r="AG210" s="88"/>
      <c r="AH210" s="88"/>
      <c r="AI210" s="88"/>
      <c r="AJ210" s="88"/>
      <c r="AK210" s="88"/>
      <c r="AL210" s="88"/>
      <c r="AM210" s="88"/>
      <c r="AN210" s="88"/>
      <c r="AO210" s="89">
        <v>7.3813038716129297E-4</v>
      </c>
      <c r="AP210" s="89"/>
      <c r="AQ210" s="89"/>
      <c r="AR210" s="89"/>
      <c r="AS210" s="89"/>
      <c r="AT210" s="89"/>
      <c r="AU210" s="89"/>
    </row>
    <row r="211" spans="2:47" s="1" customFormat="1" ht="12.3" customHeight="1" x14ac:dyDescent="0.15">
      <c r="B211" s="86" t="s">
        <v>1175</v>
      </c>
      <c r="C211" s="86"/>
      <c r="D211" s="86"/>
      <c r="E211" s="86"/>
      <c r="F211" s="86"/>
      <c r="G211" s="97">
        <v>16188872.800000001</v>
      </c>
      <c r="H211" s="97"/>
      <c r="I211" s="97"/>
      <c r="J211" s="97"/>
      <c r="K211" s="97"/>
      <c r="L211" s="97"/>
      <c r="M211" s="97"/>
      <c r="N211" s="97"/>
      <c r="O211" s="97"/>
      <c r="P211" s="97"/>
      <c r="Q211" s="97"/>
      <c r="R211" s="97"/>
      <c r="S211" s="89">
        <v>5.5281012360101798E-3</v>
      </c>
      <c r="T211" s="89"/>
      <c r="U211" s="89"/>
      <c r="V211" s="89"/>
      <c r="W211" s="89"/>
      <c r="X211" s="89"/>
      <c r="Y211" s="89"/>
      <c r="Z211" s="89"/>
      <c r="AA211" s="89"/>
      <c r="AB211" s="89"/>
      <c r="AC211" s="89"/>
      <c r="AD211" s="88">
        <v>197</v>
      </c>
      <c r="AE211" s="88"/>
      <c r="AF211" s="88"/>
      <c r="AG211" s="88"/>
      <c r="AH211" s="88"/>
      <c r="AI211" s="88"/>
      <c r="AJ211" s="88"/>
      <c r="AK211" s="88"/>
      <c r="AL211" s="88"/>
      <c r="AM211" s="88"/>
      <c r="AN211" s="88"/>
      <c r="AO211" s="89">
        <v>4.6906995571217702E-3</v>
      </c>
      <c r="AP211" s="89"/>
      <c r="AQ211" s="89"/>
      <c r="AR211" s="89"/>
      <c r="AS211" s="89"/>
      <c r="AT211" s="89"/>
      <c r="AU211" s="89"/>
    </row>
    <row r="212" spans="2:47" s="1" customFormat="1" ht="12.3" customHeight="1" x14ac:dyDescent="0.15">
      <c r="B212" s="86" t="s">
        <v>1176</v>
      </c>
      <c r="C212" s="86"/>
      <c r="D212" s="86"/>
      <c r="E212" s="86"/>
      <c r="F212" s="86"/>
      <c r="G212" s="97">
        <v>3333134.92</v>
      </c>
      <c r="H212" s="97"/>
      <c r="I212" s="97"/>
      <c r="J212" s="97"/>
      <c r="K212" s="97"/>
      <c r="L212" s="97"/>
      <c r="M212" s="97"/>
      <c r="N212" s="97"/>
      <c r="O212" s="97"/>
      <c r="P212" s="97"/>
      <c r="Q212" s="97"/>
      <c r="R212" s="97"/>
      <c r="S212" s="89">
        <v>1.1381834608670601E-3</v>
      </c>
      <c r="T212" s="89"/>
      <c r="U212" s="89"/>
      <c r="V212" s="89"/>
      <c r="W212" s="89"/>
      <c r="X212" s="89"/>
      <c r="Y212" s="89"/>
      <c r="Z212" s="89"/>
      <c r="AA212" s="89"/>
      <c r="AB212" s="89"/>
      <c r="AC212" s="89"/>
      <c r="AD212" s="88">
        <v>29</v>
      </c>
      <c r="AE212" s="88"/>
      <c r="AF212" s="88"/>
      <c r="AG212" s="88"/>
      <c r="AH212" s="88"/>
      <c r="AI212" s="88"/>
      <c r="AJ212" s="88"/>
      <c r="AK212" s="88"/>
      <c r="AL212" s="88"/>
      <c r="AM212" s="88"/>
      <c r="AN212" s="88"/>
      <c r="AO212" s="89">
        <v>6.9050907186056498E-4</v>
      </c>
      <c r="AP212" s="89"/>
      <c r="AQ212" s="89"/>
      <c r="AR212" s="89"/>
      <c r="AS212" s="89"/>
      <c r="AT212" s="89"/>
      <c r="AU212" s="89"/>
    </row>
    <row r="213" spans="2:47" s="1" customFormat="1" ht="12.3" customHeight="1" x14ac:dyDescent="0.15">
      <c r="B213" s="86" t="s">
        <v>1177</v>
      </c>
      <c r="C213" s="86"/>
      <c r="D213" s="86"/>
      <c r="E213" s="86"/>
      <c r="F213" s="86"/>
      <c r="G213" s="97">
        <v>4335583.0599999996</v>
      </c>
      <c r="H213" s="97"/>
      <c r="I213" s="97"/>
      <c r="J213" s="97"/>
      <c r="K213" s="97"/>
      <c r="L213" s="97"/>
      <c r="M213" s="97"/>
      <c r="N213" s="97"/>
      <c r="O213" s="97"/>
      <c r="P213" s="97"/>
      <c r="Q213" s="97"/>
      <c r="R213" s="97"/>
      <c r="S213" s="89">
        <v>1.4804948046049701E-3</v>
      </c>
      <c r="T213" s="89"/>
      <c r="U213" s="89"/>
      <c r="V213" s="89"/>
      <c r="W213" s="89"/>
      <c r="X213" s="89"/>
      <c r="Y213" s="89"/>
      <c r="Z213" s="89"/>
      <c r="AA213" s="89"/>
      <c r="AB213" s="89"/>
      <c r="AC213" s="89"/>
      <c r="AD213" s="88">
        <v>33</v>
      </c>
      <c r="AE213" s="88"/>
      <c r="AF213" s="88"/>
      <c r="AG213" s="88"/>
      <c r="AH213" s="88"/>
      <c r="AI213" s="88"/>
      <c r="AJ213" s="88"/>
      <c r="AK213" s="88"/>
      <c r="AL213" s="88"/>
      <c r="AM213" s="88"/>
      <c r="AN213" s="88"/>
      <c r="AO213" s="89">
        <v>7.8575170246202204E-4</v>
      </c>
      <c r="AP213" s="89"/>
      <c r="AQ213" s="89"/>
      <c r="AR213" s="89"/>
      <c r="AS213" s="89"/>
      <c r="AT213" s="89"/>
      <c r="AU213" s="89"/>
    </row>
    <row r="214" spans="2:47" s="1" customFormat="1" ht="12.3" customHeight="1" x14ac:dyDescent="0.15">
      <c r="B214" s="86" t="s">
        <v>1178</v>
      </c>
      <c r="C214" s="86"/>
      <c r="D214" s="86"/>
      <c r="E214" s="86"/>
      <c r="F214" s="86"/>
      <c r="G214" s="97">
        <v>1279346.0900000001</v>
      </c>
      <c r="H214" s="97"/>
      <c r="I214" s="97"/>
      <c r="J214" s="97"/>
      <c r="K214" s="97"/>
      <c r="L214" s="97"/>
      <c r="M214" s="97"/>
      <c r="N214" s="97"/>
      <c r="O214" s="97"/>
      <c r="P214" s="97"/>
      <c r="Q214" s="97"/>
      <c r="R214" s="97"/>
      <c r="S214" s="89">
        <v>4.3686517207138599E-4</v>
      </c>
      <c r="T214" s="89"/>
      <c r="U214" s="89"/>
      <c r="V214" s="89"/>
      <c r="W214" s="89"/>
      <c r="X214" s="89"/>
      <c r="Y214" s="89"/>
      <c r="Z214" s="89"/>
      <c r="AA214" s="89"/>
      <c r="AB214" s="89"/>
      <c r="AC214" s="89"/>
      <c r="AD214" s="88">
        <v>13</v>
      </c>
      <c r="AE214" s="88"/>
      <c r="AF214" s="88"/>
      <c r="AG214" s="88"/>
      <c r="AH214" s="88"/>
      <c r="AI214" s="88"/>
      <c r="AJ214" s="88"/>
      <c r="AK214" s="88"/>
      <c r="AL214" s="88"/>
      <c r="AM214" s="88"/>
      <c r="AN214" s="88"/>
      <c r="AO214" s="89">
        <v>3.0953854945473599E-4</v>
      </c>
      <c r="AP214" s="89"/>
      <c r="AQ214" s="89"/>
      <c r="AR214" s="89"/>
      <c r="AS214" s="89"/>
      <c r="AT214" s="89"/>
      <c r="AU214" s="89"/>
    </row>
    <row r="215" spans="2:47" s="1" customFormat="1" ht="12.3" customHeight="1" x14ac:dyDescent="0.15">
      <c r="B215" s="86" t="s">
        <v>1179</v>
      </c>
      <c r="C215" s="86"/>
      <c r="D215" s="86"/>
      <c r="E215" s="86"/>
      <c r="F215" s="86"/>
      <c r="G215" s="97">
        <v>63489</v>
      </c>
      <c r="H215" s="97"/>
      <c r="I215" s="97"/>
      <c r="J215" s="97"/>
      <c r="K215" s="97"/>
      <c r="L215" s="97"/>
      <c r="M215" s="97"/>
      <c r="N215" s="97"/>
      <c r="O215" s="97"/>
      <c r="P215" s="97"/>
      <c r="Q215" s="97"/>
      <c r="R215" s="97"/>
      <c r="S215" s="89">
        <v>2.1679929400214301E-5</v>
      </c>
      <c r="T215" s="89"/>
      <c r="U215" s="89"/>
      <c r="V215" s="89"/>
      <c r="W215" s="89"/>
      <c r="X215" s="89"/>
      <c r="Y215" s="89"/>
      <c r="Z215" s="89"/>
      <c r="AA215" s="89"/>
      <c r="AB215" s="89"/>
      <c r="AC215" s="89"/>
      <c r="AD215" s="88">
        <v>1</v>
      </c>
      <c r="AE215" s="88"/>
      <c r="AF215" s="88"/>
      <c r="AG215" s="88"/>
      <c r="AH215" s="88"/>
      <c r="AI215" s="88"/>
      <c r="AJ215" s="88"/>
      <c r="AK215" s="88"/>
      <c r="AL215" s="88"/>
      <c r="AM215" s="88"/>
      <c r="AN215" s="88"/>
      <c r="AO215" s="89">
        <v>2.3810657650364299E-5</v>
      </c>
      <c r="AP215" s="89"/>
      <c r="AQ215" s="89"/>
      <c r="AR215" s="89"/>
      <c r="AS215" s="89"/>
      <c r="AT215" s="89"/>
      <c r="AU215" s="89"/>
    </row>
    <row r="216" spans="2:47" s="1" customFormat="1" ht="12.3" customHeight="1" x14ac:dyDescent="0.15">
      <c r="B216" s="86" t="s">
        <v>1180</v>
      </c>
      <c r="C216" s="86"/>
      <c r="D216" s="86"/>
      <c r="E216" s="86"/>
      <c r="F216" s="86"/>
      <c r="G216" s="97">
        <v>2706964754.29</v>
      </c>
      <c r="H216" s="97"/>
      <c r="I216" s="97"/>
      <c r="J216" s="97"/>
      <c r="K216" s="97"/>
      <c r="L216" s="97"/>
      <c r="M216" s="97"/>
      <c r="N216" s="97"/>
      <c r="O216" s="97"/>
      <c r="P216" s="97"/>
      <c r="Q216" s="97"/>
      <c r="R216" s="97"/>
      <c r="S216" s="89">
        <v>0.92436177545520704</v>
      </c>
      <c r="T216" s="89"/>
      <c r="U216" s="89"/>
      <c r="V216" s="89"/>
      <c r="W216" s="89"/>
      <c r="X216" s="89"/>
      <c r="Y216" s="89"/>
      <c r="Z216" s="89"/>
      <c r="AA216" s="89"/>
      <c r="AB216" s="89"/>
      <c r="AC216" s="89"/>
      <c r="AD216" s="88">
        <v>39764</v>
      </c>
      <c r="AE216" s="88"/>
      <c r="AF216" s="88"/>
      <c r="AG216" s="88"/>
      <c r="AH216" s="88"/>
      <c r="AI216" s="88"/>
      <c r="AJ216" s="88"/>
      <c r="AK216" s="88"/>
      <c r="AL216" s="88"/>
      <c r="AM216" s="88"/>
      <c r="AN216" s="88"/>
      <c r="AO216" s="89">
        <v>0.94680699080908604</v>
      </c>
      <c r="AP216" s="89"/>
      <c r="AQ216" s="89"/>
      <c r="AR216" s="89"/>
      <c r="AS216" s="89"/>
      <c r="AT216" s="89"/>
      <c r="AU216" s="89"/>
    </row>
    <row r="217" spans="2:47" s="1" customFormat="1" ht="12.75" customHeight="1" x14ac:dyDescent="0.15">
      <c r="B217" s="99"/>
      <c r="C217" s="99"/>
      <c r="D217" s="99"/>
      <c r="E217" s="99"/>
      <c r="F217" s="99"/>
      <c r="G217" s="98">
        <v>2928468946</v>
      </c>
      <c r="H217" s="98"/>
      <c r="I217" s="98"/>
      <c r="J217" s="98"/>
      <c r="K217" s="98"/>
      <c r="L217" s="98"/>
      <c r="M217" s="98"/>
      <c r="N217" s="98"/>
      <c r="O217" s="98"/>
      <c r="P217" s="98"/>
      <c r="Q217" s="98"/>
      <c r="R217" s="98"/>
      <c r="S217" s="96">
        <v>1</v>
      </c>
      <c r="T217" s="96"/>
      <c r="U217" s="96"/>
      <c r="V217" s="96"/>
      <c r="W217" s="96"/>
      <c r="X217" s="96"/>
      <c r="Y217" s="96"/>
      <c r="Z217" s="96"/>
      <c r="AA217" s="96"/>
      <c r="AB217" s="96"/>
      <c r="AC217" s="96"/>
      <c r="AD217" s="95">
        <v>41998</v>
      </c>
      <c r="AE217" s="95"/>
      <c r="AF217" s="95"/>
      <c r="AG217" s="95"/>
      <c r="AH217" s="95"/>
      <c r="AI217" s="95"/>
      <c r="AJ217" s="95"/>
      <c r="AK217" s="95"/>
      <c r="AL217" s="95"/>
      <c r="AM217" s="95"/>
      <c r="AN217" s="95"/>
      <c r="AO217" s="96">
        <v>1</v>
      </c>
      <c r="AP217" s="96"/>
      <c r="AQ217" s="96"/>
      <c r="AR217" s="96"/>
      <c r="AS217" s="96"/>
      <c r="AT217" s="96"/>
      <c r="AU217" s="96"/>
    </row>
    <row r="218" spans="2:47" s="1" customFormat="1" ht="9" customHeight="1" x14ac:dyDescent="0.15"/>
    <row r="219" spans="2:47" s="1" customFormat="1" ht="19.2" customHeight="1" x14ac:dyDescent="0.15">
      <c r="B219" s="83" t="s">
        <v>1227</v>
      </c>
      <c r="C219" s="83"/>
      <c r="D219" s="83"/>
      <c r="E219" s="83"/>
      <c r="F219" s="83"/>
      <c r="G219" s="83"/>
      <c r="H219" s="83"/>
      <c r="I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row>
    <row r="220" spans="2:47" s="1" customFormat="1" ht="7.95" customHeight="1" x14ac:dyDescent="0.15"/>
    <row r="221" spans="2:47" s="1" customFormat="1" ht="12.3" customHeight="1" x14ac:dyDescent="0.15">
      <c r="B221" s="99"/>
      <c r="C221" s="99"/>
      <c r="D221" s="99"/>
      <c r="E221" s="99"/>
      <c r="F221" s="79" t="s">
        <v>1103</v>
      </c>
      <c r="G221" s="79"/>
      <c r="H221" s="79"/>
      <c r="I221" s="79"/>
      <c r="J221" s="79"/>
      <c r="K221" s="79"/>
      <c r="L221" s="79"/>
      <c r="M221" s="79"/>
      <c r="N221" s="79"/>
      <c r="O221" s="79"/>
      <c r="P221" s="79"/>
      <c r="Q221" s="79"/>
      <c r="R221" s="79" t="s">
        <v>1104</v>
      </c>
      <c r="S221" s="79"/>
      <c r="T221" s="79"/>
      <c r="U221" s="79"/>
      <c r="V221" s="79"/>
      <c r="W221" s="79"/>
      <c r="X221" s="79"/>
      <c r="Y221" s="79"/>
      <c r="Z221" s="79"/>
      <c r="AA221" s="79"/>
      <c r="AB221" s="79"/>
      <c r="AC221" s="79" t="s">
        <v>1105</v>
      </c>
      <c r="AD221" s="79"/>
      <c r="AE221" s="79"/>
      <c r="AF221" s="79"/>
      <c r="AG221" s="79"/>
      <c r="AH221" s="79"/>
      <c r="AI221" s="79"/>
      <c r="AJ221" s="79"/>
      <c r="AK221" s="79"/>
      <c r="AL221" s="79"/>
      <c r="AM221" s="79"/>
      <c r="AN221" s="79" t="s">
        <v>1104</v>
      </c>
      <c r="AO221" s="79"/>
      <c r="AP221" s="79"/>
      <c r="AQ221" s="79"/>
      <c r="AR221" s="79"/>
      <c r="AS221" s="79"/>
      <c r="AT221" s="79"/>
    </row>
    <row r="222" spans="2:47" s="1" customFormat="1" ht="12.3" customHeight="1" x14ac:dyDescent="0.15">
      <c r="B222" s="86" t="s">
        <v>1181</v>
      </c>
      <c r="C222" s="86"/>
      <c r="D222" s="86"/>
      <c r="E222" s="86"/>
      <c r="F222" s="97">
        <v>2928468946.00001</v>
      </c>
      <c r="G222" s="97"/>
      <c r="H222" s="97"/>
      <c r="I222" s="97"/>
      <c r="J222" s="97"/>
      <c r="K222" s="97"/>
      <c r="L222" s="97"/>
      <c r="M222" s="97"/>
      <c r="N222" s="97"/>
      <c r="O222" s="97"/>
      <c r="P222" s="97"/>
      <c r="Q222" s="97"/>
      <c r="R222" s="89">
        <v>1</v>
      </c>
      <c r="S222" s="89"/>
      <c r="T222" s="89"/>
      <c r="U222" s="89"/>
      <c r="V222" s="89"/>
      <c r="W222" s="89"/>
      <c r="X222" s="89"/>
      <c r="Y222" s="89"/>
      <c r="Z222" s="89"/>
      <c r="AA222" s="89"/>
      <c r="AB222" s="89"/>
      <c r="AC222" s="88">
        <v>41998</v>
      </c>
      <c r="AD222" s="88"/>
      <c r="AE222" s="88"/>
      <c r="AF222" s="88"/>
      <c r="AG222" s="88"/>
      <c r="AH222" s="88"/>
      <c r="AI222" s="88"/>
      <c r="AJ222" s="88"/>
      <c r="AK222" s="88"/>
      <c r="AL222" s="88"/>
      <c r="AM222" s="88"/>
      <c r="AN222" s="89">
        <v>1</v>
      </c>
      <c r="AO222" s="89"/>
      <c r="AP222" s="89"/>
      <c r="AQ222" s="89"/>
      <c r="AR222" s="89"/>
      <c r="AS222" s="89"/>
      <c r="AT222" s="89"/>
    </row>
    <row r="223" spans="2:47" s="1" customFormat="1" ht="12.3" customHeight="1" x14ac:dyDescent="0.15">
      <c r="B223" s="99"/>
      <c r="C223" s="99"/>
      <c r="D223" s="99"/>
      <c r="E223" s="99"/>
      <c r="F223" s="98">
        <v>2928468946.00001</v>
      </c>
      <c r="G223" s="98"/>
      <c r="H223" s="98"/>
      <c r="I223" s="98"/>
      <c r="J223" s="98"/>
      <c r="K223" s="98"/>
      <c r="L223" s="98"/>
      <c r="M223" s="98"/>
      <c r="N223" s="98"/>
      <c r="O223" s="98"/>
      <c r="P223" s="98"/>
      <c r="Q223" s="98"/>
      <c r="R223" s="96">
        <v>1</v>
      </c>
      <c r="S223" s="96"/>
      <c r="T223" s="96"/>
      <c r="U223" s="96"/>
      <c r="V223" s="96"/>
      <c r="W223" s="96"/>
      <c r="X223" s="96"/>
      <c r="Y223" s="96"/>
      <c r="Z223" s="96"/>
      <c r="AA223" s="96"/>
      <c r="AB223" s="96"/>
      <c r="AC223" s="95">
        <v>41998</v>
      </c>
      <c r="AD223" s="95"/>
      <c r="AE223" s="95"/>
      <c r="AF223" s="95"/>
      <c r="AG223" s="95"/>
      <c r="AH223" s="95"/>
      <c r="AI223" s="95"/>
      <c r="AJ223" s="95"/>
      <c r="AK223" s="95"/>
      <c r="AL223" s="95"/>
      <c r="AM223" s="95"/>
      <c r="AN223" s="96">
        <v>1</v>
      </c>
      <c r="AO223" s="96"/>
      <c r="AP223" s="96"/>
      <c r="AQ223" s="96"/>
      <c r="AR223" s="96"/>
      <c r="AS223" s="96"/>
      <c r="AT223" s="96"/>
    </row>
    <row r="224" spans="2:47" s="1" customFormat="1" ht="17.55" customHeight="1" x14ac:dyDescent="0.15"/>
    <row r="225" spans="2:47" s="1" customFormat="1" ht="19.2" customHeight="1" x14ac:dyDescent="0.15">
      <c r="B225" s="83" t="s">
        <v>1228</v>
      </c>
      <c r="C225" s="83"/>
      <c r="D225" s="83"/>
      <c r="E225" s="83"/>
      <c r="F225" s="83"/>
      <c r="G225" s="83"/>
      <c r="H225" s="83"/>
      <c r="I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row>
    <row r="226" spans="2:47" s="1" customFormat="1" ht="6.9" customHeight="1" x14ac:dyDescent="0.15"/>
    <row r="227" spans="2:47" s="1" customFormat="1" ht="13.35" customHeight="1" x14ac:dyDescent="0.15">
      <c r="B227" s="99"/>
      <c r="C227" s="99"/>
      <c r="D227" s="79" t="s">
        <v>1103</v>
      </c>
      <c r="E227" s="79"/>
      <c r="F227" s="79"/>
      <c r="G227" s="79"/>
      <c r="H227" s="79"/>
      <c r="I227" s="79"/>
      <c r="J227" s="79"/>
      <c r="K227" s="79"/>
      <c r="L227" s="79"/>
      <c r="M227" s="79"/>
      <c r="N227" s="79"/>
      <c r="O227" s="79"/>
      <c r="P227" s="79" t="s">
        <v>1104</v>
      </c>
      <c r="Q227" s="79"/>
      <c r="R227" s="79"/>
      <c r="S227" s="79"/>
      <c r="T227" s="79"/>
      <c r="U227" s="79"/>
      <c r="V227" s="79"/>
      <c r="W227" s="79"/>
      <c r="X227" s="79"/>
      <c r="Y227" s="79"/>
      <c r="Z227" s="79"/>
      <c r="AA227" s="79" t="s">
        <v>1105</v>
      </c>
      <c r="AB227" s="79"/>
      <c r="AC227" s="79"/>
      <c r="AD227" s="79"/>
      <c r="AE227" s="79"/>
      <c r="AF227" s="79"/>
      <c r="AG227" s="79"/>
      <c r="AH227" s="79"/>
      <c r="AI227" s="79"/>
      <c r="AJ227" s="79"/>
      <c r="AK227" s="79" t="s">
        <v>1104</v>
      </c>
      <c r="AL227" s="79"/>
      <c r="AM227" s="79"/>
      <c r="AN227" s="79"/>
      <c r="AO227" s="79"/>
      <c r="AP227" s="79"/>
      <c r="AQ227" s="79"/>
      <c r="AR227" s="79"/>
      <c r="AS227" s="79"/>
      <c r="AT227" s="79"/>
    </row>
    <row r="228" spans="2:47" s="1" customFormat="1" ht="12.3" customHeight="1" x14ac:dyDescent="0.15">
      <c r="B228" s="86" t="s">
        <v>1182</v>
      </c>
      <c r="C228" s="86"/>
      <c r="D228" s="97">
        <v>2824447931.79</v>
      </c>
      <c r="E228" s="97"/>
      <c r="F228" s="97"/>
      <c r="G228" s="97"/>
      <c r="H228" s="97"/>
      <c r="I228" s="97"/>
      <c r="J228" s="97"/>
      <c r="K228" s="97"/>
      <c r="L228" s="97"/>
      <c r="M228" s="97"/>
      <c r="N228" s="97"/>
      <c r="O228" s="97"/>
      <c r="P228" s="89">
        <v>0.96447938628405705</v>
      </c>
      <c r="Q228" s="89"/>
      <c r="R228" s="89"/>
      <c r="S228" s="89"/>
      <c r="T228" s="89"/>
      <c r="U228" s="89"/>
      <c r="V228" s="89"/>
      <c r="W228" s="89"/>
      <c r="X228" s="89"/>
      <c r="Y228" s="89"/>
      <c r="Z228" s="89"/>
      <c r="AA228" s="88">
        <v>40764</v>
      </c>
      <c r="AB228" s="88"/>
      <c r="AC228" s="88"/>
      <c r="AD228" s="88"/>
      <c r="AE228" s="88"/>
      <c r="AF228" s="88"/>
      <c r="AG228" s="88"/>
      <c r="AH228" s="88"/>
      <c r="AI228" s="88"/>
      <c r="AJ228" s="88"/>
      <c r="AK228" s="89">
        <v>0.97061764845944998</v>
      </c>
      <c r="AL228" s="89"/>
      <c r="AM228" s="89"/>
      <c r="AN228" s="89"/>
      <c r="AO228" s="89"/>
      <c r="AP228" s="89"/>
      <c r="AQ228" s="89"/>
      <c r="AR228" s="89"/>
      <c r="AS228" s="89"/>
      <c r="AT228" s="89"/>
    </row>
    <row r="229" spans="2:47" s="1" customFormat="1" ht="12.3" customHeight="1" x14ac:dyDescent="0.15">
      <c r="B229" s="86" t="s">
        <v>1183</v>
      </c>
      <c r="C229" s="86"/>
      <c r="D229" s="97">
        <v>77951770.379999995</v>
      </c>
      <c r="E229" s="97"/>
      <c r="F229" s="97"/>
      <c r="G229" s="97"/>
      <c r="H229" s="97"/>
      <c r="I229" s="97"/>
      <c r="J229" s="97"/>
      <c r="K229" s="97"/>
      <c r="L229" s="97"/>
      <c r="M229" s="97"/>
      <c r="N229" s="97"/>
      <c r="O229" s="97"/>
      <c r="P229" s="89">
        <v>2.66186091836399E-2</v>
      </c>
      <c r="Q229" s="89"/>
      <c r="R229" s="89"/>
      <c r="S229" s="89"/>
      <c r="T229" s="89"/>
      <c r="U229" s="89"/>
      <c r="V229" s="89"/>
      <c r="W229" s="89"/>
      <c r="X229" s="89"/>
      <c r="Y229" s="89"/>
      <c r="Z229" s="89"/>
      <c r="AA229" s="88">
        <v>536</v>
      </c>
      <c r="AB229" s="88"/>
      <c r="AC229" s="88"/>
      <c r="AD229" s="88"/>
      <c r="AE229" s="88"/>
      <c r="AF229" s="88"/>
      <c r="AG229" s="88"/>
      <c r="AH229" s="88"/>
      <c r="AI229" s="88"/>
      <c r="AJ229" s="88"/>
      <c r="AK229" s="89">
        <v>1.27625125005953E-2</v>
      </c>
      <c r="AL229" s="89"/>
      <c r="AM229" s="89"/>
      <c r="AN229" s="89"/>
      <c r="AO229" s="89"/>
      <c r="AP229" s="89"/>
      <c r="AQ229" s="89"/>
      <c r="AR229" s="89"/>
      <c r="AS229" s="89"/>
      <c r="AT229" s="89"/>
    </row>
    <row r="230" spans="2:47" s="1" customFormat="1" ht="12.3" customHeight="1" x14ac:dyDescent="0.15">
      <c r="B230" s="86" t="s">
        <v>1184</v>
      </c>
      <c r="C230" s="86"/>
      <c r="D230" s="97">
        <v>26069243.829999998</v>
      </c>
      <c r="E230" s="97"/>
      <c r="F230" s="97"/>
      <c r="G230" s="97"/>
      <c r="H230" s="97"/>
      <c r="I230" s="97"/>
      <c r="J230" s="97"/>
      <c r="K230" s="97"/>
      <c r="L230" s="97"/>
      <c r="M230" s="97"/>
      <c r="N230" s="97"/>
      <c r="O230" s="97"/>
      <c r="P230" s="89">
        <v>8.9020045323027902E-3</v>
      </c>
      <c r="Q230" s="89"/>
      <c r="R230" s="89"/>
      <c r="S230" s="89"/>
      <c r="T230" s="89"/>
      <c r="U230" s="89"/>
      <c r="V230" s="89"/>
      <c r="W230" s="89"/>
      <c r="X230" s="89"/>
      <c r="Y230" s="89"/>
      <c r="Z230" s="89"/>
      <c r="AA230" s="88">
        <v>698</v>
      </c>
      <c r="AB230" s="88"/>
      <c r="AC230" s="88"/>
      <c r="AD230" s="88"/>
      <c r="AE230" s="88"/>
      <c r="AF230" s="88"/>
      <c r="AG230" s="88"/>
      <c r="AH230" s="88"/>
      <c r="AI230" s="88"/>
      <c r="AJ230" s="88"/>
      <c r="AK230" s="89">
        <v>1.6619839039954301E-2</v>
      </c>
      <c r="AL230" s="89"/>
      <c r="AM230" s="89"/>
      <c r="AN230" s="89"/>
      <c r="AO230" s="89"/>
      <c r="AP230" s="89"/>
      <c r="AQ230" s="89"/>
      <c r="AR230" s="89"/>
      <c r="AS230" s="89"/>
      <c r="AT230" s="89"/>
    </row>
    <row r="231" spans="2:47" s="1" customFormat="1" ht="12.3" customHeight="1" x14ac:dyDescent="0.15">
      <c r="B231" s="99"/>
      <c r="C231" s="99"/>
      <c r="D231" s="98">
        <v>2928468946</v>
      </c>
      <c r="E231" s="98"/>
      <c r="F231" s="98"/>
      <c r="G231" s="98"/>
      <c r="H231" s="98"/>
      <c r="I231" s="98"/>
      <c r="J231" s="98"/>
      <c r="K231" s="98"/>
      <c r="L231" s="98"/>
      <c r="M231" s="98"/>
      <c r="N231" s="98"/>
      <c r="O231" s="98"/>
      <c r="P231" s="96">
        <v>1</v>
      </c>
      <c r="Q231" s="96"/>
      <c r="R231" s="96"/>
      <c r="S231" s="96"/>
      <c r="T231" s="96"/>
      <c r="U231" s="96"/>
      <c r="V231" s="96"/>
      <c r="W231" s="96"/>
      <c r="X231" s="96"/>
      <c r="Y231" s="96"/>
      <c r="Z231" s="96"/>
      <c r="AA231" s="95">
        <v>41998</v>
      </c>
      <c r="AB231" s="95"/>
      <c r="AC231" s="95"/>
      <c r="AD231" s="95"/>
      <c r="AE231" s="95"/>
      <c r="AF231" s="95"/>
      <c r="AG231" s="95"/>
      <c r="AH231" s="95"/>
      <c r="AI231" s="95"/>
      <c r="AJ231" s="95"/>
      <c r="AK231" s="96">
        <v>1</v>
      </c>
      <c r="AL231" s="96"/>
      <c r="AM231" s="96"/>
      <c r="AN231" s="96"/>
      <c r="AO231" s="96"/>
      <c r="AP231" s="96"/>
      <c r="AQ231" s="96"/>
      <c r="AR231" s="96"/>
      <c r="AS231" s="96"/>
      <c r="AT231" s="96"/>
    </row>
    <row r="232" spans="2:47" s="1" customFormat="1" ht="9" customHeight="1" x14ac:dyDescent="0.15"/>
    <row r="233" spans="2:47" s="1" customFormat="1" ht="19.2" customHeight="1" x14ac:dyDescent="0.15">
      <c r="B233" s="83" t="s">
        <v>1229</v>
      </c>
      <c r="C233" s="83"/>
      <c r="D233" s="83"/>
      <c r="E233" s="83"/>
      <c r="F233" s="83"/>
      <c r="G233" s="83"/>
      <c r="H233" s="83"/>
      <c r="I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row>
    <row r="234" spans="2:47" s="1" customFormat="1" ht="7.95" customHeight="1" x14ac:dyDescent="0.15"/>
    <row r="235" spans="2:47" s="1" customFormat="1" ht="12.75" customHeight="1" x14ac:dyDescent="0.15">
      <c r="B235" s="45"/>
      <c r="C235" s="79" t="s">
        <v>1103</v>
      </c>
      <c r="D235" s="79"/>
      <c r="E235" s="79"/>
      <c r="F235" s="79"/>
      <c r="G235" s="79"/>
      <c r="H235" s="79"/>
      <c r="I235" s="79"/>
      <c r="J235" s="79"/>
      <c r="K235" s="79"/>
      <c r="L235" s="79"/>
      <c r="M235" s="79"/>
      <c r="N235" s="79"/>
      <c r="O235" s="79" t="s">
        <v>1104</v>
      </c>
      <c r="P235" s="79"/>
      <c r="Q235" s="79"/>
      <c r="R235" s="79"/>
      <c r="S235" s="79"/>
      <c r="T235" s="79"/>
      <c r="U235" s="79"/>
      <c r="V235" s="79"/>
      <c r="W235" s="79"/>
      <c r="X235" s="79"/>
      <c r="Y235" s="79"/>
      <c r="Z235" s="79" t="s">
        <v>1105</v>
      </c>
      <c r="AA235" s="79"/>
      <c r="AB235" s="79"/>
      <c r="AC235" s="79"/>
      <c r="AD235" s="79"/>
      <c r="AE235" s="79"/>
      <c r="AF235" s="79"/>
      <c r="AG235" s="79"/>
      <c r="AH235" s="79"/>
      <c r="AI235" s="79"/>
      <c r="AJ235" s="79" t="s">
        <v>1104</v>
      </c>
      <c r="AK235" s="79"/>
      <c r="AL235" s="79"/>
      <c r="AM235" s="79"/>
      <c r="AN235" s="79"/>
      <c r="AO235" s="79"/>
      <c r="AP235" s="79"/>
      <c r="AQ235" s="79"/>
      <c r="AR235" s="79"/>
      <c r="AS235" s="79"/>
    </row>
    <row r="236" spans="2:47" s="1" customFormat="1" ht="11.1" customHeight="1" x14ac:dyDescent="0.15">
      <c r="B236" s="11" t="s">
        <v>1185</v>
      </c>
      <c r="C236" s="97">
        <v>124740093.13</v>
      </c>
      <c r="D236" s="97"/>
      <c r="E236" s="97"/>
      <c r="F236" s="97"/>
      <c r="G236" s="97"/>
      <c r="H236" s="97"/>
      <c r="I236" s="97"/>
      <c r="J236" s="97"/>
      <c r="K236" s="97"/>
      <c r="L236" s="97"/>
      <c r="M236" s="97"/>
      <c r="N236" s="97"/>
      <c r="O236" s="89">
        <v>4.2595668736860902E-2</v>
      </c>
      <c r="P236" s="89"/>
      <c r="Q236" s="89"/>
      <c r="R236" s="89"/>
      <c r="S236" s="89"/>
      <c r="T236" s="89"/>
      <c r="U236" s="89"/>
      <c r="V236" s="89"/>
      <c r="W236" s="89"/>
      <c r="X236" s="89"/>
      <c r="Y236" s="89"/>
      <c r="Z236" s="88">
        <v>8274</v>
      </c>
      <c r="AA236" s="88"/>
      <c r="AB236" s="88"/>
      <c r="AC236" s="88"/>
      <c r="AD236" s="88"/>
      <c r="AE236" s="88"/>
      <c r="AF236" s="88"/>
      <c r="AG236" s="88"/>
      <c r="AH236" s="88"/>
      <c r="AI236" s="88"/>
      <c r="AJ236" s="89">
        <v>0.197009381399114</v>
      </c>
      <c r="AK236" s="89"/>
      <c r="AL236" s="89"/>
      <c r="AM236" s="89"/>
      <c r="AN236" s="89"/>
      <c r="AO236" s="89"/>
      <c r="AP236" s="89"/>
      <c r="AQ236" s="89"/>
      <c r="AR236" s="89"/>
      <c r="AS236" s="89"/>
    </row>
    <row r="237" spans="2:47" s="1" customFormat="1" ht="11.1" customHeight="1" x14ac:dyDescent="0.15">
      <c r="B237" s="11" t="s">
        <v>1186</v>
      </c>
      <c r="C237" s="97">
        <v>240780400.449999</v>
      </c>
      <c r="D237" s="97"/>
      <c r="E237" s="97"/>
      <c r="F237" s="97"/>
      <c r="G237" s="97"/>
      <c r="H237" s="97"/>
      <c r="I237" s="97"/>
      <c r="J237" s="97"/>
      <c r="K237" s="97"/>
      <c r="L237" s="97"/>
      <c r="M237" s="97"/>
      <c r="N237" s="97"/>
      <c r="O237" s="89">
        <v>8.2220574945444297E-2</v>
      </c>
      <c r="P237" s="89"/>
      <c r="Q237" s="89"/>
      <c r="R237" s="89"/>
      <c r="S237" s="89"/>
      <c r="T237" s="89"/>
      <c r="U237" s="89"/>
      <c r="V237" s="89"/>
      <c r="W237" s="89"/>
      <c r="X237" s="89"/>
      <c r="Y237" s="89"/>
      <c r="Z237" s="88">
        <v>5801</v>
      </c>
      <c r="AA237" s="88"/>
      <c r="AB237" s="88"/>
      <c r="AC237" s="88"/>
      <c r="AD237" s="88"/>
      <c r="AE237" s="88"/>
      <c r="AF237" s="88"/>
      <c r="AG237" s="88"/>
      <c r="AH237" s="88"/>
      <c r="AI237" s="88"/>
      <c r="AJ237" s="89">
        <v>0.138125625029763</v>
      </c>
      <c r="AK237" s="89"/>
      <c r="AL237" s="89"/>
      <c r="AM237" s="89"/>
      <c r="AN237" s="89"/>
      <c r="AO237" s="89"/>
      <c r="AP237" s="89"/>
      <c r="AQ237" s="89"/>
      <c r="AR237" s="89"/>
      <c r="AS237" s="89"/>
    </row>
    <row r="238" spans="2:47" s="1" customFormat="1" ht="11.1" customHeight="1" x14ac:dyDescent="0.15">
      <c r="B238" s="11" t="s">
        <v>1187</v>
      </c>
      <c r="C238" s="97">
        <v>335066436.60999799</v>
      </c>
      <c r="D238" s="97"/>
      <c r="E238" s="97"/>
      <c r="F238" s="97"/>
      <c r="G238" s="97"/>
      <c r="H238" s="97"/>
      <c r="I238" s="97"/>
      <c r="J238" s="97"/>
      <c r="K238" s="97"/>
      <c r="L238" s="97"/>
      <c r="M238" s="97"/>
      <c r="N238" s="97"/>
      <c r="O238" s="89">
        <v>0.114416933485897</v>
      </c>
      <c r="P238" s="89"/>
      <c r="Q238" s="89"/>
      <c r="R238" s="89"/>
      <c r="S238" s="89"/>
      <c r="T238" s="89"/>
      <c r="U238" s="89"/>
      <c r="V238" s="89"/>
      <c r="W238" s="89"/>
      <c r="X238" s="89"/>
      <c r="Y238" s="89"/>
      <c r="Z238" s="88">
        <v>5681</v>
      </c>
      <c r="AA238" s="88"/>
      <c r="AB238" s="88"/>
      <c r="AC238" s="88"/>
      <c r="AD238" s="88"/>
      <c r="AE238" s="88"/>
      <c r="AF238" s="88"/>
      <c r="AG238" s="88"/>
      <c r="AH238" s="88"/>
      <c r="AI238" s="88"/>
      <c r="AJ238" s="89">
        <v>0.13526834611172001</v>
      </c>
      <c r="AK238" s="89"/>
      <c r="AL238" s="89"/>
      <c r="AM238" s="89"/>
      <c r="AN238" s="89"/>
      <c r="AO238" s="89"/>
      <c r="AP238" s="89"/>
      <c r="AQ238" s="89"/>
      <c r="AR238" s="89"/>
      <c r="AS238" s="89"/>
    </row>
    <row r="239" spans="2:47" s="1" customFormat="1" ht="11.1" customHeight="1" x14ac:dyDescent="0.15">
      <c r="B239" s="11" t="s">
        <v>1188</v>
      </c>
      <c r="C239" s="97">
        <v>413045323.31000102</v>
      </c>
      <c r="D239" s="97"/>
      <c r="E239" s="97"/>
      <c r="F239" s="97"/>
      <c r="G239" s="97"/>
      <c r="H239" s="97"/>
      <c r="I239" s="97"/>
      <c r="J239" s="97"/>
      <c r="K239" s="97"/>
      <c r="L239" s="97"/>
      <c r="M239" s="97"/>
      <c r="N239" s="97"/>
      <c r="O239" s="89">
        <v>0.14104480222478699</v>
      </c>
      <c r="P239" s="89"/>
      <c r="Q239" s="89"/>
      <c r="R239" s="89"/>
      <c r="S239" s="89"/>
      <c r="T239" s="89"/>
      <c r="U239" s="89"/>
      <c r="V239" s="89"/>
      <c r="W239" s="89"/>
      <c r="X239" s="89"/>
      <c r="Y239" s="89"/>
      <c r="Z239" s="88">
        <v>5571</v>
      </c>
      <c r="AA239" s="88"/>
      <c r="AB239" s="88"/>
      <c r="AC239" s="88"/>
      <c r="AD239" s="88"/>
      <c r="AE239" s="88"/>
      <c r="AF239" s="88"/>
      <c r="AG239" s="88"/>
      <c r="AH239" s="88"/>
      <c r="AI239" s="88"/>
      <c r="AJ239" s="89">
        <v>0.13264917377018001</v>
      </c>
      <c r="AK239" s="89"/>
      <c r="AL239" s="89"/>
      <c r="AM239" s="89"/>
      <c r="AN239" s="89"/>
      <c r="AO239" s="89"/>
      <c r="AP239" s="89"/>
      <c r="AQ239" s="89"/>
      <c r="AR239" s="89"/>
      <c r="AS239" s="89"/>
    </row>
    <row r="240" spans="2:47" s="1" customFormat="1" ht="11.1" customHeight="1" x14ac:dyDescent="0.15">
      <c r="B240" s="11" t="s">
        <v>1189</v>
      </c>
      <c r="C240" s="97">
        <v>457701371.67000097</v>
      </c>
      <c r="D240" s="97"/>
      <c r="E240" s="97"/>
      <c r="F240" s="97"/>
      <c r="G240" s="97"/>
      <c r="H240" s="97"/>
      <c r="I240" s="97"/>
      <c r="J240" s="97"/>
      <c r="K240" s="97"/>
      <c r="L240" s="97"/>
      <c r="M240" s="97"/>
      <c r="N240" s="97"/>
      <c r="O240" s="89">
        <v>0.15629374260402401</v>
      </c>
      <c r="P240" s="89"/>
      <c r="Q240" s="89"/>
      <c r="R240" s="89"/>
      <c r="S240" s="89"/>
      <c r="T240" s="89"/>
      <c r="U240" s="89"/>
      <c r="V240" s="89"/>
      <c r="W240" s="89"/>
      <c r="X240" s="89"/>
      <c r="Y240" s="89"/>
      <c r="Z240" s="88">
        <v>5250</v>
      </c>
      <c r="AA240" s="88"/>
      <c r="AB240" s="88"/>
      <c r="AC240" s="88"/>
      <c r="AD240" s="88"/>
      <c r="AE240" s="88"/>
      <c r="AF240" s="88"/>
      <c r="AG240" s="88"/>
      <c r="AH240" s="88"/>
      <c r="AI240" s="88"/>
      <c r="AJ240" s="89">
        <v>0.125005952664413</v>
      </c>
      <c r="AK240" s="89"/>
      <c r="AL240" s="89"/>
      <c r="AM240" s="89"/>
      <c r="AN240" s="89"/>
      <c r="AO240" s="89"/>
      <c r="AP240" s="89"/>
      <c r="AQ240" s="89"/>
      <c r="AR240" s="89"/>
      <c r="AS240" s="89"/>
    </row>
    <row r="241" spans="2:47" s="1" customFormat="1" ht="11.1" customHeight="1" x14ac:dyDescent="0.15">
      <c r="B241" s="11" t="s">
        <v>1190</v>
      </c>
      <c r="C241" s="97">
        <v>417136081.22000098</v>
      </c>
      <c r="D241" s="97"/>
      <c r="E241" s="97"/>
      <c r="F241" s="97"/>
      <c r="G241" s="97"/>
      <c r="H241" s="97"/>
      <c r="I241" s="97"/>
      <c r="J241" s="97"/>
      <c r="K241" s="97"/>
      <c r="L241" s="97"/>
      <c r="M241" s="97"/>
      <c r="N241" s="97"/>
      <c r="O241" s="89">
        <v>0.142441695272121</v>
      </c>
      <c r="P241" s="89"/>
      <c r="Q241" s="89"/>
      <c r="R241" s="89"/>
      <c r="S241" s="89"/>
      <c r="T241" s="89"/>
      <c r="U241" s="89"/>
      <c r="V241" s="89"/>
      <c r="W241" s="89"/>
      <c r="X241" s="89"/>
      <c r="Y241" s="89"/>
      <c r="Z241" s="88">
        <v>4215</v>
      </c>
      <c r="AA241" s="88"/>
      <c r="AB241" s="88"/>
      <c r="AC241" s="88"/>
      <c r="AD241" s="88"/>
      <c r="AE241" s="88"/>
      <c r="AF241" s="88"/>
      <c r="AG241" s="88"/>
      <c r="AH241" s="88"/>
      <c r="AI241" s="88"/>
      <c r="AJ241" s="89">
        <v>0.100361921996286</v>
      </c>
      <c r="AK241" s="89"/>
      <c r="AL241" s="89"/>
      <c r="AM241" s="89"/>
      <c r="AN241" s="89"/>
      <c r="AO241" s="89"/>
      <c r="AP241" s="89"/>
      <c r="AQ241" s="89"/>
      <c r="AR241" s="89"/>
      <c r="AS241" s="89"/>
    </row>
    <row r="242" spans="2:47" s="1" customFormat="1" ht="11.1" customHeight="1" x14ac:dyDescent="0.15">
      <c r="B242" s="11" t="s">
        <v>1191</v>
      </c>
      <c r="C242" s="97">
        <v>389331256.58999902</v>
      </c>
      <c r="D242" s="97"/>
      <c r="E242" s="97"/>
      <c r="F242" s="97"/>
      <c r="G242" s="97"/>
      <c r="H242" s="97"/>
      <c r="I242" s="97"/>
      <c r="J242" s="97"/>
      <c r="K242" s="97"/>
      <c r="L242" s="97"/>
      <c r="M242" s="97"/>
      <c r="N242" s="97"/>
      <c r="O242" s="89">
        <v>0.13294703265397001</v>
      </c>
      <c r="P242" s="89"/>
      <c r="Q242" s="89"/>
      <c r="R242" s="89"/>
      <c r="S242" s="89"/>
      <c r="T242" s="89"/>
      <c r="U242" s="89"/>
      <c r="V242" s="89"/>
      <c r="W242" s="89"/>
      <c r="X242" s="89"/>
      <c r="Y242" s="89"/>
      <c r="Z242" s="88">
        <v>3454</v>
      </c>
      <c r="AA242" s="88"/>
      <c r="AB242" s="88"/>
      <c r="AC242" s="88"/>
      <c r="AD242" s="88"/>
      <c r="AE242" s="88"/>
      <c r="AF242" s="88"/>
      <c r="AG242" s="88"/>
      <c r="AH242" s="88"/>
      <c r="AI242" s="88"/>
      <c r="AJ242" s="89">
        <v>8.2242011524358297E-2</v>
      </c>
      <c r="AK242" s="89"/>
      <c r="AL242" s="89"/>
      <c r="AM242" s="89"/>
      <c r="AN242" s="89"/>
      <c r="AO242" s="89"/>
      <c r="AP242" s="89"/>
      <c r="AQ242" s="89"/>
      <c r="AR242" s="89"/>
      <c r="AS242" s="89"/>
    </row>
    <row r="243" spans="2:47" s="1" customFormat="1" ht="11.1" customHeight="1" x14ac:dyDescent="0.15">
      <c r="B243" s="11" t="s">
        <v>1192</v>
      </c>
      <c r="C243" s="97">
        <v>276460727.93000001</v>
      </c>
      <c r="D243" s="97"/>
      <c r="E243" s="97"/>
      <c r="F243" s="97"/>
      <c r="G243" s="97"/>
      <c r="H243" s="97"/>
      <c r="I243" s="97"/>
      <c r="J243" s="97"/>
      <c r="K243" s="97"/>
      <c r="L243" s="97"/>
      <c r="M243" s="97"/>
      <c r="N243" s="97"/>
      <c r="O243" s="89">
        <v>9.4404527767869395E-2</v>
      </c>
      <c r="P243" s="89"/>
      <c r="Q243" s="89"/>
      <c r="R243" s="89"/>
      <c r="S243" s="89"/>
      <c r="T243" s="89"/>
      <c r="U243" s="89"/>
      <c r="V243" s="89"/>
      <c r="W243" s="89"/>
      <c r="X243" s="89"/>
      <c r="Y243" s="89"/>
      <c r="Z243" s="88">
        <v>1999</v>
      </c>
      <c r="AA243" s="88"/>
      <c r="AB243" s="88"/>
      <c r="AC243" s="88"/>
      <c r="AD243" s="88"/>
      <c r="AE243" s="88"/>
      <c r="AF243" s="88"/>
      <c r="AG243" s="88"/>
      <c r="AH243" s="88"/>
      <c r="AI243" s="88"/>
      <c r="AJ243" s="89">
        <v>4.7597504643078201E-2</v>
      </c>
      <c r="AK243" s="89"/>
      <c r="AL243" s="89"/>
      <c r="AM243" s="89"/>
      <c r="AN243" s="89"/>
      <c r="AO243" s="89"/>
      <c r="AP243" s="89"/>
      <c r="AQ243" s="89"/>
      <c r="AR243" s="89"/>
      <c r="AS243" s="89"/>
    </row>
    <row r="244" spans="2:47" s="1" customFormat="1" ht="11.1" customHeight="1" x14ac:dyDescent="0.15">
      <c r="B244" s="11" t="s">
        <v>1193</v>
      </c>
      <c r="C244" s="97">
        <v>188848665.71000001</v>
      </c>
      <c r="D244" s="97"/>
      <c r="E244" s="97"/>
      <c r="F244" s="97"/>
      <c r="G244" s="97"/>
      <c r="H244" s="97"/>
      <c r="I244" s="97"/>
      <c r="J244" s="97"/>
      <c r="K244" s="97"/>
      <c r="L244" s="97"/>
      <c r="M244" s="97"/>
      <c r="N244" s="97"/>
      <c r="O244" s="89">
        <v>6.4487166909503596E-2</v>
      </c>
      <c r="P244" s="89"/>
      <c r="Q244" s="89"/>
      <c r="R244" s="89"/>
      <c r="S244" s="89"/>
      <c r="T244" s="89"/>
      <c r="U244" s="89"/>
      <c r="V244" s="89"/>
      <c r="W244" s="89"/>
      <c r="X244" s="89"/>
      <c r="Y244" s="89"/>
      <c r="Z244" s="88">
        <v>1211</v>
      </c>
      <c r="AA244" s="88"/>
      <c r="AB244" s="88"/>
      <c r="AC244" s="88"/>
      <c r="AD244" s="88"/>
      <c r="AE244" s="88"/>
      <c r="AF244" s="88"/>
      <c r="AG244" s="88"/>
      <c r="AH244" s="88"/>
      <c r="AI244" s="88"/>
      <c r="AJ244" s="89">
        <v>2.88347064145912E-2</v>
      </c>
      <c r="AK244" s="89"/>
      <c r="AL244" s="89"/>
      <c r="AM244" s="89"/>
      <c r="AN244" s="89"/>
      <c r="AO244" s="89"/>
      <c r="AP244" s="89"/>
      <c r="AQ244" s="89"/>
      <c r="AR244" s="89"/>
      <c r="AS244" s="89"/>
    </row>
    <row r="245" spans="2:47" s="1" customFormat="1" ht="11.1" customHeight="1" x14ac:dyDescent="0.15">
      <c r="B245" s="11" t="s">
        <v>1194</v>
      </c>
      <c r="C245" s="97">
        <v>66468873.670000002</v>
      </c>
      <c r="D245" s="97"/>
      <c r="E245" s="97"/>
      <c r="F245" s="97"/>
      <c r="G245" s="97"/>
      <c r="H245" s="97"/>
      <c r="I245" s="97"/>
      <c r="J245" s="97"/>
      <c r="K245" s="97"/>
      <c r="L245" s="97"/>
      <c r="M245" s="97"/>
      <c r="N245" s="97"/>
      <c r="O245" s="89">
        <v>2.2697482847065902E-2</v>
      </c>
      <c r="P245" s="89"/>
      <c r="Q245" s="89"/>
      <c r="R245" s="89"/>
      <c r="S245" s="89"/>
      <c r="T245" s="89"/>
      <c r="U245" s="89"/>
      <c r="V245" s="89"/>
      <c r="W245" s="89"/>
      <c r="X245" s="89"/>
      <c r="Y245" s="89"/>
      <c r="Z245" s="88">
        <v>380</v>
      </c>
      <c r="AA245" s="88"/>
      <c r="AB245" s="88"/>
      <c r="AC245" s="88"/>
      <c r="AD245" s="88"/>
      <c r="AE245" s="88"/>
      <c r="AF245" s="88"/>
      <c r="AG245" s="88"/>
      <c r="AH245" s="88"/>
      <c r="AI245" s="88"/>
      <c r="AJ245" s="89">
        <v>9.0480499071384397E-3</v>
      </c>
      <c r="AK245" s="89"/>
      <c r="AL245" s="89"/>
      <c r="AM245" s="89"/>
      <c r="AN245" s="89"/>
      <c r="AO245" s="89"/>
      <c r="AP245" s="89"/>
      <c r="AQ245" s="89"/>
      <c r="AR245" s="89"/>
      <c r="AS245" s="89"/>
    </row>
    <row r="246" spans="2:47" s="1" customFormat="1" ht="11.1" customHeight="1" x14ac:dyDescent="0.15">
      <c r="B246" s="11" t="s">
        <v>1195</v>
      </c>
      <c r="C246" s="97">
        <v>5347742.4800000004</v>
      </c>
      <c r="D246" s="97"/>
      <c r="E246" s="97"/>
      <c r="F246" s="97"/>
      <c r="G246" s="97"/>
      <c r="H246" s="97"/>
      <c r="I246" s="97"/>
      <c r="J246" s="97"/>
      <c r="K246" s="97"/>
      <c r="L246" s="97"/>
      <c r="M246" s="97"/>
      <c r="N246" s="97"/>
      <c r="O246" s="89">
        <v>1.82612231121812E-3</v>
      </c>
      <c r="P246" s="89"/>
      <c r="Q246" s="89"/>
      <c r="R246" s="89"/>
      <c r="S246" s="89"/>
      <c r="T246" s="89"/>
      <c r="U246" s="89"/>
      <c r="V246" s="89"/>
      <c r="W246" s="89"/>
      <c r="X246" s="89"/>
      <c r="Y246" s="89"/>
      <c r="Z246" s="88">
        <v>36</v>
      </c>
      <c r="AA246" s="88"/>
      <c r="AB246" s="88"/>
      <c r="AC246" s="88"/>
      <c r="AD246" s="88"/>
      <c r="AE246" s="88"/>
      <c r="AF246" s="88"/>
      <c r="AG246" s="88"/>
      <c r="AH246" s="88"/>
      <c r="AI246" s="88"/>
      <c r="AJ246" s="89">
        <v>8.5718367541311505E-4</v>
      </c>
      <c r="AK246" s="89"/>
      <c r="AL246" s="89"/>
      <c r="AM246" s="89"/>
      <c r="AN246" s="89"/>
      <c r="AO246" s="89"/>
      <c r="AP246" s="89"/>
      <c r="AQ246" s="89"/>
      <c r="AR246" s="89"/>
      <c r="AS246" s="89"/>
    </row>
    <row r="247" spans="2:47" s="1" customFormat="1" ht="11.1" customHeight="1" x14ac:dyDescent="0.15">
      <c r="B247" s="11" t="s">
        <v>1196</v>
      </c>
      <c r="C247" s="97">
        <v>3134719.55</v>
      </c>
      <c r="D247" s="97"/>
      <c r="E247" s="97"/>
      <c r="F247" s="97"/>
      <c r="G247" s="97"/>
      <c r="H247" s="97"/>
      <c r="I247" s="97"/>
      <c r="J247" s="97"/>
      <c r="K247" s="97"/>
      <c r="L247" s="97"/>
      <c r="M247" s="97"/>
      <c r="N247" s="97"/>
      <c r="O247" s="89">
        <v>1.07042950012556E-3</v>
      </c>
      <c r="P247" s="89"/>
      <c r="Q247" s="89"/>
      <c r="R247" s="89"/>
      <c r="S247" s="89"/>
      <c r="T247" s="89"/>
      <c r="U247" s="89"/>
      <c r="V247" s="89"/>
      <c r="W247" s="89"/>
      <c r="X247" s="89"/>
      <c r="Y247" s="89"/>
      <c r="Z247" s="88">
        <v>26</v>
      </c>
      <c r="AA247" s="88"/>
      <c r="AB247" s="88"/>
      <c r="AC247" s="88"/>
      <c r="AD247" s="88"/>
      <c r="AE247" s="88"/>
      <c r="AF247" s="88"/>
      <c r="AG247" s="88"/>
      <c r="AH247" s="88"/>
      <c r="AI247" s="88"/>
      <c r="AJ247" s="89">
        <v>6.1907709890947197E-4</v>
      </c>
      <c r="AK247" s="89"/>
      <c r="AL247" s="89"/>
      <c r="AM247" s="89"/>
      <c r="AN247" s="89"/>
      <c r="AO247" s="89"/>
      <c r="AP247" s="89"/>
      <c r="AQ247" s="89"/>
      <c r="AR247" s="89"/>
      <c r="AS247" s="89"/>
    </row>
    <row r="248" spans="2:47" s="1" customFormat="1" ht="11.1" customHeight="1" x14ac:dyDescent="0.15">
      <c r="B248" s="11" t="s">
        <v>1197</v>
      </c>
      <c r="C248" s="97">
        <v>10407253.68</v>
      </c>
      <c r="D248" s="97"/>
      <c r="E248" s="97"/>
      <c r="F248" s="97"/>
      <c r="G248" s="97"/>
      <c r="H248" s="97"/>
      <c r="I248" s="97"/>
      <c r="J248" s="97"/>
      <c r="K248" s="97"/>
      <c r="L248" s="97"/>
      <c r="M248" s="97"/>
      <c r="N248" s="97"/>
      <c r="O248" s="89">
        <v>3.5538207411129601E-3</v>
      </c>
      <c r="P248" s="89"/>
      <c r="Q248" s="89"/>
      <c r="R248" s="89"/>
      <c r="S248" s="89"/>
      <c r="T248" s="89"/>
      <c r="U248" s="89"/>
      <c r="V248" s="89"/>
      <c r="W248" s="89"/>
      <c r="X248" s="89"/>
      <c r="Y248" s="89"/>
      <c r="Z248" s="88">
        <v>100</v>
      </c>
      <c r="AA248" s="88"/>
      <c r="AB248" s="88"/>
      <c r="AC248" s="88"/>
      <c r="AD248" s="88"/>
      <c r="AE248" s="88"/>
      <c r="AF248" s="88"/>
      <c r="AG248" s="88"/>
      <c r="AH248" s="88"/>
      <c r="AI248" s="88"/>
      <c r="AJ248" s="89">
        <v>2.38106576503643E-3</v>
      </c>
      <c r="AK248" s="89"/>
      <c r="AL248" s="89"/>
      <c r="AM248" s="89"/>
      <c r="AN248" s="89"/>
      <c r="AO248" s="89"/>
      <c r="AP248" s="89"/>
      <c r="AQ248" s="89"/>
      <c r="AR248" s="89"/>
      <c r="AS248" s="89"/>
    </row>
    <row r="249" spans="2:47" s="1" customFormat="1" ht="12.75" customHeight="1" x14ac:dyDescent="0.15">
      <c r="B249" s="46"/>
      <c r="C249" s="98">
        <v>2928468946</v>
      </c>
      <c r="D249" s="98"/>
      <c r="E249" s="98"/>
      <c r="F249" s="98"/>
      <c r="G249" s="98"/>
      <c r="H249" s="98"/>
      <c r="I249" s="98"/>
      <c r="J249" s="98"/>
      <c r="K249" s="98"/>
      <c r="L249" s="98"/>
      <c r="M249" s="98"/>
      <c r="N249" s="98"/>
      <c r="O249" s="96">
        <v>1</v>
      </c>
      <c r="P249" s="96"/>
      <c r="Q249" s="96"/>
      <c r="R249" s="96"/>
      <c r="S249" s="96"/>
      <c r="T249" s="96"/>
      <c r="U249" s="96"/>
      <c r="V249" s="96"/>
      <c r="W249" s="96"/>
      <c r="X249" s="96"/>
      <c r="Y249" s="96"/>
      <c r="Z249" s="95">
        <v>41998</v>
      </c>
      <c r="AA249" s="95"/>
      <c r="AB249" s="95"/>
      <c r="AC249" s="95"/>
      <c r="AD249" s="95"/>
      <c r="AE249" s="95"/>
      <c r="AF249" s="95"/>
      <c r="AG249" s="95"/>
      <c r="AH249" s="95"/>
      <c r="AI249" s="95"/>
      <c r="AJ249" s="96">
        <v>1</v>
      </c>
      <c r="AK249" s="96"/>
      <c r="AL249" s="96"/>
      <c r="AM249" s="96"/>
      <c r="AN249" s="96"/>
      <c r="AO249" s="96"/>
      <c r="AP249" s="96"/>
      <c r="AQ249" s="96"/>
      <c r="AR249" s="96"/>
      <c r="AS249" s="96"/>
    </row>
    <row r="250" spans="2:47" s="1" customFormat="1" ht="9" customHeight="1" x14ac:dyDescent="0.15"/>
    <row r="251" spans="2:47" s="1" customFormat="1" ht="19.2" customHeight="1" x14ac:dyDescent="0.15">
      <c r="B251" s="83" t="s">
        <v>1230</v>
      </c>
      <c r="C251" s="83"/>
      <c r="D251" s="83"/>
      <c r="E251" s="83"/>
      <c r="F251" s="83"/>
      <c r="G251" s="83"/>
      <c r="H251" s="83"/>
      <c r="I251" s="83"/>
      <c r="J251" s="83"/>
      <c r="K251" s="83"/>
      <c r="L251" s="83"/>
      <c r="M251" s="83"/>
      <c r="N251" s="83"/>
      <c r="O251" s="83"/>
      <c r="P251" s="83"/>
      <c r="Q251" s="83"/>
      <c r="R251" s="83"/>
      <c r="S251" s="83"/>
      <c r="T251" s="83"/>
      <c r="U251" s="83"/>
      <c r="V251" s="83"/>
      <c r="W251" s="83"/>
      <c r="X251" s="83"/>
      <c r="Y251" s="83"/>
      <c r="Z251" s="83"/>
      <c r="AA251" s="83"/>
      <c r="AB251" s="83"/>
      <c r="AC251" s="83"/>
      <c r="AD251" s="83"/>
      <c r="AE251" s="83"/>
      <c r="AF251" s="83"/>
      <c r="AG251" s="83"/>
      <c r="AH251" s="83"/>
      <c r="AI251" s="83"/>
      <c r="AJ251" s="83"/>
      <c r="AK251" s="83"/>
      <c r="AL251" s="83"/>
      <c r="AM251" s="83"/>
      <c r="AN251" s="83"/>
      <c r="AO251" s="83"/>
      <c r="AP251" s="83"/>
      <c r="AQ251" s="83"/>
      <c r="AR251" s="83"/>
      <c r="AS251" s="83"/>
      <c r="AT251" s="83"/>
      <c r="AU251" s="83"/>
    </row>
    <row r="252" spans="2:47" s="1" customFormat="1" ht="7.95" customHeight="1" x14ac:dyDescent="0.15"/>
    <row r="253" spans="2:47" s="1" customFormat="1" ht="12.75" customHeight="1" x14ac:dyDescent="0.15">
      <c r="B253" s="45"/>
      <c r="C253" s="79" t="s">
        <v>1103</v>
      </c>
      <c r="D253" s="79"/>
      <c r="E253" s="79"/>
      <c r="F253" s="79"/>
      <c r="G253" s="79"/>
      <c r="H253" s="79"/>
      <c r="I253" s="79"/>
      <c r="J253" s="79"/>
      <c r="K253" s="79"/>
      <c r="L253" s="79"/>
      <c r="M253" s="79"/>
      <c r="N253" s="79"/>
      <c r="O253" s="79" t="s">
        <v>1104</v>
      </c>
      <c r="P253" s="79"/>
      <c r="Q253" s="79"/>
      <c r="R253" s="79"/>
      <c r="S253" s="79"/>
      <c r="T253" s="79"/>
      <c r="U253" s="79"/>
      <c r="V253" s="79"/>
      <c r="W253" s="79"/>
      <c r="X253" s="79"/>
      <c r="Y253" s="79"/>
      <c r="Z253" s="79" t="s">
        <v>1105</v>
      </c>
      <c r="AA253" s="79"/>
      <c r="AB253" s="79"/>
      <c r="AC253" s="79"/>
      <c r="AD253" s="79"/>
      <c r="AE253" s="79"/>
      <c r="AF253" s="79"/>
      <c r="AG253" s="79"/>
      <c r="AH253" s="79"/>
      <c r="AI253" s="79"/>
      <c r="AJ253" s="79" t="s">
        <v>1104</v>
      </c>
      <c r="AK253" s="79"/>
      <c r="AL253" s="79"/>
      <c r="AM253" s="79"/>
      <c r="AN253" s="79"/>
      <c r="AO253" s="79"/>
      <c r="AP253" s="79"/>
      <c r="AQ253" s="79"/>
      <c r="AR253" s="79"/>
      <c r="AS253" s="79"/>
    </row>
    <row r="254" spans="2:47" s="1" customFormat="1" ht="11.1" customHeight="1" x14ac:dyDescent="0.15">
      <c r="B254" s="11" t="s">
        <v>1185</v>
      </c>
      <c r="C254" s="97">
        <v>62938988.2700001</v>
      </c>
      <c r="D254" s="97"/>
      <c r="E254" s="97"/>
      <c r="F254" s="97"/>
      <c r="G254" s="97"/>
      <c r="H254" s="97"/>
      <c r="I254" s="97"/>
      <c r="J254" s="97"/>
      <c r="K254" s="97"/>
      <c r="L254" s="97"/>
      <c r="M254" s="97"/>
      <c r="N254" s="97"/>
      <c r="O254" s="89">
        <v>2.1492113944376501E-2</v>
      </c>
      <c r="P254" s="89"/>
      <c r="Q254" s="89"/>
      <c r="R254" s="89"/>
      <c r="S254" s="89"/>
      <c r="T254" s="89"/>
      <c r="U254" s="89"/>
      <c r="V254" s="89"/>
      <c r="W254" s="89"/>
      <c r="X254" s="89"/>
      <c r="Y254" s="89"/>
      <c r="Z254" s="88">
        <v>5881</v>
      </c>
      <c r="AA254" s="88"/>
      <c r="AB254" s="88"/>
      <c r="AC254" s="88"/>
      <c r="AD254" s="88"/>
      <c r="AE254" s="88"/>
      <c r="AF254" s="88"/>
      <c r="AG254" s="88"/>
      <c r="AH254" s="88"/>
      <c r="AI254" s="88"/>
      <c r="AJ254" s="89">
        <v>0.14003047764179199</v>
      </c>
      <c r="AK254" s="89"/>
      <c r="AL254" s="89"/>
      <c r="AM254" s="89"/>
      <c r="AN254" s="89"/>
      <c r="AO254" s="89"/>
      <c r="AP254" s="89"/>
      <c r="AQ254" s="89"/>
      <c r="AR254" s="89"/>
      <c r="AS254" s="89"/>
    </row>
    <row r="255" spans="2:47" s="1" customFormat="1" ht="11.1" customHeight="1" x14ac:dyDescent="0.15">
      <c r="B255" s="11" t="s">
        <v>1186</v>
      </c>
      <c r="C255" s="97">
        <v>141597952.18000001</v>
      </c>
      <c r="D255" s="97"/>
      <c r="E255" s="97"/>
      <c r="F255" s="97"/>
      <c r="G255" s="97"/>
      <c r="H255" s="97"/>
      <c r="I255" s="97"/>
      <c r="J255" s="97"/>
      <c r="K255" s="97"/>
      <c r="L255" s="97"/>
      <c r="M255" s="97"/>
      <c r="N255" s="97"/>
      <c r="O255" s="89">
        <v>4.8352212296261098E-2</v>
      </c>
      <c r="P255" s="89"/>
      <c r="Q255" s="89"/>
      <c r="R255" s="89"/>
      <c r="S255" s="89"/>
      <c r="T255" s="89"/>
      <c r="U255" s="89"/>
      <c r="V255" s="89"/>
      <c r="W255" s="89"/>
      <c r="X255" s="89"/>
      <c r="Y255" s="89"/>
      <c r="Z255" s="88">
        <v>4348</v>
      </c>
      <c r="AA255" s="88"/>
      <c r="AB255" s="88"/>
      <c r="AC255" s="88"/>
      <c r="AD255" s="88"/>
      <c r="AE255" s="88"/>
      <c r="AF255" s="88"/>
      <c r="AG255" s="88"/>
      <c r="AH255" s="88"/>
      <c r="AI255" s="88"/>
      <c r="AJ255" s="89">
        <v>0.10352873946378401</v>
      </c>
      <c r="AK255" s="89"/>
      <c r="AL255" s="89"/>
      <c r="AM255" s="89"/>
      <c r="AN255" s="89"/>
      <c r="AO255" s="89"/>
      <c r="AP255" s="89"/>
      <c r="AQ255" s="89"/>
      <c r="AR255" s="89"/>
      <c r="AS255" s="89"/>
    </row>
    <row r="256" spans="2:47" s="1" customFormat="1" ht="11.1" customHeight="1" x14ac:dyDescent="0.15">
      <c r="B256" s="11" t="s">
        <v>1187</v>
      </c>
      <c r="C256" s="97">
        <v>216713470.86000001</v>
      </c>
      <c r="D256" s="97"/>
      <c r="E256" s="97"/>
      <c r="F256" s="97"/>
      <c r="G256" s="97"/>
      <c r="H256" s="97"/>
      <c r="I256" s="97"/>
      <c r="J256" s="97"/>
      <c r="K256" s="97"/>
      <c r="L256" s="97"/>
      <c r="M256" s="97"/>
      <c r="N256" s="97"/>
      <c r="O256" s="89">
        <v>7.4002311397567896E-2</v>
      </c>
      <c r="P256" s="89"/>
      <c r="Q256" s="89"/>
      <c r="R256" s="89"/>
      <c r="S256" s="89"/>
      <c r="T256" s="89"/>
      <c r="U256" s="89"/>
      <c r="V256" s="89"/>
      <c r="W256" s="89"/>
      <c r="X256" s="89"/>
      <c r="Y256" s="89"/>
      <c r="Z256" s="88">
        <v>4483</v>
      </c>
      <c r="AA256" s="88"/>
      <c r="AB256" s="88"/>
      <c r="AC256" s="88"/>
      <c r="AD256" s="88"/>
      <c r="AE256" s="88"/>
      <c r="AF256" s="88"/>
      <c r="AG256" s="88"/>
      <c r="AH256" s="88"/>
      <c r="AI256" s="88"/>
      <c r="AJ256" s="89">
        <v>0.106743178246583</v>
      </c>
      <c r="AK256" s="89"/>
      <c r="AL256" s="89"/>
      <c r="AM256" s="89"/>
      <c r="AN256" s="89"/>
      <c r="AO256" s="89"/>
      <c r="AP256" s="89"/>
      <c r="AQ256" s="89"/>
      <c r="AR256" s="89"/>
      <c r="AS256" s="89"/>
    </row>
    <row r="257" spans="2:47" s="1" customFormat="1" ht="11.1" customHeight="1" x14ac:dyDescent="0.15">
      <c r="B257" s="11" t="s">
        <v>1188</v>
      </c>
      <c r="C257" s="97">
        <v>307256104.33999902</v>
      </c>
      <c r="D257" s="97"/>
      <c r="E257" s="97"/>
      <c r="F257" s="97"/>
      <c r="G257" s="97"/>
      <c r="H257" s="97"/>
      <c r="I257" s="97"/>
      <c r="J257" s="97"/>
      <c r="K257" s="97"/>
      <c r="L257" s="97"/>
      <c r="M257" s="97"/>
      <c r="N257" s="97"/>
      <c r="O257" s="89">
        <v>0.104920390144372</v>
      </c>
      <c r="P257" s="89"/>
      <c r="Q257" s="89"/>
      <c r="R257" s="89"/>
      <c r="S257" s="89"/>
      <c r="T257" s="89"/>
      <c r="U257" s="89"/>
      <c r="V257" s="89"/>
      <c r="W257" s="89"/>
      <c r="X257" s="89"/>
      <c r="Y257" s="89"/>
      <c r="Z257" s="88">
        <v>5040</v>
      </c>
      <c r="AA257" s="88"/>
      <c r="AB257" s="88"/>
      <c r="AC257" s="88"/>
      <c r="AD257" s="88"/>
      <c r="AE257" s="88"/>
      <c r="AF257" s="88"/>
      <c r="AG257" s="88"/>
      <c r="AH257" s="88"/>
      <c r="AI257" s="88"/>
      <c r="AJ257" s="89">
        <v>0.120005714557836</v>
      </c>
      <c r="AK257" s="89"/>
      <c r="AL257" s="89"/>
      <c r="AM257" s="89"/>
      <c r="AN257" s="89"/>
      <c r="AO257" s="89"/>
      <c r="AP257" s="89"/>
      <c r="AQ257" s="89"/>
      <c r="AR257" s="89"/>
      <c r="AS257" s="89"/>
    </row>
    <row r="258" spans="2:47" s="1" customFormat="1" ht="11.1" customHeight="1" x14ac:dyDescent="0.15">
      <c r="B258" s="11" t="s">
        <v>1189</v>
      </c>
      <c r="C258" s="97">
        <v>381488072.56</v>
      </c>
      <c r="D258" s="97"/>
      <c r="E258" s="97"/>
      <c r="F258" s="97"/>
      <c r="G258" s="97"/>
      <c r="H258" s="97"/>
      <c r="I258" s="97"/>
      <c r="J258" s="97"/>
      <c r="K258" s="97"/>
      <c r="L258" s="97"/>
      <c r="M258" s="97"/>
      <c r="N258" s="97"/>
      <c r="O258" s="89">
        <v>0.13026877853052701</v>
      </c>
      <c r="P258" s="89"/>
      <c r="Q258" s="89"/>
      <c r="R258" s="89"/>
      <c r="S258" s="89"/>
      <c r="T258" s="89"/>
      <c r="U258" s="89"/>
      <c r="V258" s="89"/>
      <c r="W258" s="89"/>
      <c r="X258" s="89"/>
      <c r="Y258" s="89"/>
      <c r="Z258" s="88">
        <v>5061</v>
      </c>
      <c r="AA258" s="88"/>
      <c r="AB258" s="88"/>
      <c r="AC258" s="88"/>
      <c r="AD258" s="88"/>
      <c r="AE258" s="88"/>
      <c r="AF258" s="88"/>
      <c r="AG258" s="88"/>
      <c r="AH258" s="88"/>
      <c r="AI258" s="88"/>
      <c r="AJ258" s="89">
        <v>0.120505738368494</v>
      </c>
      <c r="AK258" s="89"/>
      <c r="AL258" s="89"/>
      <c r="AM258" s="89"/>
      <c r="AN258" s="89"/>
      <c r="AO258" s="89"/>
      <c r="AP258" s="89"/>
      <c r="AQ258" s="89"/>
      <c r="AR258" s="89"/>
      <c r="AS258" s="89"/>
    </row>
    <row r="259" spans="2:47" s="1" customFormat="1" ht="11.1" customHeight="1" x14ac:dyDescent="0.15">
      <c r="B259" s="11" t="s">
        <v>1190</v>
      </c>
      <c r="C259" s="97">
        <v>415339570.010001</v>
      </c>
      <c r="D259" s="97"/>
      <c r="E259" s="97"/>
      <c r="F259" s="97"/>
      <c r="G259" s="97"/>
      <c r="H259" s="97"/>
      <c r="I259" s="97"/>
      <c r="J259" s="97"/>
      <c r="K259" s="97"/>
      <c r="L259" s="97"/>
      <c r="M259" s="97"/>
      <c r="N259" s="97"/>
      <c r="O259" s="89">
        <v>0.141828230952325</v>
      </c>
      <c r="P259" s="89"/>
      <c r="Q259" s="89"/>
      <c r="R259" s="89"/>
      <c r="S259" s="89"/>
      <c r="T259" s="89"/>
      <c r="U259" s="89"/>
      <c r="V259" s="89"/>
      <c r="W259" s="89"/>
      <c r="X259" s="89"/>
      <c r="Y259" s="89"/>
      <c r="Z259" s="88">
        <v>4859</v>
      </c>
      <c r="AA259" s="88"/>
      <c r="AB259" s="88"/>
      <c r="AC259" s="88"/>
      <c r="AD259" s="88"/>
      <c r="AE259" s="88"/>
      <c r="AF259" s="88"/>
      <c r="AG259" s="88"/>
      <c r="AH259" s="88"/>
      <c r="AI259" s="88"/>
      <c r="AJ259" s="89">
        <v>0.11569598552312001</v>
      </c>
      <c r="AK259" s="89"/>
      <c r="AL259" s="89"/>
      <c r="AM259" s="89"/>
      <c r="AN259" s="89"/>
      <c r="AO259" s="89"/>
      <c r="AP259" s="89"/>
      <c r="AQ259" s="89"/>
      <c r="AR259" s="89"/>
      <c r="AS259" s="89"/>
    </row>
    <row r="260" spans="2:47" s="1" customFormat="1" ht="11.1" customHeight="1" x14ac:dyDescent="0.15">
      <c r="B260" s="11" t="s">
        <v>1191</v>
      </c>
      <c r="C260" s="97">
        <v>473796212.15000099</v>
      </c>
      <c r="D260" s="97"/>
      <c r="E260" s="97"/>
      <c r="F260" s="97"/>
      <c r="G260" s="97"/>
      <c r="H260" s="97"/>
      <c r="I260" s="97"/>
      <c r="J260" s="97"/>
      <c r="K260" s="97"/>
      <c r="L260" s="97"/>
      <c r="M260" s="97"/>
      <c r="N260" s="97"/>
      <c r="O260" s="89">
        <v>0.161789734119311</v>
      </c>
      <c r="P260" s="89"/>
      <c r="Q260" s="89"/>
      <c r="R260" s="89"/>
      <c r="S260" s="89"/>
      <c r="T260" s="89"/>
      <c r="U260" s="89"/>
      <c r="V260" s="89"/>
      <c r="W260" s="89"/>
      <c r="X260" s="89"/>
      <c r="Y260" s="89"/>
      <c r="Z260" s="88">
        <v>4912</v>
      </c>
      <c r="AA260" s="88"/>
      <c r="AB260" s="88"/>
      <c r="AC260" s="88"/>
      <c r="AD260" s="88"/>
      <c r="AE260" s="88"/>
      <c r="AF260" s="88"/>
      <c r="AG260" s="88"/>
      <c r="AH260" s="88"/>
      <c r="AI260" s="88"/>
      <c r="AJ260" s="89">
        <v>0.116957950378589</v>
      </c>
      <c r="AK260" s="89"/>
      <c r="AL260" s="89"/>
      <c r="AM260" s="89"/>
      <c r="AN260" s="89"/>
      <c r="AO260" s="89"/>
      <c r="AP260" s="89"/>
      <c r="AQ260" s="89"/>
      <c r="AR260" s="89"/>
      <c r="AS260" s="89"/>
    </row>
    <row r="261" spans="2:47" s="1" customFormat="1" ht="11.1" customHeight="1" x14ac:dyDescent="0.15">
      <c r="B261" s="11" t="s">
        <v>1192</v>
      </c>
      <c r="C261" s="97">
        <v>472345421.60000199</v>
      </c>
      <c r="D261" s="97"/>
      <c r="E261" s="97"/>
      <c r="F261" s="97"/>
      <c r="G261" s="97"/>
      <c r="H261" s="97"/>
      <c r="I261" s="97"/>
      <c r="J261" s="97"/>
      <c r="K261" s="97"/>
      <c r="L261" s="97"/>
      <c r="M261" s="97"/>
      <c r="N261" s="97"/>
      <c r="O261" s="89">
        <v>0.161294324887815</v>
      </c>
      <c r="P261" s="89"/>
      <c r="Q261" s="89"/>
      <c r="R261" s="89"/>
      <c r="S261" s="89"/>
      <c r="T261" s="89"/>
      <c r="U261" s="89"/>
      <c r="V261" s="89"/>
      <c r="W261" s="89"/>
      <c r="X261" s="89"/>
      <c r="Y261" s="89"/>
      <c r="Z261" s="88">
        <v>4117</v>
      </c>
      <c r="AA261" s="88"/>
      <c r="AB261" s="88"/>
      <c r="AC261" s="88"/>
      <c r="AD261" s="88"/>
      <c r="AE261" s="88"/>
      <c r="AF261" s="88"/>
      <c r="AG261" s="88"/>
      <c r="AH261" s="88"/>
      <c r="AI261" s="88"/>
      <c r="AJ261" s="89">
        <v>9.8028477546549794E-2</v>
      </c>
      <c r="AK261" s="89"/>
      <c r="AL261" s="89"/>
      <c r="AM261" s="89"/>
      <c r="AN261" s="89"/>
      <c r="AO261" s="89"/>
      <c r="AP261" s="89"/>
      <c r="AQ261" s="89"/>
      <c r="AR261" s="89"/>
      <c r="AS261" s="89"/>
    </row>
    <row r="262" spans="2:47" s="1" customFormat="1" ht="11.1" customHeight="1" x14ac:dyDescent="0.15">
      <c r="B262" s="11" t="s">
        <v>1193</v>
      </c>
      <c r="C262" s="97">
        <v>326941817.64999998</v>
      </c>
      <c r="D262" s="97"/>
      <c r="E262" s="97"/>
      <c r="F262" s="97"/>
      <c r="G262" s="97"/>
      <c r="H262" s="97"/>
      <c r="I262" s="97"/>
      <c r="J262" s="97"/>
      <c r="K262" s="97"/>
      <c r="L262" s="97"/>
      <c r="M262" s="97"/>
      <c r="N262" s="97"/>
      <c r="O262" s="89">
        <v>0.111642576267223</v>
      </c>
      <c r="P262" s="89"/>
      <c r="Q262" s="89"/>
      <c r="R262" s="89"/>
      <c r="S262" s="89"/>
      <c r="T262" s="89"/>
      <c r="U262" s="89"/>
      <c r="V262" s="89"/>
      <c r="W262" s="89"/>
      <c r="X262" s="89"/>
      <c r="Y262" s="89"/>
      <c r="Z262" s="88">
        <v>2409</v>
      </c>
      <c r="AA262" s="88"/>
      <c r="AB262" s="88"/>
      <c r="AC262" s="88"/>
      <c r="AD262" s="88"/>
      <c r="AE262" s="88"/>
      <c r="AF262" s="88"/>
      <c r="AG262" s="88"/>
      <c r="AH262" s="88"/>
      <c r="AI262" s="88"/>
      <c r="AJ262" s="89">
        <v>5.73598742797276E-2</v>
      </c>
      <c r="AK262" s="89"/>
      <c r="AL262" s="89"/>
      <c r="AM262" s="89"/>
      <c r="AN262" s="89"/>
      <c r="AO262" s="89"/>
      <c r="AP262" s="89"/>
      <c r="AQ262" s="89"/>
      <c r="AR262" s="89"/>
      <c r="AS262" s="89"/>
    </row>
    <row r="263" spans="2:47" s="1" customFormat="1" ht="11.1" customHeight="1" x14ac:dyDescent="0.15">
      <c r="B263" s="11" t="s">
        <v>1194</v>
      </c>
      <c r="C263" s="97">
        <v>99677992.540000096</v>
      </c>
      <c r="D263" s="97"/>
      <c r="E263" s="97"/>
      <c r="F263" s="97"/>
      <c r="G263" s="97"/>
      <c r="H263" s="97"/>
      <c r="I263" s="97"/>
      <c r="J263" s="97"/>
      <c r="K263" s="97"/>
      <c r="L263" s="97"/>
      <c r="M263" s="97"/>
      <c r="N263" s="97"/>
      <c r="O263" s="89">
        <v>3.4037578809278601E-2</v>
      </c>
      <c r="P263" s="89"/>
      <c r="Q263" s="89"/>
      <c r="R263" s="89"/>
      <c r="S263" s="89"/>
      <c r="T263" s="89"/>
      <c r="U263" s="89"/>
      <c r="V263" s="89"/>
      <c r="W263" s="89"/>
      <c r="X263" s="89"/>
      <c r="Y263" s="89"/>
      <c r="Z263" s="88">
        <v>618</v>
      </c>
      <c r="AA263" s="88"/>
      <c r="AB263" s="88"/>
      <c r="AC263" s="88"/>
      <c r="AD263" s="88"/>
      <c r="AE263" s="88"/>
      <c r="AF263" s="88"/>
      <c r="AG263" s="88"/>
      <c r="AH263" s="88"/>
      <c r="AI263" s="88"/>
      <c r="AJ263" s="89">
        <v>1.4714986427925099E-2</v>
      </c>
      <c r="AK263" s="89"/>
      <c r="AL263" s="89"/>
      <c r="AM263" s="89"/>
      <c r="AN263" s="89"/>
      <c r="AO263" s="89"/>
      <c r="AP263" s="89"/>
      <c r="AQ263" s="89"/>
      <c r="AR263" s="89"/>
      <c r="AS263" s="89"/>
    </row>
    <row r="264" spans="2:47" s="1" customFormat="1" ht="11.1" customHeight="1" x14ac:dyDescent="0.15">
      <c r="B264" s="11" t="s">
        <v>1195</v>
      </c>
      <c r="C264" s="97">
        <v>9532515.6999999993</v>
      </c>
      <c r="D264" s="97"/>
      <c r="E264" s="97"/>
      <c r="F264" s="97"/>
      <c r="G264" s="97"/>
      <c r="H264" s="97"/>
      <c r="I264" s="97"/>
      <c r="J264" s="97"/>
      <c r="K264" s="97"/>
      <c r="L264" s="97"/>
      <c r="M264" s="97"/>
      <c r="N264" s="97"/>
      <c r="O264" s="89">
        <v>3.2551192707781602E-3</v>
      </c>
      <c r="P264" s="89"/>
      <c r="Q264" s="89"/>
      <c r="R264" s="89"/>
      <c r="S264" s="89"/>
      <c r="T264" s="89"/>
      <c r="U264" s="89"/>
      <c r="V264" s="89"/>
      <c r="W264" s="89"/>
      <c r="X264" s="89"/>
      <c r="Y264" s="89"/>
      <c r="Z264" s="88">
        <v>92</v>
      </c>
      <c r="AA264" s="88"/>
      <c r="AB264" s="88"/>
      <c r="AC264" s="88"/>
      <c r="AD264" s="88"/>
      <c r="AE264" s="88"/>
      <c r="AF264" s="88"/>
      <c r="AG264" s="88"/>
      <c r="AH264" s="88"/>
      <c r="AI264" s="88"/>
      <c r="AJ264" s="89">
        <v>2.1905805038335202E-3</v>
      </c>
      <c r="AK264" s="89"/>
      <c r="AL264" s="89"/>
      <c r="AM264" s="89"/>
      <c r="AN264" s="89"/>
      <c r="AO264" s="89"/>
      <c r="AP264" s="89"/>
      <c r="AQ264" s="89"/>
      <c r="AR264" s="89"/>
      <c r="AS264" s="89"/>
    </row>
    <row r="265" spans="2:47" s="1" customFormat="1" ht="11.1" customHeight="1" x14ac:dyDescent="0.15">
      <c r="B265" s="11" t="s">
        <v>1196</v>
      </c>
      <c r="C265" s="97">
        <v>4697804.7699999996</v>
      </c>
      <c r="D265" s="97"/>
      <c r="E265" s="97"/>
      <c r="F265" s="97"/>
      <c r="G265" s="97"/>
      <c r="H265" s="97"/>
      <c r="I265" s="97"/>
      <c r="J265" s="97"/>
      <c r="K265" s="97"/>
      <c r="L265" s="97"/>
      <c r="M265" s="97"/>
      <c r="N265" s="97"/>
      <c r="O265" s="89">
        <v>1.6041845949627499E-3</v>
      </c>
      <c r="P265" s="89"/>
      <c r="Q265" s="89"/>
      <c r="R265" s="89"/>
      <c r="S265" s="89"/>
      <c r="T265" s="89"/>
      <c r="U265" s="89"/>
      <c r="V265" s="89"/>
      <c r="W265" s="89"/>
      <c r="X265" s="89"/>
      <c r="Y265" s="89"/>
      <c r="Z265" s="88">
        <v>37</v>
      </c>
      <c r="AA265" s="88"/>
      <c r="AB265" s="88"/>
      <c r="AC265" s="88"/>
      <c r="AD265" s="88"/>
      <c r="AE265" s="88"/>
      <c r="AF265" s="88"/>
      <c r="AG265" s="88"/>
      <c r="AH265" s="88"/>
      <c r="AI265" s="88"/>
      <c r="AJ265" s="89">
        <v>8.8099433306347899E-4</v>
      </c>
      <c r="AK265" s="89"/>
      <c r="AL265" s="89"/>
      <c r="AM265" s="89"/>
      <c r="AN265" s="89"/>
      <c r="AO265" s="89"/>
      <c r="AP265" s="89"/>
      <c r="AQ265" s="89"/>
      <c r="AR265" s="89"/>
      <c r="AS265" s="89"/>
    </row>
    <row r="266" spans="2:47" s="1" customFormat="1" ht="11.1" customHeight="1" x14ac:dyDescent="0.15">
      <c r="B266" s="11" t="s">
        <v>1197</v>
      </c>
      <c r="C266" s="97">
        <v>16143023.369999999</v>
      </c>
      <c r="D266" s="97"/>
      <c r="E266" s="97"/>
      <c r="F266" s="97"/>
      <c r="G266" s="97"/>
      <c r="H266" s="97"/>
      <c r="I266" s="97"/>
      <c r="J266" s="97"/>
      <c r="K266" s="97"/>
      <c r="L266" s="97"/>
      <c r="M266" s="97"/>
      <c r="N266" s="97"/>
      <c r="O266" s="89">
        <v>5.5124447852007404E-3</v>
      </c>
      <c r="P266" s="89"/>
      <c r="Q266" s="89"/>
      <c r="R266" s="89"/>
      <c r="S266" s="89"/>
      <c r="T266" s="89"/>
      <c r="U266" s="89"/>
      <c r="V266" s="89"/>
      <c r="W266" s="89"/>
      <c r="X266" s="89"/>
      <c r="Y266" s="89"/>
      <c r="Z266" s="88">
        <v>141</v>
      </c>
      <c r="AA266" s="88"/>
      <c r="AB266" s="88"/>
      <c r="AC266" s="88"/>
      <c r="AD266" s="88"/>
      <c r="AE266" s="88"/>
      <c r="AF266" s="88"/>
      <c r="AG266" s="88"/>
      <c r="AH266" s="88"/>
      <c r="AI266" s="88"/>
      <c r="AJ266" s="89">
        <v>3.35730272870137E-3</v>
      </c>
      <c r="AK266" s="89"/>
      <c r="AL266" s="89"/>
      <c r="AM266" s="89"/>
      <c r="AN266" s="89"/>
      <c r="AO266" s="89"/>
      <c r="AP266" s="89"/>
      <c r="AQ266" s="89"/>
      <c r="AR266" s="89"/>
      <c r="AS266" s="89"/>
    </row>
    <row r="267" spans="2:47" s="1" customFormat="1" ht="12.75" customHeight="1" x14ac:dyDescent="0.15">
      <c r="B267" s="46"/>
      <c r="C267" s="98">
        <v>2928468946</v>
      </c>
      <c r="D267" s="98"/>
      <c r="E267" s="98"/>
      <c r="F267" s="98"/>
      <c r="G267" s="98"/>
      <c r="H267" s="98"/>
      <c r="I267" s="98"/>
      <c r="J267" s="98"/>
      <c r="K267" s="98"/>
      <c r="L267" s="98"/>
      <c r="M267" s="98"/>
      <c r="N267" s="98"/>
      <c r="O267" s="96">
        <v>1</v>
      </c>
      <c r="P267" s="96"/>
      <c r="Q267" s="96"/>
      <c r="R267" s="96"/>
      <c r="S267" s="96"/>
      <c r="T267" s="96"/>
      <c r="U267" s="96"/>
      <c r="V267" s="96"/>
      <c r="W267" s="96"/>
      <c r="X267" s="96"/>
      <c r="Y267" s="96"/>
      <c r="Z267" s="95">
        <v>41998</v>
      </c>
      <c r="AA267" s="95"/>
      <c r="AB267" s="95"/>
      <c r="AC267" s="95"/>
      <c r="AD267" s="95"/>
      <c r="AE267" s="95"/>
      <c r="AF267" s="95"/>
      <c r="AG267" s="95"/>
      <c r="AH267" s="95"/>
      <c r="AI267" s="95"/>
      <c r="AJ267" s="96">
        <v>1</v>
      </c>
      <c r="AK267" s="96"/>
      <c r="AL267" s="96"/>
      <c r="AM267" s="96"/>
      <c r="AN267" s="96"/>
      <c r="AO267" s="96"/>
      <c r="AP267" s="96"/>
      <c r="AQ267" s="96"/>
      <c r="AR267" s="96"/>
      <c r="AS267" s="96"/>
    </row>
    <row r="268" spans="2:47" s="1" customFormat="1" ht="9" customHeight="1" x14ac:dyDescent="0.15"/>
    <row r="269" spans="2:47" s="1" customFormat="1" ht="19.2" customHeight="1" x14ac:dyDescent="0.15">
      <c r="B269" s="83" t="s">
        <v>1231</v>
      </c>
      <c r="C269" s="83"/>
      <c r="D269" s="83"/>
      <c r="E269" s="83"/>
      <c r="F269" s="83"/>
      <c r="G269" s="83"/>
      <c r="H269" s="83"/>
      <c r="I269" s="83"/>
      <c r="J269" s="83"/>
      <c r="K269" s="83"/>
      <c r="L269" s="83"/>
      <c r="M269" s="83"/>
      <c r="N269" s="83"/>
      <c r="O269" s="83"/>
      <c r="P269" s="83"/>
      <c r="Q269" s="83"/>
      <c r="R269" s="83"/>
      <c r="S269" s="83"/>
      <c r="T269" s="83"/>
      <c r="U269" s="83"/>
      <c r="V269" s="83"/>
      <c r="W269" s="83"/>
      <c r="X269" s="83"/>
      <c r="Y269" s="83"/>
      <c r="Z269" s="83"/>
      <c r="AA269" s="83"/>
      <c r="AB269" s="83"/>
      <c r="AC269" s="83"/>
      <c r="AD269" s="83"/>
      <c r="AE269" s="83"/>
      <c r="AF269" s="83"/>
      <c r="AG269" s="83"/>
      <c r="AH269" s="83"/>
      <c r="AI269" s="83"/>
      <c r="AJ269" s="83"/>
      <c r="AK269" s="83"/>
      <c r="AL269" s="83"/>
      <c r="AM269" s="83"/>
      <c r="AN269" s="83"/>
      <c r="AO269" s="83"/>
      <c r="AP269" s="83"/>
      <c r="AQ269" s="83"/>
      <c r="AR269" s="83"/>
      <c r="AS269" s="83"/>
      <c r="AT269" s="83"/>
      <c r="AU269" s="83"/>
    </row>
    <row r="270" spans="2:47" s="1" customFormat="1" ht="7.95" customHeight="1" x14ac:dyDescent="0.15"/>
    <row r="271" spans="2:47" s="1" customFormat="1" ht="13.35" customHeight="1" x14ac:dyDescent="0.15">
      <c r="B271" s="99"/>
      <c r="C271" s="99"/>
      <c r="D271" s="79" t="s">
        <v>1103</v>
      </c>
      <c r="E271" s="79"/>
      <c r="F271" s="79"/>
      <c r="G271" s="79"/>
      <c r="H271" s="79"/>
      <c r="I271" s="79"/>
      <c r="J271" s="79"/>
      <c r="K271" s="79"/>
      <c r="L271" s="79"/>
      <c r="M271" s="79"/>
      <c r="N271" s="79"/>
      <c r="O271" s="79"/>
      <c r="P271" s="79" t="s">
        <v>1104</v>
      </c>
      <c r="Q271" s="79"/>
      <c r="R271" s="79"/>
      <c r="S271" s="79"/>
      <c r="T271" s="79"/>
      <c r="U271" s="79"/>
      <c r="V271" s="79"/>
      <c r="W271" s="79"/>
      <c r="X271" s="79"/>
      <c r="Y271" s="79"/>
      <c r="Z271" s="79"/>
      <c r="AA271" s="79" t="s">
        <v>1105</v>
      </c>
      <c r="AB271" s="79"/>
      <c r="AC271" s="79"/>
      <c r="AD271" s="79"/>
      <c r="AE271" s="79"/>
      <c r="AF271" s="79"/>
      <c r="AG271" s="79"/>
      <c r="AH271" s="79"/>
      <c r="AI271" s="79"/>
      <c r="AJ271" s="79"/>
      <c r="AK271" s="79" t="s">
        <v>1104</v>
      </c>
      <c r="AL271" s="79"/>
      <c r="AM271" s="79"/>
      <c r="AN271" s="79"/>
      <c r="AO271" s="79"/>
      <c r="AP271" s="79"/>
      <c r="AQ271" s="79"/>
      <c r="AR271" s="79"/>
      <c r="AS271" s="79"/>
      <c r="AT271" s="103"/>
      <c r="AU271" s="103"/>
    </row>
    <row r="272" spans="2:47" s="1" customFormat="1" ht="11.1" customHeight="1" x14ac:dyDescent="0.15">
      <c r="B272" s="86" t="s">
        <v>1198</v>
      </c>
      <c r="C272" s="86"/>
      <c r="D272" s="97">
        <v>30845857.690000001</v>
      </c>
      <c r="E272" s="97"/>
      <c r="F272" s="97"/>
      <c r="G272" s="97"/>
      <c r="H272" s="97"/>
      <c r="I272" s="97"/>
      <c r="J272" s="97"/>
      <c r="K272" s="97"/>
      <c r="L272" s="97"/>
      <c r="M272" s="97"/>
      <c r="N272" s="97"/>
      <c r="O272" s="97"/>
      <c r="P272" s="89">
        <v>1.05331004899787E-2</v>
      </c>
      <c r="Q272" s="89"/>
      <c r="R272" s="89"/>
      <c r="S272" s="89"/>
      <c r="T272" s="89"/>
      <c r="U272" s="89"/>
      <c r="V272" s="89"/>
      <c r="W272" s="89"/>
      <c r="X272" s="89"/>
      <c r="Y272" s="89"/>
      <c r="Z272" s="89"/>
      <c r="AA272" s="88">
        <v>4322</v>
      </c>
      <c r="AB272" s="88"/>
      <c r="AC272" s="88"/>
      <c r="AD272" s="88"/>
      <c r="AE272" s="88"/>
      <c r="AF272" s="88"/>
      <c r="AG272" s="88"/>
      <c r="AH272" s="88"/>
      <c r="AI272" s="88"/>
      <c r="AJ272" s="88"/>
      <c r="AK272" s="89">
        <v>0.102909662364875</v>
      </c>
      <c r="AL272" s="89"/>
      <c r="AM272" s="89"/>
      <c r="AN272" s="89"/>
      <c r="AO272" s="89"/>
      <c r="AP272" s="89"/>
      <c r="AQ272" s="89"/>
      <c r="AR272" s="89"/>
      <c r="AS272" s="89"/>
      <c r="AT272" s="104">
        <v>1</v>
      </c>
      <c r="AU272" s="104"/>
    </row>
    <row r="273" spans="2:47" s="1" customFormat="1" ht="11.1" customHeight="1" x14ac:dyDescent="0.15">
      <c r="B273" s="86" t="s">
        <v>1199</v>
      </c>
      <c r="C273" s="86"/>
      <c r="D273" s="97">
        <v>86764742.649999797</v>
      </c>
      <c r="E273" s="97"/>
      <c r="F273" s="97"/>
      <c r="G273" s="97"/>
      <c r="H273" s="97"/>
      <c r="I273" s="97"/>
      <c r="J273" s="97"/>
      <c r="K273" s="97"/>
      <c r="L273" s="97"/>
      <c r="M273" s="97"/>
      <c r="N273" s="97"/>
      <c r="O273" s="97"/>
      <c r="P273" s="89">
        <v>2.96280220995725E-2</v>
      </c>
      <c r="Q273" s="89"/>
      <c r="R273" s="89"/>
      <c r="S273" s="89"/>
      <c r="T273" s="89"/>
      <c r="U273" s="89"/>
      <c r="V273" s="89"/>
      <c r="W273" s="89"/>
      <c r="X273" s="89"/>
      <c r="Y273" s="89"/>
      <c r="Z273" s="89"/>
      <c r="AA273" s="88">
        <v>3631</v>
      </c>
      <c r="AB273" s="88"/>
      <c r="AC273" s="88"/>
      <c r="AD273" s="88"/>
      <c r="AE273" s="88"/>
      <c r="AF273" s="88"/>
      <c r="AG273" s="88"/>
      <c r="AH273" s="88"/>
      <c r="AI273" s="88"/>
      <c r="AJ273" s="88"/>
      <c r="AK273" s="89">
        <v>8.6456497928472806E-2</v>
      </c>
      <c r="AL273" s="89"/>
      <c r="AM273" s="89"/>
      <c r="AN273" s="89"/>
      <c r="AO273" s="89"/>
      <c r="AP273" s="89"/>
      <c r="AQ273" s="89"/>
      <c r="AR273" s="89"/>
      <c r="AS273" s="89"/>
      <c r="AT273" s="104">
        <v>2</v>
      </c>
      <c r="AU273" s="104"/>
    </row>
    <row r="274" spans="2:47" s="1" customFormat="1" ht="11.1" customHeight="1" x14ac:dyDescent="0.15">
      <c r="B274" s="86" t="s">
        <v>1200</v>
      </c>
      <c r="C274" s="86"/>
      <c r="D274" s="97">
        <v>188537778.56</v>
      </c>
      <c r="E274" s="97"/>
      <c r="F274" s="97"/>
      <c r="G274" s="97"/>
      <c r="H274" s="97"/>
      <c r="I274" s="97"/>
      <c r="J274" s="97"/>
      <c r="K274" s="97"/>
      <c r="L274" s="97"/>
      <c r="M274" s="97"/>
      <c r="N274" s="97"/>
      <c r="O274" s="97"/>
      <c r="P274" s="89">
        <v>6.4381006606719901E-2</v>
      </c>
      <c r="Q274" s="89"/>
      <c r="R274" s="89"/>
      <c r="S274" s="89"/>
      <c r="T274" s="89"/>
      <c r="U274" s="89"/>
      <c r="V274" s="89"/>
      <c r="W274" s="89"/>
      <c r="X274" s="89"/>
      <c r="Y274" s="89"/>
      <c r="Z274" s="89"/>
      <c r="AA274" s="88">
        <v>4129</v>
      </c>
      <c r="AB274" s="88"/>
      <c r="AC274" s="88"/>
      <c r="AD274" s="88"/>
      <c r="AE274" s="88"/>
      <c r="AF274" s="88"/>
      <c r="AG274" s="88"/>
      <c r="AH274" s="88"/>
      <c r="AI274" s="88"/>
      <c r="AJ274" s="88"/>
      <c r="AK274" s="89">
        <v>9.8314205438354202E-2</v>
      </c>
      <c r="AL274" s="89"/>
      <c r="AM274" s="89"/>
      <c r="AN274" s="89"/>
      <c r="AO274" s="89"/>
      <c r="AP274" s="89"/>
      <c r="AQ274" s="89"/>
      <c r="AR274" s="89"/>
      <c r="AS274" s="89"/>
      <c r="AT274" s="104">
        <v>3</v>
      </c>
      <c r="AU274" s="104"/>
    </row>
    <row r="275" spans="2:47" s="1" customFormat="1" ht="11.1" customHeight="1" x14ac:dyDescent="0.15">
      <c r="B275" s="86" t="s">
        <v>1201</v>
      </c>
      <c r="C275" s="86"/>
      <c r="D275" s="97">
        <v>324847986.94</v>
      </c>
      <c r="E275" s="97"/>
      <c r="F275" s="97"/>
      <c r="G275" s="97"/>
      <c r="H275" s="97"/>
      <c r="I275" s="97"/>
      <c r="J275" s="97"/>
      <c r="K275" s="97"/>
      <c r="L275" s="97"/>
      <c r="M275" s="97"/>
      <c r="N275" s="97"/>
      <c r="O275" s="97"/>
      <c r="P275" s="89">
        <v>0.11092758466287</v>
      </c>
      <c r="Q275" s="89"/>
      <c r="R275" s="89"/>
      <c r="S275" s="89"/>
      <c r="T275" s="89"/>
      <c r="U275" s="89"/>
      <c r="V275" s="89"/>
      <c r="W275" s="89"/>
      <c r="X275" s="89"/>
      <c r="Y275" s="89"/>
      <c r="Z275" s="89"/>
      <c r="AA275" s="88">
        <v>4840</v>
      </c>
      <c r="AB275" s="88"/>
      <c r="AC275" s="88"/>
      <c r="AD275" s="88"/>
      <c r="AE275" s="88"/>
      <c r="AF275" s="88"/>
      <c r="AG275" s="88"/>
      <c r="AH275" s="88"/>
      <c r="AI275" s="88"/>
      <c r="AJ275" s="88"/>
      <c r="AK275" s="89">
        <v>0.115243583027763</v>
      </c>
      <c r="AL275" s="89"/>
      <c r="AM275" s="89"/>
      <c r="AN275" s="89"/>
      <c r="AO275" s="89"/>
      <c r="AP275" s="89"/>
      <c r="AQ275" s="89"/>
      <c r="AR275" s="89"/>
      <c r="AS275" s="89"/>
      <c r="AT275" s="104">
        <v>4</v>
      </c>
      <c r="AU275" s="104"/>
    </row>
    <row r="276" spans="2:47" s="1" customFormat="1" ht="11.1" customHeight="1" x14ac:dyDescent="0.15">
      <c r="B276" s="86" t="s">
        <v>1202</v>
      </c>
      <c r="C276" s="86"/>
      <c r="D276" s="97">
        <v>439366441.71000099</v>
      </c>
      <c r="E276" s="97"/>
      <c r="F276" s="97"/>
      <c r="G276" s="97"/>
      <c r="H276" s="97"/>
      <c r="I276" s="97"/>
      <c r="J276" s="97"/>
      <c r="K276" s="97"/>
      <c r="L276" s="97"/>
      <c r="M276" s="97"/>
      <c r="N276" s="97"/>
      <c r="O276" s="97"/>
      <c r="P276" s="89">
        <v>0.150032815717623</v>
      </c>
      <c r="Q276" s="89"/>
      <c r="R276" s="89"/>
      <c r="S276" s="89"/>
      <c r="T276" s="89"/>
      <c r="U276" s="89"/>
      <c r="V276" s="89"/>
      <c r="W276" s="89"/>
      <c r="X276" s="89"/>
      <c r="Y276" s="89"/>
      <c r="Z276" s="89"/>
      <c r="AA276" s="88">
        <v>4635</v>
      </c>
      <c r="AB276" s="88"/>
      <c r="AC276" s="88"/>
      <c r="AD276" s="88"/>
      <c r="AE276" s="88"/>
      <c r="AF276" s="88"/>
      <c r="AG276" s="88"/>
      <c r="AH276" s="88"/>
      <c r="AI276" s="88"/>
      <c r="AJ276" s="88"/>
      <c r="AK276" s="89">
        <v>0.11036239820943899</v>
      </c>
      <c r="AL276" s="89"/>
      <c r="AM276" s="89"/>
      <c r="AN276" s="89"/>
      <c r="AO276" s="89"/>
      <c r="AP276" s="89"/>
      <c r="AQ276" s="89"/>
      <c r="AR276" s="89"/>
      <c r="AS276" s="89"/>
      <c r="AT276" s="104">
        <v>5</v>
      </c>
      <c r="AU276" s="104"/>
    </row>
    <row r="277" spans="2:47" s="1" customFormat="1" ht="11.1" customHeight="1" x14ac:dyDescent="0.15">
      <c r="B277" s="86" t="s">
        <v>1203</v>
      </c>
      <c r="C277" s="86"/>
      <c r="D277" s="97">
        <v>124551302.25</v>
      </c>
      <c r="E277" s="97"/>
      <c r="F277" s="97"/>
      <c r="G277" s="97"/>
      <c r="H277" s="97"/>
      <c r="I277" s="97"/>
      <c r="J277" s="97"/>
      <c r="K277" s="97"/>
      <c r="L277" s="97"/>
      <c r="M277" s="97"/>
      <c r="N277" s="97"/>
      <c r="O277" s="97"/>
      <c r="P277" s="89">
        <v>4.2531201302347603E-2</v>
      </c>
      <c r="Q277" s="89"/>
      <c r="R277" s="89"/>
      <c r="S277" s="89"/>
      <c r="T277" s="89"/>
      <c r="U277" s="89"/>
      <c r="V277" s="89"/>
      <c r="W277" s="89"/>
      <c r="X277" s="89"/>
      <c r="Y277" s="89"/>
      <c r="Z277" s="89"/>
      <c r="AA277" s="88">
        <v>2255</v>
      </c>
      <c r="AB277" s="88"/>
      <c r="AC277" s="88"/>
      <c r="AD277" s="88"/>
      <c r="AE277" s="88"/>
      <c r="AF277" s="88"/>
      <c r="AG277" s="88"/>
      <c r="AH277" s="88"/>
      <c r="AI277" s="88"/>
      <c r="AJ277" s="88"/>
      <c r="AK277" s="89">
        <v>5.3693033001571501E-2</v>
      </c>
      <c r="AL277" s="89"/>
      <c r="AM277" s="89"/>
      <c r="AN277" s="89"/>
      <c r="AO277" s="89"/>
      <c r="AP277" s="89"/>
      <c r="AQ277" s="89"/>
      <c r="AR277" s="89"/>
      <c r="AS277" s="89"/>
      <c r="AT277" s="104">
        <v>6</v>
      </c>
      <c r="AU277" s="104"/>
    </row>
    <row r="278" spans="2:47" s="1" customFormat="1" ht="11.1" customHeight="1" x14ac:dyDescent="0.15">
      <c r="B278" s="86" t="s">
        <v>1204</v>
      </c>
      <c r="C278" s="86"/>
      <c r="D278" s="97">
        <v>140926236.44999999</v>
      </c>
      <c r="E278" s="97"/>
      <c r="F278" s="97"/>
      <c r="G278" s="97"/>
      <c r="H278" s="97"/>
      <c r="I278" s="97"/>
      <c r="J278" s="97"/>
      <c r="K278" s="97"/>
      <c r="L278" s="97"/>
      <c r="M278" s="97"/>
      <c r="N278" s="97"/>
      <c r="O278" s="97"/>
      <c r="P278" s="89">
        <v>4.8122837922693798E-2</v>
      </c>
      <c r="Q278" s="89"/>
      <c r="R278" s="89"/>
      <c r="S278" s="89"/>
      <c r="T278" s="89"/>
      <c r="U278" s="89"/>
      <c r="V278" s="89"/>
      <c r="W278" s="89"/>
      <c r="X278" s="89"/>
      <c r="Y278" s="89"/>
      <c r="Z278" s="89"/>
      <c r="AA278" s="88">
        <v>2275</v>
      </c>
      <c r="AB278" s="88"/>
      <c r="AC278" s="88"/>
      <c r="AD278" s="88"/>
      <c r="AE278" s="88"/>
      <c r="AF278" s="88"/>
      <c r="AG278" s="88"/>
      <c r="AH278" s="88"/>
      <c r="AI278" s="88"/>
      <c r="AJ278" s="88"/>
      <c r="AK278" s="89">
        <v>5.4169246154578798E-2</v>
      </c>
      <c r="AL278" s="89"/>
      <c r="AM278" s="89"/>
      <c r="AN278" s="89"/>
      <c r="AO278" s="89"/>
      <c r="AP278" s="89"/>
      <c r="AQ278" s="89"/>
      <c r="AR278" s="89"/>
      <c r="AS278" s="89"/>
      <c r="AT278" s="104">
        <v>7</v>
      </c>
      <c r="AU278" s="104"/>
    </row>
    <row r="279" spans="2:47" s="1" customFormat="1" ht="11.1" customHeight="1" x14ac:dyDescent="0.15">
      <c r="B279" s="86" t="s">
        <v>1205</v>
      </c>
      <c r="C279" s="86"/>
      <c r="D279" s="97">
        <v>137999288.53999999</v>
      </c>
      <c r="E279" s="97"/>
      <c r="F279" s="97"/>
      <c r="G279" s="97"/>
      <c r="H279" s="97"/>
      <c r="I279" s="97"/>
      <c r="J279" s="97"/>
      <c r="K279" s="97"/>
      <c r="L279" s="97"/>
      <c r="M279" s="97"/>
      <c r="N279" s="97"/>
      <c r="O279" s="97"/>
      <c r="P279" s="89">
        <v>4.7123357319015902E-2</v>
      </c>
      <c r="Q279" s="89"/>
      <c r="R279" s="89"/>
      <c r="S279" s="89"/>
      <c r="T279" s="89"/>
      <c r="U279" s="89"/>
      <c r="V279" s="89"/>
      <c r="W279" s="89"/>
      <c r="X279" s="89"/>
      <c r="Y279" s="89"/>
      <c r="Z279" s="89"/>
      <c r="AA279" s="88">
        <v>1988</v>
      </c>
      <c r="AB279" s="88"/>
      <c r="AC279" s="88"/>
      <c r="AD279" s="88"/>
      <c r="AE279" s="88"/>
      <c r="AF279" s="88"/>
      <c r="AG279" s="88"/>
      <c r="AH279" s="88"/>
      <c r="AI279" s="88"/>
      <c r="AJ279" s="88"/>
      <c r="AK279" s="89">
        <v>4.7335587408924198E-2</v>
      </c>
      <c r="AL279" s="89"/>
      <c r="AM279" s="89"/>
      <c r="AN279" s="89"/>
      <c r="AO279" s="89"/>
      <c r="AP279" s="89"/>
      <c r="AQ279" s="89"/>
      <c r="AR279" s="89"/>
      <c r="AS279" s="89"/>
      <c r="AT279" s="104">
        <v>8</v>
      </c>
      <c r="AU279" s="104"/>
    </row>
    <row r="280" spans="2:47" s="1" customFormat="1" ht="11.1" customHeight="1" x14ac:dyDescent="0.15">
      <c r="B280" s="86" t="s">
        <v>1206</v>
      </c>
      <c r="C280" s="86"/>
      <c r="D280" s="97">
        <v>242152705.61000001</v>
      </c>
      <c r="E280" s="97"/>
      <c r="F280" s="97"/>
      <c r="G280" s="97"/>
      <c r="H280" s="97"/>
      <c r="I280" s="97"/>
      <c r="J280" s="97"/>
      <c r="K280" s="97"/>
      <c r="L280" s="97"/>
      <c r="M280" s="97"/>
      <c r="N280" s="97"/>
      <c r="O280" s="97"/>
      <c r="P280" s="89">
        <v>8.2689183349803505E-2</v>
      </c>
      <c r="Q280" s="89"/>
      <c r="R280" s="89"/>
      <c r="S280" s="89"/>
      <c r="T280" s="89"/>
      <c r="U280" s="89"/>
      <c r="V280" s="89"/>
      <c r="W280" s="89"/>
      <c r="X280" s="89"/>
      <c r="Y280" s="89"/>
      <c r="Z280" s="89"/>
      <c r="AA280" s="88">
        <v>2608</v>
      </c>
      <c r="AB280" s="88"/>
      <c r="AC280" s="88"/>
      <c r="AD280" s="88"/>
      <c r="AE280" s="88"/>
      <c r="AF280" s="88"/>
      <c r="AG280" s="88"/>
      <c r="AH280" s="88"/>
      <c r="AI280" s="88"/>
      <c r="AJ280" s="88"/>
      <c r="AK280" s="89">
        <v>6.20981951521501E-2</v>
      </c>
      <c r="AL280" s="89"/>
      <c r="AM280" s="89"/>
      <c r="AN280" s="89"/>
      <c r="AO280" s="89"/>
      <c r="AP280" s="89"/>
      <c r="AQ280" s="89"/>
      <c r="AR280" s="89"/>
      <c r="AS280" s="89"/>
      <c r="AT280" s="104">
        <v>9</v>
      </c>
      <c r="AU280" s="104"/>
    </row>
    <row r="281" spans="2:47" s="1" customFormat="1" ht="11.1" customHeight="1" x14ac:dyDescent="0.15">
      <c r="B281" s="86" t="s">
        <v>1207</v>
      </c>
      <c r="C281" s="86"/>
      <c r="D281" s="97">
        <v>238617100.56999999</v>
      </c>
      <c r="E281" s="97"/>
      <c r="F281" s="97"/>
      <c r="G281" s="97"/>
      <c r="H281" s="97"/>
      <c r="I281" s="97"/>
      <c r="J281" s="97"/>
      <c r="K281" s="97"/>
      <c r="L281" s="97"/>
      <c r="M281" s="97"/>
      <c r="N281" s="97"/>
      <c r="O281" s="97"/>
      <c r="P281" s="89">
        <v>8.1481861330961802E-2</v>
      </c>
      <c r="Q281" s="89"/>
      <c r="R281" s="89"/>
      <c r="S281" s="89"/>
      <c r="T281" s="89"/>
      <c r="U281" s="89"/>
      <c r="V281" s="89"/>
      <c r="W281" s="89"/>
      <c r="X281" s="89"/>
      <c r="Y281" s="89"/>
      <c r="Z281" s="89"/>
      <c r="AA281" s="88">
        <v>2317</v>
      </c>
      <c r="AB281" s="88"/>
      <c r="AC281" s="88"/>
      <c r="AD281" s="88"/>
      <c r="AE281" s="88"/>
      <c r="AF281" s="88"/>
      <c r="AG281" s="88"/>
      <c r="AH281" s="88"/>
      <c r="AI281" s="88"/>
      <c r="AJ281" s="88"/>
      <c r="AK281" s="89">
        <v>5.51692937758941E-2</v>
      </c>
      <c r="AL281" s="89"/>
      <c r="AM281" s="89"/>
      <c r="AN281" s="89"/>
      <c r="AO281" s="89"/>
      <c r="AP281" s="89"/>
      <c r="AQ281" s="89"/>
      <c r="AR281" s="89"/>
      <c r="AS281" s="89"/>
      <c r="AT281" s="104">
        <v>10</v>
      </c>
      <c r="AU281" s="104"/>
    </row>
    <row r="282" spans="2:47" s="1" customFormat="1" ht="11.1" customHeight="1" x14ac:dyDescent="0.15">
      <c r="B282" s="86" t="s">
        <v>1208</v>
      </c>
      <c r="C282" s="86"/>
      <c r="D282" s="97">
        <v>442455767.08999997</v>
      </c>
      <c r="E282" s="97"/>
      <c r="F282" s="97"/>
      <c r="G282" s="97"/>
      <c r="H282" s="97"/>
      <c r="I282" s="97"/>
      <c r="J282" s="97"/>
      <c r="K282" s="97"/>
      <c r="L282" s="97"/>
      <c r="M282" s="97"/>
      <c r="N282" s="97"/>
      <c r="O282" s="97"/>
      <c r="P282" s="89">
        <v>0.15108774422701399</v>
      </c>
      <c r="Q282" s="89"/>
      <c r="R282" s="89"/>
      <c r="S282" s="89"/>
      <c r="T282" s="89"/>
      <c r="U282" s="89"/>
      <c r="V282" s="89"/>
      <c r="W282" s="89"/>
      <c r="X282" s="89"/>
      <c r="Y282" s="89"/>
      <c r="Z282" s="89"/>
      <c r="AA282" s="88">
        <v>4816</v>
      </c>
      <c r="AB282" s="88"/>
      <c r="AC282" s="88"/>
      <c r="AD282" s="88"/>
      <c r="AE282" s="88"/>
      <c r="AF282" s="88"/>
      <c r="AG282" s="88"/>
      <c r="AH282" s="88"/>
      <c r="AI282" s="88"/>
      <c r="AJ282" s="88"/>
      <c r="AK282" s="89">
        <v>0.114672127244154</v>
      </c>
      <c r="AL282" s="89"/>
      <c r="AM282" s="89"/>
      <c r="AN282" s="89"/>
      <c r="AO282" s="89"/>
      <c r="AP282" s="89"/>
      <c r="AQ282" s="89"/>
      <c r="AR282" s="89"/>
      <c r="AS282" s="89"/>
      <c r="AT282" s="104">
        <v>11</v>
      </c>
      <c r="AU282" s="104"/>
    </row>
    <row r="283" spans="2:47" s="1" customFormat="1" ht="11.1" customHeight="1" x14ac:dyDescent="0.15">
      <c r="B283" s="86" t="s">
        <v>1209</v>
      </c>
      <c r="C283" s="86"/>
      <c r="D283" s="97">
        <v>216410276.58000001</v>
      </c>
      <c r="E283" s="97"/>
      <c r="F283" s="97"/>
      <c r="G283" s="97"/>
      <c r="H283" s="97"/>
      <c r="I283" s="97"/>
      <c r="J283" s="97"/>
      <c r="K283" s="97"/>
      <c r="L283" s="97"/>
      <c r="M283" s="97"/>
      <c r="N283" s="97"/>
      <c r="O283" s="97"/>
      <c r="P283" s="89">
        <v>7.3898778020369704E-2</v>
      </c>
      <c r="Q283" s="89"/>
      <c r="R283" s="89"/>
      <c r="S283" s="89"/>
      <c r="T283" s="89"/>
      <c r="U283" s="89"/>
      <c r="V283" s="89"/>
      <c r="W283" s="89"/>
      <c r="X283" s="89"/>
      <c r="Y283" s="89"/>
      <c r="Z283" s="89"/>
      <c r="AA283" s="88">
        <v>1904</v>
      </c>
      <c r="AB283" s="88"/>
      <c r="AC283" s="88"/>
      <c r="AD283" s="88"/>
      <c r="AE283" s="88"/>
      <c r="AF283" s="88"/>
      <c r="AG283" s="88"/>
      <c r="AH283" s="88"/>
      <c r="AI283" s="88"/>
      <c r="AJ283" s="88"/>
      <c r="AK283" s="89">
        <v>4.5335492166293602E-2</v>
      </c>
      <c r="AL283" s="89"/>
      <c r="AM283" s="89"/>
      <c r="AN283" s="89"/>
      <c r="AO283" s="89"/>
      <c r="AP283" s="89"/>
      <c r="AQ283" s="89"/>
      <c r="AR283" s="89"/>
      <c r="AS283" s="89"/>
      <c r="AT283" s="104">
        <v>12</v>
      </c>
      <c r="AU283" s="104"/>
    </row>
    <row r="284" spans="2:47" s="1" customFormat="1" ht="11.1" customHeight="1" x14ac:dyDescent="0.15">
      <c r="B284" s="86" t="s">
        <v>1210</v>
      </c>
      <c r="C284" s="86"/>
      <c r="D284" s="97">
        <v>81190229.560000107</v>
      </c>
      <c r="E284" s="97"/>
      <c r="F284" s="97"/>
      <c r="G284" s="97"/>
      <c r="H284" s="97"/>
      <c r="I284" s="97"/>
      <c r="J284" s="97"/>
      <c r="K284" s="97"/>
      <c r="L284" s="97"/>
      <c r="M284" s="97"/>
      <c r="N284" s="97"/>
      <c r="O284" s="97"/>
      <c r="P284" s="89">
        <v>2.77244632117058E-2</v>
      </c>
      <c r="Q284" s="89"/>
      <c r="R284" s="89"/>
      <c r="S284" s="89"/>
      <c r="T284" s="89"/>
      <c r="U284" s="89"/>
      <c r="V284" s="89"/>
      <c r="W284" s="89"/>
      <c r="X284" s="89"/>
      <c r="Y284" s="89"/>
      <c r="Z284" s="89"/>
      <c r="AA284" s="88">
        <v>705</v>
      </c>
      <c r="AB284" s="88"/>
      <c r="AC284" s="88"/>
      <c r="AD284" s="88"/>
      <c r="AE284" s="88"/>
      <c r="AF284" s="88"/>
      <c r="AG284" s="88"/>
      <c r="AH284" s="88"/>
      <c r="AI284" s="88"/>
      <c r="AJ284" s="88"/>
      <c r="AK284" s="89">
        <v>1.6786513643506799E-2</v>
      </c>
      <c r="AL284" s="89"/>
      <c r="AM284" s="89"/>
      <c r="AN284" s="89"/>
      <c r="AO284" s="89"/>
      <c r="AP284" s="89"/>
      <c r="AQ284" s="89"/>
      <c r="AR284" s="89"/>
      <c r="AS284" s="89"/>
      <c r="AT284" s="104">
        <v>13</v>
      </c>
      <c r="AU284" s="104"/>
    </row>
    <row r="285" spans="2:47" s="1" customFormat="1" ht="11.1" customHeight="1" x14ac:dyDescent="0.15">
      <c r="B285" s="86" t="s">
        <v>1211</v>
      </c>
      <c r="C285" s="86"/>
      <c r="D285" s="97">
        <v>233803231.80000001</v>
      </c>
      <c r="E285" s="97"/>
      <c r="F285" s="97"/>
      <c r="G285" s="97"/>
      <c r="H285" s="97"/>
      <c r="I285" s="97"/>
      <c r="J285" s="97"/>
      <c r="K285" s="97"/>
      <c r="L285" s="97"/>
      <c r="M285" s="97"/>
      <c r="N285" s="97"/>
      <c r="O285" s="97"/>
      <c r="P285" s="89">
        <v>7.9838043739323905E-2</v>
      </c>
      <c r="Q285" s="89"/>
      <c r="R285" s="89"/>
      <c r="S285" s="89"/>
      <c r="T285" s="89"/>
      <c r="U285" s="89"/>
      <c r="V285" s="89"/>
      <c r="W285" s="89"/>
      <c r="X285" s="89"/>
      <c r="Y285" s="89"/>
      <c r="Z285" s="89"/>
      <c r="AA285" s="88">
        <v>1573</v>
      </c>
      <c r="AB285" s="88"/>
      <c r="AC285" s="88"/>
      <c r="AD285" s="88"/>
      <c r="AE285" s="88"/>
      <c r="AF285" s="88"/>
      <c r="AG285" s="88"/>
      <c r="AH285" s="88"/>
      <c r="AI285" s="88"/>
      <c r="AJ285" s="88"/>
      <c r="AK285" s="89">
        <v>3.7454164484023098E-2</v>
      </c>
      <c r="AL285" s="89"/>
      <c r="AM285" s="89"/>
      <c r="AN285" s="89"/>
      <c r="AO285" s="89"/>
      <c r="AP285" s="89"/>
      <c r="AQ285" s="89"/>
      <c r="AR285" s="89"/>
      <c r="AS285" s="89"/>
      <c r="AT285" s="104">
        <v>14</v>
      </c>
      <c r="AU285" s="104"/>
    </row>
    <row r="286" spans="2:47" s="1" customFormat="1" ht="11.1" customHeight="1" x14ac:dyDescent="0.15">
      <c r="B286" s="99"/>
      <c r="C286" s="99"/>
      <c r="D286" s="98">
        <v>2928468946</v>
      </c>
      <c r="E286" s="98"/>
      <c r="F286" s="98"/>
      <c r="G286" s="98"/>
      <c r="H286" s="98"/>
      <c r="I286" s="98"/>
      <c r="J286" s="98"/>
      <c r="K286" s="98"/>
      <c r="L286" s="98"/>
      <c r="M286" s="98"/>
      <c r="N286" s="98"/>
      <c r="O286" s="98"/>
      <c r="P286" s="96">
        <v>1</v>
      </c>
      <c r="Q286" s="96"/>
      <c r="R286" s="96"/>
      <c r="S286" s="96"/>
      <c r="T286" s="96"/>
      <c r="U286" s="96"/>
      <c r="V286" s="96"/>
      <c r="W286" s="96"/>
      <c r="X286" s="96"/>
      <c r="Y286" s="96"/>
      <c r="Z286" s="96"/>
      <c r="AA286" s="95">
        <v>41998</v>
      </c>
      <c r="AB286" s="95"/>
      <c r="AC286" s="95"/>
      <c r="AD286" s="95"/>
      <c r="AE286" s="95"/>
      <c r="AF286" s="95"/>
      <c r="AG286" s="95"/>
      <c r="AH286" s="95"/>
      <c r="AI286" s="95"/>
      <c r="AJ286" s="95"/>
      <c r="AK286" s="96">
        <v>1</v>
      </c>
      <c r="AL286" s="96"/>
      <c r="AM286" s="96"/>
      <c r="AN286" s="96"/>
      <c r="AO286" s="96"/>
      <c r="AP286" s="96"/>
      <c r="AQ286" s="96"/>
      <c r="AR286" s="96"/>
      <c r="AS286" s="96"/>
      <c r="AT286" s="105"/>
      <c r="AU286" s="105"/>
    </row>
    <row r="287" spans="2:47" s="1" customFormat="1" ht="9" customHeight="1" x14ac:dyDescent="0.15"/>
    <row r="288" spans="2:47" s="1" customFormat="1" ht="19.2" customHeight="1" x14ac:dyDescent="0.15">
      <c r="B288" s="83" t="s">
        <v>1232</v>
      </c>
      <c r="C288" s="83"/>
      <c r="D288" s="83"/>
      <c r="E288" s="83"/>
      <c r="F288" s="83"/>
      <c r="G288" s="83"/>
      <c r="H288" s="83"/>
      <c r="I288" s="83"/>
      <c r="J288" s="83"/>
      <c r="K288" s="83"/>
      <c r="L288" s="83"/>
      <c r="M288" s="83"/>
      <c r="N288" s="83"/>
      <c r="O288" s="83"/>
      <c r="P288" s="83"/>
      <c r="Q288" s="83"/>
      <c r="R288" s="83"/>
      <c r="S288" s="83"/>
      <c r="T288" s="83"/>
      <c r="U288" s="83"/>
      <c r="V288" s="83"/>
      <c r="W288" s="83"/>
      <c r="X288" s="83"/>
      <c r="Y288" s="83"/>
      <c r="Z288" s="83"/>
      <c r="AA288" s="83"/>
      <c r="AB288" s="83"/>
      <c r="AC288" s="83"/>
      <c r="AD288" s="83"/>
      <c r="AE288" s="83"/>
      <c r="AF288" s="83"/>
      <c r="AG288" s="83"/>
      <c r="AH288" s="83"/>
      <c r="AI288" s="83"/>
      <c r="AJ288" s="83"/>
      <c r="AK288" s="83"/>
      <c r="AL288" s="83"/>
      <c r="AM288" s="83"/>
      <c r="AN288" s="83"/>
      <c r="AO288" s="83"/>
      <c r="AP288" s="83"/>
      <c r="AQ288" s="83"/>
      <c r="AR288" s="83"/>
      <c r="AS288" s="83"/>
      <c r="AT288" s="83"/>
      <c r="AU288" s="83"/>
    </row>
    <row r="289" spans="2:46" s="1" customFormat="1" ht="7.95" customHeight="1" x14ac:dyDescent="0.15"/>
    <row r="290" spans="2:46" s="1" customFormat="1" ht="10.65" customHeight="1" x14ac:dyDescent="0.15">
      <c r="B290" s="79" t="s">
        <v>1106</v>
      </c>
      <c r="C290" s="79"/>
      <c r="D290" s="79" t="s">
        <v>1103</v>
      </c>
      <c r="E290" s="79"/>
      <c r="F290" s="79"/>
      <c r="G290" s="79"/>
      <c r="H290" s="79"/>
      <c r="I290" s="79"/>
      <c r="J290" s="79"/>
      <c r="K290" s="79"/>
      <c r="L290" s="79"/>
      <c r="M290" s="79"/>
      <c r="N290" s="79"/>
      <c r="O290" s="79"/>
      <c r="P290" s="79" t="s">
        <v>1104</v>
      </c>
      <c r="Q290" s="79"/>
      <c r="R290" s="79"/>
      <c r="S290" s="79"/>
      <c r="T290" s="79"/>
      <c r="U290" s="79"/>
      <c r="V290" s="79"/>
      <c r="W290" s="79"/>
      <c r="X290" s="79"/>
      <c r="Y290" s="79"/>
      <c r="Z290" s="79"/>
      <c r="AA290" s="79" t="s">
        <v>1105</v>
      </c>
      <c r="AB290" s="79"/>
      <c r="AC290" s="79"/>
      <c r="AD290" s="79"/>
      <c r="AE290" s="79"/>
      <c r="AF290" s="79"/>
      <c r="AG290" s="79"/>
      <c r="AH290" s="79"/>
      <c r="AI290" s="79"/>
      <c r="AJ290" s="79"/>
      <c r="AK290" s="79" t="s">
        <v>1104</v>
      </c>
      <c r="AL290" s="79"/>
      <c r="AM290" s="79"/>
      <c r="AN290" s="79"/>
      <c r="AO290" s="79"/>
      <c r="AP290" s="79"/>
      <c r="AQ290" s="79"/>
      <c r="AR290" s="79"/>
      <c r="AS290" s="79"/>
      <c r="AT290" s="79"/>
    </row>
    <row r="291" spans="2:46" s="1" customFormat="1" ht="10.65" customHeight="1" x14ac:dyDescent="0.15">
      <c r="B291" s="86" t="s">
        <v>1212</v>
      </c>
      <c r="C291" s="86"/>
      <c r="D291" s="97">
        <v>70324294.750000104</v>
      </c>
      <c r="E291" s="97"/>
      <c r="F291" s="97"/>
      <c r="G291" s="97"/>
      <c r="H291" s="97"/>
      <c r="I291" s="97"/>
      <c r="J291" s="97"/>
      <c r="K291" s="97"/>
      <c r="L291" s="97"/>
      <c r="M291" s="97"/>
      <c r="N291" s="97"/>
      <c r="O291" s="97"/>
      <c r="P291" s="89">
        <v>2.4014014164656299E-2</v>
      </c>
      <c r="Q291" s="89"/>
      <c r="R291" s="89"/>
      <c r="S291" s="89"/>
      <c r="T291" s="89"/>
      <c r="U291" s="89"/>
      <c r="V291" s="89"/>
      <c r="W291" s="89"/>
      <c r="X291" s="89"/>
      <c r="Y291" s="89"/>
      <c r="Z291" s="89"/>
      <c r="AA291" s="88">
        <v>5760</v>
      </c>
      <c r="AB291" s="88"/>
      <c r="AC291" s="88"/>
      <c r="AD291" s="88"/>
      <c r="AE291" s="88"/>
      <c r="AF291" s="88"/>
      <c r="AG291" s="88"/>
      <c r="AH291" s="88"/>
      <c r="AI291" s="88"/>
      <c r="AJ291" s="88"/>
      <c r="AK291" s="89">
        <v>0.137149388066098</v>
      </c>
      <c r="AL291" s="89"/>
      <c r="AM291" s="89"/>
      <c r="AN291" s="89"/>
      <c r="AO291" s="89"/>
      <c r="AP291" s="89"/>
      <c r="AQ291" s="89"/>
      <c r="AR291" s="89"/>
      <c r="AS291" s="89"/>
      <c r="AT291" s="89"/>
    </row>
    <row r="292" spans="2:46" s="1" customFormat="1" ht="10.65" customHeight="1" x14ac:dyDescent="0.15">
      <c r="B292" s="86" t="s">
        <v>1108</v>
      </c>
      <c r="C292" s="86"/>
      <c r="D292" s="97">
        <v>87261407.219999999</v>
      </c>
      <c r="E292" s="97"/>
      <c r="F292" s="97"/>
      <c r="G292" s="97"/>
      <c r="H292" s="97"/>
      <c r="I292" s="97"/>
      <c r="J292" s="97"/>
      <c r="K292" s="97"/>
      <c r="L292" s="97"/>
      <c r="M292" s="97"/>
      <c r="N292" s="97"/>
      <c r="O292" s="97"/>
      <c r="P292" s="89">
        <v>2.97976208145183E-2</v>
      </c>
      <c r="Q292" s="89"/>
      <c r="R292" s="89"/>
      <c r="S292" s="89"/>
      <c r="T292" s="89"/>
      <c r="U292" s="89"/>
      <c r="V292" s="89"/>
      <c r="W292" s="89"/>
      <c r="X292" s="89"/>
      <c r="Y292" s="89"/>
      <c r="Z292" s="89"/>
      <c r="AA292" s="88">
        <v>3435</v>
      </c>
      <c r="AB292" s="88"/>
      <c r="AC292" s="88"/>
      <c r="AD292" s="88"/>
      <c r="AE292" s="88"/>
      <c r="AF292" s="88"/>
      <c r="AG292" s="88"/>
      <c r="AH292" s="88"/>
      <c r="AI292" s="88"/>
      <c r="AJ292" s="88"/>
      <c r="AK292" s="89">
        <v>8.1789609029001398E-2</v>
      </c>
      <c r="AL292" s="89"/>
      <c r="AM292" s="89"/>
      <c r="AN292" s="89"/>
      <c r="AO292" s="89"/>
      <c r="AP292" s="89"/>
      <c r="AQ292" s="89"/>
      <c r="AR292" s="89"/>
      <c r="AS292" s="89"/>
      <c r="AT292" s="89"/>
    </row>
    <row r="293" spans="2:46" s="1" customFormat="1" ht="10.65" customHeight="1" x14ac:dyDescent="0.15">
      <c r="B293" s="86" t="s">
        <v>1109</v>
      </c>
      <c r="C293" s="86"/>
      <c r="D293" s="97">
        <v>134169529.97</v>
      </c>
      <c r="E293" s="97"/>
      <c r="F293" s="97"/>
      <c r="G293" s="97"/>
      <c r="H293" s="97"/>
      <c r="I293" s="97"/>
      <c r="J293" s="97"/>
      <c r="K293" s="97"/>
      <c r="L293" s="97"/>
      <c r="M293" s="97"/>
      <c r="N293" s="97"/>
      <c r="O293" s="97"/>
      <c r="P293" s="89">
        <v>4.5815589116375101E-2</v>
      </c>
      <c r="Q293" s="89"/>
      <c r="R293" s="89"/>
      <c r="S293" s="89"/>
      <c r="T293" s="89"/>
      <c r="U293" s="89"/>
      <c r="V293" s="89"/>
      <c r="W293" s="89"/>
      <c r="X293" s="89"/>
      <c r="Y293" s="89"/>
      <c r="Z293" s="89"/>
      <c r="AA293" s="88">
        <v>3759</v>
      </c>
      <c r="AB293" s="88"/>
      <c r="AC293" s="88"/>
      <c r="AD293" s="88"/>
      <c r="AE293" s="88"/>
      <c r="AF293" s="88"/>
      <c r="AG293" s="88"/>
      <c r="AH293" s="88"/>
      <c r="AI293" s="88"/>
      <c r="AJ293" s="88"/>
      <c r="AK293" s="89">
        <v>8.9504262107719404E-2</v>
      </c>
      <c r="AL293" s="89"/>
      <c r="AM293" s="89"/>
      <c r="AN293" s="89"/>
      <c r="AO293" s="89"/>
      <c r="AP293" s="89"/>
      <c r="AQ293" s="89"/>
      <c r="AR293" s="89"/>
      <c r="AS293" s="89"/>
      <c r="AT293" s="89"/>
    </row>
    <row r="294" spans="2:46" s="1" customFormat="1" ht="10.65" customHeight="1" x14ac:dyDescent="0.15">
      <c r="B294" s="86" t="s">
        <v>1110</v>
      </c>
      <c r="C294" s="86"/>
      <c r="D294" s="97">
        <v>172647811.72</v>
      </c>
      <c r="E294" s="97"/>
      <c r="F294" s="97"/>
      <c r="G294" s="97"/>
      <c r="H294" s="97"/>
      <c r="I294" s="97"/>
      <c r="J294" s="97"/>
      <c r="K294" s="97"/>
      <c r="L294" s="97"/>
      <c r="M294" s="97"/>
      <c r="N294" s="97"/>
      <c r="O294" s="97"/>
      <c r="P294" s="89">
        <v>5.89549743922742E-2</v>
      </c>
      <c r="Q294" s="89"/>
      <c r="R294" s="89"/>
      <c r="S294" s="89"/>
      <c r="T294" s="89"/>
      <c r="U294" s="89"/>
      <c r="V294" s="89"/>
      <c r="W294" s="89"/>
      <c r="X294" s="89"/>
      <c r="Y294" s="89"/>
      <c r="Z294" s="89"/>
      <c r="AA294" s="88">
        <v>3438</v>
      </c>
      <c r="AB294" s="88"/>
      <c r="AC294" s="88"/>
      <c r="AD294" s="88"/>
      <c r="AE294" s="88"/>
      <c r="AF294" s="88"/>
      <c r="AG294" s="88"/>
      <c r="AH294" s="88"/>
      <c r="AI294" s="88"/>
      <c r="AJ294" s="88"/>
      <c r="AK294" s="89">
        <v>8.1861041001952503E-2</v>
      </c>
      <c r="AL294" s="89"/>
      <c r="AM294" s="89"/>
      <c r="AN294" s="89"/>
      <c r="AO294" s="89"/>
      <c r="AP294" s="89"/>
      <c r="AQ294" s="89"/>
      <c r="AR294" s="89"/>
      <c r="AS294" s="89"/>
      <c r="AT294" s="89"/>
    </row>
    <row r="295" spans="2:46" s="1" customFormat="1" ht="10.65" customHeight="1" x14ac:dyDescent="0.15">
      <c r="B295" s="86" t="s">
        <v>1111</v>
      </c>
      <c r="C295" s="86"/>
      <c r="D295" s="97">
        <v>185261726.75999999</v>
      </c>
      <c r="E295" s="97"/>
      <c r="F295" s="97"/>
      <c r="G295" s="97"/>
      <c r="H295" s="97"/>
      <c r="I295" s="97"/>
      <c r="J295" s="97"/>
      <c r="K295" s="97"/>
      <c r="L295" s="97"/>
      <c r="M295" s="97"/>
      <c r="N295" s="97"/>
      <c r="O295" s="97"/>
      <c r="P295" s="89">
        <v>6.3262315625046694E-2</v>
      </c>
      <c r="Q295" s="89"/>
      <c r="R295" s="89"/>
      <c r="S295" s="89"/>
      <c r="T295" s="89"/>
      <c r="U295" s="89"/>
      <c r="V295" s="89"/>
      <c r="W295" s="89"/>
      <c r="X295" s="89"/>
      <c r="Y295" s="89"/>
      <c r="Z295" s="89"/>
      <c r="AA295" s="88">
        <v>3165</v>
      </c>
      <c r="AB295" s="88"/>
      <c r="AC295" s="88"/>
      <c r="AD295" s="88"/>
      <c r="AE295" s="88"/>
      <c r="AF295" s="88"/>
      <c r="AG295" s="88"/>
      <c r="AH295" s="88"/>
      <c r="AI295" s="88"/>
      <c r="AJ295" s="88"/>
      <c r="AK295" s="89">
        <v>7.5360731463402997E-2</v>
      </c>
      <c r="AL295" s="89"/>
      <c r="AM295" s="89"/>
      <c r="AN295" s="89"/>
      <c r="AO295" s="89"/>
      <c r="AP295" s="89"/>
      <c r="AQ295" s="89"/>
      <c r="AR295" s="89"/>
      <c r="AS295" s="89"/>
      <c r="AT295" s="89"/>
    </row>
    <row r="296" spans="2:46" s="1" customFormat="1" ht="10.65" customHeight="1" x14ac:dyDescent="0.15">
      <c r="B296" s="86" t="s">
        <v>1112</v>
      </c>
      <c r="C296" s="86"/>
      <c r="D296" s="97">
        <v>264191951.21000001</v>
      </c>
      <c r="E296" s="97"/>
      <c r="F296" s="97"/>
      <c r="G296" s="97"/>
      <c r="H296" s="97"/>
      <c r="I296" s="97"/>
      <c r="J296" s="97"/>
      <c r="K296" s="97"/>
      <c r="L296" s="97"/>
      <c r="M296" s="97"/>
      <c r="N296" s="97"/>
      <c r="O296" s="97"/>
      <c r="P296" s="89">
        <v>9.0215042768631903E-2</v>
      </c>
      <c r="Q296" s="89"/>
      <c r="R296" s="89"/>
      <c r="S296" s="89"/>
      <c r="T296" s="89"/>
      <c r="U296" s="89"/>
      <c r="V296" s="89"/>
      <c r="W296" s="89"/>
      <c r="X296" s="89"/>
      <c r="Y296" s="89"/>
      <c r="Z296" s="89"/>
      <c r="AA296" s="88">
        <v>3873</v>
      </c>
      <c r="AB296" s="88"/>
      <c r="AC296" s="88"/>
      <c r="AD296" s="88"/>
      <c r="AE296" s="88"/>
      <c r="AF296" s="88"/>
      <c r="AG296" s="88"/>
      <c r="AH296" s="88"/>
      <c r="AI296" s="88"/>
      <c r="AJ296" s="88"/>
      <c r="AK296" s="89">
        <v>9.2218677079861006E-2</v>
      </c>
      <c r="AL296" s="89"/>
      <c r="AM296" s="89"/>
      <c r="AN296" s="89"/>
      <c r="AO296" s="89"/>
      <c r="AP296" s="89"/>
      <c r="AQ296" s="89"/>
      <c r="AR296" s="89"/>
      <c r="AS296" s="89"/>
      <c r="AT296" s="89"/>
    </row>
    <row r="297" spans="2:46" s="1" customFormat="1" ht="10.65" customHeight="1" x14ac:dyDescent="0.15">
      <c r="B297" s="86" t="s">
        <v>1113</v>
      </c>
      <c r="C297" s="86"/>
      <c r="D297" s="97">
        <v>246016940.94999999</v>
      </c>
      <c r="E297" s="97"/>
      <c r="F297" s="97"/>
      <c r="G297" s="97"/>
      <c r="H297" s="97"/>
      <c r="I297" s="97"/>
      <c r="J297" s="97"/>
      <c r="K297" s="97"/>
      <c r="L297" s="97"/>
      <c r="M297" s="97"/>
      <c r="N297" s="97"/>
      <c r="O297" s="97"/>
      <c r="P297" s="89">
        <v>8.4008724520038006E-2</v>
      </c>
      <c r="Q297" s="89"/>
      <c r="R297" s="89"/>
      <c r="S297" s="89"/>
      <c r="T297" s="89"/>
      <c r="U297" s="89"/>
      <c r="V297" s="89"/>
      <c r="W297" s="89"/>
      <c r="X297" s="89"/>
      <c r="Y297" s="89"/>
      <c r="Z297" s="89"/>
      <c r="AA297" s="88">
        <v>3069</v>
      </c>
      <c r="AB297" s="88"/>
      <c r="AC297" s="88"/>
      <c r="AD297" s="88"/>
      <c r="AE297" s="88"/>
      <c r="AF297" s="88"/>
      <c r="AG297" s="88"/>
      <c r="AH297" s="88"/>
      <c r="AI297" s="88"/>
      <c r="AJ297" s="88"/>
      <c r="AK297" s="89">
        <v>7.3074908328968097E-2</v>
      </c>
      <c r="AL297" s="89"/>
      <c r="AM297" s="89"/>
      <c r="AN297" s="89"/>
      <c r="AO297" s="89"/>
      <c r="AP297" s="89"/>
      <c r="AQ297" s="89"/>
      <c r="AR297" s="89"/>
      <c r="AS297" s="89"/>
      <c r="AT297" s="89"/>
    </row>
    <row r="298" spans="2:46" s="1" customFormat="1" ht="10.65" customHeight="1" x14ac:dyDescent="0.15">
      <c r="B298" s="86" t="s">
        <v>1114</v>
      </c>
      <c r="C298" s="86"/>
      <c r="D298" s="97">
        <v>248378050.56999999</v>
      </c>
      <c r="E298" s="97"/>
      <c r="F298" s="97"/>
      <c r="G298" s="97"/>
      <c r="H298" s="97"/>
      <c r="I298" s="97"/>
      <c r="J298" s="97"/>
      <c r="K298" s="97"/>
      <c r="L298" s="97"/>
      <c r="M298" s="97"/>
      <c r="N298" s="97"/>
      <c r="O298" s="97"/>
      <c r="P298" s="89">
        <v>8.4814985287537295E-2</v>
      </c>
      <c r="Q298" s="89"/>
      <c r="R298" s="89"/>
      <c r="S298" s="89"/>
      <c r="T298" s="89"/>
      <c r="U298" s="89"/>
      <c r="V298" s="89"/>
      <c r="W298" s="89"/>
      <c r="X298" s="89"/>
      <c r="Y298" s="89"/>
      <c r="Z298" s="89"/>
      <c r="AA298" s="88">
        <v>2903</v>
      </c>
      <c r="AB298" s="88"/>
      <c r="AC298" s="88"/>
      <c r="AD298" s="88"/>
      <c r="AE298" s="88"/>
      <c r="AF298" s="88"/>
      <c r="AG298" s="88"/>
      <c r="AH298" s="88"/>
      <c r="AI298" s="88"/>
      <c r="AJ298" s="88"/>
      <c r="AK298" s="89">
        <v>6.9122339159007604E-2</v>
      </c>
      <c r="AL298" s="89"/>
      <c r="AM298" s="89"/>
      <c r="AN298" s="89"/>
      <c r="AO298" s="89"/>
      <c r="AP298" s="89"/>
      <c r="AQ298" s="89"/>
      <c r="AR298" s="89"/>
      <c r="AS298" s="89"/>
      <c r="AT298" s="89"/>
    </row>
    <row r="299" spans="2:46" s="1" customFormat="1" ht="10.65" customHeight="1" x14ac:dyDescent="0.15">
      <c r="B299" s="86" t="s">
        <v>1115</v>
      </c>
      <c r="C299" s="86"/>
      <c r="D299" s="97">
        <v>418154092.63</v>
      </c>
      <c r="E299" s="97"/>
      <c r="F299" s="97"/>
      <c r="G299" s="97"/>
      <c r="H299" s="97"/>
      <c r="I299" s="97"/>
      <c r="J299" s="97"/>
      <c r="K299" s="97"/>
      <c r="L299" s="97"/>
      <c r="M299" s="97"/>
      <c r="N299" s="97"/>
      <c r="O299" s="97"/>
      <c r="P299" s="89">
        <v>0.14278932108914999</v>
      </c>
      <c r="Q299" s="89"/>
      <c r="R299" s="89"/>
      <c r="S299" s="89"/>
      <c r="T299" s="89"/>
      <c r="U299" s="89"/>
      <c r="V299" s="89"/>
      <c r="W299" s="89"/>
      <c r="X299" s="89"/>
      <c r="Y299" s="89"/>
      <c r="Z299" s="89"/>
      <c r="AA299" s="88">
        <v>4386</v>
      </c>
      <c r="AB299" s="88"/>
      <c r="AC299" s="88"/>
      <c r="AD299" s="88"/>
      <c r="AE299" s="88"/>
      <c r="AF299" s="88"/>
      <c r="AG299" s="88"/>
      <c r="AH299" s="88"/>
      <c r="AI299" s="88"/>
      <c r="AJ299" s="88"/>
      <c r="AK299" s="89">
        <v>0.104433544454498</v>
      </c>
      <c r="AL299" s="89"/>
      <c r="AM299" s="89"/>
      <c r="AN299" s="89"/>
      <c r="AO299" s="89"/>
      <c r="AP299" s="89"/>
      <c r="AQ299" s="89"/>
      <c r="AR299" s="89"/>
      <c r="AS299" s="89"/>
      <c r="AT299" s="89"/>
    </row>
    <row r="300" spans="2:46" s="1" customFormat="1" ht="10.65" customHeight="1" x14ac:dyDescent="0.15">
      <c r="B300" s="86" t="s">
        <v>1116</v>
      </c>
      <c r="C300" s="86"/>
      <c r="D300" s="97">
        <v>191611035.58000001</v>
      </c>
      <c r="E300" s="97"/>
      <c r="F300" s="97"/>
      <c r="G300" s="97"/>
      <c r="H300" s="97"/>
      <c r="I300" s="97"/>
      <c r="J300" s="97"/>
      <c r="K300" s="97"/>
      <c r="L300" s="97"/>
      <c r="M300" s="97"/>
      <c r="N300" s="97"/>
      <c r="O300" s="97"/>
      <c r="P300" s="89">
        <v>6.5430448167026603E-2</v>
      </c>
      <c r="Q300" s="89"/>
      <c r="R300" s="89"/>
      <c r="S300" s="89"/>
      <c r="T300" s="89"/>
      <c r="U300" s="89"/>
      <c r="V300" s="89"/>
      <c r="W300" s="89"/>
      <c r="X300" s="89"/>
      <c r="Y300" s="89"/>
      <c r="Z300" s="89"/>
      <c r="AA300" s="88">
        <v>1759</v>
      </c>
      <c r="AB300" s="88"/>
      <c r="AC300" s="88"/>
      <c r="AD300" s="88"/>
      <c r="AE300" s="88"/>
      <c r="AF300" s="88"/>
      <c r="AG300" s="88"/>
      <c r="AH300" s="88"/>
      <c r="AI300" s="88"/>
      <c r="AJ300" s="88"/>
      <c r="AK300" s="89">
        <v>4.1882946806990798E-2</v>
      </c>
      <c r="AL300" s="89"/>
      <c r="AM300" s="89"/>
      <c r="AN300" s="89"/>
      <c r="AO300" s="89"/>
      <c r="AP300" s="89"/>
      <c r="AQ300" s="89"/>
      <c r="AR300" s="89"/>
      <c r="AS300" s="89"/>
      <c r="AT300" s="89"/>
    </row>
    <row r="301" spans="2:46" s="1" customFormat="1" ht="10.65" customHeight="1" x14ac:dyDescent="0.15">
      <c r="B301" s="86" t="s">
        <v>1117</v>
      </c>
      <c r="C301" s="86"/>
      <c r="D301" s="97">
        <v>313341168.97000003</v>
      </c>
      <c r="E301" s="97"/>
      <c r="F301" s="97"/>
      <c r="G301" s="97"/>
      <c r="H301" s="97"/>
      <c r="I301" s="97"/>
      <c r="J301" s="97"/>
      <c r="K301" s="97"/>
      <c r="L301" s="97"/>
      <c r="M301" s="97"/>
      <c r="N301" s="97"/>
      <c r="O301" s="97"/>
      <c r="P301" s="89">
        <v>0.106998289805324</v>
      </c>
      <c r="Q301" s="89"/>
      <c r="R301" s="89"/>
      <c r="S301" s="89"/>
      <c r="T301" s="89"/>
      <c r="U301" s="89"/>
      <c r="V301" s="89"/>
      <c r="W301" s="89"/>
      <c r="X301" s="89"/>
      <c r="Y301" s="89"/>
      <c r="Z301" s="89"/>
      <c r="AA301" s="88">
        <v>2619</v>
      </c>
      <c r="AB301" s="88"/>
      <c r="AC301" s="88"/>
      <c r="AD301" s="88"/>
      <c r="AE301" s="88"/>
      <c r="AF301" s="88"/>
      <c r="AG301" s="88"/>
      <c r="AH301" s="88"/>
      <c r="AI301" s="88"/>
      <c r="AJ301" s="88"/>
      <c r="AK301" s="89">
        <v>6.2360112386304102E-2</v>
      </c>
      <c r="AL301" s="89"/>
      <c r="AM301" s="89"/>
      <c r="AN301" s="89"/>
      <c r="AO301" s="89"/>
      <c r="AP301" s="89"/>
      <c r="AQ301" s="89"/>
      <c r="AR301" s="89"/>
      <c r="AS301" s="89"/>
      <c r="AT301" s="89"/>
    </row>
    <row r="302" spans="2:46" s="1" customFormat="1" ht="10.65" customHeight="1" x14ac:dyDescent="0.15">
      <c r="B302" s="86" t="s">
        <v>1118</v>
      </c>
      <c r="C302" s="86"/>
      <c r="D302" s="97">
        <v>278927668.06000102</v>
      </c>
      <c r="E302" s="97"/>
      <c r="F302" s="97"/>
      <c r="G302" s="97"/>
      <c r="H302" s="97"/>
      <c r="I302" s="97"/>
      <c r="J302" s="97"/>
      <c r="K302" s="97"/>
      <c r="L302" s="97"/>
      <c r="M302" s="97"/>
      <c r="N302" s="97"/>
      <c r="O302" s="97"/>
      <c r="P302" s="89">
        <v>9.5246927047318797E-2</v>
      </c>
      <c r="Q302" s="89"/>
      <c r="R302" s="89"/>
      <c r="S302" s="89"/>
      <c r="T302" s="89"/>
      <c r="U302" s="89"/>
      <c r="V302" s="89"/>
      <c r="W302" s="89"/>
      <c r="X302" s="89"/>
      <c r="Y302" s="89"/>
      <c r="Z302" s="89"/>
      <c r="AA302" s="88">
        <v>1914</v>
      </c>
      <c r="AB302" s="88"/>
      <c r="AC302" s="88"/>
      <c r="AD302" s="88"/>
      <c r="AE302" s="88"/>
      <c r="AF302" s="88"/>
      <c r="AG302" s="88"/>
      <c r="AH302" s="88"/>
      <c r="AI302" s="88"/>
      <c r="AJ302" s="88"/>
      <c r="AK302" s="89">
        <v>4.5573598742797303E-2</v>
      </c>
      <c r="AL302" s="89"/>
      <c r="AM302" s="89"/>
      <c r="AN302" s="89"/>
      <c r="AO302" s="89"/>
      <c r="AP302" s="89"/>
      <c r="AQ302" s="89"/>
      <c r="AR302" s="89"/>
      <c r="AS302" s="89"/>
      <c r="AT302" s="89"/>
    </row>
    <row r="303" spans="2:46" s="1" customFormat="1" ht="10.65" customHeight="1" x14ac:dyDescent="0.15">
      <c r="B303" s="86" t="s">
        <v>1119</v>
      </c>
      <c r="C303" s="86"/>
      <c r="D303" s="97">
        <v>107456317.98999999</v>
      </c>
      <c r="E303" s="97"/>
      <c r="F303" s="97"/>
      <c r="G303" s="97"/>
      <c r="H303" s="97"/>
      <c r="I303" s="97"/>
      <c r="J303" s="97"/>
      <c r="K303" s="97"/>
      <c r="L303" s="97"/>
      <c r="M303" s="97"/>
      <c r="N303" s="97"/>
      <c r="O303" s="97"/>
      <c r="P303" s="89">
        <v>3.6693685325492303E-2</v>
      </c>
      <c r="Q303" s="89"/>
      <c r="R303" s="89"/>
      <c r="S303" s="89"/>
      <c r="T303" s="89"/>
      <c r="U303" s="89"/>
      <c r="V303" s="89"/>
      <c r="W303" s="89"/>
      <c r="X303" s="89"/>
      <c r="Y303" s="89"/>
      <c r="Z303" s="89"/>
      <c r="AA303" s="88">
        <v>690</v>
      </c>
      <c r="AB303" s="88"/>
      <c r="AC303" s="88"/>
      <c r="AD303" s="88"/>
      <c r="AE303" s="88"/>
      <c r="AF303" s="88"/>
      <c r="AG303" s="88"/>
      <c r="AH303" s="88"/>
      <c r="AI303" s="88"/>
      <c r="AJ303" s="88"/>
      <c r="AK303" s="89">
        <v>1.6429353778751401E-2</v>
      </c>
      <c r="AL303" s="89"/>
      <c r="AM303" s="89"/>
      <c r="AN303" s="89"/>
      <c r="AO303" s="89"/>
      <c r="AP303" s="89"/>
      <c r="AQ303" s="89"/>
      <c r="AR303" s="89"/>
      <c r="AS303" s="89"/>
      <c r="AT303" s="89"/>
    </row>
    <row r="304" spans="2:46" s="1" customFormat="1" ht="10.65" customHeight="1" x14ac:dyDescent="0.15">
      <c r="B304" s="86" t="s">
        <v>1120</v>
      </c>
      <c r="C304" s="86"/>
      <c r="D304" s="97">
        <v>168174775.06999999</v>
      </c>
      <c r="E304" s="97"/>
      <c r="F304" s="97"/>
      <c r="G304" s="97"/>
      <c r="H304" s="97"/>
      <c r="I304" s="97"/>
      <c r="J304" s="97"/>
      <c r="K304" s="97"/>
      <c r="L304" s="97"/>
      <c r="M304" s="97"/>
      <c r="N304" s="97"/>
      <c r="O304" s="97"/>
      <c r="P304" s="89">
        <v>5.7427542572957901E-2</v>
      </c>
      <c r="Q304" s="89"/>
      <c r="R304" s="89"/>
      <c r="S304" s="89"/>
      <c r="T304" s="89"/>
      <c r="U304" s="89"/>
      <c r="V304" s="89"/>
      <c r="W304" s="89"/>
      <c r="X304" s="89"/>
      <c r="Y304" s="89"/>
      <c r="Z304" s="89"/>
      <c r="AA304" s="88">
        <v>971</v>
      </c>
      <c r="AB304" s="88"/>
      <c r="AC304" s="88"/>
      <c r="AD304" s="88"/>
      <c r="AE304" s="88"/>
      <c r="AF304" s="88"/>
      <c r="AG304" s="88"/>
      <c r="AH304" s="88"/>
      <c r="AI304" s="88"/>
      <c r="AJ304" s="88"/>
      <c r="AK304" s="89">
        <v>2.31201485785037E-2</v>
      </c>
      <c r="AL304" s="89"/>
      <c r="AM304" s="89"/>
      <c r="AN304" s="89"/>
      <c r="AO304" s="89"/>
      <c r="AP304" s="89"/>
      <c r="AQ304" s="89"/>
      <c r="AR304" s="89"/>
      <c r="AS304" s="89"/>
      <c r="AT304" s="89"/>
    </row>
    <row r="305" spans="2:47" s="1" customFormat="1" ht="10.65" customHeight="1" x14ac:dyDescent="0.15">
      <c r="B305" s="86" t="s">
        <v>1121</v>
      </c>
      <c r="C305" s="86"/>
      <c r="D305" s="97">
        <v>9754100.8100000005</v>
      </c>
      <c r="E305" s="97"/>
      <c r="F305" s="97"/>
      <c r="G305" s="97"/>
      <c r="H305" s="97"/>
      <c r="I305" s="97"/>
      <c r="J305" s="97"/>
      <c r="K305" s="97"/>
      <c r="L305" s="97"/>
      <c r="M305" s="97"/>
      <c r="N305" s="97"/>
      <c r="O305" s="97"/>
      <c r="P305" s="89">
        <v>3.3307851269254998E-3</v>
      </c>
      <c r="Q305" s="89"/>
      <c r="R305" s="89"/>
      <c r="S305" s="89"/>
      <c r="T305" s="89"/>
      <c r="U305" s="89"/>
      <c r="V305" s="89"/>
      <c r="W305" s="89"/>
      <c r="X305" s="89"/>
      <c r="Y305" s="89"/>
      <c r="Z305" s="89"/>
      <c r="AA305" s="88">
        <v>58</v>
      </c>
      <c r="AB305" s="88"/>
      <c r="AC305" s="88"/>
      <c r="AD305" s="88"/>
      <c r="AE305" s="88"/>
      <c r="AF305" s="88"/>
      <c r="AG305" s="88"/>
      <c r="AH305" s="88"/>
      <c r="AI305" s="88"/>
      <c r="AJ305" s="88"/>
      <c r="AK305" s="89">
        <v>1.38101814372113E-3</v>
      </c>
      <c r="AL305" s="89"/>
      <c r="AM305" s="89"/>
      <c r="AN305" s="89"/>
      <c r="AO305" s="89"/>
      <c r="AP305" s="89"/>
      <c r="AQ305" s="89"/>
      <c r="AR305" s="89"/>
      <c r="AS305" s="89"/>
      <c r="AT305" s="89"/>
    </row>
    <row r="306" spans="2:47" s="1" customFormat="1" ht="10.65" customHeight="1" x14ac:dyDescent="0.15">
      <c r="B306" s="86" t="s">
        <v>1122</v>
      </c>
      <c r="C306" s="86"/>
      <c r="D306" s="97">
        <v>24307906.890000001</v>
      </c>
      <c r="E306" s="97"/>
      <c r="F306" s="97"/>
      <c r="G306" s="97"/>
      <c r="H306" s="97"/>
      <c r="I306" s="97"/>
      <c r="J306" s="97"/>
      <c r="K306" s="97"/>
      <c r="L306" s="97"/>
      <c r="M306" s="97"/>
      <c r="N306" s="97"/>
      <c r="O306" s="97"/>
      <c r="P306" s="89">
        <v>8.3005513591674594E-3</v>
      </c>
      <c r="Q306" s="89"/>
      <c r="R306" s="89"/>
      <c r="S306" s="89"/>
      <c r="T306" s="89"/>
      <c r="U306" s="89"/>
      <c r="V306" s="89"/>
      <c r="W306" s="89"/>
      <c r="X306" s="89"/>
      <c r="Y306" s="89"/>
      <c r="Z306" s="89"/>
      <c r="AA306" s="88">
        <v>152</v>
      </c>
      <c r="AB306" s="88"/>
      <c r="AC306" s="88"/>
      <c r="AD306" s="88"/>
      <c r="AE306" s="88"/>
      <c r="AF306" s="88"/>
      <c r="AG306" s="88"/>
      <c r="AH306" s="88"/>
      <c r="AI306" s="88"/>
      <c r="AJ306" s="88"/>
      <c r="AK306" s="89">
        <v>3.61921996285537E-3</v>
      </c>
      <c r="AL306" s="89"/>
      <c r="AM306" s="89"/>
      <c r="AN306" s="89"/>
      <c r="AO306" s="89"/>
      <c r="AP306" s="89"/>
      <c r="AQ306" s="89"/>
      <c r="AR306" s="89"/>
      <c r="AS306" s="89"/>
      <c r="AT306" s="89"/>
    </row>
    <row r="307" spans="2:47" s="1" customFormat="1" ht="10.65" customHeight="1" x14ac:dyDescent="0.15">
      <c r="B307" s="86" t="s">
        <v>1123</v>
      </c>
      <c r="C307" s="86"/>
      <c r="D307" s="97">
        <v>8490166.8499999996</v>
      </c>
      <c r="E307" s="97"/>
      <c r="F307" s="97"/>
      <c r="G307" s="97"/>
      <c r="H307" s="97"/>
      <c r="I307" s="97"/>
      <c r="J307" s="97"/>
      <c r="K307" s="97"/>
      <c r="L307" s="97"/>
      <c r="M307" s="97"/>
      <c r="N307" s="97"/>
      <c r="O307" s="97"/>
      <c r="P307" s="89">
        <v>2.8991828175595801E-3</v>
      </c>
      <c r="Q307" s="89"/>
      <c r="R307" s="89"/>
      <c r="S307" s="89"/>
      <c r="T307" s="89"/>
      <c r="U307" s="89"/>
      <c r="V307" s="89"/>
      <c r="W307" s="89"/>
      <c r="X307" s="89"/>
      <c r="Y307" s="89"/>
      <c r="Z307" s="89"/>
      <c r="AA307" s="88">
        <v>47</v>
      </c>
      <c r="AB307" s="88"/>
      <c r="AC307" s="88"/>
      <c r="AD307" s="88"/>
      <c r="AE307" s="88"/>
      <c r="AF307" s="88"/>
      <c r="AG307" s="88"/>
      <c r="AH307" s="88"/>
      <c r="AI307" s="88"/>
      <c r="AJ307" s="88"/>
      <c r="AK307" s="89">
        <v>1.11910090956712E-3</v>
      </c>
      <c r="AL307" s="89"/>
      <c r="AM307" s="89"/>
      <c r="AN307" s="89"/>
      <c r="AO307" s="89"/>
      <c r="AP307" s="89"/>
      <c r="AQ307" s="89"/>
      <c r="AR307" s="89"/>
      <c r="AS307" s="89"/>
      <c r="AT307" s="89"/>
    </row>
    <row r="308" spans="2:47" s="1" customFormat="1" ht="9.6" customHeight="1" x14ac:dyDescent="0.15">
      <c r="B308" s="99"/>
      <c r="C308" s="99"/>
      <c r="D308" s="98">
        <v>2928468946</v>
      </c>
      <c r="E308" s="98"/>
      <c r="F308" s="98"/>
      <c r="G308" s="98"/>
      <c r="H308" s="98"/>
      <c r="I308" s="98"/>
      <c r="J308" s="98"/>
      <c r="K308" s="98"/>
      <c r="L308" s="98"/>
      <c r="M308" s="98"/>
      <c r="N308" s="98"/>
      <c r="O308" s="98"/>
      <c r="P308" s="96">
        <v>1</v>
      </c>
      <c r="Q308" s="96"/>
      <c r="R308" s="96"/>
      <c r="S308" s="96"/>
      <c r="T308" s="96"/>
      <c r="U308" s="96"/>
      <c r="V308" s="96"/>
      <c r="W308" s="96"/>
      <c r="X308" s="96"/>
      <c r="Y308" s="96"/>
      <c r="Z308" s="96"/>
      <c r="AA308" s="95">
        <v>41998</v>
      </c>
      <c r="AB308" s="95"/>
      <c r="AC308" s="95"/>
      <c r="AD308" s="95"/>
      <c r="AE308" s="95"/>
      <c r="AF308" s="95"/>
      <c r="AG308" s="95"/>
      <c r="AH308" s="95"/>
      <c r="AI308" s="95"/>
      <c r="AJ308" s="95"/>
      <c r="AK308" s="96">
        <v>1</v>
      </c>
      <c r="AL308" s="96"/>
      <c r="AM308" s="96"/>
      <c r="AN308" s="96"/>
      <c r="AO308" s="96"/>
      <c r="AP308" s="96"/>
      <c r="AQ308" s="96"/>
      <c r="AR308" s="96"/>
      <c r="AS308" s="96"/>
      <c r="AT308" s="96"/>
    </row>
    <row r="309" spans="2:47" s="1" customFormat="1" ht="9" customHeight="1" x14ac:dyDescent="0.15"/>
    <row r="310" spans="2:47" s="1" customFormat="1" ht="19.2" customHeight="1" x14ac:dyDescent="0.15">
      <c r="B310" s="83" t="s">
        <v>1233</v>
      </c>
      <c r="C310" s="83"/>
      <c r="D310" s="83"/>
      <c r="E310" s="83"/>
      <c r="F310" s="83"/>
      <c r="G310" s="83"/>
      <c r="H310" s="83"/>
      <c r="I310" s="83"/>
      <c r="J310" s="83"/>
      <c r="K310" s="83"/>
      <c r="L310" s="83"/>
      <c r="M310" s="83"/>
      <c r="N310" s="83"/>
      <c r="O310" s="83"/>
      <c r="P310" s="83"/>
      <c r="Q310" s="83"/>
      <c r="R310" s="83"/>
      <c r="S310" s="83"/>
      <c r="T310" s="83"/>
      <c r="U310" s="83"/>
      <c r="V310" s="83"/>
      <c r="W310" s="83"/>
      <c r="X310" s="83"/>
      <c r="Y310" s="83"/>
      <c r="Z310" s="83"/>
      <c r="AA310" s="83"/>
      <c r="AB310" s="83"/>
      <c r="AC310" s="83"/>
      <c r="AD310" s="83"/>
      <c r="AE310" s="83"/>
      <c r="AF310" s="83"/>
      <c r="AG310" s="83"/>
      <c r="AH310" s="83"/>
      <c r="AI310" s="83"/>
      <c r="AJ310" s="83"/>
      <c r="AK310" s="83"/>
      <c r="AL310" s="83"/>
      <c r="AM310" s="83"/>
      <c r="AN310" s="83"/>
      <c r="AO310" s="83"/>
      <c r="AP310" s="83"/>
      <c r="AQ310" s="83"/>
      <c r="AR310" s="83"/>
      <c r="AS310" s="83"/>
      <c r="AT310" s="83"/>
      <c r="AU310" s="83"/>
    </row>
    <row r="311" spans="2:47" s="1" customFormat="1" ht="7.95" customHeight="1" x14ac:dyDescent="0.15"/>
    <row r="312" spans="2:47" s="1" customFormat="1" ht="12.3" customHeight="1" x14ac:dyDescent="0.15">
      <c r="B312" s="79" t="s">
        <v>1106</v>
      </c>
      <c r="C312" s="79"/>
      <c r="D312" s="79"/>
      <c r="E312" s="79" t="s">
        <v>1103</v>
      </c>
      <c r="F312" s="79"/>
      <c r="G312" s="79"/>
      <c r="H312" s="79"/>
      <c r="I312" s="79"/>
      <c r="J312" s="79"/>
      <c r="K312" s="79"/>
      <c r="L312" s="79"/>
      <c r="M312" s="79"/>
      <c r="N312" s="79"/>
      <c r="O312" s="79"/>
      <c r="P312" s="79"/>
      <c r="Q312" s="79" t="s">
        <v>1104</v>
      </c>
      <c r="R312" s="79"/>
      <c r="S312" s="79"/>
      <c r="T312" s="79"/>
      <c r="U312" s="79"/>
      <c r="V312" s="79"/>
      <c r="W312" s="79"/>
      <c r="X312" s="79"/>
      <c r="Y312" s="79"/>
      <c r="Z312" s="79"/>
      <c r="AA312" s="79"/>
      <c r="AB312" s="79" t="s">
        <v>1105</v>
      </c>
      <c r="AC312" s="79"/>
      <c r="AD312" s="79"/>
      <c r="AE312" s="79"/>
      <c r="AF312" s="79"/>
      <c r="AG312" s="79"/>
      <c r="AH312" s="79"/>
      <c r="AI312" s="79"/>
      <c r="AJ312" s="79"/>
      <c r="AK312" s="79"/>
      <c r="AL312" s="79" t="s">
        <v>1104</v>
      </c>
      <c r="AM312" s="79"/>
      <c r="AN312" s="79"/>
      <c r="AO312" s="79"/>
      <c r="AP312" s="79"/>
      <c r="AQ312" s="79"/>
      <c r="AR312" s="79"/>
      <c r="AS312" s="79"/>
      <c r="AT312" s="79"/>
      <c r="AU312" s="79"/>
    </row>
    <row r="313" spans="2:47" s="1" customFormat="1" ht="10.65" customHeight="1" x14ac:dyDescent="0.15">
      <c r="B313" s="86" t="s">
        <v>1180</v>
      </c>
      <c r="C313" s="86"/>
      <c r="D313" s="86"/>
      <c r="E313" s="97">
        <v>2706964754.29</v>
      </c>
      <c r="F313" s="97"/>
      <c r="G313" s="97"/>
      <c r="H313" s="97"/>
      <c r="I313" s="97"/>
      <c r="J313" s="97"/>
      <c r="K313" s="97"/>
      <c r="L313" s="97"/>
      <c r="M313" s="97"/>
      <c r="N313" s="97"/>
      <c r="O313" s="97"/>
      <c r="P313" s="97"/>
      <c r="Q313" s="89">
        <v>0.92436177545520803</v>
      </c>
      <c r="R313" s="89"/>
      <c r="S313" s="89"/>
      <c r="T313" s="89"/>
      <c r="U313" s="89"/>
      <c r="V313" s="89"/>
      <c r="W313" s="89"/>
      <c r="X313" s="89"/>
      <c r="Y313" s="89"/>
      <c r="Z313" s="89"/>
      <c r="AA313" s="89"/>
      <c r="AB313" s="88">
        <v>39764</v>
      </c>
      <c r="AC313" s="88"/>
      <c r="AD313" s="88"/>
      <c r="AE313" s="88"/>
      <c r="AF313" s="88"/>
      <c r="AG313" s="88"/>
      <c r="AH313" s="88"/>
      <c r="AI313" s="88"/>
      <c r="AJ313" s="88"/>
      <c r="AK313" s="88"/>
      <c r="AL313" s="89">
        <v>0.94680699080908604</v>
      </c>
      <c r="AM313" s="89"/>
      <c r="AN313" s="89"/>
      <c r="AO313" s="89"/>
      <c r="AP313" s="89"/>
      <c r="AQ313" s="89"/>
      <c r="AR313" s="89"/>
      <c r="AS313" s="89"/>
      <c r="AT313" s="89"/>
      <c r="AU313" s="89"/>
    </row>
    <row r="314" spans="2:47" s="1" customFormat="1" ht="10.65" customHeight="1" x14ac:dyDescent="0.15">
      <c r="B314" s="86" t="s">
        <v>1212</v>
      </c>
      <c r="C314" s="86"/>
      <c r="D314" s="86"/>
      <c r="E314" s="97">
        <v>88378639.279999897</v>
      </c>
      <c r="F314" s="97"/>
      <c r="G314" s="97"/>
      <c r="H314" s="97"/>
      <c r="I314" s="97"/>
      <c r="J314" s="97"/>
      <c r="K314" s="97"/>
      <c r="L314" s="97"/>
      <c r="M314" s="97"/>
      <c r="N314" s="97"/>
      <c r="O314" s="97"/>
      <c r="P314" s="97"/>
      <c r="Q314" s="89">
        <v>3.0179128039147001E-2</v>
      </c>
      <c r="R314" s="89"/>
      <c r="S314" s="89"/>
      <c r="T314" s="89"/>
      <c r="U314" s="89"/>
      <c r="V314" s="89"/>
      <c r="W314" s="89"/>
      <c r="X314" s="89"/>
      <c r="Y314" s="89"/>
      <c r="Z314" s="89"/>
      <c r="AA314" s="89"/>
      <c r="AB314" s="88">
        <v>1011</v>
      </c>
      <c r="AC314" s="88"/>
      <c r="AD314" s="88"/>
      <c r="AE314" s="88"/>
      <c r="AF314" s="88"/>
      <c r="AG314" s="88"/>
      <c r="AH314" s="88"/>
      <c r="AI314" s="88"/>
      <c r="AJ314" s="88"/>
      <c r="AK314" s="88"/>
      <c r="AL314" s="89">
        <v>2.4072574884518302E-2</v>
      </c>
      <c r="AM314" s="89"/>
      <c r="AN314" s="89"/>
      <c r="AO314" s="89"/>
      <c r="AP314" s="89"/>
      <c r="AQ314" s="89"/>
      <c r="AR314" s="89"/>
      <c r="AS314" s="89"/>
      <c r="AT314" s="89"/>
      <c r="AU314" s="89"/>
    </row>
    <row r="315" spans="2:47" s="1" customFormat="1" ht="10.65" customHeight="1" x14ac:dyDescent="0.15">
      <c r="B315" s="86" t="s">
        <v>1108</v>
      </c>
      <c r="C315" s="86"/>
      <c r="D315" s="86"/>
      <c r="E315" s="97">
        <v>29803811.359999999</v>
      </c>
      <c r="F315" s="97"/>
      <c r="G315" s="97"/>
      <c r="H315" s="97"/>
      <c r="I315" s="97"/>
      <c r="J315" s="97"/>
      <c r="K315" s="97"/>
      <c r="L315" s="97"/>
      <c r="M315" s="97"/>
      <c r="N315" s="97"/>
      <c r="O315" s="97"/>
      <c r="P315" s="97"/>
      <c r="Q315" s="89">
        <v>1.0177267339887301E-2</v>
      </c>
      <c r="R315" s="89"/>
      <c r="S315" s="89"/>
      <c r="T315" s="89"/>
      <c r="U315" s="89"/>
      <c r="V315" s="89"/>
      <c r="W315" s="89"/>
      <c r="X315" s="89"/>
      <c r="Y315" s="89"/>
      <c r="Z315" s="89"/>
      <c r="AA315" s="89"/>
      <c r="AB315" s="88">
        <v>303</v>
      </c>
      <c r="AC315" s="88"/>
      <c r="AD315" s="88"/>
      <c r="AE315" s="88"/>
      <c r="AF315" s="88"/>
      <c r="AG315" s="88"/>
      <c r="AH315" s="88"/>
      <c r="AI315" s="88"/>
      <c r="AJ315" s="88"/>
      <c r="AK315" s="88"/>
      <c r="AL315" s="89">
        <v>7.2146292680603796E-3</v>
      </c>
      <c r="AM315" s="89"/>
      <c r="AN315" s="89"/>
      <c r="AO315" s="89"/>
      <c r="AP315" s="89"/>
      <c r="AQ315" s="89"/>
      <c r="AR315" s="89"/>
      <c r="AS315" s="89"/>
      <c r="AT315" s="89"/>
      <c r="AU315" s="89"/>
    </row>
    <row r="316" spans="2:47" s="1" customFormat="1" ht="10.65" customHeight="1" x14ac:dyDescent="0.15">
      <c r="B316" s="86" t="s">
        <v>1109</v>
      </c>
      <c r="C316" s="86"/>
      <c r="D316" s="86"/>
      <c r="E316" s="97">
        <v>27968845.199999999</v>
      </c>
      <c r="F316" s="97"/>
      <c r="G316" s="97"/>
      <c r="H316" s="97"/>
      <c r="I316" s="97"/>
      <c r="J316" s="97"/>
      <c r="K316" s="97"/>
      <c r="L316" s="97"/>
      <c r="M316" s="97"/>
      <c r="N316" s="97"/>
      <c r="O316" s="97"/>
      <c r="P316" s="97"/>
      <c r="Q316" s="89">
        <v>9.5506716020337893E-3</v>
      </c>
      <c r="R316" s="89"/>
      <c r="S316" s="89"/>
      <c r="T316" s="89"/>
      <c r="U316" s="89"/>
      <c r="V316" s="89"/>
      <c r="W316" s="89"/>
      <c r="X316" s="89"/>
      <c r="Y316" s="89"/>
      <c r="Z316" s="89"/>
      <c r="AA316" s="89"/>
      <c r="AB316" s="88">
        <v>318</v>
      </c>
      <c r="AC316" s="88"/>
      <c r="AD316" s="88"/>
      <c r="AE316" s="88"/>
      <c r="AF316" s="88"/>
      <c r="AG316" s="88"/>
      <c r="AH316" s="88"/>
      <c r="AI316" s="88"/>
      <c r="AJ316" s="88"/>
      <c r="AK316" s="88"/>
      <c r="AL316" s="89">
        <v>7.5717891328158501E-3</v>
      </c>
      <c r="AM316" s="89"/>
      <c r="AN316" s="89"/>
      <c r="AO316" s="89"/>
      <c r="AP316" s="89"/>
      <c r="AQ316" s="89"/>
      <c r="AR316" s="89"/>
      <c r="AS316" s="89"/>
      <c r="AT316" s="89"/>
      <c r="AU316" s="89"/>
    </row>
    <row r="317" spans="2:47" s="1" customFormat="1" ht="10.65" customHeight="1" x14ac:dyDescent="0.15">
      <c r="B317" s="86" t="s">
        <v>1110</v>
      </c>
      <c r="C317" s="86"/>
      <c r="D317" s="86"/>
      <c r="E317" s="97">
        <v>47477464.640000001</v>
      </c>
      <c r="F317" s="97"/>
      <c r="G317" s="97"/>
      <c r="H317" s="97"/>
      <c r="I317" s="97"/>
      <c r="J317" s="97"/>
      <c r="K317" s="97"/>
      <c r="L317" s="97"/>
      <c r="M317" s="97"/>
      <c r="N317" s="97"/>
      <c r="O317" s="97"/>
      <c r="P317" s="97"/>
      <c r="Q317" s="89">
        <v>1.6212384531121501E-2</v>
      </c>
      <c r="R317" s="89"/>
      <c r="S317" s="89"/>
      <c r="T317" s="89"/>
      <c r="U317" s="89"/>
      <c r="V317" s="89"/>
      <c r="W317" s="89"/>
      <c r="X317" s="89"/>
      <c r="Y317" s="89"/>
      <c r="Z317" s="89"/>
      <c r="AA317" s="89"/>
      <c r="AB317" s="88">
        <v>297</v>
      </c>
      <c r="AC317" s="88"/>
      <c r="AD317" s="88"/>
      <c r="AE317" s="88"/>
      <c r="AF317" s="88"/>
      <c r="AG317" s="88"/>
      <c r="AH317" s="88"/>
      <c r="AI317" s="88"/>
      <c r="AJ317" s="88"/>
      <c r="AK317" s="88"/>
      <c r="AL317" s="89">
        <v>7.0717653221582001E-3</v>
      </c>
      <c r="AM317" s="89"/>
      <c r="AN317" s="89"/>
      <c r="AO317" s="89"/>
      <c r="AP317" s="89"/>
      <c r="AQ317" s="89"/>
      <c r="AR317" s="89"/>
      <c r="AS317" s="89"/>
      <c r="AT317" s="89"/>
      <c r="AU317" s="89"/>
    </row>
    <row r="318" spans="2:47" s="1" customFormat="1" ht="10.65" customHeight="1" x14ac:dyDescent="0.15">
      <c r="B318" s="86" t="s">
        <v>1111</v>
      </c>
      <c r="C318" s="86"/>
      <c r="D318" s="86"/>
      <c r="E318" s="97">
        <v>17146135.25</v>
      </c>
      <c r="F318" s="97"/>
      <c r="G318" s="97"/>
      <c r="H318" s="97"/>
      <c r="I318" s="97"/>
      <c r="J318" s="97"/>
      <c r="K318" s="97"/>
      <c r="L318" s="97"/>
      <c r="M318" s="97"/>
      <c r="N318" s="97"/>
      <c r="O318" s="97"/>
      <c r="P318" s="97"/>
      <c r="Q318" s="89">
        <v>5.8549827797969196E-3</v>
      </c>
      <c r="R318" s="89"/>
      <c r="S318" s="89"/>
      <c r="T318" s="89"/>
      <c r="U318" s="89"/>
      <c r="V318" s="89"/>
      <c r="W318" s="89"/>
      <c r="X318" s="89"/>
      <c r="Y318" s="89"/>
      <c r="Z318" s="89"/>
      <c r="AA318" s="89"/>
      <c r="AB318" s="88">
        <v>214</v>
      </c>
      <c r="AC318" s="88"/>
      <c r="AD318" s="88"/>
      <c r="AE318" s="88"/>
      <c r="AF318" s="88"/>
      <c r="AG318" s="88"/>
      <c r="AH318" s="88"/>
      <c r="AI318" s="88"/>
      <c r="AJ318" s="88"/>
      <c r="AK318" s="88"/>
      <c r="AL318" s="89">
        <v>5.0954807371779596E-3</v>
      </c>
      <c r="AM318" s="89"/>
      <c r="AN318" s="89"/>
      <c r="AO318" s="89"/>
      <c r="AP318" s="89"/>
      <c r="AQ318" s="89"/>
      <c r="AR318" s="89"/>
      <c r="AS318" s="89"/>
      <c r="AT318" s="89"/>
      <c r="AU318" s="89"/>
    </row>
    <row r="319" spans="2:47" s="1" customFormat="1" ht="10.65" customHeight="1" x14ac:dyDescent="0.15">
      <c r="B319" s="86" t="s">
        <v>1112</v>
      </c>
      <c r="C319" s="86"/>
      <c r="D319" s="86"/>
      <c r="E319" s="97">
        <v>8487407.2899999991</v>
      </c>
      <c r="F319" s="97"/>
      <c r="G319" s="97"/>
      <c r="H319" s="97"/>
      <c r="I319" s="97"/>
      <c r="J319" s="97"/>
      <c r="K319" s="97"/>
      <c r="L319" s="97"/>
      <c r="M319" s="97"/>
      <c r="N319" s="97"/>
      <c r="O319" s="97"/>
      <c r="P319" s="97"/>
      <c r="Q319" s="89">
        <v>2.8982404958034398E-3</v>
      </c>
      <c r="R319" s="89"/>
      <c r="S319" s="89"/>
      <c r="T319" s="89"/>
      <c r="U319" s="89"/>
      <c r="V319" s="89"/>
      <c r="W319" s="89"/>
      <c r="X319" s="89"/>
      <c r="Y319" s="89"/>
      <c r="Z319" s="89"/>
      <c r="AA319" s="89"/>
      <c r="AB319" s="88">
        <v>70</v>
      </c>
      <c r="AC319" s="88"/>
      <c r="AD319" s="88"/>
      <c r="AE319" s="88"/>
      <c r="AF319" s="88"/>
      <c r="AG319" s="88"/>
      <c r="AH319" s="88"/>
      <c r="AI319" s="88"/>
      <c r="AJ319" s="88"/>
      <c r="AK319" s="88"/>
      <c r="AL319" s="89">
        <v>1.6667460355255001E-3</v>
      </c>
      <c r="AM319" s="89"/>
      <c r="AN319" s="89"/>
      <c r="AO319" s="89"/>
      <c r="AP319" s="89"/>
      <c r="AQ319" s="89"/>
      <c r="AR319" s="89"/>
      <c r="AS319" s="89"/>
      <c r="AT319" s="89"/>
      <c r="AU319" s="89"/>
    </row>
    <row r="320" spans="2:47" s="1" customFormat="1" ht="10.65" customHeight="1" x14ac:dyDescent="0.15">
      <c r="B320" s="86" t="s">
        <v>1114</v>
      </c>
      <c r="C320" s="86"/>
      <c r="D320" s="86"/>
      <c r="E320" s="97">
        <v>63489</v>
      </c>
      <c r="F320" s="97"/>
      <c r="G320" s="97"/>
      <c r="H320" s="97"/>
      <c r="I320" s="97"/>
      <c r="J320" s="97"/>
      <c r="K320" s="97"/>
      <c r="L320" s="97"/>
      <c r="M320" s="97"/>
      <c r="N320" s="97"/>
      <c r="O320" s="97"/>
      <c r="P320" s="97"/>
      <c r="Q320" s="89">
        <v>2.1679929400214301E-5</v>
      </c>
      <c r="R320" s="89"/>
      <c r="S320" s="89"/>
      <c r="T320" s="89"/>
      <c r="U320" s="89"/>
      <c r="V320" s="89"/>
      <c r="W320" s="89"/>
      <c r="X320" s="89"/>
      <c r="Y320" s="89"/>
      <c r="Z320" s="89"/>
      <c r="AA320" s="89"/>
      <c r="AB320" s="88">
        <v>1</v>
      </c>
      <c r="AC320" s="88"/>
      <c r="AD320" s="88"/>
      <c r="AE320" s="88"/>
      <c r="AF320" s="88"/>
      <c r="AG320" s="88"/>
      <c r="AH320" s="88"/>
      <c r="AI320" s="88"/>
      <c r="AJ320" s="88"/>
      <c r="AK320" s="88"/>
      <c r="AL320" s="89">
        <v>2.3810657650364299E-5</v>
      </c>
      <c r="AM320" s="89"/>
      <c r="AN320" s="89"/>
      <c r="AO320" s="89"/>
      <c r="AP320" s="89"/>
      <c r="AQ320" s="89"/>
      <c r="AR320" s="89"/>
      <c r="AS320" s="89"/>
      <c r="AT320" s="89"/>
      <c r="AU320" s="89"/>
    </row>
    <row r="321" spans="2:47" s="1" customFormat="1" ht="10.65" customHeight="1" x14ac:dyDescent="0.15">
      <c r="B321" s="86" t="s">
        <v>1113</v>
      </c>
      <c r="C321" s="86"/>
      <c r="D321" s="86"/>
      <c r="E321" s="97">
        <v>2178399.69</v>
      </c>
      <c r="F321" s="97"/>
      <c r="G321" s="97"/>
      <c r="H321" s="97"/>
      <c r="I321" s="97"/>
      <c r="J321" s="97"/>
      <c r="K321" s="97"/>
      <c r="L321" s="97"/>
      <c r="M321" s="97"/>
      <c r="N321" s="97"/>
      <c r="O321" s="97"/>
      <c r="P321" s="97"/>
      <c r="Q321" s="89">
        <v>7.438698276024E-4</v>
      </c>
      <c r="R321" s="89"/>
      <c r="S321" s="89"/>
      <c r="T321" s="89"/>
      <c r="U321" s="89"/>
      <c r="V321" s="89"/>
      <c r="W321" s="89"/>
      <c r="X321" s="89"/>
      <c r="Y321" s="89"/>
      <c r="Z321" s="89"/>
      <c r="AA321" s="89"/>
      <c r="AB321" s="88">
        <v>20</v>
      </c>
      <c r="AC321" s="88"/>
      <c r="AD321" s="88"/>
      <c r="AE321" s="88"/>
      <c r="AF321" s="88"/>
      <c r="AG321" s="88"/>
      <c r="AH321" s="88"/>
      <c r="AI321" s="88"/>
      <c r="AJ321" s="88"/>
      <c r="AK321" s="88"/>
      <c r="AL321" s="89">
        <v>4.76213153007286E-4</v>
      </c>
      <c r="AM321" s="89"/>
      <c r="AN321" s="89"/>
      <c r="AO321" s="89"/>
      <c r="AP321" s="89"/>
      <c r="AQ321" s="89"/>
      <c r="AR321" s="89"/>
      <c r="AS321" s="89"/>
      <c r="AT321" s="89"/>
      <c r="AU321" s="89"/>
    </row>
    <row r="322" spans="2:47" s="1" customFormat="1" ht="9.6" customHeight="1" x14ac:dyDescent="0.15">
      <c r="B322" s="99"/>
      <c r="C322" s="99"/>
      <c r="D322" s="99"/>
      <c r="E322" s="98">
        <v>2928468946</v>
      </c>
      <c r="F322" s="98"/>
      <c r="G322" s="98"/>
      <c r="H322" s="98"/>
      <c r="I322" s="98"/>
      <c r="J322" s="98"/>
      <c r="K322" s="98"/>
      <c r="L322" s="98"/>
      <c r="M322" s="98"/>
      <c r="N322" s="98"/>
      <c r="O322" s="98"/>
      <c r="P322" s="98"/>
      <c r="Q322" s="96">
        <v>1</v>
      </c>
      <c r="R322" s="96"/>
      <c r="S322" s="96"/>
      <c r="T322" s="96"/>
      <c r="U322" s="96"/>
      <c r="V322" s="96"/>
      <c r="W322" s="96"/>
      <c r="X322" s="96"/>
      <c r="Y322" s="96"/>
      <c r="Z322" s="96"/>
      <c r="AA322" s="96"/>
      <c r="AB322" s="95">
        <v>41998</v>
      </c>
      <c r="AC322" s="95"/>
      <c r="AD322" s="95"/>
      <c r="AE322" s="95"/>
      <c r="AF322" s="95"/>
      <c r="AG322" s="95"/>
      <c r="AH322" s="95"/>
      <c r="AI322" s="95"/>
      <c r="AJ322" s="95"/>
      <c r="AK322" s="95"/>
      <c r="AL322" s="96">
        <v>1</v>
      </c>
      <c r="AM322" s="96"/>
      <c r="AN322" s="96"/>
      <c r="AO322" s="96"/>
      <c r="AP322" s="96"/>
      <c r="AQ322" s="96"/>
      <c r="AR322" s="96"/>
      <c r="AS322" s="96"/>
      <c r="AT322" s="96"/>
      <c r="AU322" s="96"/>
    </row>
    <row r="323" spans="2:47" s="1" customFormat="1" ht="11.7" customHeight="1" x14ac:dyDescent="0.15"/>
    <row r="324" spans="2:47" s="1" customFormat="1" ht="19.2" customHeight="1" x14ac:dyDescent="0.15">
      <c r="B324" s="83" t="s">
        <v>1234</v>
      </c>
      <c r="C324" s="83"/>
      <c r="D324" s="83"/>
      <c r="E324" s="83"/>
      <c r="F324" s="83"/>
      <c r="G324" s="83"/>
      <c r="H324" s="83"/>
      <c r="I324" s="83"/>
      <c r="J324" s="83"/>
      <c r="K324" s="83"/>
      <c r="L324" s="83"/>
      <c r="M324" s="83"/>
      <c r="N324" s="83"/>
      <c r="O324" s="83"/>
      <c r="P324" s="83"/>
      <c r="Q324" s="83"/>
      <c r="R324" s="83"/>
      <c r="S324" s="83"/>
      <c r="T324" s="83"/>
      <c r="U324" s="83"/>
      <c r="V324" s="83"/>
      <c r="W324" s="83"/>
      <c r="X324" s="83"/>
      <c r="Y324" s="83"/>
      <c r="Z324" s="83"/>
      <c r="AA324" s="83"/>
      <c r="AB324" s="83"/>
      <c r="AC324" s="83"/>
      <c r="AD324" s="83"/>
      <c r="AE324" s="83"/>
      <c r="AF324" s="83"/>
      <c r="AG324" s="83"/>
      <c r="AH324" s="83"/>
      <c r="AI324" s="83"/>
      <c r="AJ324" s="83"/>
      <c r="AK324" s="83"/>
      <c r="AL324" s="83"/>
      <c r="AM324" s="83"/>
      <c r="AN324" s="83"/>
      <c r="AO324" s="83"/>
      <c r="AP324" s="83"/>
      <c r="AQ324" s="83"/>
      <c r="AR324" s="83"/>
      <c r="AS324" s="83"/>
      <c r="AT324" s="83"/>
      <c r="AU324" s="83"/>
    </row>
    <row r="325" spans="2:47" s="1" customFormat="1" ht="9" customHeight="1" x14ac:dyDescent="0.15"/>
    <row r="326" spans="2:47" s="1" customFormat="1" ht="12.3" customHeight="1" x14ac:dyDescent="0.15">
      <c r="B326" s="79"/>
      <c r="C326" s="79"/>
      <c r="D326" s="79"/>
      <c r="E326" s="79" t="s">
        <v>1103</v>
      </c>
      <c r="F326" s="79"/>
      <c r="G326" s="79"/>
      <c r="H326" s="79"/>
      <c r="I326" s="79"/>
      <c r="J326" s="79"/>
      <c r="K326" s="79"/>
      <c r="L326" s="79"/>
      <c r="M326" s="79"/>
      <c r="N326" s="79"/>
      <c r="O326" s="79"/>
      <c r="P326" s="79"/>
      <c r="Q326" s="79" t="s">
        <v>1104</v>
      </c>
      <c r="R326" s="79"/>
      <c r="S326" s="79"/>
      <c r="T326" s="79"/>
      <c r="U326" s="79"/>
      <c r="V326" s="79"/>
      <c r="W326" s="79"/>
      <c r="X326" s="79"/>
      <c r="Y326" s="79"/>
      <c r="Z326" s="79"/>
      <c r="AA326" s="79"/>
      <c r="AB326" s="79" t="s">
        <v>1213</v>
      </c>
      <c r="AC326" s="79"/>
      <c r="AD326" s="79"/>
      <c r="AE326" s="79"/>
      <c r="AF326" s="79"/>
      <c r="AG326" s="79"/>
      <c r="AH326" s="79"/>
      <c r="AI326" s="79"/>
      <c r="AJ326" s="79"/>
      <c r="AK326" s="79"/>
      <c r="AL326" s="79" t="s">
        <v>1104</v>
      </c>
      <c r="AM326" s="79"/>
      <c r="AN326" s="79"/>
      <c r="AO326" s="79"/>
      <c r="AP326" s="79"/>
      <c r="AQ326" s="79"/>
      <c r="AR326" s="79"/>
      <c r="AS326" s="79"/>
      <c r="AT326" s="79"/>
      <c r="AU326" s="79"/>
    </row>
    <row r="327" spans="2:47" s="1" customFormat="1" ht="12.3" customHeight="1" x14ac:dyDescent="0.15">
      <c r="B327" s="86" t="s">
        <v>776</v>
      </c>
      <c r="C327" s="86"/>
      <c r="D327" s="86"/>
      <c r="E327" s="97">
        <v>8924271389.9699898</v>
      </c>
      <c r="F327" s="97"/>
      <c r="G327" s="97"/>
      <c r="H327" s="97"/>
      <c r="I327" s="97"/>
      <c r="J327" s="97"/>
      <c r="K327" s="97"/>
      <c r="L327" s="97"/>
      <c r="M327" s="97"/>
      <c r="N327" s="97"/>
      <c r="O327" s="97"/>
      <c r="P327" s="97"/>
      <c r="Q327" s="89">
        <v>0.82057927338599301</v>
      </c>
      <c r="R327" s="89"/>
      <c r="S327" s="89"/>
      <c r="T327" s="89"/>
      <c r="U327" s="89"/>
      <c r="V327" s="89"/>
      <c r="W327" s="89"/>
      <c r="X327" s="89"/>
      <c r="Y327" s="89"/>
      <c r="Z327" s="89"/>
      <c r="AA327" s="89"/>
      <c r="AB327" s="88">
        <v>21564</v>
      </c>
      <c r="AC327" s="88"/>
      <c r="AD327" s="88"/>
      <c r="AE327" s="88"/>
      <c r="AF327" s="88"/>
      <c r="AG327" s="88"/>
      <c r="AH327" s="88"/>
      <c r="AI327" s="88"/>
      <c r="AJ327" s="88"/>
      <c r="AK327" s="88"/>
      <c r="AL327" s="89">
        <v>0.806402153995737</v>
      </c>
      <c r="AM327" s="89"/>
      <c r="AN327" s="89"/>
      <c r="AO327" s="89"/>
      <c r="AP327" s="89"/>
      <c r="AQ327" s="89"/>
      <c r="AR327" s="89"/>
      <c r="AS327" s="89"/>
      <c r="AT327" s="89"/>
      <c r="AU327" s="89"/>
    </row>
    <row r="328" spans="2:47" s="1" customFormat="1" ht="12.3" customHeight="1" x14ac:dyDescent="0.15">
      <c r="B328" s="86" t="s">
        <v>786</v>
      </c>
      <c r="C328" s="86"/>
      <c r="D328" s="86"/>
      <c r="E328" s="97">
        <v>1951303559.8399999</v>
      </c>
      <c r="F328" s="97"/>
      <c r="G328" s="97"/>
      <c r="H328" s="97"/>
      <c r="I328" s="97"/>
      <c r="J328" s="97"/>
      <c r="K328" s="97"/>
      <c r="L328" s="97"/>
      <c r="M328" s="97"/>
      <c r="N328" s="97"/>
      <c r="O328" s="97"/>
      <c r="P328" s="97"/>
      <c r="Q328" s="89">
        <v>0.17942072661400699</v>
      </c>
      <c r="R328" s="89"/>
      <c r="S328" s="89"/>
      <c r="T328" s="89"/>
      <c r="U328" s="89"/>
      <c r="V328" s="89"/>
      <c r="W328" s="89"/>
      <c r="X328" s="89"/>
      <c r="Y328" s="89"/>
      <c r="Z328" s="89"/>
      <c r="AA328" s="89"/>
      <c r="AB328" s="88">
        <v>5177</v>
      </c>
      <c r="AC328" s="88"/>
      <c r="AD328" s="88"/>
      <c r="AE328" s="88"/>
      <c r="AF328" s="88"/>
      <c r="AG328" s="88"/>
      <c r="AH328" s="88"/>
      <c r="AI328" s="88"/>
      <c r="AJ328" s="88"/>
      <c r="AK328" s="88"/>
      <c r="AL328" s="89">
        <v>0.193597846004263</v>
      </c>
      <c r="AM328" s="89"/>
      <c r="AN328" s="89"/>
      <c r="AO328" s="89"/>
      <c r="AP328" s="89"/>
      <c r="AQ328" s="89"/>
      <c r="AR328" s="89"/>
      <c r="AS328" s="89"/>
      <c r="AT328" s="89"/>
      <c r="AU328" s="89"/>
    </row>
    <row r="329" spans="2:47" s="1" customFormat="1" ht="9.6" customHeight="1" x14ac:dyDescent="0.15">
      <c r="B329" s="99"/>
      <c r="C329" s="99"/>
      <c r="D329" s="99"/>
      <c r="E329" s="98">
        <v>10875574949.809999</v>
      </c>
      <c r="F329" s="98"/>
      <c r="G329" s="98"/>
      <c r="H329" s="98"/>
      <c r="I329" s="98"/>
      <c r="J329" s="98"/>
      <c r="K329" s="98"/>
      <c r="L329" s="98"/>
      <c r="M329" s="98"/>
      <c r="N329" s="98"/>
      <c r="O329" s="98"/>
      <c r="P329" s="98"/>
      <c r="Q329" s="96">
        <v>1</v>
      </c>
      <c r="R329" s="96"/>
      <c r="S329" s="96"/>
      <c r="T329" s="96"/>
      <c r="U329" s="96"/>
      <c r="V329" s="96"/>
      <c r="W329" s="96"/>
      <c r="X329" s="96"/>
      <c r="Y329" s="96"/>
      <c r="Z329" s="96"/>
      <c r="AA329" s="96"/>
      <c r="AB329" s="95">
        <v>26741</v>
      </c>
      <c r="AC329" s="95"/>
      <c r="AD329" s="95"/>
      <c r="AE329" s="95"/>
      <c r="AF329" s="95"/>
      <c r="AG329" s="95"/>
      <c r="AH329" s="95"/>
      <c r="AI329" s="95"/>
      <c r="AJ329" s="95"/>
      <c r="AK329" s="95"/>
      <c r="AL329" s="96">
        <v>1</v>
      </c>
      <c r="AM329" s="96"/>
      <c r="AN329" s="96"/>
      <c r="AO329" s="96"/>
      <c r="AP329" s="96"/>
      <c r="AQ329" s="96"/>
      <c r="AR329" s="96"/>
      <c r="AS329" s="96"/>
      <c r="AT329" s="96"/>
      <c r="AU329" s="96"/>
    </row>
    <row r="330" spans="2:47" s="1" customFormat="1" ht="9" customHeight="1" x14ac:dyDescent="0.15"/>
    <row r="331" spans="2:47" s="1" customFormat="1" ht="19.2" customHeight="1" x14ac:dyDescent="0.15">
      <c r="B331" s="83" t="s">
        <v>1235</v>
      </c>
      <c r="C331" s="83"/>
      <c r="D331" s="83"/>
      <c r="E331" s="83"/>
      <c r="F331" s="83"/>
      <c r="G331" s="83"/>
      <c r="H331" s="83"/>
      <c r="I331" s="83"/>
      <c r="J331" s="83"/>
      <c r="K331" s="83"/>
      <c r="L331" s="83"/>
      <c r="M331" s="83"/>
      <c r="N331" s="83"/>
      <c r="O331" s="83"/>
      <c r="P331" s="83"/>
      <c r="Q331" s="83"/>
      <c r="R331" s="83"/>
      <c r="S331" s="83"/>
      <c r="T331" s="83"/>
      <c r="U331" s="83"/>
      <c r="V331" s="83"/>
      <c r="W331" s="83"/>
      <c r="X331" s="83"/>
      <c r="Y331" s="83"/>
      <c r="Z331" s="83"/>
      <c r="AA331" s="83"/>
      <c r="AB331" s="83"/>
      <c r="AC331" s="83"/>
      <c r="AD331" s="83"/>
      <c r="AE331" s="83"/>
      <c r="AF331" s="83"/>
      <c r="AG331" s="83"/>
      <c r="AH331" s="83"/>
      <c r="AI331" s="83"/>
      <c r="AJ331" s="83"/>
      <c r="AK331" s="83"/>
      <c r="AL331" s="83"/>
      <c r="AM331" s="83"/>
      <c r="AN331" s="83"/>
      <c r="AO331" s="83"/>
      <c r="AP331" s="83"/>
      <c r="AQ331" s="83"/>
      <c r="AR331" s="83"/>
      <c r="AS331" s="83"/>
      <c r="AT331" s="83"/>
      <c r="AU331" s="83"/>
    </row>
    <row r="332" spans="2:47" s="1" customFormat="1" ht="9" customHeight="1" x14ac:dyDescent="0.15"/>
    <row r="333" spans="2:47" s="1" customFormat="1" ht="14.85" customHeight="1" x14ac:dyDescent="0.15">
      <c r="B333" s="100"/>
      <c r="C333" s="100"/>
      <c r="D333" s="100"/>
      <c r="E333" s="79" t="s">
        <v>1103</v>
      </c>
      <c r="F333" s="79"/>
      <c r="G333" s="79"/>
      <c r="H333" s="79"/>
      <c r="I333" s="79"/>
      <c r="J333" s="79"/>
      <c r="K333" s="79"/>
      <c r="L333" s="79"/>
      <c r="M333" s="79"/>
      <c r="N333" s="79"/>
      <c r="O333" s="79"/>
      <c r="P333" s="79"/>
      <c r="Q333" s="79" t="s">
        <v>1104</v>
      </c>
      <c r="R333" s="79"/>
      <c r="S333" s="79"/>
      <c r="T333" s="79"/>
      <c r="U333" s="79"/>
      <c r="V333" s="79"/>
      <c r="W333" s="79"/>
      <c r="X333" s="79"/>
      <c r="Y333" s="79"/>
      <c r="Z333" s="79"/>
      <c r="AA333" s="79"/>
      <c r="AB333" s="79" t="s">
        <v>1105</v>
      </c>
      <c r="AC333" s="79"/>
      <c r="AD333" s="79"/>
      <c r="AE333" s="79"/>
      <c r="AF333" s="79"/>
      <c r="AG333" s="79"/>
      <c r="AH333" s="79"/>
      <c r="AI333" s="79"/>
      <c r="AJ333" s="79"/>
      <c r="AK333" s="79"/>
      <c r="AL333" s="79" t="s">
        <v>1104</v>
      </c>
      <c r="AM333" s="79"/>
      <c r="AN333" s="79"/>
      <c r="AO333" s="79"/>
      <c r="AP333" s="79"/>
      <c r="AQ333" s="79"/>
      <c r="AR333" s="79"/>
      <c r="AS333" s="79"/>
      <c r="AT333" s="79"/>
      <c r="AU333" s="79"/>
    </row>
    <row r="334" spans="2:47" s="1" customFormat="1" ht="12.3" customHeight="1" x14ac:dyDescent="0.15">
      <c r="B334" s="101" t="s">
        <v>1214</v>
      </c>
      <c r="C334" s="101"/>
      <c r="D334" s="101"/>
      <c r="E334" s="97">
        <v>2624871954.7199898</v>
      </c>
      <c r="F334" s="97"/>
      <c r="G334" s="97"/>
      <c r="H334" s="97"/>
      <c r="I334" s="97"/>
      <c r="J334" s="97"/>
      <c r="K334" s="97"/>
      <c r="L334" s="97"/>
      <c r="M334" s="97"/>
      <c r="N334" s="97"/>
      <c r="O334" s="97"/>
      <c r="P334" s="97"/>
      <c r="Q334" s="89">
        <v>0.89632910682058498</v>
      </c>
      <c r="R334" s="89"/>
      <c r="S334" s="89"/>
      <c r="T334" s="89"/>
      <c r="U334" s="89"/>
      <c r="V334" s="89"/>
      <c r="W334" s="89"/>
      <c r="X334" s="89"/>
      <c r="Y334" s="89"/>
      <c r="Z334" s="89"/>
      <c r="AA334" s="89"/>
      <c r="AB334" s="88">
        <v>38335</v>
      </c>
      <c r="AC334" s="88"/>
      <c r="AD334" s="88"/>
      <c r="AE334" s="88"/>
      <c r="AF334" s="88"/>
      <c r="AG334" s="88"/>
      <c r="AH334" s="88"/>
      <c r="AI334" s="88"/>
      <c r="AJ334" s="88"/>
      <c r="AK334" s="88"/>
      <c r="AL334" s="89">
        <v>0.91278156102671604</v>
      </c>
      <c r="AM334" s="89"/>
      <c r="AN334" s="89"/>
      <c r="AO334" s="89"/>
      <c r="AP334" s="89"/>
      <c r="AQ334" s="89"/>
      <c r="AR334" s="89"/>
      <c r="AS334" s="89"/>
      <c r="AT334" s="89"/>
      <c r="AU334" s="89"/>
    </row>
    <row r="335" spans="2:47" s="1" customFormat="1" ht="12.3" customHeight="1" x14ac:dyDescent="0.15">
      <c r="B335" s="101" t="s">
        <v>1215</v>
      </c>
      <c r="C335" s="101"/>
      <c r="D335" s="101"/>
      <c r="E335" s="97">
        <v>303074933.27000099</v>
      </c>
      <c r="F335" s="97"/>
      <c r="G335" s="97"/>
      <c r="H335" s="97"/>
      <c r="I335" s="97"/>
      <c r="J335" s="97"/>
      <c r="K335" s="97"/>
      <c r="L335" s="97"/>
      <c r="M335" s="97"/>
      <c r="N335" s="97"/>
      <c r="O335" s="97"/>
      <c r="P335" s="97"/>
      <c r="Q335" s="89">
        <v>0.103492623230297</v>
      </c>
      <c r="R335" s="89"/>
      <c r="S335" s="89"/>
      <c r="T335" s="89"/>
      <c r="U335" s="89"/>
      <c r="V335" s="89"/>
      <c r="W335" s="89"/>
      <c r="X335" s="89"/>
      <c r="Y335" s="89"/>
      <c r="Z335" s="89"/>
      <c r="AA335" s="89"/>
      <c r="AB335" s="88">
        <v>3376</v>
      </c>
      <c r="AC335" s="88"/>
      <c r="AD335" s="88"/>
      <c r="AE335" s="88"/>
      <c r="AF335" s="88"/>
      <c r="AG335" s="88"/>
      <c r="AH335" s="88"/>
      <c r="AI335" s="88"/>
      <c r="AJ335" s="88"/>
      <c r="AK335" s="88"/>
      <c r="AL335" s="89">
        <v>8.0384780227629904E-2</v>
      </c>
      <c r="AM335" s="89"/>
      <c r="AN335" s="89"/>
      <c r="AO335" s="89"/>
      <c r="AP335" s="89"/>
      <c r="AQ335" s="89"/>
      <c r="AR335" s="89"/>
      <c r="AS335" s="89"/>
      <c r="AT335" s="89"/>
      <c r="AU335" s="89"/>
    </row>
    <row r="336" spans="2:47" s="1" customFormat="1" ht="12.3" customHeight="1" x14ac:dyDescent="0.15">
      <c r="B336" s="101" t="s">
        <v>1216</v>
      </c>
      <c r="C336" s="101"/>
      <c r="D336" s="101"/>
      <c r="E336" s="97">
        <v>522058.01</v>
      </c>
      <c r="F336" s="97"/>
      <c r="G336" s="97"/>
      <c r="H336" s="97"/>
      <c r="I336" s="97"/>
      <c r="J336" s="97"/>
      <c r="K336" s="97"/>
      <c r="L336" s="97"/>
      <c r="M336" s="97"/>
      <c r="N336" s="97"/>
      <c r="O336" s="97"/>
      <c r="P336" s="97"/>
      <c r="Q336" s="89">
        <v>1.7826994911900301E-4</v>
      </c>
      <c r="R336" s="89"/>
      <c r="S336" s="89"/>
      <c r="T336" s="89"/>
      <c r="U336" s="89"/>
      <c r="V336" s="89"/>
      <c r="W336" s="89"/>
      <c r="X336" s="89"/>
      <c r="Y336" s="89"/>
      <c r="Z336" s="89"/>
      <c r="AA336" s="89"/>
      <c r="AB336" s="88">
        <v>7</v>
      </c>
      <c r="AC336" s="88"/>
      <c r="AD336" s="88"/>
      <c r="AE336" s="88"/>
      <c r="AF336" s="88"/>
      <c r="AG336" s="88"/>
      <c r="AH336" s="88"/>
      <c r="AI336" s="88"/>
      <c r="AJ336" s="88"/>
      <c r="AK336" s="88"/>
      <c r="AL336" s="89">
        <v>1.6667460355254999E-4</v>
      </c>
      <c r="AM336" s="89"/>
      <c r="AN336" s="89"/>
      <c r="AO336" s="89"/>
      <c r="AP336" s="89"/>
      <c r="AQ336" s="89"/>
      <c r="AR336" s="89"/>
      <c r="AS336" s="89"/>
      <c r="AT336" s="89"/>
      <c r="AU336" s="89"/>
    </row>
    <row r="337" spans="2:47" s="1" customFormat="1" ht="12.3" customHeight="1" x14ac:dyDescent="0.15">
      <c r="B337" s="101" t="s">
        <v>786</v>
      </c>
      <c r="C337" s="101"/>
      <c r="D337" s="101"/>
      <c r="E337" s="97">
        <v>0</v>
      </c>
      <c r="F337" s="97"/>
      <c r="G337" s="97"/>
      <c r="H337" s="97"/>
      <c r="I337" s="97"/>
      <c r="J337" s="97"/>
      <c r="K337" s="97"/>
      <c r="L337" s="97"/>
      <c r="M337" s="97"/>
      <c r="N337" s="97"/>
      <c r="O337" s="97"/>
      <c r="P337" s="97"/>
      <c r="Q337" s="89">
        <v>0</v>
      </c>
      <c r="R337" s="89"/>
      <c r="S337" s="89"/>
      <c r="T337" s="89"/>
      <c r="U337" s="89"/>
      <c r="V337" s="89"/>
      <c r="W337" s="89"/>
      <c r="X337" s="89"/>
      <c r="Y337" s="89"/>
      <c r="Z337" s="89"/>
      <c r="AA337" s="89"/>
      <c r="AB337" s="88">
        <v>280</v>
      </c>
      <c r="AC337" s="88"/>
      <c r="AD337" s="88"/>
      <c r="AE337" s="88"/>
      <c r="AF337" s="88"/>
      <c r="AG337" s="88"/>
      <c r="AH337" s="88"/>
      <c r="AI337" s="88"/>
      <c r="AJ337" s="88"/>
      <c r="AK337" s="88"/>
      <c r="AL337" s="89">
        <v>6.6669841421020098E-3</v>
      </c>
      <c r="AM337" s="89"/>
      <c r="AN337" s="89"/>
      <c r="AO337" s="89"/>
      <c r="AP337" s="89"/>
      <c r="AQ337" s="89"/>
      <c r="AR337" s="89"/>
      <c r="AS337" s="89"/>
      <c r="AT337" s="89"/>
      <c r="AU337" s="89"/>
    </row>
    <row r="338" spans="2:47" s="1" customFormat="1" ht="13.35" customHeight="1" x14ac:dyDescent="0.15">
      <c r="B338" s="100"/>
      <c r="C338" s="100"/>
      <c r="D338" s="100"/>
      <c r="E338" s="98">
        <v>2928468945.99999</v>
      </c>
      <c r="F338" s="98"/>
      <c r="G338" s="98"/>
      <c r="H338" s="98"/>
      <c r="I338" s="98"/>
      <c r="J338" s="98"/>
      <c r="K338" s="98"/>
      <c r="L338" s="98"/>
      <c r="M338" s="98"/>
      <c r="N338" s="98"/>
      <c r="O338" s="98"/>
      <c r="P338" s="98"/>
      <c r="Q338" s="96">
        <v>1</v>
      </c>
      <c r="R338" s="96"/>
      <c r="S338" s="96"/>
      <c r="T338" s="96"/>
      <c r="U338" s="96"/>
      <c r="V338" s="96"/>
      <c r="W338" s="96"/>
      <c r="X338" s="96"/>
      <c r="Y338" s="96"/>
      <c r="Z338" s="96"/>
      <c r="AA338" s="96"/>
      <c r="AB338" s="95">
        <v>41998</v>
      </c>
      <c r="AC338" s="95"/>
      <c r="AD338" s="95"/>
      <c r="AE338" s="95"/>
      <c r="AF338" s="95"/>
      <c r="AG338" s="95"/>
      <c r="AH338" s="95"/>
      <c r="AI338" s="95"/>
      <c r="AJ338" s="95"/>
      <c r="AK338" s="95"/>
      <c r="AL338" s="96">
        <v>1</v>
      </c>
      <c r="AM338" s="96"/>
      <c r="AN338" s="96"/>
      <c r="AO338" s="96"/>
      <c r="AP338" s="96"/>
      <c r="AQ338" s="96"/>
      <c r="AR338" s="96"/>
      <c r="AS338" s="96"/>
      <c r="AT338" s="96"/>
      <c r="AU338" s="96"/>
    </row>
  </sheetData>
  <mergeCells count="1365">
    <mergeCell ref="AA227:AJ227"/>
    <mergeCell ref="AA228:AJ228"/>
    <mergeCell ref="AA229:AJ229"/>
    <mergeCell ref="AA230:AJ230"/>
    <mergeCell ref="AA231:AJ231"/>
    <mergeCell ref="AA271:AJ271"/>
    <mergeCell ref="AA272:AJ272"/>
    <mergeCell ref="AA273:AJ273"/>
    <mergeCell ref="AA274:AJ274"/>
    <mergeCell ref="AA275:AJ275"/>
    <mergeCell ref="AA276:AJ276"/>
    <mergeCell ref="AA277:AJ277"/>
    <mergeCell ref="AA278:AJ278"/>
    <mergeCell ref="AA279:AJ279"/>
    <mergeCell ref="AA280:AJ280"/>
    <mergeCell ref="AA281:AJ281"/>
    <mergeCell ref="AA282:AJ282"/>
    <mergeCell ref="AJ246:AS246"/>
    <mergeCell ref="AJ247:AS247"/>
    <mergeCell ref="AJ248:AS248"/>
    <mergeCell ref="AJ249:AS249"/>
    <mergeCell ref="AJ253:AS253"/>
    <mergeCell ref="AJ254:AS254"/>
    <mergeCell ref="AJ255:AS255"/>
    <mergeCell ref="AJ256:AS256"/>
    <mergeCell ref="AJ257:AS257"/>
    <mergeCell ref="AJ258:AS258"/>
    <mergeCell ref="AJ259:AS259"/>
    <mergeCell ref="AJ260:AS260"/>
    <mergeCell ref="AJ261:AS261"/>
    <mergeCell ref="AJ262:AS262"/>
    <mergeCell ref="AJ263:AS263"/>
    <mergeCell ref="AB321:AK321"/>
    <mergeCell ref="AB322:AK322"/>
    <mergeCell ref="Q321:AA321"/>
    <mergeCell ref="Q322:AA322"/>
    <mergeCell ref="AA283:AJ283"/>
    <mergeCell ref="AA284:AJ284"/>
    <mergeCell ref="AA285:AJ285"/>
    <mergeCell ref="AA286:AJ286"/>
    <mergeCell ref="AA290:AJ290"/>
    <mergeCell ref="AA291:AJ291"/>
    <mergeCell ref="AA292:AJ292"/>
    <mergeCell ref="AA293:AJ293"/>
    <mergeCell ref="AA294:AJ294"/>
    <mergeCell ref="AA295:AJ295"/>
    <mergeCell ref="AA296:AJ296"/>
    <mergeCell ref="AA297:AJ297"/>
    <mergeCell ref="AA298:AJ298"/>
    <mergeCell ref="AA299:AJ299"/>
    <mergeCell ref="AA300:AJ300"/>
    <mergeCell ref="AA301:AJ301"/>
    <mergeCell ref="AA302:AJ302"/>
    <mergeCell ref="AB326:AK326"/>
    <mergeCell ref="AB327:AK327"/>
    <mergeCell ref="AB328:AK328"/>
    <mergeCell ref="AB329:AK329"/>
    <mergeCell ref="AB333:AK333"/>
    <mergeCell ref="AB334:AK334"/>
    <mergeCell ref="AB335:AK335"/>
    <mergeCell ref="AB336:AK336"/>
    <mergeCell ref="AB337:AK337"/>
    <mergeCell ref="AB338:AK338"/>
    <mergeCell ref="AC221:AM221"/>
    <mergeCell ref="AC222:AM222"/>
    <mergeCell ref="AC223:AM223"/>
    <mergeCell ref="AD201:AN201"/>
    <mergeCell ref="AD202:AN202"/>
    <mergeCell ref="AD203:AN203"/>
    <mergeCell ref="AD204:AN204"/>
    <mergeCell ref="AD205:AN205"/>
    <mergeCell ref="AD206:AN206"/>
    <mergeCell ref="AD207:AN207"/>
    <mergeCell ref="AD208:AN208"/>
    <mergeCell ref="AD209:AN209"/>
    <mergeCell ref="AD210:AN210"/>
    <mergeCell ref="AD211:AN211"/>
    <mergeCell ref="AD212:AN212"/>
    <mergeCell ref="AD213:AN213"/>
    <mergeCell ref="AD214:AN214"/>
    <mergeCell ref="AD215:AN215"/>
    <mergeCell ref="AD216:AN216"/>
    <mergeCell ref="AD217:AN217"/>
    <mergeCell ref="AJ244:AS244"/>
    <mergeCell ref="AJ245:AS245"/>
    <mergeCell ref="AE195:AO195"/>
    <mergeCell ref="AE196:AO196"/>
    <mergeCell ref="AE197:AO197"/>
    <mergeCell ref="AF172:AP172"/>
    <mergeCell ref="AF173:AP173"/>
    <mergeCell ref="AF174:AP174"/>
    <mergeCell ref="AF175:AP175"/>
    <mergeCell ref="AF176:AP176"/>
    <mergeCell ref="AF177:AP177"/>
    <mergeCell ref="AF178:AP178"/>
    <mergeCell ref="AF179:AP179"/>
    <mergeCell ref="AF180:AP180"/>
    <mergeCell ref="AF181:AP181"/>
    <mergeCell ref="AF182:AP182"/>
    <mergeCell ref="AF183:AP183"/>
    <mergeCell ref="AF184:AP184"/>
    <mergeCell ref="AF185:AP185"/>
    <mergeCell ref="AF186:AP186"/>
    <mergeCell ref="AF187:AP187"/>
    <mergeCell ref="AF188:AP188"/>
    <mergeCell ref="AF189:AP189"/>
    <mergeCell ref="U173:AE173"/>
    <mergeCell ref="U174:AE174"/>
    <mergeCell ref="U175:AE175"/>
    <mergeCell ref="U176:AE176"/>
    <mergeCell ref="U177:AE177"/>
    <mergeCell ref="U178:AE178"/>
    <mergeCell ref="U179:AE179"/>
    <mergeCell ref="U180:AE180"/>
    <mergeCell ref="U181:AE181"/>
    <mergeCell ref="AG133:AL133"/>
    <mergeCell ref="AG134:AL134"/>
    <mergeCell ref="AG135:AL135"/>
    <mergeCell ref="AG136:AL136"/>
    <mergeCell ref="AG137:AL137"/>
    <mergeCell ref="AG138:AL138"/>
    <mergeCell ref="AG139:AL139"/>
    <mergeCell ref="AG140:AL140"/>
    <mergeCell ref="AG141:AL141"/>
    <mergeCell ref="AG142:AL142"/>
    <mergeCell ref="AG143:AL143"/>
    <mergeCell ref="AG144:AL144"/>
    <mergeCell ref="AG145:AL145"/>
    <mergeCell ref="AG146:AL146"/>
    <mergeCell ref="AG147:AL147"/>
    <mergeCell ref="AG148:AL148"/>
    <mergeCell ref="AG149:AL149"/>
    <mergeCell ref="AG150:AL150"/>
    <mergeCell ref="AG151:AL151"/>
    <mergeCell ref="AG152:AL152"/>
    <mergeCell ref="AG153:AL153"/>
    <mergeCell ref="AG154:AL154"/>
    <mergeCell ref="AG155:AL155"/>
    <mergeCell ref="AG156:AL156"/>
    <mergeCell ref="AG157:AL157"/>
    <mergeCell ref="AG158:AL158"/>
    <mergeCell ref="AG162:AM162"/>
    <mergeCell ref="AG163:AM163"/>
    <mergeCell ref="AG164:AM164"/>
    <mergeCell ref="AG165:AM165"/>
    <mergeCell ref="AG166:AM166"/>
    <mergeCell ref="AG167:AM167"/>
    <mergeCell ref="AG168:AM168"/>
    <mergeCell ref="AH100:AN100"/>
    <mergeCell ref="AH101:AN101"/>
    <mergeCell ref="AH102:AN102"/>
    <mergeCell ref="AH103:AN103"/>
    <mergeCell ref="AH104:AN104"/>
    <mergeCell ref="AH105:AN105"/>
    <mergeCell ref="AH106:AN106"/>
    <mergeCell ref="AH107:AN107"/>
    <mergeCell ref="AH108:AN108"/>
    <mergeCell ref="AH109:AN109"/>
    <mergeCell ref="AH110:AN110"/>
    <mergeCell ref="AH111:AN111"/>
    <mergeCell ref="AH112:AN112"/>
    <mergeCell ref="AH113:AN113"/>
    <mergeCell ref="AH114:AN114"/>
    <mergeCell ref="AH115:AN115"/>
    <mergeCell ref="AH116:AN116"/>
    <mergeCell ref="AH117:AN117"/>
    <mergeCell ref="AH118:AN118"/>
    <mergeCell ref="AH119:AN119"/>
    <mergeCell ref="AH120:AN120"/>
    <mergeCell ref="AH121:AN121"/>
    <mergeCell ref="AH122:AN122"/>
    <mergeCell ref="AH123:AN123"/>
    <mergeCell ref="AH124:AN124"/>
    <mergeCell ref="AH125:AN125"/>
    <mergeCell ref="AH126:AN126"/>
    <mergeCell ref="AH127:AN127"/>
    <mergeCell ref="AH128:AN128"/>
    <mergeCell ref="AH129:AN129"/>
    <mergeCell ref="AH14:AR14"/>
    <mergeCell ref="AH15:AR15"/>
    <mergeCell ref="AH16:AR16"/>
    <mergeCell ref="AH17:AR17"/>
    <mergeCell ref="AH18:AR18"/>
    <mergeCell ref="AH19:AR19"/>
    <mergeCell ref="AH20:AR20"/>
    <mergeCell ref="AH21:AR21"/>
    <mergeCell ref="AH22:AR22"/>
    <mergeCell ref="AH23:AR23"/>
    <mergeCell ref="AH24:AR24"/>
    <mergeCell ref="AH25:AR25"/>
    <mergeCell ref="AH26:AR26"/>
    <mergeCell ref="AH27:AR27"/>
    <mergeCell ref="AH96:AN96"/>
    <mergeCell ref="AH97:AN97"/>
    <mergeCell ref="AH98:AN98"/>
    <mergeCell ref="AH99:AN99"/>
    <mergeCell ref="AI31:AQ31"/>
    <mergeCell ref="AI32:AQ32"/>
    <mergeCell ref="AI33:AQ33"/>
    <mergeCell ref="AI34:AQ34"/>
    <mergeCell ref="AI35:AQ35"/>
    <mergeCell ref="AI36:AQ36"/>
    <mergeCell ref="AI37:AQ37"/>
    <mergeCell ref="AI38:AQ38"/>
    <mergeCell ref="AI39:AQ39"/>
    <mergeCell ref="AI40:AQ40"/>
    <mergeCell ref="AI41:AQ41"/>
    <mergeCell ref="AI42:AQ42"/>
    <mergeCell ref="AI43:AQ43"/>
    <mergeCell ref="AI44:AQ44"/>
    <mergeCell ref="AI45:AQ45"/>
    <mergeCell ref="AI46:AQ46"/>
    <mergeCell ref="AI47:AQ47"/>
    <mergeCell ref="AI48:AQ48"/>
    <mergeCell ref="AI49:AQ49"/>
    <mergeCell ref="AI50:AQ50"/>
    <mergeCell ref="AI51:AQ51"/>
    <mergeCell ref="AI52:AQ52"/>
    <mergeCell ref="AI53:AQ53"/>
    <mergeCell ref="AI54:AQ54"/>
    <mergeCell ref="AI55:AQ55"/>
    <mergeCell ref="AI56:AQ56"/>
    <mergeCell ref="AI60:AN60"/>
    <mergeCell ref="AI61:AN61"/>
    <mergeCell ref="AI62:AN62"/>
    <mergeCell ref="AI63:AN63"/>
    <mergeCell ref="AI64:AN64"/>
    <mergeCell ref="AI65:AN65"/>
    <mergeCell ref="AI66:AN66"/>
    <mergeCell ref="AI67:AN67"/>
    <mergeCell ref="AI68:AN68"/>
    <mergeCell ref="AI69:AN69"/>
    <mergeCell ref="AI70:AN70"/>
    <mergeCell ref="AI71:AN71"/>
    <mergeCell ref="AI72:AN72"/>
    <mergeCell ref="AI73:AN73"/>
    <mergeCell ref="AI74:AN74"/>
    <mergeCell ref="AI75:AN75"/>
    <mergeCell ref="AI76:AN76"/>
    <mergeCell ref="AI77:AN77"/>
    <mergeCell ref="AI78:AN78"/>
    <mergeCell ref="AI79:AN79"/>
    <mergeCell ref="AI80:AN80"/>
    <mergeCell ref="AI81:AN81"/>
    <mergeCell ref="AI82:AN82"/>
    <mergeCell ref="AI83:AN83"/>
    <mergeCell ref="AI84:AN84"/>
    <mergeCell ref="AK227:AT227"/>
    <mergeCell ref="AK228:AT228"/>
    <mergeCell ref="AK229:AT229"/>
    <mergeCell ref="AK230:AT230"/>
    <mergeCell ref="AK231:AT231"/>
    <mergeCell ref="AK271:AS271"/>
    <mergeCell ref="AK272:AS272"/>
    <mergeCell ref="AK273:AS273"/>
    <mergeCell ref="AK274:AS274"/>
    <mergeCell ref="AK275:AS275"/>
    <mergeCell ref="AK276:AS276"/>
    <mergeCell ref="AK277:AS277"/>
    <mergeCell ref="AK278:AS278"/>
    <mergeCell ref="AI85:AN85"/>
    <mergeCell ref="AI86:AN86"/>
    <mergeCell ref="AI87:AN87"/>
    <mergeCell ref="AI88:AN88"/>
    <mergeCell ref="AI89:AN89"/>
    <mergeCell ref="AI90:AN90"/>
    <mergeCell ref="AI91:AN91"/>
    <mergeCell ref="AI92:AN92"/>
    <mergeCell ref="AJ235:AS235"/>
    <mergeCell ref="AJ236:AS236"/>
    <mergeCell ref="AJ237:AS237"/>
    <mergeCell ref="AJ238:AS238"/>
    <mergeCell ref="AJ239:AS239"/>
    <mergeCell ref="AJ240:AS240"/>
    <mergeCell ref="AJ241:AS241"/>
    <mergeCell ref="AJ242:AS242"/>
    <mergeCell ref="AJ243:AS243"/>
    <mergeCell ref="AM151:AU151"/>
    <mergeCell ref="AM152:AU152"/>
    <mergeCell ref="AK292:AT292"/>
    <mergeCell ref="AK293:AT293"/>
    <mergeCell ref="AK294:AT294"/>
    <mergeCell ref="AK295:AT295"/>
    <mergeCell ref="AK296:AT296"/>
    <mergeCell ref="AK297:AT297"/>
    <mergeCell ref="AK298:AT298"/>
    <mergeCell ref="AT279:AU279"/>
    <mergeCell ref="AT280:AU280"/>
    <mergeCell ref="AT281:AU281"/>
    <mergeCell ref="AT282:AU282"/>
    <mergeCell ref="AT283:AU283"/>
    <mergeCell ref="AT284:AU284"/>
    <mergeCell ref="AT285:AU285"/>
    <mergeCell ref="AT286:AU286"/>
    <mergeCell ref="AJ264:AS264"/>
    <mergeCell ref="AJ265:AS265"/>
    <mergeCell ref="AJ266:AS266"/>
    <mergeCell ref="AJ267:AS267"/>
    <mergeCell ref="AL337:AU337"/>
    <mergeCell ref="AL338:AU338"/>
    <mergeCell ref="AM133:AU133"/>
    <mergeCell ref="AM134:AU134"/>
    <mergeCell ref="AM135:AU135"/>
    <mergeCell ref="AM136:AU136"/>
    <mergeCell ref="AM137:AU137"/>
    <mergeCell ref="AM138:AU138"/>
    <mergeCell ref="AM139:AU139"/>
    <mergeCell ref="AM140:AU140"/>
    <mergeCell ref="AM141:AU141"/>
    <mergeCell ref="AM142:AU142"/>
    <mergeCell ref="AM143:AU143"/>
    <mergeCell ref="AM144:AU144"/>
    <mergeCell ref="AM145:AU145"/>
    <mergeCell ref="AM146:AU146"/>
    <mergeCell ref="AM147:AU147"/>
    <mergeCell ref="AM148:AU148"/>
    <mergeCell ref="AM149:AU149"/>
    <mergeCell ref="AM150:AU150"/>
    <mergeCell ref="AK299:AT299"/>
    <mergeCell ref="AK300:AT300"/>
    <mergeCell ref="AK301:AT301"/>
    <mergeCell ref="AK302:AT302"/>
    <mergeCell ref="AK303:AT303"/>
    <mergeCell ref="AK304:AT304"/>
    <mergeCell ref="AK305:AT305"/>
    <mergeCell ref="AK306:AT306"/>
    <mergeCell ref="AK307:AT307"/>
    <mergeCell ref="AK308:AT308"/>
    <mergeCell ref="AL312:AU312"/>
    <mergeCell ref="AL313:AU313"/>
    <mergeCell ref="AO124:AT124"/>
    <mergeCell ref="AO125:AT125"/>
    <mergeCell ref="AO126:AT126"/>
    <mergeCell ref="AO127:AT127"/>
    <mergeCell ref="AO128:AT128"/>
    <mergeCell ref="AL319:AU319"/>
    <mergeCell ref="AL320:AU320"/>
    <mergeCell ref="AL321:AU321"/>
    <mergeCell ref="AL322:AU322"/>
    <mergeCell ref="AL326:AU326"/>
    <mergeCell ref="AL327:AU327"/>
    <mergeCell ref="AL328:AU328"/>
    <mergeCell ref="AL329:AU329"/>
    <mergeCell ref="AL333:AU333"/>
    <mergeCell ref="AL334:AU334"/>
    <mergeCell ref="AL335:AU335"/>
    <mergeCell ref="AL336:AU336"/>
    <mergeCell ref="AL314:AU314"/>
    <mergeCell ref="AL315:AU315"/>
    <mergeCell ref="AL316:AU316"/>
    <mergeCell ref="AL317:AU317"/>
    <mergeCell ref="AL318:AU318"/>
    <mergeCell ref="AK279:AS279"/>
    <mergeCell ref="AK280:AS280"/>
    <mergeCell ref="AK281:AS281"/>
    <mergeCell ref="AK282:AS282"/>
    <mergeCell ref="AK283:AS283"/>
    <mergeCell ref="AK284:AS284"/>
    <mergeCell ref="AK285:AS285"/>
    <mergeCell ref="AK286:AS286"/>
    <mergeCell ref="AK290:AT290"/>
    <mergeCell ref="AK291:AT291"/>
    <mergeCell ref="AO107:AT107"/>
    <mergeCell ref="AO108:AT108"/>
    <mergeCell ref="AO109:AT109"/>
    <mergeCell ref="AO110:AT110"/>
    <mergeCell ref="AO111:AT111"/>
    <mergeCell ref="AO112:AT112"/>
    <mergeCell ref="AO113:AT113"/>
    <mergeCell ref="AO114:AT114"/>
    <mergeCell ref="AO115:AT115"/>
    <mergeCell ref="AO116:AT116"/>
    <mergeCell ref="AO117:AT117"/>
    <mergeCell ref="AO118:AT118"/>
    <mergeCell ref="AO119:AT119"/>
    <mergeCell ref="AO120:AT120"/>
    <mergeCell ref="AO121:AT121"/>
    <mergeCell ref="AO122:AT122"/>
    <mergeCell ref="AO123:AT123"/>
    <mergeCell ref="AO129:AT129"/>
    <mergeCell ref="AO201:AU201"/>
    <mergeCell ref="AO202:AU202"/>
    <mergeCell ref="AO203:AU203"/>
    <mergeCell ref="AO204:AU204"/>
    <mergeCell ref="AO205:AU205"/>
    <mergeCell ref="AO206:AU206"/>
    <mergeCell ref="AO207:AU207"/>
    <mergeCell ref="AO208:AU208"/>
    <mergeCell ref="AO209:AU209"/>
    <mergeCell ref="AO210:AU210"/>
    <mergeCell ref="AO211:AU211"/>
    <mergeCell ref="AO212:AU212"/>
    <mergeCell ref="AO213:AU213"/>
    <mergeCell ref="AO214:AU214"/>
    <mergeCell ref="AO215:AU215"/>
    <mergeCell ref="AO216:AU216"/>
    <mergeCell ref="AM153:AU153"/>
    <mergeCell ref="AM154:AU154"/>
    <mergeCell ref="AM155:AU155"/>
    <mergeCell ref="AM156:AU156"/>
    <mergeCell ref="AM157:AU157"/>
    <mergeCell ref="AM158:AU158"/>
    <mergeCell ref="AN162:AU162"/>
    <mergeCell ref="AN163:AU163"/>
    <mergeCell ref="AN164:AU164"/>
    <mergeCell ref="AN165:AU165"/>
    <mergeCell ref="AN166:AU166"/>
    <mergeCell ref="AN167:AU167"/>
    <mergeCell ref="AN168:AU168"/>
    <mergeCell ref="AE193:AO193"/>
    <mergeCell ref="AE194:AO194"/>
    <mergeCell ref="AO217:AU217"/>
    <mergeCell ref="AO60:AU60"/>
    <mergeCell ref="AO61:AU61"/>
    <mergeCell ref="AO62:AU62"/>
    <mergeCell ref="AO63:AU63"/>
    <mergeCell ref="AO64:AU64"/>
    <mergeCell ref="AO65:AU65"/>
    <mergeCell ref="AO66:AU66"/>
    <mergeCell ref="AO67:AU67"/>
    <mergeCell ref="AO68:AU68"/>
    <mergeCell ref="AO69:AU69"/>
    <mergeCell ref="AO70:AU70"/>
    <mergeCell ref="AO71:AU71"/>
    <mergeCell ref="AO72:AU72"/>
    <mergeCell ref="AO73:AU73"/>
    <mergeCell ref="AO74:AU74"/>
    <mergeCell ref="AO75:AU75"/>
    <mergeCell ref="AO76:AU76"/>
    <mergeCell ref="AO77:AU77"/>
    <mergeCell ref="AO78:AU78"/>
    <mergeCell ref="AO79:AU79"/>
    <mergeCell ref="AO80:AU80"/>
    <mergeCell ref="AO81:AU81"/>
    <mergeCell ref="AO82:AU82"/>
    <mergeCell ref="AO83:AU83"/>
    <mergeCell ref="AO84:AU84"/>
    <mergeCell ref="AO85:AU85"/>
    <mergeCell ref="AO86:AU86"/>
    <mergeCell ref="AO87:AU87"/>
    <mergeCell ref="AO88:AU88"/>
    <mergeCell ref="AO89:AU89"/>
    <mergeCell ref="AO90:AU90"/>
    <mergeCell ref="AP193:AU193"/>
    <mergeCell ref="AP194:AU194"/>
    <mergeCell ref="AP195:AU195"/>
    <mergeCell ref="AP196:AU196"/>
    <mergeCell ref="AP197:AU197"/>
    <mergeCell ref="AQ172:AU172"/>
    <mergeCell ref="AQ173:AU173"/>
    <mergeCell ref="AQ174:AU174"/>
    <mergeCell ref="AQ175:AU175"/>
    <mergeCell ref="AQ176:AU176"/>
    <mergeCell ref="AQ177:AU177"/>
    <mergeCell ref="AQ178:AU178"/>
    <mergeCell ref="AQ179:AU179"/>
    <mergeCell ref="AQ180:AU180"/>
    <mergeCell ref="AQ181:AU181"/>
    <mergeCell ref="AQ182:AU182"/>
    <mergeCell ref="AQ183:AU183"/>
    <mergeCell ref="AQ184:AU184"/>
    <mergeCell ref="AQ185:AU185"/>
    <mergeCell ref="AQ186:AU186"/>
    <mergeCell ref="AQ187:AU187"/>
    <mergeCell ref="AQ188:AU188"/>
    <mergeCell ref="AQ189:AU189"/>
    <mergeCell ref="AR31:AS31"/>
    <mergeCell ref="AR32:AS32"/>
    <mergeCell ref="AR33:AS33"/>
    <mergeCell ref="AR34:AS34"/>
    <mergeCell ref="AR35:AS35"/>
    <mergeCell ref="AR36:AS36"/>
    <mergeCell ref="AR37:AS37"/>
    <mergeCell ref="AR38:AS38"/>
    <mergeCell ref="AR39:AS39"/>
    <mergeCell ref="AR40:AS40"/>
    <mergeCell ref="AR41:AS41"/>
    <mergeCell ref="AR42:AS42"/>
    <mergeCell ref="AR43:AS43"/>
    <mergeCell ref="AR44:AS44"/>
    <mergeCell ref="AR45:AS45"/>
    <mergeCell ref="AR46:AS46"/>
    <mergeCell ref="AR47:AS47"/>
    <mergeCell ref="B107:J107"/>
    <mergeCell ref="B108:J108"/>
    <mergeCell ref="B109:J109"/>
    <mergeCell ref="B110:J110"/>
    <mergeCell ref="B111:J111"/>
    <mergeCell ref="B112:J112"/>
    <mergeCell ref="B113:J113"/>
    <mergeCell ref="B114:J114"/>
    <mergeCell ref="B115:J115"/>
    <mergeCell ref="B116:J116"/>
    <mergeCell ref="AR48:AS48"/>
    <mergeCell ref="AR49:AS49"/>
    <mergeCell ref="AR50:AS50"/>
    <mergeCell ref="AR51:AS51"/>
    <mergeCell ref="AR52:AS52"/>
    <mergeCell ref="AR53:AS53"/>
    <mergeCell ref="AR54:AS54"/>
    <mergeCell ref="AR55:AS55"/>
    <mergeCell ref="AR56:AS56"/>
    <mergeCell ref="AO91:AU91"/>
    <mergeCell ref="AO92:AU92"/>
    <mergeCell ref="AO96:AT96"/>
    <mergeCell ref="AO97:AT97"/>
    <mergeCell ref="AO98:AT98"/>
    <mergeCell ref="AO99:AT99"/>
    <mergeCell ref="AO100:AT100"/>
    <mergeCell ref="AO101:AT101"/>
    <mergeCell ref="AO102:AT102"/>
    <mergeCell ref="AO103:AT103"/>
    <mergeCell ref="AO104:AT104"/>
    <mergeCell ref="AO105:AT105"/>
    <mergeCell ref="AO106:AT106"/>
    <mergeCell ref="L40:W40"/>
    <mergeCell ref="L41:W41"/>
    <mergeCell ref="L42:W42"/>
    <mergeCell ref="L43:W43"/>
    <mergeCell ref="L44:W44"/>
    <mergeCell ref="L45:W45"/>
    <mergeCell ref="L46:W46"/>
    <mergeCell ref="L47:W47"/>
    <mergeCell ref="L48:W48"/>
    <mergeCell ref="L49:W49"/>
    <mergeCell ref="B100:J100"/>
    <mergeCell ref="B101:J101"/>
    <mergeCell ref="B102:J102"/>
    <mergeCell ref="B103:J103"/>
    <mergeCell ref="B104:J104"/>
    <mergeCell ref="B105:J105"/>
    <mergeCell ref="B106:J106"/>
    <mergeCell ref="B14:J14"/>
    <mergeCell ref="B140:J140"/>
    <mergeCell ref="B141:J141"/>
    <mergeCell ref="B142:J142"/>
    <mergeCell ref="B143:J143"/>
    <mergeCell ref="B144:J144"/>
    <mergeCell ref="B145:J145"/>
    <mergeCell ref="B146:J146"/>
    <mergeCell ref="B147:J147"/>
    <mergeCell ref="B148:J148"/>
    <mergeCell ref="B149:J149"/>
    <mergeCell ref="B15:J15"/>
    <mergeCell ref="B117:J117"/>
    <mergeCell ref="B118:J118"/>
    <mergeCell ref="B119:J119"/>
    <mergeCell ref="B12:AU12"/>
    <mergeCell ref="B120:J120"/>
    <mergeCell ref="B121:J121"/>
    <mergeCell ref="B122:J122"/>
    <mergeCell ref="B123:J123"/>
    <mergeCell ref="B124:J124"/>
    <mergeCell ref="B125:J125"/>
    <mergeCell ref="B126:J126"/>
    <mergeCell ref="B127:J127"/>
    <mergeCell ref="B128:J128"/>
    <mergeCell ref="B129:J129"/>
    <mergeCell ref="B131:AU131"/>
    <mergeCell ref="B133:J133"/>
    <mergeCell ref="B134:J134"/>
    <mergeCell ref="K14:V14"/>
    <mergeCell ref="L36:W36"/>
    <mergeCell ref="L37:W37"/>
    <mergeCell ref="B157:J157"/>
    <mergeCell ref="B158:J158"/>
    <mergeCell ref="B16:J16"/>
    <mergeCell ref="B160:AU160"/>
    <mergeCell ref="B162:I162"/>
    <mergeCell ref="B163:I163"/>
    <mergeCell ref="B164:I164"/>
    <mergeCell ref="B165:I165"/>
    <mergeCell ref="B166:I166"/>
    <mergeCell ref="B167:I167"/>
    <mergeCell ref="K134:T134"/>
    <mergeCell ref="K135:T135"/>
    <mergeCell ref="K136:T136"/>
    <mergeCell ref="K137:T137"/>
    <mergeCell ref="K138:T138"/>
    <mergeCell ref="K139:T139"/>
    <mergeCell ref="K140:T140"/>
    <mergeCell ref="K141:T141"/>
    <mergeCell ref="K142:T142"/>
    <mergeCell ref="K143:T143"/>
    <mergeCell ref="K144:T144"/>
    <mergeCell ref="K145:T145"/>
    <mergeCell ref="K146:T146"/>
    <mergeCell ref="K147:T147"/>
    <mergeCell ref="K148:T148"/>
    <mergeCell ref="B135:J135"/>
    <mergeCell ref="B136:J136"/>
    <mergeCell ref="B137:J137"/>
    <mergeCell ref="B138:J138"/>
    <mergeCell ref="B139:J139"/>
    <mergeCell ref="L38:W38"/>
    <mergeCell ref="L39:W39"/>
    <mergeCell ref="B176:H176"/>
    <mergeCell ref="B177:H177"/>
    <mergeCell ref="B178:H178"/>
    <mergeCell ref="B179:H179"/>
    <mergeCell ref="B18:J18"/>
    <mergeCell ref="B180:H180"/>
    <mergeCell ref="B181:H181"/>
    <mergeCell ref="B182:H182"/>
    <mergeCell ref="B183:H183"/>
    <mergeCell ref="B184:H184"/>
    <mergeCell ref="I181:T181"/>
    <mergeCell ref="I182:T182"/>
    <mergeCell ref="I183:T183"/>
    <mergeCell ref="I184:T184"/>
    <mergeCell ref="K120:V120"/>
    <mergeCell ref="K121:V121"/>
    <mergeCell ref="K122:V122"/>
    <mergeCell ref="K123:V123"/>
    <mergeCell ref="K124:V124"/>
    <mergeCell ref="K125:V125"/>
    <mergeCell ref="K126:V126"/>
    <mergeCell ref="K127:V127"/>
    <mergeCell ref="K128:V128"/>
    <mergeCell ref="K129:V129"/>
    <mergeCell ref="K133:T133"/>
    <mergeCell ref="B150:J150"/>
    <mergeCell ref="B151:J151"/>
    <mergeCell ref="B152:J152"/>
    <mergeCell ref="B153:J153"/>
    <mergeCell ref="B154:J154"/>
    <mergeCell ref="B155:J155"/>
    <mergeCell ref="B156:J156"/>
    <mergeCell ref="B19:J19"/>
    <mergeCell ref="B191:AU191"/>
    <mergeCell ref="B193:G193"/>
    <mergeCell ref="B194:G194"/>
    <mergeCell ref="B195:G195"/>
    <mergeCell ref="B196:G196"/>
    <mergeCell ref="B197:G197"/>
    <mergeCell ref="B199:AU199"/>
    <mergeCell ref="B2:L4"/>
    <mergeCell ref="B20:J20"/>
    <mergeCell ref="B201:F201"/>
    <mergeCell ref="B202:F202"/>
    <mergeCell ref="B6:AU6"/>
    <mergeCell ref="B8:K10"/>
    <mergeCell ref="H194:S194"/>
    <mergeCell ref="H195:S195"/>
    <mergeCell ref="H196:S196"/>
    <mergeCell ref="H197:S197"/>
    <mergeCell ref="I172:T172"/>
    <mergeCell ref="I173:T173"/>
    <mergeCell ref="I174:T174"/>
    <mergeCell ref="I175:T175"/>
    <mergeCell ref="I176:T176"/>
    <mergeCell ref="I177:T177"/>
    <mergeCell ref="I178:T178"/>
    <mergeCell ref="I179:T179"/>
    <mergeCell ref="I180:T180"/>
    <mergeCell ref="B168:I168"/>
    <mergeCell ref="B17:J17"/>
    <mergeCell ref="B170:AU170"/>
    <mergeCell ref="B172:H172"/>
    <mergeCell ref="B173:H173"/>
    <mergeCell ref="B21:J21"/>
    <mergeCell ref="B210:F210"/>
    <mergeCell ref="B211:F211"/>
    <mergeCell ref="B212:F212"/>
    <mergeCell ref="B213:F213"/>
    <mergeCell ref="B214:F214"/>
    <mergeCell ref="B215:F215"/>
    <mergeCell ref="B216:F216"/>
    <mergeCell ref="B217:F217"/>
    <mergeCell ref="B219:AU219"/>
    <mergeCell ref="B22:J22"/>
    <mergeCell ref="B85:L85"/>
    <mergeCell ref="B86:L86"/>
    <mergeCell ref="B87:L87"/>
    <mergeCell ref="B88:L88"/>
    <mergeCell ref="B89:L89"/>
    <mergeCell ref="B90:L90"/>
    <mergeCell ref="B91:L91"/>
    <mergeCell ref="B92:L92"/>
    <mergeCell ref="B94:AU94"/>
    <mergeCell ref="B96:J96"/>
    <mergeCell ref="B97:J97"/>
    <mergeCell ref="B98:J98"/>
    <mergeCell ref="B99:J99"/>
    <mergeCell ref="H193:S193"/>
    <mergeCell ref="B185:H185"/>
    <mergeCell ref="B186:H186"/>
    <mergeCell ref="B187:H187"/>
    <mergeCell ref="B188:H188"/>
    <mergeCell ref="B189:H189"/>
    <mergeCell ref="B174:H174"/>
    <mergeCell ref="B175:H175"/>
    <mergeCell ref="B23:J23"/>
    <mergeCell ref="B230:C230"/>
    <mergeCell ref="B231:C231"/>
    <mergeCell ref="B233:AU233"/>
    <mergeCell ref="B24:J24"/>
    <mergeCell ref="B25:J25"/>
    <mergeCell ref="B251:AU251"/>
    <mergeCell ref="B26:J26"/>
    <mergeCell ref="B269:AU269"/>
    <mergeCell ref="B27:J27"/>
    <mergeCell ref="B29:AU29"/>
    <mergeCell ref="B71:L71"/>
    <mergeCell ref="B72:L72"/>
    <mergeCell ref="B73:L73"/>
    <mergeCell ref="B74:L74"/>
    <mergeCell ref="B75:L75"/>
    <mergeCell ref="B76:L76"/>
    <mergeCell ref="B77:L77"/>
    <mergeCell ref="B78:L78"/>
    <mergeCell ref="B79:L79"/>
    <mergeCell ref="B80:L80"/>
    <mergeCell ref="B81:L81"/>
    <mergeCell ref="B82:L82"/>
    <mergeCell ref="B83:L83"/>
    <mergeCell ref="B84:L84"/>
    <mergeCell ref="B203:F203"/>
    <mergeCell ref="B204:F204"/>
    <mergeCell ref="B205:F205"/>
    <mergeCell ref="B206:F206"/>
    <mergeCell ref="B207:F207"/>
    <mergeCell ref="B208:F208"/>
    <mergeCell ref="B209:F209"/>
    <mergeCell ref="D272:O272"/>
    <mergeCell ref="D273:O273"/>
    <mergeCell ref="D274:O274"/>
    <mergeCell ref="D275:O275"/>
    <mergeCell ref="D276:O276"/>
    <mergeCell ref="D277:O277"/>
    <mergeCell ref="D278:O278"/>
    <mergeCell ref="D279:O279"/>
    <mergeCell ref="D280:O280"/>
    <mergeCell ref="D281:O281"/>
    <mergeCell ref="D282:O282"/>
    <mergeCell ref="D283:O283"/>
    <mergeCell ref="D284:O284"/>
    <mergeCell ref="D285:O285"/>
    <mergeCell ref="B221:E221"/>
    <mergeCell ref="B222:E222"/>
    <mergeCell ref="B223:E223"/>
    <mergeCell ref="B225:AU225"/>
    <mergeCell ref="B227:C227"/>
    <mergeCell ref="B228:C228"/>
    <mergeCell ref="B229:C229"/>
    <mergeCell ref="AT271:AU271"/>
    <mergeCell ref="AT272:AU272"/>
    <mergeCell ref="AT273:AU273"/>
    <mergeCell ref="AT274:AU274"/>
    <mergeCell ref="AT275:AU275"/>
    <mergeCell ref="AT276:AU276"/>
    <mergeCell ref="AT277:AU277"/>
    <mergeCell ref="AT278:AU278"/>
    <mergeCell ref="AN221:AT221"/>
    <mergeCell ref="AN222:AT222"/>
    <mergeCell ref="AN223:AT223"/>
    <mergeCell ref="B293:C293"/>
    <mergeCell ref="B294:C294"/>
    <mergeCell ref="B295:C295"/>
    <mergeCell ref="B296:C296"/>
    <mergeCell ref="B297:C297"/>
    <mergeCell ref="B298:C298"/>
    <mergeCell ref="B299:C299"/>
    <mergeCell ref="B300:C300"/>
    <mergeCell ref="B301:C301"/>
    <mergeCell ref="B302:C302"/>
    <mergeCell ref="B303:C303"/>
    <mergeCell ref="B304:C304"/>
    <mergeCell ref="B305:C305"/>
    <mergeCell ref="B306:C306"/>
    <mergeCell ref="B271:C271"/>
    <mergeCell ref="B272:C272"/>
    <mergeCell ref="B273:C273"/>
    <mergeCell ref="B274:C274"/>
    <mergeCell ref="B275:C275"/>
    <mergeCell ref="B276:C276"/>
    <mergeCell ref="B277:C277"/>
    <mergeCell ref="B278:C278"/>
    <mergeCell ref="B279:C279"/>
    <mergeCell ref="B280:C280"/>
    <mergeCell ref="B281:C281"/>
    <mergeCell ref="B282:C282"/>
    <mergeCell ref="B283:C283"/>
    <mergeCell ref="B284:C284"/>
    <mergeCell ref="B285:C285"/>
    <mergeCell ref="B286:C286"/>
    <mergeCell ref="B288:AU288"/>
    <mergeCell ref="D271:O271"/>
    <mergeCell ref="B31:K31"/>
    <mergeCell ref="B310:AU310"/>
    <mergeCell ref="B312:D312"/>
    <mergeCell ref="B313:D313"/>
    <mergeCell ref="B314:D314"/>
    <mergeCell ref="B315:D315"/>
    <mergeCell ref="B316:D316"/>
    <mergeCell ref="B317:D317"/>
    <mergeCell ref="B318:D318"/>
    <mergeCell ref="B319:D319"/>
    <mergeCell ref="B32:K32"/>
    <mergeCell ref="B320:D320"/>
    <mergeCell ref="B321:D321"/>
    <mergeCell ref="B322:D322"/>
    <mergeCell ref="B324:AU324"/>
    <mergeCell ref="B54:K54"/>
    <mergeCell ref="B55:K55"/>
    <mergeCell ref="B56:K56"/>
    <mergeCell ref="B58:AU58"/>
    <mergeCell ref="B60:L60"/>
    <mergeCell ref="B61:L61"/>
    <mergeCell ref="B62:L62"/>
    <mergeCell ref="B63:L63"/>
    <mergeCell ref="B64:L64"/>
    <mergeCell ref="B65:L65"/>
    <mergeCell ref="B66:L66"/>
    <mergeCell ref="B67:L67"/>
    <mergeCell ref="B68:L68"/>
    <mergeCell ref="B69:L69"/>
    <mergeCell ref="B70:L70"/>
    <mergeCell ref="B290:C290"/>
    <mergeCell ref="B291:C291"/>
    <mergeCell ref="B329:D329"/>
    <mergeCell ref="B33:K33"/>
    <mergeCell ref="B331:AU331"/>
    <mergeCell ref="B333:D333"/>
    <mergeCell ref="B334:D334"/>
    <mergeCell ref="B335:D335"/>
    <mergeCell ref="B336:D336"/>
    <mergeCell ref="B337:D337"/>
    <mergeCell ref="B338:D338"/>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307:C307"/>
    <mergeCell ref="B308:C308"/>
    <mergeCell ref="B292:C292"/>
    <mergeCell ref="C235:N235"/>
    <mergeCell ref="C236:N236"/>
    <mergeCell ref="C237:N237"/>
    <mergeCell ref="C238:N238"/>
    <mergeCell ref="C239:N239"/>
    <mergeCell ref="C240:N240"/>
    <mergeCell ref="C241:N241"/>
    <mergeCell ref="C242:N242"/>
    <mergeCell ref="C243:N243"/>
    <mergeCell ref="C244:N244"/>
    <mergeCell ref="C245:N245"/>
    <mergeCell ref="C246:N246"/>
    <mergeCell ref="C247:N247"/>
    <mergeCell ref="C248:N248"/>
    <mergeCell ref="C249:N249"/>
    <mergeCell ref="C253:N253"/>
    <mergeCell ref="C254:N254"/>
    <mergeCell ref="C255:N255"/>
    <mergeCell ref="C256:N256"/>
    <mergeCell ref="C257:N257"/>
    <mergeCell ref="C258:N258"/>
    <mergeCell ref="C259:N259"/>
    <mergeCell ref="C260:N260"/>
    <mergeCell ref="C261:N261"/>
    <mergeCell ref="C262:N262"/>
    <mergeCell ref="C263:N263"/>
    <mergeCell ref="C264:N264"/>
    <mergeCell ref="C265:N265"/>
    <mergeCell ref="C266:N266"/>
    <mergeCell ref="C267:N267"/>
    <mergeCell ref="D227:O227"/>
    <mergeCell ref="D228:O228"/>
    <mergeCell ref="D229:O229"/>
    <mergeCell ref="D230:O230"/>
    <mergeCell ref="D231:O231"/>
    <mergeCell ref="O249:Y249"/>
    <mergeCell ref="O253:Y253"/>
    <mergeCell ref="O254:Y254"/>
    <mergeCell ref="O255:Y255"/>
    <mergeCell ref="O256:Y256"/>
    <mergeCell ref="O257:Y257"/>
    <mergeCell ref="O258:Y258"/>
    <mergeCell ref="O259:Y259"/>
    <mergeCell ref="O260:Y260"/>
    <mergeCell ref="O261:Y261"/>
    <mergeCell ref="O262:Y262"/>
    <mergeCell ref="O263:Y263"/>
    <mergeCell ref="O264:Y264"/>
    <mergeCell ref="O265:Y265"/>
    <mergeCell ref="D286:O286"/>
    <mergeCell ref="D290:O290"/>
    <mergeCell ref="D291:O291"/>
    <mergeCell ref="D292:O292"/>
    <mergeCell ref="D293:O293"/>
    <mergeCell ref="D294:O294"/>
    <mergeCell ref="D295:O295"/>
    <mergeCell ref="D296:O296"/>
    <mergeCell ref="D297:O297"/>
    <mergeCell ref="D298:O298"/>
    <mergeCell ref="D299:O299"/>
    <mergeCell ref="D300:O300"/>
    <mergeCell ref="D301:O301"/>
    <mergeCell ref="D302:O302"/>
    <mergeCell ref="D303:O303"/>
    <mergeCell ref="D304:O304"/>
    <mergeCell ref="D305:O305"/>
    <mergeCell ref="D306:O306"/>
    <mergeCell ref="D307:O307"/>
    <mergeCell ref="D308:O308"/>
    <mergeCell ref="E312:P312"/>
    <mergeCell ref="E313:P313"/>
    <mergeCell ref="E314:P314"/>
    <mergeCell ref="E315:P315"/>
    <mergeCell ref="E316:P316"/>
    <mergeCell ref="E317:P317"/>
    <mergeCell ref="E318:P318"/>
    <mergeCell ref="E319:P319"/>
    <mergeCell ref="E320:P320"/>
    <mergeCell ref="E321:P321"/>
    <mergeCell ref="E322:P322"/>
    <mergeCell ref="E326:P326"/>
    <mergeCell ref="E327:P327"/>
    <mergeCell ref="E328:P328"/>
    <mergeCell ref="B326:D326"/>
    <mergeCell ref="B327:D327"/>
    <mergeCell ref="B328:D328"/>
    <mergeCell ref="E329:P329"/>
    <mergeCell ref="E333:P333"/>
    <mergeCell ref="E334:P334"/>
    <mergeCell ref="E335:P335"/>
    <mergeCell ref="E336:P336"/>
    <mergeCell ref="E337:P337"/>
    <mergeCell ref="E338:P338"/>
    <mergeCell ref="F221:Q221"/>
    <mergeCell ref="F222:Q222"/>
    <mergeCell ref="F223:Q223"/>
    <mergeCell ref="G201:R201"/>
    <mergeCell ref="G202:R202"/>
    <mergeCell ref="G203:R203"/>
    <mergeCell ref="G204:R204"/>
    <mergeCell ref="G205:R205"/>
    <mergeCell ref="G206:R206"/>
    <mergeCell ref="G207:R207"/>
    <mergeCell ref="G208:R208"/>
    <mergeCell ref="G209:R209"/>
    <mergeCell ref="G210:R210"/>
    <mergeCell ref="G211:R211"/>
    <mergeCell ref="G212:R212"/>
    <mergeCell ref="G213:R213"/>
    <mergeCell ref="G214:R214"/>
    <mergeCell ref="G215:R215"/>
    <mergeCell ref="G216:R216"/>
    <mergeCell ref="G217:R217"/>
    <mergeCell ref="O244:Y244"/>
    <mergeCell ref="O245:Y245"/>
    <mergeCell ref="O246:Y246"/>
    <mergeCell ref="O247:Y247"/>
    <mergeCell ref="O248:Y248"/>
    <mergeCell ref="I185:T185"/>
    <mergeCell ref="I186:T186"/>
    <mergeCell ref="I187:T187"/>
    <mergeCell ref="I188:T188"/>
    <mergeCell ref="I189:T189"/>
    <mergeCell ref="J162:U162"/>
    <mergeCell ref="J163:U163"/>
    <mergeCell ref="J164:U164"/>
    <mergeCell ref="J165:U165"/>
    <mergeCell ref="J166:U166"/>
    <mergeCell ref="J167:U167"/>
    <mergeCell ref="J168:U168"/>
    <mergeCell ref="K100:V100"/>
    <mergeCell ref="K101:V101"/>
    <mergeCell ref="K102:V102"/>
    <mergeCell ref="K103:V103"/>
    <mergeCell ref="K104:V104"/>
    <mergeCell ref="K105:V105"/>
    <mergeCell ref="K106:V106"/>
    <mergeCell ref="K107:V107"/>
    <mergeCell ref="K108:V108"/>
    <mergeCell ref="K109:V109"/>
    <mergeCell ref="K110:V110"/>
    <mergeCell ref="K111:V111"/>
    <mergeCell ref="K112:V112"/>
    <mergeCell ref="K113:V113"/>
    <mergeCell ref="K114:V114"/>
    <mergeCell ref="K115:V115"/>
    <mergeCell ref="K116:V116"/>
    <mergeCell ref="K117:V117"/>
    <mergeCell ref="K118:V118"/>
    <mergeCell ref="K119:V119"/>
    <mergeCell ref="K149:T149"/>
    <mergeCell ref="K15:V15"/>
    <mergeCell ref="K150:T150"/>
    <mergeCell ref="K151:T151"/>
    <mergeCell ref="K152:T152"/>
    <mergeCell ref="K153:T153"/>
    <mergeCell ref="K154:T154"/>
    <mergeCell ref="K155:T155"/>
    <mergeCell ref="K156:T156"/>
    <mergeCell ref="K157:T157"/>
    <mergeCell ref="K158:T158"/>
    <mergeCell ref="K16:V16"/>
    <mergeCell ref="K17:V17"/>
    <mergeCell ref="K18:V18"/>
    <mergeCell ref="K19:V19"/>
    <mergeCell ref="K20:V20"/>
    <mergeCell ref="K21:V21"/>
    <mergeCell ref="K22:V22"/>
    <mergeCell ref="K23:V23"/>
    <mergeCell ref="K24:V24"/>
    <mergeCell ref="K25:V25"/>
    <mergeCell ref="K26:V26"/>
    <mergeCell ref="K27:V27"/>
    <mergeCell ref="K96:V96"/>
    <mergeCell ref="K97:V97"/>
    <mergeCell ref="K98:V98"/>
    <mergeCell ref="K99:V99"/>
    <mergeCell ref="L31:W31"/>
    <mergeCell ref="L32:W32"/>
    <mergeCell ref="L33:W33"/>
    <mergeCell ref="L34:W34"/>
    <mergeCell ref="L35:W35"/>
    <mergeCell ref="M82:W82"/>
    <mergeCell ref="M83:W83"/>
    <mergeCell ref="M84:W84"/>
    <mergeCell ref="M85:W85"/>
    <mergeCell ref="M86:W86"/>
    <mergeCell ref="L50:W50"/>
    <mergeCell ref="L51:W51"/>
    <mergeCell ref="L52:W52"/>
    <mergeCell ref="L53:W53"/>
    <mergeCell ref="L54:W54"/>
    <mergeCell ref="L55:W55"/>
    <mergeCell ref="L56:W56"/>
    <mergeCell ref="M60:W60"/>
    <mergeCell ref="M61:W61"/>
    <mergeCell ref="M62:W62"/>
    <mergeCell ref="M63:W63"/>
    <mergeCell ref="M64:W64"/>
    <mergeCell ref="M65:W65"/>
    <mergeCell ref="M66:W66"/>
    <mergeCell ref="M67:W67"/>
    <mergeCell ref="M68:W68"/>
    <mergeCell ref="M69:W69"/>
    <mergeCell ref="N3:AV3"/>
    <mergeCell ref="N9:X9"/>
    <mergeCell ref="O235:Y235"/>
    <mergeCell ref="O236:Y236"/>
    <mergeCell ref="O237:Y237"/>
    <mergeCell ref="O238:Y238"/>
    <mergeCell ref="O239:Y239"/>
    <mergeCell ref="O240:Y240"/>
    <mergeCell ref="O241:Y241"/>
    <mergeCell ref="O242:Y242"/>
    <mergeCell ref="O243:Y243"/>
    <mergeCell ref="T193:AD193"/>
    <mergeCell ref="T194:AD194"/>
    <mergeCell ref="T195:AD195"/>
    <mergeCell ref="T196:AD196"/>
    <mergeCell ref="T197:AD197"/>
    <mergeCell ref="U133:AF133"/>
    <mergeCell ref="U134:AF134"/>
    <mergeCell ref="U135:AF135"/>
    <mergeCell ref="U136:AF136"/>
    <mergeCell ref="U137:AF137"/>
    <mergeCell ref="U138:AF138"/>
    <mergeCell ref="U139:AF139"/>
    <mergeCell ref="U140:AF140"/>
    <mergeCell ref="U141:AF141"/>
    <mergeCell ref="U142:AF142"/>
    <mergeCell ref="M70:W70"/>
    <mergeCell ref="M71:W71"/>
    <mergeCell ref="M72:W72"/>
    <mergeCell ref="M73:W73"/>
    <mergeCell ref="M74:W74"/>
    <mergeCell ref="M75:W75"/>
    <mergeCell ref="O266:Y266"/>
    <mergeCell ref="O267:Y267"/>
    <mergeCell ref="P227:Z227"/>
    <mergeCell ref="P228:Z228"/>
    <mergeCell ref="P229:Z229"/>
    <mergeCell ref="P230:Z230"/>
    <mergeCell ref="P231:Z231"/>
    <mergeCell ref="P271:Z271"/>
    <mergeCell ref="P272:Z272"/>
    <mergeCell ref="P273:Z273"/>
    <mergeCell ref="P274:Z274"/>
    <mergeCell ref="P275:Z275"/>
    <mergeCell ref="P276:Z276"/>
    <mergeCell ref="P277:Z277"/>
    <mergeCell ref="P278:Z278"/>
    <mergeCell ref="P279:Z279"/>
    <mergeCell ref="P280:Z280"/>
    <mergeCell ref="Z247:AI247"/>
    <mergeCell ref="Z248:AI248"/>
    <mergeCell ref="Z249:AI249"/>
    <mergeCell ref="Z253:AI253"/>
    <mergeCell ref="Z254:AI254"/>
    <mergeCell ref="Z255:AI255"/>
    <mergeCell ref="Z256:AI256"/>
    <mergeCell ref="Z257:AI257"/>
    <mergeCell ref="Z258:AI258"/>
    <mergeCell ref="Z259:AI259"/>
    <mergeCell ref="Z260:AI260"/>
    <mergeCell ref="Z261:AI261"/>
    <mergeCell ref="Z262:AI262"/>
    <mergeCell ref="Z263:AI263"/>
    <mergeCell ref="Z264:AI264"/>
    <mergeCell ref="P281:Z281"/>
    <mergeCell ref="P282:Z282"/>
    <mergeCell ref="P283:Z283"/>
    <mergeCell ref="P284:Z284"/>
    <mergeCell ref="P285:Z285"/>
    <mergeCell ref="P286:Z286"/>
    <mergeCell ref="P290:Z290"/>
    <mergeCell ref="P291:Z291"/>
    <mergeCell ref="P292:Z292"/>
    <mergeCell ref="P293:Z293"/>
    <mergeCell ref="P294:Z294"/>
    <mergeCell ref="P295:Z295"/>
    <mergeCell ref="P296:Z296"/>
    <mergeCell ref="P297:Z297"/>
    <mergeCell ref="P298:Z298"/>
    <mergeCell ref="P299:Z299"/>
    <mergeCell ref="P300:Z300"/>
    <mergeCell ref="P301:Z301"/>
    <mergeCell ref="P302:Z302"/>
    <mergeCell ref="P303:Z303"/>
    <mergeCell ref="P304:Z304"/>
    <mergeCell ref="P305:Z305"/>
    <mergeCell ref="P306:Z306"/>
    <mergeCell ref="P307:Z307"/>
    <mergeCell ref="P308:Z308"/>
    <mergeCell ref="Q312:AA312"/>
    <mergeCell ref="Q313:AA313"/>
    <mergeCell ref="Q314:AA314"/>
    <mergeCell ref="Q315:AA315"/>
    <mergeCell ref="Q316:AA316"/>
    <mergeCell ref="Q317:AA317"/>
    <mergeCell ref="Q318:AA318"/>
    <mergeCell ref="Q319:AA319"/>
    <mergeCell ref="Q320:AA320"/>
    <mergeCell ref="AA303:AJ303"/>
    <mergeCell ref="AA304:AJ304"/>
    <mergeCell ref="AA305:AJ305"/>
    <mergeCell ref="AA306:AJ306"/>
    <mergeCell ref="AA307:AJ307"/>
    <mergeCell ref="AA308:AJ308"/>
    <mergeCell ref="AB312:AK312"/>
    <mergeCell ref="AB313:AK313"/>
    <mergeCell ref="AB314:AK314"/>
    <mergeCell ref="AB315:AK315"/>
    <mergeCell ref="AB316:AK316"/>
    <mergeCell ref="AB317:AK317"/>
    <mergeCell ref="AB318:AK318"/>
    <mergeCell ref="AB319:AK319"/>
    <mergeCell ref="AB320:AK320"/>
    <mergeCell ref="Q326:AA326"/>
    <mergeCell ref="Q327:AA327"/>
    <mergeCell ref="Q328:AA328"/>
    <mergeCell ref="Q329:AA329"/>
    <mergeCell ref="Q333:AA333"/>
    <mergeCell ref="Q334:AA334"/>
    <mergeCell ref="Q335:AA335"/>
    <mergeCell ref="Q336:AA336"/>
    <mergeCell ref="Q337:AA337"/>
    <mergeCell ref="Q338:AA338"/>
    <mergeCell ref="R221:AB221"/>
    <mergeCell ref="R222:AB222"/>
    <mergeCell ref="R223:AB223"/>
    <mergeCell ref="S201:AC201"/>
    <mergeCell ref="S202:AC202"/>
    <mergeCell ref="S203:AC203"/>
    <mergeCell ref="S204:AC204"/>
    <mergeCell ref="S205:AC205"/>
    <mergeCell ref="S206:AC206"/>
    <mergeCell ref="S207:AC207"/>
    <mergeCell ref="S208:AC208"/>
    <mergeCell ref="S209:AC209"/>
    <mergeCell ref="S210:AC210"/>
    <mergeCell ref="S211:AC211"/>
    <mergeCell ref="S212:AC212"/>
    <mergeCell ref="S213:AC213"/>
    <mergeCell ref="S214:AC214"/>
    <mergeCell ref="S215:AC215"/>
    <mergeCell ref="S216:AC216"/>
    <mergeCell ref="S217:AC217"/>
    <mergeCell ref="Z245:AI245"/>
    <mergeCell ref="Z246:AI246"/>
    <mergeCell ref="U143:AF143"/>
    <mergeCell ref="U144:AF144"/>
    <mergeCell ref="U145:AF145"/>
    <mergeCell ref="U146:AF146"/>
    <mergeCell ref="U147:AF147"/>
    <mergeCell ref="U148:AF148"/>
    <mergeCell ref="U149:AF149"/>
    <mergeCell ref="U150:AF150"/>
    <mergeCell ref="U151:AF151"/>
    <mergeCell ref="U152:AF152"/>
    <mergeCell ref="U153:AF153"/>
    <mergeCell ref="U154:AF154"/>
    <mergeCell ref="U155:AF155"/>
    <mergeCell ref="U156:AF156"/>
    <mergeCell ref="U157:AF157"/>
    <mergeCell ref="U158:AF158"/>
    <mergeCell ref="U172:AE172"/>
    <mergeCell ref="U182:AE182"/>
    <mergeCell ref="U183:AE183"/>
    <mergeCell ref="U184:AE184"/>
    <mergeCell ref="U185:AE185"/>
    <mergeCell ref="U186:AE186"/>
    <mergeCell ref="U187:AE187"/>
    <mergeCell ref="U188:AE188"/>
    <mergeCell ref="U189:AE189"/>
    <mergeCell ref="V162:AF162"/>
    <mergeCell ref="V163:AF163"/>
    <mergeCell ref="V164:AF164"/>
    <mergeCell ref="V165:AF165"/>
    <mergeCell ref="V166:AF166"/>
    <mergeCell ref="V167:AF167"/>
    <mergeCell ref="V168:AF168"/>
    <mergeCell ref="W100:AG100"/>
    <mergeCell ref="W101:AG101"/>
    <mergeCell ref="W102:AG102"/>
    <mergeCell ref="W103:AG103"/>
    <mergeCell ref="W104:AG104"/>
    <mergeCell ref="W105:AG105"/>
    <mergeCell ref="W106:AG106"/>
    <mergeCell ref="W107:AG107"/>
    <mergeCell ref="W108:AG108"/>
    <mergeCell ref="W109:AG109"/>
    <mergeCell ref="W110:AG110"/>
    <mergeCell ref="W111:AG111"/>
    <mergeCell ref="W112:AG112"/>
    <mergeCell ref="W113:AG113"/>
    <mergeCell ref="W114:AG114"/>
    <mergeCell ref="W115:AG115"/>
    <mergeCell ref="W116:AG116"/>
    <mergeCell ref="W129:AG129"/>
    <mergeCell ref="W14:AG14"/>
    <mergeCell ref="W15:AG15"/>
    <mergeCell ref="W16:AG16"/>
    <mergeCell ref="W17:AG17"/>
    <mergeCell ref="W18:AG18"/>
    <mergeCell ref="W19:AG19"/>
    <mergeCell ref="W20:AG20"/>
    <mergeCell ref="W21:AG21"/>
    <mergeCell ref="W22:AG22"/>
    <mergeCell ref="W23:AG23"/>
    <mergeCell ref="W24:AG24"/>
    <mergeCell ref="W25:AG25"/>
    <mergeCell ref="W26:AG26"/>
    <mergeCell ref="W27:AG27"/>
    <mergeCell ref="W96:AG96"/>
    <mergeCell ref="W97:AG97"/>
    <mergeCell ref="W98:AG98"/>
    <mergeCell ref="W99:AG99"/>
    <mergeCell ref="X31:AH31"/>
    <mergeCell ref="M87:W87"/>
    <mergeCell ref="M88:W88"/>
    <mergeCell ref="M89:W89"/>
    <mergeCell ref="M90:W90"/>
    <mergeCell ref="M91:W91"/>
    <mergeCell ref="M92:W92"/>
    <mergeCell ref="M76:W76"/>
    <mergeCell ref="M77:W77"/>
    <mergeCell ref="M78:W78"/>
    <mergeCell ref="M79:W79"/>
    <mergeCell ref="M80:W80"/>
    <mergeCell ref="M81:W81"/>
    <mergeCell ref="X32:AH32"/>
    <mergeCell ref="X33:AH33"/>
    <mergeCell ref="X34:AH34"/>
    <mergeCell ref="X35:AH35"/>
    <mergeCell ref="X36:AH36"/>
    <mergeCell ref="X37:AH37"/>
    <mergeCell ref="X38:AH38"/>
    <mergeCell ref="X39:AH39"/>
    <mergeCell ref="X40:AH40"/>
    <mergeCell ref="X41:AH41"/>
    <mergeCell ref="X42:AH42"/>
    <mergeCell ref="X43:AH43"/>
    <mergeCell ref="X44:AH44"/>
    <mergeCell ref="X45:AH45"/>
    <mergeCell ref="X46:AH46"/>
    <mergeCell ref="X47:AH47"/>
    <mergeCell ref="X48:AH48"/>
    <mergeCell ref="X49:AH49"/>
    <mergeCell ref="X50:AH50"/>
    <mergeCell ref="X51:AH51"/>
    <mergeCell ref="X52:AH52"/>
    <mergeCell ref="X53:AH53"/>
    <mergeCell ref="X54:AH54"/>
    <mergeCell ref="X55:AH55"/>
    <mergeCell ref="X56:AH56"/>
    <mergeCell ref="X60:AH60"/>
    <mergeCell ref="X61:AH61"/>
    <mergeCell ref="X62:AH62"/>
    <mergeCell ref="X63:AH63"/>
    <mergeCell ref="X64:AH64"/>
    <mergeCell ref="X65:AH65"/>
    <mergeCell ref="X66:AH66"/>
    <mergeCell ref="X67:AH67"/>
    <mergeCell ref="X68:AH68"/>
    <mergeCell ref="X69:AH69"/>
    <mergeCell ref="X70:AH70"/>
    <mergeCell ref="X71:AH71"/>
    <mergeCell ref="X72:AH72"/>
    <mergeCell ref="X73:AH73"/>
    <mergeCell ref="X74:AH74"/>
    <mergeCell ref="X75:AH75"/>
    <mergeCell ref="X76:AH76"/>
    <mergeCell ref="X77:AH77"/>
    <mergeCell ref="X78:AH78"/>
    <mergeCell ref="X79:AH79"/>
    <mergeCell ref="X80:AH80"/>
    <mergeCell ref="X81:AH81"/>
    <mergeCell ref="X82:AH82"/>
    <mergeCell ref="X83:AH83"/>
    <mergeCell ref="X84:AH84"/>
    <mergeCell ref="X85:AH85"/>
    <mergeCell ref="Z265:AI265"/>
    <mergeCell ref="Z266:AI266"/>
    <mergeCell ref="Z267:AI267"/>
    <mergeCell ref="X86:AH86"/>
    <mergeCell ref="X87:AH87"/>
    <mergeCell ref="X88:AH88"/>
    <mergeCell ref="X89:AH89"/>
    <mergeCell ref="X90:AH90"/>
    <mergeCell ref="X91:AH91"/>
    <mergeCell ref="X92:AH92"/>
    <mergeCell ref="Z235:AI235"/>
    <mergeCell ref="Z236:AI236"/>
    <mergeCell ref="Z237:AI237"/>
    <mergeCell ref="Z238:AI238"/>
    <mergeCell ref="Z239:AI239"/>
    <mergeCell ref="Z240:AI240"/>
    <mergeCell ref="Z241:AI241"/>
    <mergeCell ref="Z242:AI242"/>
    <mergeCell ref="Z243:AI243"/>
    <mergeCell ref="Z244:AI244"/>
    <mergeCell ref="W117:AG117"/>
    <mergeCell ref="W118:AG118"/>
    <mergeCell ref="W119:AG119"/>
    <mergeCell ref="W120:AG120"/>
    <mergeCell ref="W121:AG121"/>
    <mergeCell ref="W122:AG122"/>
    <mergeCell ref="W123:AG123"/>
    <mergeCell ref="W124:AG124"/>
    <mergeCell ref="W125:AG125"/>
    <mergeCell ref="W126:AG126"/>
    <mergeCell ref="W127:AG127"/>
    <mergeCell ref="W128:AG128"/>
  </mergeCells>
  <pageMargins left="0.7" right="0.7" top="0.75" bottom="0.75" header="0.3" footer="0.3"/>
  <pageSetup paperSize="9" scale="78" orientation="portrait" r:id="rId1"/>
  <headerFooter alignWithMargins="0">
    <oddFooter>&amp;R_x000D_&amp;1#&amp;"Calibri"&amp;10&amp;K0078D7 Classification : Internal</oddFooter>
  </headerFooter>
  <rowBreaks count="2" manualBreakCount="2">
    <brk id="57" max="16383" man="1"/>
    <brk id="250"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47"/>
  <sheetViews>
    <sheetView topLeftCell="A2" zoomScaleNormal="100" workbookViewId="0"/>
  </sheetViews>
  <sheetFormatPr defaultRowHeight="13.2" x14ac:dyDescent="0.25"/>
  <cols>
    <col min="1" max="1" width="0.6640625" customWidth="1"/>
    <col min="2" max="2" width="0" hidden="1" customWidth="1"/>
    <col min="3" max="3" width="0.109375" customWidth="1"/>
    <col min="4" max="4" width="21.6640625" customWidth="1"/>
    <col min="5" max="5" width="0.88671875" customWidth="1"/>
    <col min="6" max="6" width="14.5546875" customWidth="1"/>
    <col min="7" max="7" width="48.88671875" customWidth="1"/>
    <col min="8" max="9" width="0.109375" customWidth="1"/>
  </cols>
  <sheetData>
    <row r="1" spans="3:8" s="1" customFormat="1" ht="0.45" customHeight="1" x14ac:dyDescent="0.15"/>
    <row r="2" spans="3:8" s="1" customFormat="1" ht="7.95" customHeight="1" x14ac:dyDescent="0.15">
      <c r="C2" s="67"/>
      <c r="D2" s="67"/>
      <c r="E2" s="67"/>
    </row>
    <row r="3" spans="3:8" s="1" customFormat="1" ht="22.95" customHeight="1" x14ac:dyDescent="0.15">
      <c r="C3" s="67"/>
      <c r="D3" s="67"/>
      <c r="E3" s="67"/>
      <c r="F3" s="72" t="s">
        <v>14</v>
      </c>
      <c r="G3" s="72"/>
      <c r="H3" s="72"/>
    </row>
    <row r="4" spans="3:8" s="1" customFormat="1" ht="6.3" customHeight="1" x14ac:dyDescent="0.15">
      <c r="C4" s="67"/>
      <c r="D4" s="67"/>
      <c r="E4" s="67"/>
    </row>
    <row r="5" spans="3:8" s="1" customFormat="1" ht="9.6" customHeight="1" x14ac:dyDescent="0.15"/>
    <row r="6" spans="3:8" s="1" customFormat="1" ht="33" customHeight="1" x14ac:dyDescent="0.15">
      <c r="C6" s="68" t="s">
        <v>1217</v>
      </c>
      <c r="D6" s="68"/>
      <c r="E6" s="68"/>
      <c r="F6" s="68"/>
      <c r="G6" s="68"/>
    </row>
    <row r="7" spans="3:8" s="1" customFormat="1" ht="6.9" customHeight="1" x14ac:dyDescent="0.15"/>
    <row r="8" spans="3:8" s="1" customFormat="1" ht="5.25" customHeight="1" x14ac:dyDescent="0.15">
      <c r="C8" s="73" t="s">
        <v>1095</v>
      </c>
      <c r="D8" s="73"/>
    </row>
    <row r="9" spans="3:8" s="1" customFormat="1" ht="21.3" customHeight="1" x14ac:dyDescent="0.15">
      <c r="C9" s="73"/>
      <c r="D9" s="73"/>
      <c r="F9" s="3">
        <v>45688</v>
      </c>
    </row>
    <row r="10" spans="3:8" s="1" customFormat="1" ht="2.7" customHeight="1" x14ac:dyDescent="0.15">
      <c r="C10" s="73"/>
      <c r="D10" s="73"/>
    </row>
    <row r="11" spans="3:8" s="1" customFormat="1" ht="2.1" customHeight="1" x14ac:dyDescent="0.15"/>
    <row r="12" spans="3:8" s="1" customFormat="1" ht="19.2" customHeight="1" x14ac:dyDescent="0.15">
      <c r="D12" s="83" t="s">
        <v>1218</v>
      </c>
      <c r="E12" s="83"/>
      <c r="F12" s="83"/>
      <c r="G12" s="83"/>
      <c r="H12" s="83"/>
    </row>
    <row r="13" spans="3:8" s="1" customFormat="1" ht="238.35" customHeight="1" x14ac:dyDescent="0.15"/>
    <row r="14" spans="3:8" s="1" customFormat="1" ht="19.2" customHeight="1" x14ac:dyDescent="0.15">
      <c r="C14" s="83" t="s">
        <v>1219</v>
      </c>
      <c r="D14" s="83"/>
      <c r="E14" s="83"/>
      <c r="F14" s="83"/>
      <c r="G14" s="83"/>
      <c r="H14" s="83"/>
    </row>
    <row r="15" spans="3:8" s="1" customFormat="1" ht="399.45" customHeight="1" x14ac:dyDescent="0.15"/>
    <row r="16" spans="3:8" s="1" customFormat="1" ht="19.2" customHeight="1" x14ac:dyDescent="0.15">
      <c r="C16" s="83" t="s">
        <v>1220</v>
      </c>
      <c r="D16" s="83"/>
      <c r="E16" s="83"/>
      <c r="F16" s="83"/>
      <c r="G16" s="83"/>
      <c r="H16" s="83"/>
    </row>
    <row r="17" spans="3:8" s="1" customFormat="1" ht="355.2" customHeight="1" x14ac:dyDescent="0.15"/>
    <row r="18" spans="3:8" s="1" customFormat="1" ht="19.2" customHeight="1" x14ac:dyDescent="0.15">
      <c r="C18" s="83" t="s">
        <v>1221</v>
      </c>
      <c r="D18" s="83"/>
      <c r="E18" s="83"/>
      <c r="F18" s="83"/>
      <c r="G18" s="83"/>
    </row>
    <row r="19" spans="3:8" s="1" customFormat="1" ht="393.6" customHeight="1" x14ac:dyDescent="0.15"/>
    <row r="20" spans="3:8" s="1" customFormat="1" ht="19.2" customHeight="1" x14ac:dyDescent="0.15">
      <c r="C20" s="83" t="s">
        <v>1222</v>
      </c>
      <c r="D20" s="83"/>
      <c r="E20" s="83"/>
      <c r="F20" s="83"/>
      <c r="G20" s="83"/>
    </row>
    <row r="21" spans="3:8" s="1" customFormat="1" ht="352.5" customHeight="1" x14ac:dyDescent="0.15"/>
    <row r="22" spans="3:8" s="1" customFormat="1" ht="19.2" customHeight="1" x14ac:dyDescent="0.15">
      <c r="C22" s="83" t="s">
        <v>1223</v>
      </c>
      <c r="D22" s="83"/>
      <c r="E22" s="83"/>
      <c r="F22" s="83"/>
      <c r="G22" s="83"/>
    </row>
    <row r="23" spans="3:8" s="1" customFormat="1" ht="375.9" customHeight="1" x14ac:dyDescent="0.15"/>
    <row r="24" spans="3:8" s="1" customFormat="1" ht="19.649999999999999" customHeight="1" x14ac:dyDescent="0.15">
      <c r="C24" s="83" t="s">
        <v>1224</v>
      </c>
      <c r="D24" s="83"/>
      <c r="E24" s="83"/>
      <c r="F24" s="83"/>
      <c r="G24" s="83"/>
    </row>
    <row r="25" spans="3:8" s="1" customFormat="1" ht="263.39999999999998" customHeight="1" x14ac:dyDescent="0.15"/>
    <row r="26" spans="3:8" s="1" customFormat="1" ht="19.2" customHeight="1" x14ac:dyDescent="0.15">
      <c r="C26" s="83" t="s">
        <v>1225</v>
      </c>
      <c r="D26" s="83"/>
      <c r="E26" s="83"/>
      <c r="F26" s="83"/>
      <c r="G26" s="83"/>
      <c r="H26" s="83"/>
    </row>
    <row r="27" spans="3:8" s="1" customFormat="1" ht="175.95" customHeight="1" x14ac:dyDescent="0.15"/>
    <row r="28" spans="3:8" s="1" customFormat="1" ht="19.2" customHeight="1" x14ac:dyDescent="0.15">
      <c r="C28" s="83" t="s">
        <v>1226</v>
      </c>
      <c r="D28" s="83"/>
      <c r="E28" s="83"/>
      <c r="F28" s="83"/>
      <c r="G28" s="83"/>
    </row>
    <row r="29" spans="3:8" s="1" customFormat="1" ht="284.7" customHeight="1" x14ac:dyDescent="0.15"/>
    <row r="30" spans="3:8" s="1" customFormat="1" ht="19.2" customHeight="1" x14ac:dyDescent="0.15">
      <c r="C30" s="83" t="s">
        <v>1227</v>
      </c>
      <c r="D30" s="83"/>
      <c r="E30" s="83"/>
      <c r="F30" s="83"/>
      <c r="G30" s="83"/>
    </row>
    <row r="31" spans="3:8" s="1" customFormat="1" ht="195.15" customHeight="1" x14ac:dyDescent="0.15"/>
    <row r="32" spans="3:8" s="1" customFormat="1" ht="19.2" customHeight="1" x14ac:dyDescent="0.15">
      <c r="C32" s="83" t="s">
        <v>1228</v>
      </c>
      <c r="D32" s="83"/>
      <c r="E32" s="83"/>
      <c r="F32" s="83"/>
      <c r="G32" s="83"/>
    </row>
    <row r="33" spans="2:8" s="1" customFormat="1" ht="193.05" customHeight="1" x14ac:dyDescent="0.15"/>
    <row r="34" spans="2:8" s="1" customFormat="1" ht="19.2" customHeight="1" x14ac:dyDescent="0.15">
      <c r="C34" s="83" t="s">
        <v>1229</v>
      </c>
      <c r="D34" s="83"/>
      <c r="E34" s="83"/>
      <c r="F34" s="83"/>
      <c r="G34" s="83"/>
      <c r="H34" s="83"/>
    </row>
    <row r="35" spans="2:8" s="1" customFormat="1" ht="341.25" customHeight="1" x14ac:dyDescent="0.15"/>
    <row r="36" spans="2:8" s="1" customFormat="1" ht="19.2" customHeight="1" x14ac:dyDescent="0.15">
      <c r="C36" s="83" t="s">
        <v>1230</v>
      </c>
      <c r="D36" s="83"/>
      <c r="E36" s="83"/>
      <c r="F36" s="83"/>
      <c r="G36" s="83"/>
      <c r="H36" s="83"/>
    </row>
    <row r="37" spans="2:8" s="1" customFormat="1" ht="318.89999999999998" customHeight="1" x14ac:dyDescent="0.15"/>
    <row r="38" spans="2:8" s="1" customFormat="1" ht="19.2" customHeight="1" x14ac:dyDescent="0.15">
      <c r="C38" s="83" t="s">
        <v>1231</v>
      </c>
      <c r="D38" s="83"/>
      <c r="E38" s="83"/>
      <c r="F38" s="83"/>
      <c r="G38" s="83"/>
    </row>
    <row r="39" spans="2:8" s="1" customFormat="1" ht="278.85000000000002" customHeight="1" x14ac:dyDescent="0.15"/>
    <row r="40" spans="2:8" s="1" customFormat="1" ht="19.2" customHeight="1" x14ac:dyDescent="0.15">
      <c r="C40" s="83" t="s">
        <v>1232</v>
      </c>
      <c r="D40" s="83"/>
      <c r="E40" s="83"/>
      <c r="F40" s="83"/>
      <c r="G40" s="83"/>
    </row>
    <row r="41" spans="2:8" s="1" customFormat="1" ht="361.5" customHeight="1" x14ac:dyDescent="0.15"/>
    <row r="42" spans="2:8" s="1" customFormat="1" ht="19.2" customHeight="1" x14ac:dyDescent="0.15">
      <c r="C42" s="83" t="s">
        <v>1233</v>
      </c>
      <c r="D42" s="83"/>
      <c r="E42" s="83"/>
      <c r="F42" s="83"/>
      <c r="G42" s="83"/>
    </row>
    <row r="43" spans="2:8" s="1" customFormat="1" ht="400.95" customHeight="1" x14ac:dyDescent="0.15"/>
    <row r="44" spans="2:8" s="1" customFormat="1" ht="19.2" customHeight="1" x14ac:dyDescent="0.15">
      <c r="B44" s="83" t="s">
        <v>1234</v>
      </c>
      <c r="C44" s="83"/>
      <c r="D44" s="83"/>
      <c r="E44" s="83"/>
      <c r="F44" s="83"/>
      <c r="G44" s="83"/>
    </row>
    <row r="45" spans="2:8" s="1" customFormat="1" ht="181.35" customHeight="1" x14ac:dyDescent="0.15"/>
    <row r="46" spans="2:8" s="1" customFormat="1" ht="19.2" customHeight="1" x14ac:dyDescent="0.15">
      <c r="C46" s="83" t="s">
        <v>1235</v>
      </c>
      <c r="D46" s="83"/>
      <c r="E46" s="83"/>
      <c r="F46" s="83"/>
      <c r="G46" s="83"/>
    </row>
    <row r="47" spans="2:8" s="1" customFormat="1" ht="172.8" customHeight="1" x14ac:dyDescent="0.15"/>
  </sheetData>
  <mergeCells count="22">
    <mergeCell ref="C40:G40"/>
    <mergeCell ref="C30:G30"/>
    <mergeCell ref="C32:G32"/>
    <mergeCell ref="C34:H34"/>
    <mergeCell ref="C36:H36"/>
    <mergeCell ref="C38:G38"/>
    <mergeCell ref="F3:H3"/>
    <mergeCell ref="C42:G42"/>
    <mergeCell ref="C46:G46"/>
    <mergeCell ref="C6:G6"/>
    <mergeCell ref="C8:D10"/>
    <mergeCell ref="D12:H12"/>
    <mergeCell ref="B44:G44"/>
    <mergeCell ref="C14:H14"/>
    <mergeCell ref="C16:H16"/>
    <mergeCell ref="C18:G18"/>
    <mergeCell ref="C2:E4"/>
    <mergeCell ref="C20:G20"/>
    <mergeCell ref="C22:G22"/>
    <mergeCell ref="C24:G24"/>
    <mergeCell ref="C26:H26"/>
    <mergeCell ref="C28:G28"/>
  </mergeCells>
  <pageMargins left="0.7" right="0.7" top="0.75" bottom="0.75" header="0.3" footer="0.3"/>
  <pageSetup paperSize="9" scale="93" orientation="portrait" r:id="rId1"/>
  <headerFooter alignWithMargins="0">
    <oddFooter>&amp;R_x000D_&amp;1#&amp;"Calibri"&amp;10&amp;K0078D7 Classification : Internal</oddFooter>
  </headerFooter>
  <rowBreaks count="7" manualBreakCount="7">
    <brk id="15" max="16383" man="1"/>
    <brk id="19" max="16383" man="1"/>
    <brk id="23" max="16383" man="1"/>
    <brk id="29" max="16383" man="1"/>
    <brk id="35" max="16383" man="1"/>
    <brk id="39" max="16383" man="1"/>
    <brk id="43"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25"/>
  <sheetViews>
    <sheetView topLeftCell="A2" zoomScaleNormal="100" workbookViewId="0"/>
  </sheetViews>
  <sheetFormatPr defaultRowHeight="13.2" x14ac:dyDescent="0.25"/>
  <cols>
    <col min="1" max="1" width="0.6640625" customWidth="1"/>
    <col min="2" max="2" width="13.6640625" customWidth="1"/>
    <col min="3" max="3" width="6.6640625" customWidth="1"/>
    <col min="4" max="4" width="13.5546875" customWidth="1"/>
    <col min="5" max="5" width="14.5546875" customWidth="1"/>
    <col min="6" max="6" width="21.21875" customWidth="1"/>
    <col min="7" max="7" width="14.5546875" customWidth="1"/>
    <col min="8" max="9" width="0.109375" customWidth="1"/>
    <col min="10" max="10" width="0.21875" customWidth="1"/>
  </cols>
  <sheetData>
    <row r="1" spans="2:9" s="1" customFormat="1" ht="0.45" customHeight="1" x14ac:dyDescent="0.15"/>
    <row r="2" spans="2:9" s="1" customFormat="1" ht="7.95" customHeight="1" x14ac:dyDescent="0.15">
      <c r="B2" s="67"/>
      <c r="C2" s="67"/>
    </row>
    <row r="3" spans="2:9" s="1" customFormat="1" ht="22.95" customHeight="1" x14ac:dyDescent="0.15">
      <c r="B3" s="67"/>
      <c r="C3" s="67"/>
      <c r="D3" s="72" t="s">
        <v>14</v>
      </c>
      <c r="E3" s="72"/>
      <c r="F3" s="72"/>
      <c r="G3" s="72"/>
      <c r="H3" s="72"/>
      <c r="I3" s="72"/>
    </row>
    <row r="4" spans="2:9" s="1" customFormat="1" ht="6.3" customHeight="1" x14ac:dyDescent="0.15">
      <c r="B4" s="67"/>
      <c r="C4" s="67"/>
    </row>
    <row r="5" spans="2:9" s="1" customFormat="1" ht="9" customHeight="1" x14ac:dyDescent="0.15"/>
    <row r="6" spans="2:9" s="1" customFormat="1" ht="33" customHeight="1" x14ac:dyDescent="0.15">
      <c r="B6" s="68" t="s">
        <v>1241</v>
      </c>
      <c r="C6" s="68"/>
      <c r="D6" s="68"/>
      <c r="E6" s="68"/>
      <c r="F6" s="68"/>
      <c r="G6" s="68"/>
      <c r="H6" s="68"/>
    </row>
    <row r="7" spans="2:9" s="1" customFormat="1" ht="14.4" customHeight="1" x14ac:dyDescent="0.15"/>
    <row r="8" spans="2:9" s="1" customFormat="1" ht="21.3" customHeight="1" x14ac:dyDescent="0.15">
      <c r="B8" s="73" t="s">
        <v>1095</v>
      </c>
      <c r="D8" s="3">
        <v>45688</v>
      </c>
    </row>
    <row r="9" spans="2:9" s="1" customFormat="1" ht="1.05" customHeight="1" x14ac:dyDescent="0.15">
      <c r="B9" s="73"/>
    </row>
    <row r="10" spans="2:9" s="1" customFormat="1" ht="12.75" customHeight="1" x14ac:dyDescent="0.15"/>
    <row r="11" spans="2:9" s="1" customFormat="1" ht="19.2" customHeight="1" x14ac:dyDescent="0.15">
      <c r="B11" s="108" t="s">
        <v>1242</v>
      </c>
      <c r="C11" s="108"/>
      <c r="D11" s="108"/>
      <c r="E11" s="108"/>
      <c r="F11" s="108"/>
      <c r="G11" s="108"/>
      <c r="H11" s="108"/>
    </row>
    <row r="12" spans="2:9" s="1" customFormat="1" ht="14.85" customHeight="1" x14ac:dyDescent="0.15"/>
    <row r="13" spans="2:9" s="1" customFormat="1" ht="14.85" customHeight="1" x14ac:dyDescent="0.15">
      <c r="B13" s="4"/>
      <c r="C13" s="109" t="s">
        <v>1103</v>
      </c>
      <c r="D13" s="109"/>
      <c r="E13" s="20" t="s">
        <v>1104</v>
      </c>
      <c r="F13" s="20" t="s">
        <v>1105</v>
      </c>
      <c r="G13" s="20" t="s">
        <v>1104</v>
      </c>
    </row>
    <row r="14" spans="2:9" s="1" customFormat="1" ht="14.85" customHeight="1" x14ac:dyDescent="0.15">
      <c r="B14" s="6" t="s">
        <v>1236</v>
      </c>
      <c r="C14" s="107">
        <v>2918140694.8400102</v>
      </c>
      <c r="D14" s="107"/>
      <c r="E14" s="47">
        <v>0.99647315667318204</v>
      </c>
      <c r="F14" s="48">
        <v>41933</v>
      </c>
      <c r="G14" s="47">
        <v>0.99845230725272605</v>
      </c>
    </row>
    <row r="15" spans="2:9" s="1" customFormat="1" ht="2.7" customHeight="1" x14ac:dyDescent="0.15"/>
    <row r="16" spans="2:9" s="1" customFormat="1" ht="14.85" customHeight="1" x14ac:dyDescent="0.15">
      <c r="B16" s="6" t="s">
        <v>1237</v>
      </c>
      <c r="C16" s="107">
        <v>8281845.0599999996</v>
      </c>
      <c r="D16" s="107"/>
      <c r="E16" s="47">
        <v>2.8280460584402499E-3</v>
      </c>
      <c r="F16" s="48">
        <v>53</v>
      </c>
      <c r="G16" s="47">
        <v>1.2619648554693099E-3</v>
      </c>
    </row>
    <row r="17" spans="2:7" s="1" customFormat="1" ht="1.05" customHeight="1" x14ac:dyDescent="0.15"/>
    <row r="18" spans="2:7" s="1" customFormat="1" ht="14.85" customHeight="1" x14ac:dyDescent="0.15">
      <c r="B18" s="6" t="s">
        <v>1238</v>
      </c>
      <c r="C18" s="107">
        <v>102134.98</v>
      </c>
      <c r="D18" s="107"/>
      <c r="E18" s="47">
        <v>3.4876579497114401E-5</v>
      </c>
      <c r="F18" s="48">
        <v>1</v>
      </c>
      <c r="G18" s="47">
        <v>2.3810657650364299E-5</v>
      </c>
    </row>
    <row r="19" spans="2:7" s="1" customFormat="1" ht="2.1" customHeight="1" x14ac:dyDescent="0.15"/>
    <row r="20" spans="2:7" s="1" customFormat="1" ht="14.85" customHeight="1" x14ac:dyDescent="0.15">
      <c r="B20" s="6" t="s">
        <v>1239</v>
      </c>
      <c r="C20" s="107">
        <v>1670561.8</v>
      </c>
      <c r="D20" s="107"/>
      <c r="E20" s="47">
        <v>5.7045569913992704E-4</v>
      </c>
      <c r="F20" s="48">
        <v>8</v>
      </c>
      <c r="G20" s="47">
        <v>1.9048526120291401E-4</v>
      </c>
    </row>
    <row r="21" spans="2:7" s="1" customFormat="1" ht="2.1" customHeight="1" x14ac:dyDescent="0.15"/>
    <row r="22" spans="2:7" s="1" customFormat="1" ht="14.85" customHeight="1" x14ac:dyDescent="0.15">
      <c r="B22" s="6" t="s">
        <v>1240</v>
      </c>
      <c r="C22" s="107">
        <v>273709.32</v>
      </c>
      <c r="D22" s="107"/>
      <c r="E22" s="47">
        <v>9.3464989742800397E-5</v>
      </c>
      <c r="F22" s="48">
        <v>3</v>
      </c>
      <c r="G22" s="47">
        <v>7.1431972951092903E-5</v>
      </c>
    </row>
    <row r="23" spans="2:7" s="1" customFormat="1" ht="1.05" customHeight="1" x14ac:dyDescent="0.15"/>
    <row r="24" spans="2:7" s="1" customFormat="1" ht="14.85" customHeight="1" x14ac:dyDescent="0.15">
      <c r="B24" s="5" t="s">
        <v>72</v>
      </c>
      <c r="C24" s="106">
        <v>2928468946.00001</v>
      </c>
      <c r="D24" s="106"/>
      <c r="E24" s="49">
        <v>1</v>
      </c>
      <c r="F24" s="50">
        <v>41998</v>
      </c>
      <c r="G24" s="49">
        <v>1</v>
      </c>
    </row>
    <row r="25" spans="2:7" s="1" customFormat="1" ht="358.95" customHeight="1" x14ac:dyDescent="0.15"/>
  </sheetData>
  <mergeCells count="12">
    <mergeCell ref="C24:D24"/>
    <mergeCell ref="D3:I3"/>
    <mergeCell ref="C14:D14"/>
    <mergeCell ref="C16:D16"/>
    <mergeCell ref="C18:D18"/>
    <mergeCell ref="C20:D20"/>
    <mergeCell ref="C22:D22"/>
    <mergeCell ref="B11:H11"/>
    <mergeCell ref="B2:C4"/>
    <mergeCell ref="B6:H6"/>
    <mergeCell ref="B8:B9"/>
    <mergeCell ref="C13:D1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N369"/>
  <sheetViews>
    <sheetView zoomScaleNormal="100" workbookViewId="0"/>
  </sheetViews>
  <sheetFormatPr defaultRowHeight="13.2" x14ac:dyDescent="0.25"/>
  <cols>
    <col min="1" max="1" width="0.44140625" customWidth="1"/>
    <col min="2" max="2" width="0.109375" customWidth="1"/>
    <col min="3" max="3" width="0.44140625" customWidth="1"/>
    <col min="4" max="4" width="9.21875" customWidth="1"/>
    <col min="5" max="5" width="5.21875" customWidth="1"/>
    <col min="6" max="6" width="0.44140625" customWidth="1"/>
    <col min="7" max="7" width="6.5546875" customWidth="1"/>
    <col min="8" max="8" width="4.88671875" customWidth="1"/>
    <col min="9" max="9" width="9" customWidth="1"/>
    <col min="10" max="10" width="2.5546875" customWidth="1"/>
    <col min="11" max="11" width="12.21875" customWidth="1"/>
    <col min="12" max="12" width="12" customWidth="1"/>
    <col min="13" max="13" width="12.21875" customWidth="1"/>
    <col min="14" max="14" width="6.6640625" customWidth="1"/>
    <col min="15" max="15" width="0.109375" customWidth="1"/>
  </cols>
  <sheetData>
    <row r="1" spans="2:14" s="1" customFormat="1" ht="9" customHeight="1" x14ac:dyDescent="0.15">
      <c r="C1" s="67"/>
      <c r="D1" s="67"/>
      <c r="E1" s="67"/>
      <c r="F1" s="67"/>
      <c r="G1" s="67"/>
    </row>
    <row r="2" spans="2:14" s="1" customFormat="1" ht="22.95" customHeight="1" x14ac:dyDescent="0.15">
      <c r="C2" s="67"/>
      <c r="D2" s="67"/>
      <c r="E2" s="67"/>
      <c r="F2" s="67"/>
      <c r="G2" s="67"/>
      <c r="I2" s="72" t="s">
        <v>14</v>
      </c>
      <c r="J2" s="72"/>
      <c r="K2" s="72"/>
      <c r="L2" s="72"/>
      <c r="M2" s="72"/>
      <c r="N2" s="72"/>
    </row>
    <row r="3" spans="2:14" s="1" customFormat="1" ht="5.85" customHeight="1" x14ac:dyDescent="0.15">
      <c r="C3" s="67"/>
      <c r="D3" s="67"/>
      <c r="E3" s="67"/>
      <c r="F3" s="67"/>
      <c r="G3" s="67"/>
    </row>
    <row r="4" spans="2:14" s="1" customFormat="1" ht="2.1" customHeight="1" x14ac:dyDescent="0.15"/>
    <row r="5" spans="2:14" s="1" customFormat="1" ht="31.95" customHeight="1" x14ac:dyDescent="0.15">
      <c r="C5" s="68" t="s">
        <v>1252</v>
      </c>
      <c r="D5" s="68"/>
      <c r="E5" s="68"/>
      <c r="F5" s="68"/>
      <c r="G5" s="68"/>
      <c r="H5" s="68"/>
      <c r="I5" s="68"/>
      <c r="J5" s="68"/>
      <c r="K5" s="68"/>
      <c r="L5" s="68"/>
      <c r="M5" s="68"/>
    </row>
    <row r="6" spans="2:14" s="1" customFormat="1" ht="2.1" customHeight="1" x14ac:dyDescent="0.15"/>
    <row r="7" spans="2:14" s="1" customFormat="1" ht="2.1" customHeight="1" x14ac:dyDescent="0.15">
      <c r="C7" s="73" t="s">
        <v>1095</v>
      </c>
      <c r="D7" s="73"/>
      <c r="E7" s="73"/>
    </row>
    <row r="8" spans="2:14" s="1" customFormat="1" ht="21.3" customHeight="1" x14ac:dyDescent="0.15">
      <c r="H8" s="116">
        <v>45658</v>
      </c>
      <c r="I8" s="116"/>
    </row>
    <row r="9" spans="2:14" s="1" customFormat="1" ht="4.2" customHeight="1" x14ac:dyDescent="0.15"/>
    <row r="10" spans="2:14" s="1" customFormat="1" ht="17.55" customHeight="1" x14ac:dyDescent="0.15">
      <c r="B10" s="114" t="s">
        <v>1253</v>
      </c>
      <c r="C10" s="114"/>
      <c r="D10" s="114"/>
      <c r="E10" s="114"/>
      <c r="F10" s="114"/>
      <c r="G10" s="60" t="s">
        <v>1254</v>
      </c>
      <c r="H10" s="115" t="s">
        <v>1255</v>
      </c>
      <c r="I10" s="115"/>
      <c r="J10" s="115"/>
      <c r="K10" s="115"/>
    </row>
    <row r="11" spans="2:14" s="1" customFormat="1" ht="27.15" customHeight="1" x14ac:dyDescent="0.15">
      <c r="C11" s="51" t="s">
        <v>1243</v>
      </c>
      <c r="D11" s="20" t="s">
        <v>1244</v>
      </c>
      <c r="E11" s="20" t="s">
        <v>1245</v>
      </c>
      <c r="F11" s="51" t="s">
        <v>1246</v>
      </c>
      <c r="G11" s="113" t="s">
        <v>1247</v>
      </c>
      <c r="H11" s="113"/>
      <c r="I11" s="109" t="s">
        <v>1248</v>
      </c>
      <c r="J11" s="109"/>
      <c r="K11" s="20" t="s">
        <v>1249</v>
      </c>
      <c r="L11" s="20" t="s">
        <v>1250</v>
      </c>
      <c r="M11" s="20" t="s">
        <v>1251</v>
      </c>
    </row>
    <row r="12" spans="2:14" s="1" customFormat="1" ht="12.75" customHeight="1" x14ac:dyDescent="0.15">
      <c r="C12" s="52">
        <v>45658</v>
      </c>
      <c r="D12" s="53">
        <v>45689</v>
      </c>
      <c r="E12" s="12">
        <v>1</v>
      </c>
      <c r="F12" s="54">
        <v>31</v>
      </c>
      <c r="G12" s="111">
        <v>2250000000</v>
      </c>
      <c r="H12" s="111"/>
      <c r="I12" s="88">
        <v>2908162257.15871</v>
      </c>
      <c r="J12" s="88"/>
      <c r="K12" s="12">
        <v>2903229798.7609901</v>
      </c>
      <c r="L12" s="12">
        <v>2895846287.8847299</v>
      </c>
      <c r="M12" s="12">
        <v>2883580800.7180901</v>
      </c>
    </row>
    <row r="13" spans="2:14" s="1" customFormat="1" ht="12.75" customHeight="1" x14ac:dyDescent="0.15">
      <c r="C13" s="52">
        <v>45658</v>
      </c>
      <c r="D13" s="53">
        <v>45717</v>
      </c>
      <c r="E13" s="12">
        <v>2</v>
      </c>
      <c r="F13" s="54">
        <v>59</v>
      </c>
      <c r="G13" s="111">
        <v>2250000000</v>
      </c>
      <c r="H13" s="111"/>
      <c r="I13" s="88">
        <v>2887343019.55616</v>
      </c>
      <c r="J13" s="88"/>
      <c r="K13" s="12">
        <v>2878029781.6992402</v>
      </c>
      <c r="L13" s="12">
        <v>2864115269.9001799</v>
      </c>
      <c r="M13" s="12">
        <v>2841071238.00108</v>
      </c>
    </row>
    <row r="14" spans="2:14" s="1" customFormat="1" ht="12.75" customHeight="1" x14ac:dyDescent="0.15">
      <c r="C14" s="52">
        <v>45658</v>
      </c>
      <c r="D14" s="53">
        <v>45748</v>
      </c>
      <c r="E14" s="12">
        <v>3</v>
      </c>
      <c r="F14" s="54">
        <v>90</v>
      </c>
      <c r="G14" s="111">
        <v>2250000000</v>
      </c>
      <c r="H14" s="111"/>
      <c r="I14" s="88">
        <v>2866535862.0598998</v>
      </c>
      <c r="J14" s="88"/>
      <c r="K14" s="12">
        <v>2852443563.6620002</v>
      </c>
      <c r="L14" s="12">
        <v>2831433476.2887602</v>
      </c>
      <c r="M14" s="12">
        <v>2796756221.29142</v>
      </c>
    </row>
    <row r="15" spans="2:14" s="1" customFormat="1" ht="12.75" customHeight="1" x14ac:dyDescent="0.15">
      <c r="C15" s="52">
        <v>45658</v>
      </c>
      <c r="D15" s="53">
        <v>45778</v>
      </c>
      <c r="E15" s="12">
        <v>4</v>
      </c>
      <c r="F15" s="54">
        <v>120</v>
      </c>
      <c r="G15" s="111">
        <v>2250000000</v>
      </c>
      <c r="H15" s="111"/>
      <c r="I15" s="88">
        <v>2846152589.86094</v>
      </c>
      <c r="J15" s="88"/>
      <c r="K15" s="12">
        <v>2827511770.8468099</v>
      </c>
      <c r="L15" s="12">
        <v>2799777317.5803399</v>
      </c>
      <c r="M15" s="12">
        <v>2754151489.90026</v>
      </c>
    </row>
    <row r="16" spans="2:14" s="1" customFormat="1" ht="12.75" customHeight="1" x14ac:dyDescent="0.15">
      <c r="C16" s="52">
        <v>45658</v>
      </c>
      <c r="D16" s="53">
        <v>45809</v>
      </c>
      <c r="E16" s="12">
        <v>5</v>
      </c>
      <c r="F16" s="54">
        <v>151</v>
      </c>
      <c r="G16" s="111">
        <v>2250000000</v>
      </c>
      <c r="H16" s="111"/>
      <c r="I16" s="88">
        <v>2825454855.6506</v>
      </c>
      <c r="J16" s="88"/>
      <c r="K16" s="12">
        <v>2802188801.79493</v>
      </c>
      <c r="L16" s="12">
        <v>2767646095.9671402</v>
      </c>
      <c r="M16" s="12">
        <v>2711012429.1571999</v>
      </c>
    </row>
    <row r="17" spans="3:13" s="1" customFormat="1" ht="12.75" customHeight="1" x14ac:dyDescent="0.15">
      <c r="C17" s="52">
        <v>45658</v>
      </c>
      <c r="D17" s="53">
        <v>45839</v>
      </c>
      <c r="E17" s="12">
        <v>6</v>
      </c>
      <c r="F17" s="54">
        <v>181</v>
      </c>
      <c r="G17" s="111">
        <v>2250000000</v>
      </c>
      <c r="H17" s="111"/>
      <c r="I17" s="88">
        <v>2804759183.4349699</v>
      </c>
      <c r="J17" s="88"/>
      <c r="K17" s="12">
        <v>2777097705.3217101</v>
      </c>
      <c r="L17" s="12">
        <v>2736113374.56039</v>
      </c>
      <c r="M17" s="12">
        <v>2669138599.56392</v>
      </c>
    </row>
    <row r="18" spans="3:13" s="1" customFormat="1" ht="12.75" customHeight="1" x14ac:dyDescent="0.15">
      <c r="C18" s="52">
        <v>45658</v>
      </c>
      <c r="D18" s="53">
        <v>45870</v>
      </c>
      <c r="E18" s="12">
        <v>7</v>
      </c>
      <c r="F18" s="54">
        <v>212</v>
      </c>
      <c r="G18" s="111">
        <v>2250000000</v>
      </c>
      <c r="H18" s="111"/>
      <c r="I18" s="88">
        <v>2783224302.91889</v>
      </c>
      <c r="J18" s="88"/>
      <c r="K18" s="12">
        <v>2751101210.3508</v>
      </c>
      <c r="L18" s="12">
        <v>2703607174.4455199</v>
      </c>
      <c r="M18" s="12">
        <v>2626257143.2311802</v>
      </c>
    </row>
    <row r="19" spans="3:13" s="1" customFormat="1" ht="12.75" customHeight="1" x14ac:dyDescent="0.15">
      <c r="C19" s="52">
        <v>45658</v>
      </c>
      <c r="D19" s="53">
        <v>45901</v>
      </c>
      <c r="E19" s="12">
        <v>8</v>
      </c>
      <c r="F19" s="54">
        <v>243</v>
      </c>
      <c r="G19" s="111">
        <v>2250000000</v>
      </c>
      <c r="H19" s="111"/>
      <c r="I19" s="88">
        <v>2761838222.94768</v>
      </c>
      <c r="J19" s="88"/>
      <c r="K19" s="12">
        <v>2725331744.2252798</v>
      </c>
      <c r="L19" s="12">
        <v>2671471159.43472</v>
      </c>
      <c r="M19" s="12">
        <v>2584049126.7033401</v>
      </c>
    </row>
    <row r="20" spans="3:13" s="1" customFormat="1" ht="12.75" customHeight="1" x14ac:dyDescent="0.15">
      <c r="C20" s="52">
        <v>45658</v>
      </c>
      <c r="D20" s="53">
        <v>45931</v>
      </c>
      <c r="E20" s="12">
        <v>9</v>
      </c>
      <c r="F20" s="54">
        <v>273</v>
      </c>
      <c r="G20" s="111">
        <v>1750000000</v>
      </c>
      <c r="H20" s="111"/>
      <c r="I20" s="88">
        <v>2741034499.47158</v>
      </c>
      <c r="J20" s="88"/>
      <c r="K20" s="12">
        <v>2700363325.9153299</v>
      </c>
      <c r="L20" s="12">
        <v>2640481223.7412901</v>
      </c>
      <c r="M20" s="12">
        <v>2543603670.7337399</v>
      </c>
    </row>
    <row r="21" spans="3:13" s="1" customFormat="1" ht="12.75" customHeight="1" x14ac:dyDescent="0.15">
      <c r="C21" s="52">
        <v>45658</v>
      </c>
      <c r="D21" s="53">
        <v>45962</v>
      </c>
      <c r="E21" s="12">
        <v>10</v>
      </c>
      <c r="F21" s="54">
        <v>304</v>
      </c>
      <c r="G21" s="111">
        <v>1750000000</v>
      </c>
      <c r="H21" s="111"/>
      <c r="I21" s="88">
        <v>2719267067.3727698</v>
      </c>
      <c r="J21" s="88"/>
      <c r="K21" s="12">
        <v>2674375231.9607401</v>
      </c>
      <c r="L21" s="12">
        <v>2608418770.8877501</v>
      </c>
      <c r="M21" s="12">
        <v>2502074840.3469801</v>
      </c>
    </row>
    <row r="22" spans="3:13" s="1" customFormat="1" ht="12.75" customHeight="1" x14ac:dyDescent="0.15">
      <c r="C22" s="52">
        <v>45658</v>
      </c>
      <c r="D22" s="53">
        <v>45992</v>
      </c>
      <c r="E22" s="12">
        <v>11</v>
      </c>
      <c r="F22" s="54">
        <v>334</v>
      </c>
      <c r="G22" s="111">
        <v>1750000000</v>
      </c>
      <c r="H22" s="111"/>
      <c r="I22" s="88">
        <v>2699793831.47012</v>
      </c>
      <c r="J22" s="88"/>
      <c r="K22" s="12">
        <v>2650865173.7690401</v>
      </c>
      <c r="L22" s="12">
        <v>2579124946.6593399</v>
      </c>
      <c r="M22" s="12">
        <v>2463834003.6997099</v>
      </c>
    </row>
    <row r="23" spans="3:13" s="1" customFormat="1" ht="12.75" customHeight="1" x14ac:dyDescent="0.15">
      <c r="C23" s="52">
        <v>45658</v>
      </c>
      <c r="D23" s="53">
        <v>46023</v>
      </c>
      <c r="E23" s="12">
        <v>12</v>
      </c>
      <c r="F23" s="54">
        <v>365</v>
      </c>
      <c r="G23" s="111">
        <v>1750000000</v>
      </c>
      <c r="H23" s="111"/>
      <c r="I23" s="88">
        <v>2679444034.5824699</v>
      </c>
      <c r="J23" s="88"/>
      <c r="K23" s="12">
        <v>2626422004.20997</v>
      </c>
      <c r="L23" s="12">
        <v>2548844517.4681802</v>
      </c>
      <c r="M23" s="12">
        <v>2424593998.58219</v>
      </c>
    </row>
    <row r="24" spans="3:13" s="1" customFormat="1" ht="12.75" customHeight="1" x14ac:dyDescent="0.15">
      <c r="C24" s="52">
        <v>45658</v>
      </c>
      <c r="D24" s="53">
        <v>46054</v>
      </c>
      <c r="E24" s="12">
        <v>13</v>
      </c>
      <c r="F24" s="54">
        <v>396</v>
      </c>
      <c r="G24" s="111">
        <v>1750000000</v>
      </c>
      <c r="H24" s="111"/>
      <c r="I24" s="88">
        <v>2659642199.3684001</v>
      </c>
      <c r="J24" s="88"/>
      <c r="K24" s="12">
        <v>2602590331.2150602</v>
      </c>
      <c r="L24" s="12">
        <v>2519293350.8558998</v>
      </c>
      <c r="M24" s="12">
        <v>2386332972.6802602</v>
      </c>
    </row>
    <row r="25" spans="3:13" s="1" customFormat="1" ht="12.75" customHeight="1" x14ac:dyDescent="0.15">
      <c r="C25" s="52">
        <v>45658</v>
      </c>
      <c r="D25" s="53">
        <v>46082</v>
      </c>
      <c r="E25" s="12">
        <v>14</v>
      </c>
      <c r="F25" s="54">
        <v>424</v>
      </c>
      <c r="G25" s="111">
        <v>1750000000</v>
      </c>
      <c r="H25" s="111"/>
      <c r="I25" s="88">
        <v>2639441564.0009699</v>
      </c>
      <c r="J25" s="88"/>
      <c r="K25" s="12">
        <v>2578865969.63411</v>
      </c>
      <c r="L25" s="12">
        <v>2490593302.4179301</v>
      </c>
      <c r="M25" s="12">
        <v>2350120488.5537901</v>
      </c>
    </row>
    <row r="26" spans="3:13" s="1" customFormat="1" ht="12.75" customHeight="1" x14ac:dyDescent="0.15">
      <c r="C26" s="52">
        <v>45658</v>
      </c>
      <c r="D26" s="53">
        <v>46113</v>
      </c>
      <c r="E26" s="12">
        <v>15</v>
      </c>
      <c r="F26" s="54">
        <v>455</v>
      </c>
      <c r="G26" s="111">
        <v>1750000000</v>
      </c>
      <c r="H26" s="111"/>
      <c r="I26" s="88">
        <v>2619301083.0785999</v>
      </c>
      <c r="J26" s="88"/>
      <c r="K26" s="12">
        <v>2554847144.1301298</v>
      </c>
      <c r="L26" s="12">
        <v>2461121526.0608501</v>
      </c>
      <c r="M26" s="12">
        <v>2312474707.5475702</v>
      </c>
    </row>
    <row r="27" spans="3:13" s="1" customFormat="1" ht="12.75" customHeight="1" x14ac:dyDescent="0.15">
      <c r="C27" s="52">
        <v>45658</v>
      </c>
      <c r="D27" s="53">
        <v>46143</v>
      </c>
      <c r="E27" s="12">
        <v>16</v>
      </c>
      <c r="F27" s="54">
        <v>485</v>
      </c>
      <c r="G27" s="111">
        <v>1750000000</v>
      </c>
      <c r="H27" s="111"/>
      <c r="I27" s="88">
        <v>2599200596.8797002</v>
      </c>
      <c r="J27" s="88"/>
      <c r="K27" s="12">
        <v>2531079914.2774901</v>
      </c>
      <c r="L27" s="12">
        <v>2432225078.7866201</v>
      </c>
      <c r="M27" s="12">
        <v>2275955561.2463999</v>
      </c>
    </row>
    <row r="28" spans="3:13" s="1" customFormat="1" ht="12.75" customHeight="1" x14ac:dyDescent="0.15">
      <c r="C28" s="52">
        <v>45658</v>
      </c>
      <c r="D28" s="53">
        <v>46174</v>
      </c>
      <c r="E28" s="12">
        <v>17</v>
      </c>
      <c r="F28" s="54">
        <v>516</v>
      </c>
      <c r="G28" s="111">
        <v>1750000000</v>
      </c>
      <c r="H28" s="111"/>
      <c r="I28" s="88">
        <v>2577910701.0562</v>
      </c>
      <c r="J28" s="88"/>
      <c r="K28" s="12">
        <v>2506090254.9066501</v>
      </c>
      <c r="L28" s="12">
        <v>2402086847.9363499</v>
      </c>
      <c r="M28" s="12">
        <v>2238233238.16504</v>
      </c>
    </row>
    <row r="29" spans="3:13" s="1" customFormat="1" ht="12.75" customHeight="1" x14ac:dyDescent="0.15">
      <c r="C29" s="52">
        <v>45658</v>
      </c>
      <c r="D29" s="53">
        <v>46204</v>
      </c>
      <c r="E29" s="12">
        <v>18</v>
      </c>
      <c r="F29" s="54">
        <v>546</v>
      </c>
      <c r="G29" s="111">
        <v>1750000000</v>
      </c>
      <c r="H29" s="111"/>
      <c r="I29" s="88">
        <v>2558100892.1949401</v>
      </c>
      <c r="J29" s="88"/>
      <c r="K29" s="12">
        <v>2482750442.51403</v>
      </c>
      <c r="L29" s="12">
        <v>2373858526.0688701</v>
      </c>
      <c r="M29" s="12">
        <v>2202863321.4521799</v>
      </c>
    </row>
    <row r="30" spans="3:13" s="1" customFormat="1" ht="12.75" customHeight="1" x14ac:dyDescent="0.15">
      <c r="C30" s="52">
        <v>45658</v>
      </c>
      <c r="D30" s="53">
        <v>46235</v>
      </c>
      <c r="E30" s="12">
        <v>19</v>
      </c>
      <c r="F30" s="54">
        <v>577</v>
      </c>
      <c r="G30" s="111">
        <v>1750000000</v>
      </c>
      <c r="H30" s="111"/>
      <c r="I30" s="88">
        <v>2539155856.7287698</v>
      </c>
      <c r="J30" s="88"/>
      <c r="K30" s="12">
        <v>2460183702.0573101</v>
      </c>
      <c r="L30" s="12">
        <v>2346299212.9616199</v>
      </c>
      <c r="M30" s="12">
        <v>2168067171.1420898</v>
      </c>
    </row>
    <row r="31" spans="3:13" s="1" customFormat="1" ht="12.75" customHeight="1" x14ac:dyDescent="0.15">
      <c r="C31" s="52">
        <v>45658</v>
      </c>
      <c r="D31" s="53">
        <v>46266</v>
      </c>
      <c r="E31" s="12">
        <v>20</v>
      </c>
      <c r="F31" s="54">
        <v>608</v>
      </c>
      <c r="G31" s="111">
        <v>1750000000</v>
      </c>
      <c r="H31" s="111"/>
      <c r="I31" s="88">
        <v>2518874373.4061699</v>
      </c>
      <c r="J31" s="88"/>
      <c r="K31" s="12">
        <v>2436393683.4853101</v>
      </c>
      <c r="L31" s="12">
        <v>2317701039.7435899</v>
      </c>
      <c r="M31" s="12">
        <v>2132570383.8938401</v>
      </c>
    </row>
    <row r="32" spans="3:13" s="1" customFormat="1" ht="12.75" customHeight="1" x14ac:dyDescent="0.15">
      <c r="C32" s="52">
        <v>45658</v>
      </c>
      <c r="D32" s="53">
        <v>46296</v>
      </c>
      <c r="E32" s="12">
        <v>21</v>
      </c>
      <c r="F32" s="54">
        <v>638</v>
      </c>
      <c r="G32" s="111">
        <v>1750000000</v>
      </c>
      <c r="H32" s="111"/>
      <c r="I32" s="88">
        <v>2497488303.37672</v>
      </c>
      <c r="J32" s="88"/>
      <c r="K32" s="12">
        <v>2411742742.0475302</v>
      </c>
      <c r="L32" s="12">
        <v>2288604240.1352801</v>
      </c>
      <c r="M32" s="12">
        <v>2097165669.5541</v>
      </c>
    </row>
    <row r="33" spans="3:13" s="1" customFormat="1" ht="12.75" customHeight="1" x14ac:dyDescent="0.15">
      <c r="C33" s="52">
        <v>45658</v>
      </c>
      <c r="D33" s="53">
        <v>46327</v>
      </c>
      <c r="E33" s="12">
        <v>22</v>
      </c>
      <c r="F33" s="54">
        <v>669</v>
      </c>
      <c r="G33" s="111">
        <v>1750000000</v>
      </c>
      <c r="H33" s="111"/>
      <c r="I33" s="88">
        <v>2478683130.3501101</v>
      </c>
      <c r="J33" s="88"/>
      <c r="K33" s="12">
        <v>2389523507.4812598</v>
      </c>
      <c r="L33" s="12">
        <v>2261752704.1758499</v>
      </c>
      <c r="M33" s="12">
        <v>2063781805.2994101</v>
      </c>
    </row>
    <row r="34" spans="3:13" s="1" customFormat="1" ht="12.75" customHeight="1" x14ac:dyDescent="0.15">
      <c r="C34" s="52">
        <v>45658</v>
      </c>
      <c r="D34" s="53">
        <v>46357</v>
      </c>
      <c r="E34" s="12">
        <v>23</v>
      </c>
      <c r="F34" s="54">
        <v>699</v>
      </c>
      <c r="G34" s="111">
        <v>1750000000</v>
      </c>
      <c r="H34" s="111"/>
      <c r="I34" s="88">
        <v>2459078452.2958999</v>
      </c>
      <c r="J34" s="88"/>
      <c r="K34" s="12">
        <v>2366732862.1546698</v>
      </c>
      <c r="L34" s="12">
        <v>2234667018.1194701</v>
      </c>
      <c r="M34" s="12">
        <v>2030708392.8041101</v>
      </c>
    </row>
    <row r="35" spans="3:13" s="1" customFormat="1" ht="12.75" customHeight="1" x14ac:dyDescent="0.15">
      <c r="C35" s="52">
        <v>45658</v>
      </c>
      <c r="D35" s="53">
        <v>46388</v>
      </c>
      <c r="E35" s="12">
        <v>24</v>
      </c>
      <c r="F35" s="54">
        <v>730</v>
      </c>
      <c r="G35" s="111">
        <v>1750000000</v>
      </c>
      <c r="H35" s="111"/>
      <c r="I35" s="88">
        <v>2439805834.57481</v>
      </c>
      <c r="J35" s="88"/>
      <c r="K35" s="12">
        <v>2344201293.7996998</v>
      </c>
      <c r="L35" s="12">
        <v>2207763618.5068498</v>
      </c>
      <c r="M35" s="12">
        <v>1997762866.8472199</v>
      </c>
    </row>
    <row r="36" spans="3:13" s="1" customFormat="1" ht="12.75" customHeight="1" x14ac:dyDescent="0.15">
      <c r="C36" s="52">
        <v>45658</v>
      </c>
      <c r="D36" s="53">
        <v>46419</v>
      </c>
      <c r="E36" s="12">
        <v>25</v>
      </c>
      <c r="F36" s="54">
        <v>761</v>
      </c>
      <c r="G36" s="111">
        <v>1750000000</v>
      </c>
      <c r="H36" s="111"/>
      <c r="I36" s="88">
        <v>2421109332.1653299</v>
      </c>
      <c r="J36" s="88"/>
      <c r="K36" s="12">
        <v>2322291948.76829</v>
      </c>
      <c r="L36" s="12">
        <v>2181567125.2811499</v>
      </c>
      <c r="M36" s="12">
        <v>1965696951.4867699</v>
      </c>
    </row>
    <row r="37" spans="3:13" s="1" customFormat="1" ht="12.75" customHeight="1" x14ac:dyDescent="0.15">
      <c r="C37" s="52">
        <v>45658</v>
      </c>
      <c r="D37" s="53">
        <v>46447</v>
      </c>
      <c r="E37" s="12">
        <v>26</v>
      </c>
      <c r="F37" s="54">
        <v>789</v>
      </c>
      <c r="G37" s="111">
        <v>1750000000</v>
      </c>
      <c r="H37" s="111"/>
      <c r="I37" s="88">
        <v>2402755619.8978601</v>
      </c>
      <c r="J37" s="88"/>
      <c r="K37" s="12">
        <v>2301156414.18893</v>
      </c>
      <c r="L37" s="12">
        <v>2156746091.3290901</v>
      </c>
      <c r="M37" s="12">
        <v>1935895964.6096699</v>
      </c>
    </row>
    <row r="38" spans="3:13" s="1" customFormat="1" ht="12.75" customHeight="1" x14ac:dyDescent="0.15">
      <c r="C38" s="52">
        <v>45658</v>
      </c>
      <c r="D38" s="53">
        <v>46478</v>
      </c>
      <c r="E38" s="12">
        <v>27</v>
      </c>
      <c r="F38" s="54">
        <v>820</v>
      </c>
      <c r="G38" s="111">
        <v>1750000000</v>
      </c>
      <c r="H38" s="111"/>
      <c r="I38" s="88">
        <v>2384129050.1122198</v>
      </c>
      <c r="J38" s="88"/>
      <c r="K38" s="12">
        <v>2279444783.3274698</v>
      </c>
      <c r="L38" s="12">
        <v>2130963688.46103</v>
      </c>
      <c r="M38" s="12">
        <v>1904652117.56429</v>
      </c>
    </row>
    <row r="39" spans="3:13" s="1" customFormat="1" ht="12.75" customHeight="1" x14ac:dyDescent="0.15">
      <c r="C39" s="52">
        <v>45658</v>
      </c>
      <c r="D39" s="53">
        <v>46508</v>
      </c>
      <c r="E39" s="12">
        <v>28</v>
      </c>
      <c r="F39" s="54">
        <v>850</v>
      </c>
      <c r="G39" s="111">
        <v>1750000000</v>
      </c>
      <c r="H39" s="111"/>
      <c r="I39" s="88">
        <v>2365650890.3089199</v>
      </c>
      <c r="J39" s="88"/>
      <c r="K39" s="12">
        <v>2258065479.6125102</v>
      </c>
      <c r="L39" s="12">
        <v>2105781334.33761</v>
      </c>
      <c r="M39" s="12">
        <v>1874428891.7930801</v>
      </c>
    </row>
    <row r="40" spans="3:13" s="1" customFormat="1" ht="12.75" customHeight="1" x14ac:dyDescent="0.15">
      <c r="C40" s="52">
        <v>45658</v>
      </c>
      <c r="D40" s="53">
        <v>46539</v>
      </c>
      <c r="E40" s="12">
        <v>29</v>
      </c>
      <c r="F40" s="54">
        <v>881</v>
      </c>
      <c r="G40" s="111">
        <v>1750000000</v>
      </c>
      <c r="H40" s="111"/>
      <c r="I40" s="88">
        <v>2345502287.9156299</v>
      </c>
      <c r="J40" s="88"/>
      <c r="K40" s="12">
        <v>2235035971.4682999</v>
      </c>
      <c r="L40" s="12">
        <v>2079004121.9398</v>
      </c>
      <c r="M40" s="12">
        <v>1842755295.4365499</v>
      </c>
    </row>
    <row r="41" spans="3:13" s="1" customFormat="1" ht="12.75" customHeight="1" x14ac:dyDescent="0.15">
      <c r="C41" s="52">
        <v>45658</v>
      </c>
      <c r="D41" s="53">
        <v>46569</v>
      </c>
      <c r="E41" s="12">
        <v>30</v>
      </c>
      <c r="F41" s="54">
        <v>911</v>
      </c>
      <c r="G41" s="111">
        <v>1750000000</v>
      </c>
      <c r="H41" s="111"/>
      <c r="I41" s="88">
        <v>2327732743.6630702</v>
      </c>
      <c r="J41" s="88"/>
      <c r="K41" s="12">
        <v>2214462510.9025898</v>
      </c>
      <c r="L41" s="12">
        <v>2054797046.90574</v>
      </c>
      <c r="M41" s="12">
        <v>1813833145.65327</v>
      </c>
    </row>
    <row r="42" spans="3:13" s="1" customFormat="1" ht="12.75" customHeight="1" x14ac:dyDescent="0.15">
      <c r="C42" s="52">
        <v>45658</v>
      </c>
      <c r="D42" s="53">
        <v>46600</v>
      </c>
      <c r="E42" s="12">
        <v>31</v>
      </c>
      <c r="F42" s="54">
        <v>942</v>
      </c>
      <c r="G42" s="111">
        <v>1750000000</v>
      </c>
      <c r="H42" s="111"/>
      <c r="I42" s="88">
        <v>2309873826.4232502</v>
      </c>
      <c r="J42" s="88"/>
      <c r="K42" s="12">
        <v>2193745553.5342798</v>
      </c>
      <c r="L42" s="12">
        <v>2030396924.45856</v>
      </c>
      <c r="M42" s="12">
        <v>1784703056.52985</v>
      </c>
    </row>
    <row r="43" spans="3:13" s="1" customFormat="1" ht="12.75" customHeight="1" x14ac:dyDescent="0.15">
      <c r="C43" s="52">
        <v>45658</v>
      </c>
      <c r="D43" s="53">
        <v>46631</v>
      </c>
      <c r="E43" s="12">
        <v>32</v>
      </c>
      <c r="F43" s="54">
        <v>973</v>
      </c>
      <c r="G43" s="111">
        <v>1750000000</v>
      </c>
      <c r="H43" s="111"/>
      <c r="I43" s="88">
        <v>2291789410.1518302</v>
      </c>
      <c r="J43" s="88"/>
      <c r="K43" s="12">
        <v>2172878701.9854598</v>
      </c>
      <c r="L43" s="12">
        <v>2005969240.79038</v>
      </c>
      <c r="M43" s="12">
        <v>1755763067.6450901</v>
      </c>
    </row>
    <row r="44" spans="3:13" s="1" customFormat="1" ht="12.75" customHeight="1" x14ac:dyDescent="0.15">
      <c r="C44" s="52">
        <v>45658</v>
      </c>
      <c r="D44" s="53">
        <v>46661</v>
      </c>
      <c r="E44" s="12">
        <v>33</v>
      </c>
      <c r="F44" s="54">
        <v>1003</v>
      </c>
      <c r="G44" s="111">
        <v>1750000000</v>
      </c>
      <c r="H44" s="111"/>
      <c r="I44" s="88">
        <v>2273421695.9751701</v>
      </c>
      <c r="J44" s="88"/>
      <c r="K44" s="12">
        <v>2151926012.9767799</v>
      </c>
      <c r="L44" s="12">
        <v>1981736411.5210299</v>
      </c>
      <c r="M44" s="12">
        <v>1727442548.77143</v>
      </c>
    </row>
    <row r="45" spans="3:13" s="1" customFormat="1" ht="12.75" customHeight="1" x14ac:dyDescent="0.15">
      <c r="C45" s="52">
        <v>45658</v>
      </c>
      <c r="D45" s="53">
        <v>46692</v>
      </c>
      <c r="E45" s="12">
        <v>34</v>
      </c>
      <c r="F45" s="54">
        <v>1034</v>
      </c>
      <c r="G45" s="111">
        <v>1750000000</v>
      </c>
      <c r="H45" s="111"/>
      <c r="I45" s="88">
        <v>2255056975.4902601</v>
      </c>
      <c r="J45" s="88"/>
      <c r="K45" s="12">
        <v>2130922393.24931</v>
      </c>
      <c r="L45" s="12">
        <v>1957403135.7248399</v>
      </c>
      <c r="M45" s="12">
        <v>1699004866.5357201</v>
      </c>
    </row>
    <row r="46" spans="3:13" s="1" customFormat="1" ht="12.75" customHeight="1" x14ac:dyDescent="0.15">
      <c r="C46" s="52">
        <v>45658</v>
      </c>
      <c r="D46" s="53">
        <v>46722</v>
      </c>
      <c r="E46" s="12">
        <v>35</v>
      </c>
      <c r="F46" s="54">
        <v>1064</v>
      </c>
      <c r="G46" s="111">
        <v>1750000000</v>
      </c>
      <c r="H46" s="111"/>
      <c r="I46" s="88">
        <v>2236881421.1943998</v>
      </c>
      <c r="J46" s="88"/>
      <c r="K46" s="12">
        <v>2110277832.9911599</v>
      </c>
      <c r="L46" s="12">
        <v>1933668625.65084</v>
      </c>
      <c r="M46" s="12">
        <v>1671523463.73751</v>
      </c>
    </row>
    <row r="47" spans="3:13" s="1" customFormat="1" ht="12.75" customHeight="1" x14ac:dyDescent="0.15">
      <c r="C47" s="52">
        <v>45658</v>
      </c>
      <c r="D47" s="53">
        <v>46753</v>
      </c>
      <c r="E47" s="12">
        <v>36</v>
      </c>
      <c r="F47" s="54">
        <v>1095</v>
      </c>
      <c r="G47" s="111">
        <v>1750000000</v>
      </c>
      <c r="H47" s="111"/>
      <c r="I47" s="88">
        <v>2218984875.8568902</v>
      </c>
      <c r="J47" s="88"/>
      <c r="K47" s="12">
        <v>2089843649.4353199</v>
      </c>
      <c r="L47" s="12">
        <v>1910074481.28425</v>
      </c>
      <c r="M47" s="12">
        <v>1644134522.8612499</v>
      </c>
    </row>
    <row r="48" spans="3:13" s="1" customFormat="1" ht="12.75" customHeight="1" x14ac:dyDescent="0.15">
      <c r="C48" s="52">
        <v>45658</v>
      </c>
      <c r="D48" s="53">
        <v>46784</v>
      </c>
      <c r="E48" s="12">
        <v>37</v>
      </c>
      <c r="F48" s="54">
        <v>1126</v>
      </c>
      <c r="G48" s="111">
        <v>1750000000</v>
      </c>
      <c r="H48" s="111"/>
      <c r="I48" s="88">
        <v>2201397796.0518699</v>
      </c>
      <c r="J48" s="88"/>
      <c r="K48" s="12">
        <v>2069763671.91187</v>
      </c>
      <c r="L48" s="12">
        <v>1886910753.4412501</v>
      </c>
      <c r="M48" s="12">
        <v>1617316529.64168</v>
      </c>
    </row>
    <row r="49" spans="3:13" s="1" customFormat="1" ht="12.75" customHeight="1" x14ac:dyDescent="0.15">
      <c r="C49" s="52">
        <v>45658</v>
      </c>
      <c r="D49" s="53">
        <v>46813</v>
      </c>
      <c r="E49" s="12">
        <v>38</v>
      </c>
      <c r="F49" s="54">
        <v>1155</v>
      </c>
      <c r="G49" s="111">
        <v>1000000000</v>
      </c>
      <c r="H49" s="111"/>
      <c r="I49" s="88">
        <v>2183647751.2056098</v>
      </c>
      <c r="J49" s="88"/>
      <c r="K49" s="12">
        <v>2049817313.91243</v>
      </c>
      <c r="L49" s="12">
        <v>1864280248.27988</v>
      </c>
      <c r="M49" s="12">
        <v>1591587103.33165</v>
      </c>
    </row>
    <row r="50" spans="3:13" s="1" customFormat="1" ht="12.75" customHeight="1" x14ac:dyDescent="0.15">
      <c r="C50" s="52">
        <v>45658</v>
      </c>
      <c r="D50" s="53">
        <v>46844</v>
      </c>
      <c r="E50" s="12">
        <v>39</v>
      </c>
      <c r="F50" s="54">
        <v>1186</v>
      </c>
      <c r="G50" s="111">
        <v>1000000000</v>
      </c>
      <c r="H50" s="111"/>
      <c r="I50" s="88">
        <v>2166286945.5369101</v>
      </c>
      <c r="J50" s="88"/>
      <c r="K50" s="12">
        <v>2030071508.3520999</v>
      </c>
      <c r="L50" s="12">
        <v>1841626137.51389</v>
      </c>
      <c r="M50" s="12">
        <v>1565587347.1006999</v>
      </c>
    </row>
    <row r="51" spans="3:13" s="1" customFormat="1" ht="12.75" customHeight="1" x14ac:dyDescent="0.15">
      <c r="C51" s="52">
        <v>45658</v>
      </c>
      <c r="D51" s="53">
        <v>46874</v>
      </c>
      <c r="E51" s="12">
        <v>40</v>
      </c>
      <c r="F51" s="54">
        <v>1216</v>
      </c>
      <c r="G51" s="111">
        <v>1000000000</v>
      </c>
      <c r="H51" s="111"/>
      <c r="I51" s="88">
        <v>2148852291.3766198</v>
      </c>
      <c r="J51" s="88"/>
      <c r="K51" s="12">
        <v>2010427784.32551</v>
      </c>
      <c r="L51" s="12">
        <v>1819317005.7472301</v>
      </c>
      <c r="M51" s="12">
        <v>1540282194.74663</v>
      </c>
    </row>
    <row r="52" spans="3:13" s="1" customFormat="1" ht="12.75" customHeight="1" x14ac:dyDescent="0.15">
      <c r="C52" s="52">
        <v>45658</v>
      </c>
      <c r="D52" s="53">
        <v>46905</v>
      </c>
      <c r="E52" s="12">
        <v>41</v>
      </c>
      <c r="F52" s="54">
        <v>1247</v>
      </c>
      <c r="G52" s="111">
        <v>1000000000</v>
      </c>
      <c r="H52" s="111"/>
      <c r="I52" s="88">
        <v>2131195216.04234</v>
      </c>
      <c r="J52" s="88"/>
      <c r="K52" s="12">
        <v>1990526324.57586</v>
      </c>
      <c r="L52" s="12">
        <v>1796726278.5752101</v>
      </c>
      <c r="M52" s="12">
        <v>1514713358.07266</v>
      </c>
    </row>
    <row r="53" spans="3:13" s="1" customFormat="1" ht="12.75" customHeight="1" x14ac:dyDescent="0.15">
      <c r="C53" s="52">
        <v>45658</v>
      </c>
      <c r="D53" s="53">
        <v>46935</v>
      </c>
      <c r="E53" s="12">
        <v>42</v>
      </c>
      <c r="F53" s="54">
        <v>1277</v>
      </c>
      <c r="G53" s="111">
        <v>1000000000</v>
      </c>
      <c r="H53" s="111"/>
      <c r="I53" s="88">
        <v>2113739324.0263801</v>
      </c>
      <c r="J53" s="88"/>
      <c r="K53" s="12">
        <v>1970982100.8648701</v>
      </c>
      <c r="L53" s="12">
        <v>1774706099.4212601</v>
      </c>
      <c r="M53" s="12">
        <v>1490016442.87327</v>
      </c>
    </row>
    <row r="54" spans="3:13" s="1" customFormat="1" ht="12.75" customHeight="1" x14ac:dyDescent="0.15">
      <c r="C54" s="52">
        <v>45658</v>
      </c>
      <c r="D54" s="53">
        <v>46966</v>
      </c>
      <c r="E54" s="12">
        <v>43</v>
      </c>
      <c r="F54" s="54">
        <v>1308</v>
      </c>
      <c r="G54" s="111">
        <v>1000000000</v>
      </c>
      <c r="H54" s="111"/>
      <c r="I54" s="88">
        <v>2096859999.0964601</v>
      </c>
      <c r="J54" s="88"/>
      <c r="K54" s="12">
        <v>1951926531.33708</v>
      </c>
      <c r="L54" s="12">
        <v>1753078331.05969</v>
      </c>
      <c r="M54" s="12">
        <v>1465623973.9925201</v>
      </c>
    </row>
    <row r="55" spans="3:13" s="1" customFormat="1" ht="12.75" customHeight="1" x14ac:dyDescent="0.15">
      <c r="C55" s="52">
        <v>45658</v>
      </c>
      <c r="D55" s="53">
        <v>46997</v>
      </c>
      <c r="E55" s="12">
        <v>44</v>
      </c>
      <c r="F55" s="54">
        <v>1339</v>
      </c>
      <c r="G55" s="111">
        <v>1000000000</v>
      </c>
      <c r="H55" s="111"/>
      <c r="I55" s="88">
        <v>2080035583.16975</v>
      </c>
      <c r="J55" s="88"/>
      <c r="K55" s="12">
        <v>1932980958.30161</v>
      </c>
      <c r="L55" s="12">
        <v>1731647631.4135201</v>
      </c>
      <c r="M55" s="12">
        <v>1441575462.5450001</v>
      </c>
    </row>
    <row r="56" spans="3:13" s="1" customFormat="1" ht="12.75" customHeight="1" x14ac:dyDescent="0.15">
      <c r="C56" s="52">
        <v>45658</v>
      </c>
      <c r="D56" s="53">
        <v>47027</v>
      </c>
      <c r="E56" s="12">
        <v>45</v>
      </c>
      <c r="F56" s="54">
        <v>1369</v>
      </c>
      <c r="G56" s="111">
        <v>0</v>
      </c>
      <c r="H56" s="111"/>
      <c r="I56" s="88">
        <v>2063347967.9279599</v>
      </c>
      <c r="J56" s="88"/>
      <c r="K56" s="12">
        <v>1914325772.6896601</v>
      </c>
      <c r="L56" s="12">
        <v>1710714596.5051601</v>
      </c>
      <c r="M56" s="12">
        <v>1418311102.9487801</v>
      </c>
    </row>
    <row r="57" spans="3:13" s="1" customFormat="1" ht="11.1" customHeight="1" x14ac:dyDescent="0.15">
      <c r="C57" s="52">
        <v>45658</v>
      </c>
      <c r="D57" s="53">
        <v>47058</v>
      </c>
      <c r="E57" s="12">
        <v>46</v>
      </c>
      <c r="F57" s="54">
        <v>1400</v>
      </c>
      <c r="G57" s="111"/>
      <c r="H57" s="111"/>
      <c r="I57" s="88">
        <v>2045249832.8621399</v>
      </c>
      <c r="J57" s="88"/>
      <c r="K57" s="12">
        <v>1894316388.7810299</v>
      </c>
      <c r="L57" s="12">
        <v>1688528223.2678399</v>
      </c>
      <c r="M57" s="12">
        <v>1393987519.2771699</v>
      </c>
    </row>
    <row r="58" spans="3:13" s="1" customFormat="1" ht="11.1" customHeight="1" x14ac:dyDescent="0.15">
      <c r="C58" s="52">
        <v>45658</v>
      </c>
      <c r="D58" s="53">
        <v>47088</v>
      </c>
      <c r="E58" s="12">
        <v>47</v>
      </c>
      <c r="F58" s="54">
        <v>1430</v>
      </c>
      <c r="G58" s="111"/>
      <c r="H58" s="111"/>
      <c r="I58" s="88">
        <v>2028364416.0218699</v>
      </c>
      <c r="J58" s="88"/>
      <c r="K58" s="12">
        <v>1875593392.78795</v>
      </c>
      <c r="L58" s="12">
        <v>1667724346.87305</v>
      </c>
      <c r="M58" s="12">
        <v>1371168772.0111699</v>
      </c>
    </row>
    <row r="59" spans="3:13" s="1" customFormat="1" ht="11.1" customHeight="1" x14ac:dyDescent="0.15">
      <c r="C59" s="52">
        <v>45658</v>
      </c>
      <c r="D59" s="53">
        <v>47119</v>
      </c>
      <c r="E59" s="12">
        <v>48</v>
      </c>
      <c r="F59" s="54">
        <v>1461</v>
      </c>
      <c r="G59" s="111"/>
      <c r="H59" s="111"/>
      <c r="I59" s="88">
        <v>2011500323.26689</v>
      </c>
      <c r="J59" s="88"/>
      <c r="K59" s="12">
        <v>1856844762.00562</v>
      </c>
      <c r="L59" s="12">
        <v>1646854628.0618501</v>
      </c>
      <c r="M59" s="12">
        <v>1348275146.2694399</v>
      </c>
    </row>
    <row r="60" spans="3:13" s="1" customFormat="1" ht="11.1" customHeight="1" x14ac:dyDescent="0.15">
      <c r="C60" s="52">
        <v>45658</v>
      </c>
      <c r="D60" s="53">
        <v>47150</v>
      </c>
      <c r="E60" s="12">
        <v>49</v>
      </c>
      <c r="F60" s="54">
        <v>1492</v>
      </c>
      <c r="G60" s="111"/>
      <c r="H60" s="111"/>
      <c r="I60" s="88">
        <v>1994752261.54794</v>
      </c>
      <c r="J60" s="88"/>
      <c r="K60" s="12">
        <v>1838261262.1412101</v>
      </c>
      <c r="L60" s="12">
        <v>1626226358.3964901</v>
      </c>
      <c r="M60" s="12">
        <v>1325747692.4054301</v>
      </c>
    </row>
    <row r="61" spans="3:13" s="1" customFormat="1" ht="11.1" customHeight="1" x14ac:dyDescent="0.15">
      <c r="C61" s="52">
        <v>45658</v>
      </c>
      <c r="D61" s="53">
        <v>47178</v>
      </c>
      <c r="E61" s="12">
        <v>50</v>
      </c>
      <c r="F61" s="54">
        <v>1520</v>
      </c>
      <c r="G61" s="111"/>
      <c r="H61" s="111"/>
      <c r="I61" s="88">
        <v>1978144648.9344499</v>
      </c>
      <c r="J61" s="88"/>
      <c r="K61" s="12">
        <v>1820163653.71225</v>
      </c>
      <c r="L61" s="12">
        <v>1606516959.33952</v>
      </c>
      <c r="M61" s="12">
        <v>1304668598.5884099</v>
      </c>
    </row>
    <row r="62" spans="3:13" s="1" customFormat="1" ht="11.1" customHeight="1" x14ac:dyDescent="0.15">
      <c r="C62" s="52">
        <v>45658</v>
      </c>
      <c r="D62" s="53">
        <v>47209</v>
      </c>
      <c r="E62" s="12">
        <v>51</v>
      </c>
      <c r="F62" s="54">
        <v>1551</v>
      </c>
      <c r="G62" s="111"/>
      <c r="H62" s="111"/>
      <c r="I62" s="88">
        <v>1960099001.5163901</v>
      </c>
      <c r="J62" s="88"/>
      <c r="K62" s="12">
        <v>1800500219.8959799</v>
      </c>
      <c r="L62" s="12">
        <v>1585120009.9847701</v>
      </c>
      <c r="M62" s="12">
        <v>1281839537.7592001</v>
      </c>
    </row>
    <row r="63" spans="3:13" s="1" customFormat="1" ht="11.1" customHeight="1" x14ac:dyDescent="0.15">
      <c r="C63" s="52">
        <v>45658</v>
      </c>
      <c r="D63" s="53">
        <v>47239</v>
      </c>
      <c r="E63" s="12">
        <v>52</v>
      </c>
      <c r="F63" s="54">
        <v>1581</v>
      </c>
      <c r="G63" s="111"/>
      <c r="H63" s="111"/>
      <c r="I63" s="88">
        <v>1943251951.09446</v>
      </c>
      <c r="J63" s="88"/>
      <c r="K63" s="12">
        <v>1782094968.8027301</v>
      </c>
      <c r="L63" s="12">
        <v>1565054915.9833901</v>
      </c>
      <c r="M63" s="12">
        <v>1260425494.9842401</v>
      </c>
    </row>
    <row r="64" spans="3:13" s="1" customFormat="1" ht="11.1" customHeight="1" x14ac:dyDescent="0.15">
      <c r="C64" s="52">
        <v>45658</v>
      </c>
      <c r="D64" s="53">
        <v>47270</v>
      </c>
      <c r="E64" s="12">
        <v>53</v>
      </c>
      <c r="F64" s="54">
        <v>1612</v>
      </c>
      <c r="G64" s="111"/>
      <c r="H64" s="111"/>
      <c r="I64" s="88">
        <v>1927086274.9983699</v>
      </c>
      <c r="J64" s="88"/>
      <c r="K64" s="12">
        <v>1764272517.4008701</v>
      </c>
      <c r="L64" s="12">
        <v>1545462597.1770401</v>
      </c>
      <c r="M64" s="12">
        <v>1239374957.2695401</v>
      </c>
    </row>
    <row r="65" spans="3:13" s="1" customFormat="1" ht="11.1" customHeight="1" x14ac:dyDescent="0.15">
      <c r="C65" s="52">
        <v>45658</v>
      </c>
      <c r="D65" s="53">
        <v>47300</v>
      </c>
      <c r="E65" s="12">
        <v>54</v>
      </c>
      <c r="F65" s="54">
        <v>1642</v>
      </c>
      <c r="G65" s="111"/>
      <c r="H65" s="111"/>
      <c r="I65" s="88">
        <v>1910432599.0680101</v>
      </c>
      <c r="J65" s="88"/>
      <c r="K65" s="12">
        <v>1746154997.70278</v>
      </c>
      <c r="L65" s="12">
        <v>1525827326.07971</v>
      </c>
      <c r="M65" s="12">
        <v>1218612671.09109</v>
      </c>
    </row>
    <row r="66" spans="3:13" s="1" customFormat="1" ht="11.1" customHeight="1" x14ac:dyDescent="0.15">
      <c r="C66" s="52">
        <v>45658</v>
      </c>
      <c r="D66" s="53">
        <v>47331</v>
      </c>
      <c r="E66" s="12">
        <v>55</v>
      </c>
      <c r="F66" s="54">
        <v>1673</v>
      </c>
      <c r="G66" s="111"/>
      <c r="H66" s="111"/>
      <c r="I66" s="88">
        <v>1894263595.93367</v>
      </c>
      <c r="J66" s="88"/>
      <c r="K66" s="12">
        <v>1728439820.49786</v>
      </c>
      <c r="L66" s="12">
        <v>1506506303.6143</v>
      </c>
      <c r="M66" s="12">
        <v>1198085670.6769199</v>
      </c>
    </row>
    <row r="67" spans="3:13" s="1" customFormat="1" ht="11.1" customHeight="1" x14ac:dyDescent="0.15">
      <c r="C67" s="52">
        <v>45658</v>
      </c>
      <c r="D67" s="53">
        <v>47362</v>
      </c>
      <c r="E67" s="12">
        <v>56</v>
      </c>
      <c r="F67" s="54">
        <v>1704</v>
      </c>
      <c r="G67" s="111"/>
      <c r="H67" s="111"/>
      <c r="I67" s="88">
        <v>1877478787.0552001</v>
      </c>
      <c r="J67" s="88"/>
      <c r="K67" s="12">
        <v>1710218767.5815499</v>
      </c>
      <c r="L67" s="12">
        <v>1486833887.5515399</v>
      </c>
      <c r="M67" s="12">
        <v>1177432423.97312</v>
      </c>
    </row>
    <row r="68" spans="3:13" s="1" customFormat="1" ht="11.1" customHeight="1" x14ac:dyDescent="0.15">
      <c r="C68" s="52">
        <v>45658</v>
      </c>
      <c r="D68" s="53">
        <v>47392</v>
      </c>
      <c r="E68" s="12">
        <v>57</v>
      </c>
      <c r="F68" s="54">
        <v>1734</v>
      </c>
      <c r="G68" s="111"/>
      <c r="H68" s="111"/>
      <c r="I68" s="88">
        <v>1861664593.5627501</v>
      </c>
      <c r="J68" s="88"/>
      <c r="K68" s="12">
        <v>1693029902.33792</v>
      </c>
      <c r="L68" s="12">
        <v>1468267476.5747001</v>
      </c>
      <c r="M68" s="12">
        <v>1157963319.7205999</v>
      </c>
    </row>
    <row r="69" spans="3:13" s="1" customFormat="1" ht="11.1" customHeight="1" x14ac:dyDescent="0.15">
      <c r="C69" s="52">
        <v>45658</v>
      </c>
      <c r="D69" s="53">
        <v>47423</v>
      </c>
      <c r="E69" s="12">
        <v>58</v>
      </c>
      <c r="F69" s="54">
        <v>1765</v>
      </c>
      <c r="G69" s="111"/>
      <c r="H69" s="111"/>
      <c r="I69" s="88">
        <v>1845359078.35657</v>
      </c>
      <c r="J69" s="88"/>
      <c r="K69" s="12">
        <v>1675355031.7360001</v>
      </c>
      <c r="L69" s="12">
        <v>1449243954.59939</v>
      </c>
      <c r="M69" s="12">
        <v>1138119175.9944799</v>
      </c>
    </row>
    <row r="70" spans="3:13" s="1" customFormat="1" ht="11.1" customHeight="1" x14ac:dyDescent="0.15">
      <c r="C70" s="52">
        <v>45658</v>
      </c>
      <c r="D70" s="53">
        <v>47453</v>
      </c>
      <c r="E70" s="12">
        <v>59</v>
      </c>
      <c r="F70" s="54">
        <v>1795</v>
      </c>
      <c r="G70" s="111"/>
      <c r="H70" s="111"/>
      <c r="I70" s="88">
        <v>1828817747.5364001</v>
      </c>
      <c r="J70" s="88"/>
      <c r="K70" s="12">
        <v>1657612284.5871601</v>
      </c>
      <c r="L70" s="12">
        <v>1430366621.4380801</v>
      </c>
      <c r="M70" s="12">
        <v>1118689840.0046</v>
      </c>
    </row>
    <row r="71" spans="3:13" s="1" customFormat="1" ht="11.1" customHeight="1" x14ac:dyDescent="0.15">
      <c r="C71" s="52">
        <v>45658</v>
      </c>
      <c r="D71" s="53">
        <v>47484</v>
      </c>
      <c r="E71" s="12">
        <v>60</v>
      </c>
      <c r="F71" s="54">
        <v>1826</v>
      </c>
      <c r="G71" s="111"/>
      <c r="H71" s="111"/>
      <c r="I71" s="88">
        <v>1812675051.49594</v>
      </c>
      <c r="J71" s="88"/>
      <c r="K71" s="12">
        <v>1640194176.1138999</v>
      </c>
      <c r="L71" s="12">
        <v>1411736907.48611</v>
      </c>
      <c r="M71" s="12">
        <v>1099442991.39364</v>
      </c>
    </row>
    <row r="72" spans="3:13" s="1" customFormat="1" ht="11.1" customHeight="1" x14ac:dyDescent="0.15">
      <c r="C72" s="52">
        <v>45658</v>
      </c>
      <c r="D72" s="53">
        <v>47515</v>
      </c>
      <c r="E72" s="12">
        <v>61</v>
      </c>
      <c r="F72" s="54">
        <v>1857</v>
      </c>
      <c r="G72" s="111"/>
      <c r="H72" s="111"/>
      <c r="I72" s="88">
        <v>1796770907.1484101</v>
      </c>
      <c r="J72" s="88"/>
      <c r="K72" s="12">
        <v>1623045870.80334</v>
      </c>
      <c r="L72" s="12">
        <v>1393424333.0388</v>
      </c>
      <c r="M72" s="12">
        <v>1080585053.60445</v>
      </c>
    </row>
    <row r="73" spans="3:13" s="1" customFormat="1" ht="11.1" customHeight="1" x14ac:dyDescent="0.15">
      <c r="C73" s="52">
        <v>45658</v>
      </c>
      <c r="D73" s="53">
        <v>47543</v>
      </c>
      <c r="E73" s="12">
        <v>62</v>
      </c>
      <c r="F73" s="54">
        <v>1885</v>
      </c>
      <c r="G73" s="111"/>
      <c r="H73" s="111"/>
      <c r="I73" s="88">
        <v>1780915454.3538401</v>
      </c>
      <c r="J73" s="88"/>
      <c r="K73" s="12">
        <v>1606258773.2483201</v>
      </c>
      <c r="L73" s="12">
        <v>1375844097.6345401</v>
      </c>
      <c r="M73" s="12">
        <v>1062869151.1542799</v>
      </c>
    </row>
    <row r="74" spans="3:13" s="1" customFormat="1" ht="11.1" customHeight="1" x14ac:dyDescent="0.15">
      <c r="C74" s="52">
        <v>45658</v>
      </c>
      <c r="D74" s="53">
        <v>47574</v>
      </c>
      <c r="E74" s="12">
        <v>63</v>
      </c>
      <c r="F74" s="54">
        <v>1916</v>
      </c>
      <c r="G74" s="111"/>
      <c r="H74" s="111"/>
      <c r="I74" s="88">
        <v>1765412083.4916301</v>
      </c>
      <c r="J74" s="88"/>
      <c r="K74" s="12">
        <v>1589575220.3577199</v>
      </c>
      <c r="L74" s="12">
        <v>1358091056.2906599</v>
      </c>
      <c r="M74" s="12">
        <v>1044710803.70881</v>
      </c>
    </row>
    <row r="75" spans="3:13" s="1" customFormat="1" ht="11.1" customHeight="1" x14ac:dyDescent="0.15">
      <c r="C75" s="52">
        <v>45658</v>
      </c>
      <c r="D75" s="53">
        <v>47604</v>
      </c>
      <c r="E75" s="12">
        <v>64</v>
      </c>
      <c r="F75" s="54">
        <v>1946</v>
      </c>
      <c r="G75" s="111"/>
      <c r="H75" s="111"/>
      <c r="I75" s="88">
        <v>1750068437.2623799</v>
      </c>
      <c r="J75" s="88"/>
      <c r="K75" s="12">
        <v>1573173354.12673</v>
      </c>
      <c r="L75" s="12">
        <v>1340769599.8245499</v>
      </c>
      <c r="M75" s="12">
        <v>1027158429.37649</v>
      </c>
    </row>
    <row r="76" spans="3:13" s="1" customFormat="1" ht="11.1" customHeight="1" x14ac:dyDescent="0.15">
      <c r="C76" s="52">
        <v>45658</v>
      </c>
      <c r="D76" s="53">
        <v>47635</v>
      </c>
      <c r="E76" s="12">
        <v>65</v>
      </c>
      <c r="F76" s="54">
        <v>1977</v>
      </c>
      <c r="G76" s="111"/>
      <c r="H76" s="111"/>
      <c r="I76" s="88">
        <v>1734504710.9258001</v>
      </c>
      <c r="J76" s="88"/>
      <c r="K76" s="12">
        <v>1556538303.5342901</v>
      </c>
      <c r="L76" s="12">
        <v>1323218236.5864601</v>
      </c>
      <c r="M76" s="12">
        <v>1009418773.11823</v>
      </c>
    </row>
    <row r="77" spans="3:13" s="1" customFormat="1" ht="11.1" customHeight="1" x14ac:dyDescent="0.15">
      <c r="C77" s="52">
        <v>45658</v>
      </c>
      <c r="D77" s="53">
        <v>47665</v>
      </c>
      <c r="E77" s="12">
        <v>66</v>
      </c>
      <c r="F77" s="54">
        <v>2007</v>
      </c>
      <c r="G77" s="111"/>
      <c r="H77" s="111"/>
      <c r="I77" s="88">
        <v>1719358506.1721301</v>
      </c>
      <c r="J77" s="88"/>
      <c r="K77" s="12">
        <v>1540413551.3299601</v>
      </c>
      <c r="L77" s="12">
        <v>1306287476.37762</v>
      </c>
      <c r="M77" s="12">
        <v>992418259.89283001</v>
      </c>
    </row>
    <row r="78" spans="3:13" s="1" customFormat="1" ht="11.1" customHeight="1" x14ac:dyDescent="0.15">
      <c r="C78" s="52">
        <v>45658</v>
      </c>
      <c r="D78" s="53">
        <v>47696</v>
      </c>
      <c r="E78" s="12">
        <v>67</v>
      </c>
      <c r="F78" s="54">
        <v>2038</v>
      </c>
      <c r="G78" s="111"/>
      <c r="H78" s="111"/>
      <c r="I78" s="88">
        <v>1704278625.69154</v>
      </c>
      <c r="J78" s="88"/>
      <c r="K78" s="12">
        <v>1524313392.5439799</v>
      </c>
      <c r="L78" s="12">
        <v>1289346931.07095</v>
      </c>
      <c r="M78" s="12">
        <v>975399196.89292204</v>
      </c>
    </row>
    <row r="79" spans="3:13" s="1" customFormat="1" ht="11.1" customHeight="1" x14ac:dyDescent="0.15">
      <c r="C79" s="52">
        <v>45658</v>
      </c>
      <c r="D79" s="53">
        <v>47727</v>
      </c>
      <c r="E79" s="12">
        <v>68</v>
      </c>
      <c r="F79" s="54">
        <v>2069</v>
      </c>
      <c r="G79" s="111"/>
      <c r="H79" s="111"/>
      <c r="I79" s="88">
        <v>1689284259.7637501</v>
      </c>
      <c r="J79" s="88"/>
      <c r="K79" s="12">
        <v>1508339771.4458499</v>
      </c>
      <c r="L79" s="12">
        <v>1272590863.65236</v>
      </c>
      <c r="M79" s="12">
        <v>958645467.67495</v>
      </c>
    </row>
    <row r="80" spans="3:13" s="1" customFormat="1" ht="11.1" customHeight="1" x14ac:dyDescent="0.15">
      <c r="C80" s="52">
        <v>45658</v>
      </c>
      <c r="D80" s="53">
        <v>47757</v>
      </c>
      <c r="E80" s="12">
        <v>69</v>
      </c>
      <c r="F80" s="54">
        <v>2099</v>
      </c>
      <c r="G80" s="111"/>
      <c r="H80" s="111"/>
      <c r="I80" s="88">
        <v>1674123617.0090301</v>
      </c>
      <c r="J80" s="88"/>
      <c r="K80" s="12">
        <v>1492349452.3059199</v>
      </c>
      <c r="L80" s="12">
        <v>1256000800.70105</v>
      </c>
      <c r="M80" s="12">
        <v>942269691.51337099</v>
      </c>
    </row>
    <row r="81" spans="3:13" s="1" customFormat="1" ht="11.1" customHeight="1" x14ac:dyDescent="0.15">
      <c r="C81" s="52">
        <v>45658</v>
      </c>
      <c r="D81" s="53">
        <v>47788</v>
      </c>
      <c r="E81" s="12">
        <v>70</v>
      </c>
      <c r="F81" s="54">
        <v>2130</v>
      </c>
      <c r="G81" s="111"/>
      <c r="H81" s="111"/>
      <c r="I81" s="88">
        <v>1659251366.5071599</v>
      </c>
      <c r="J81" s="88"/>
      <c r="K81" s="12">
        <v>1476583361.91131</v>
      </c>
      <c r="L81" s="12">
        <v>1239571119.38078</v>
      </c>
      <c r="M81" s="12">
        <v>926005091.30899501</v>
      </c>
    </row>
    <row r="82" spans="3:13" s="1" customFormat="1" ht="11.1" customHeight="1" x14ac:dyDescent="0.15">
      <c r="C82" s="52">
        <v>45658</v>
      </c>
      <c r="D82" s="53">
        <v>47818</v>
      </c>
      <c r="E82" s="12">
        <v>71</v>
      </c>
      <c r="F82" s="54">
        <v>2160</v>
      </c>
      <c r="G82" s="111"/>
      <c r="H82" s="111"/>
      <c r="I82" s="88">
        <v>1642974166.9084401</v>
      </c>
      <c r="J82" s="88"/>
      <c r="K82" s="12">
        <v>1459698231.3326099</v>
      </c>
      <c r="L82" s="12">
        <v>1222380259.3626699</v>
      </c>
      <c r="M82" s="12">
        <v>909419655.68282998</v>
      </c>
    </row>
    <row r="83" spans="3:13" s="1" customFormat="1" ht="11.1" customHeight="1" x14ac:dyDescent="0.15">
      <c r="C83" s="52">
        <v>45658</v>
      </c>
      <c r="D83" s="53">
        <v>47849</v>
      </c>
      <c r="E83" s="12">
        <v>72</v>
      </c>
      <c r="F83" s="54">
        <v>2191</v>
      </c>
      <c r="G83" s="111"/>
      <c r="H83" s="111"/>
      <c r="I83" s="88">
        <v>1627483624.1027701</v>
      </c>
      <c r="J83" s="88"/>
      <c r="K83" s="12">
        <v>1443483265.0969701</v>
      </c>
      <c r="L83" s="12">
        <v>1205727293.8768599</v>
      </c>
      <c r="M83" s="12">
        <v>893230863.12527001</v>
      </c>
    </row>
    <row r="84" spans="3:13" s="1" customFormat="1" ht="11.1" customHeight="1" x14ac:dyDescent="0.15">
      <c r="C84" s="52">
        <v>45658</v>
      </c>
      <c r="D84" s="53">
        <v>47880</v>
      </c>
      <c r="E84" s="12">
        <v>73</v>
      </c>
      <c r="F84" s="54">
        <v>2222</v>
      </c>
      <c r="G84" s="111"/>
      <c r="H84" s="111"/>
      <c r="I84" s="88">
        <v>1612375207.6303</v>
      </c>
      <c r="J84" s="88"/>
      <c r="K84" s="12">
        <v>1427657452.3412001</v>
      </c>
      <c r="L84" s="12">
        <v>1189475355.3681099</v>
      </c>
      <c r="M84" s="12">
        <v>877458724.22793198</v>
      </c>
    </row>
    <row r="85" spans="3:13" s="1" customFormat="1" ht="11.1" customHeight="1" x14ac:dyDescent="0.15">
      <c r="C85" s="52">
        <v>45658</v>
      </c>
      <c r="D85" s="53">
        <v>47908</v>
      </c>
      <c r="E85" s="12">
        <v>74</v>
      </c>
      <c r="F85" s="54">
        <v>2250</v>
      </c>
      <c r="G85" s="111"/>
      <c r="H85" s="111"/>
      <c r="I85" s="88">
        <v>1596826601.83096</v>
      </c>
      <c r="J85" s="88"/>
      <c r="K85" s="12">
        <v>1411723964.27019</v>
      </c>
      <c r="L85" s="12">
        <v>1173497948.8422501</v>
      </c>
      <c r="M85" s="12">
        <v>862359980.54442</v>
      </c>
    </row>
    <row r="86" spans="3:13" s="1" customFormat="1" ht="11.1" customHeight="1" x14ac:dyDescent="0.15">
      <c r="C86" s="52">
        <v>45658</v>
      </c>
      <c r="D86" s="53">
        <v>47939</v>
      </c>
      <c r="E86" s="12">
        <v>75</v>
      </c>
      <c r="F86" s="54">
        <v>2281</v>
      </c>
      <c r="G86" s="111"/>
      <c r="H86" s="111"/>
      <c r="I86" s="88">
        <v>1582034784.6047499</v>
      </c>
      <c r="J86" s="88"/>
      <c r="K86" s="12">
        <v>1396274592.1059501</v>
      </c>
      <c r="L86" s="12">
        <v>1157703845.78703</v>
      </c>
      <c r="M86" s="12">
        <v>847150077.22928703</v>
      </c>
    </row>
    <row r="87" spans="3:13" s="1" customFormat="1" ht="11.1" customHeight="1" x14ac:dyDescent="0.15">
      <c r="C87" s="52">
        <v>45658</v>
      </c>
      <c r="D87" s="53">
        <v>47969</v>
      </c>
      <c r="E87" s="12">
        <v>76</v>
      </c>
      <c r="F87" s="54">
        <v>2311</v>
      </c>
      <c r="G87" s="111"/>
      <c r="H87" s="111"/>
      <c r="I87" s="88">
        <v>1567010133.5318699</v>
      </c>
      <c r="J87" s="88"/>
      <c r="K87" s="12">
        <v>1380744024.55604</v>
      </c>
      <c r="L87" s="12">
        <v>1142009141.69595</v>
      </c>
      <c r="M87" s="12">
        <v>832239917.94906402</v>
      </c>
    </row>
    <row r="88" spans="3:13" s="1" customFormat="1" ht="11.1" customHeight="1" x14ac:dyDescent="0.15">
      <c r="C88" s="52">
        <v>45658</v>
      </c>
      <c r="D88" s="53">
        <v>48000</v>
      </c>
      <c r="E88" s="12">
        <v>77</v>
      </c>
      <c r="F88" s="54">
        <v>2342</v>
      </c>
      <c r="G88" s="111"/>
      <c r="H88" s="111"/>
      <c r="I88" s="88">
        <v>1552096398.0922401</v>
      </c>
      <c r="J88" s="88"/>
      <c r="K88" s="12">
        <v>1365283487.1426401</v>
      </c>
      <c r="L88" s="12">
        <v>1126349935.3067999</v>
      </c>
      <c r="M88" s="12">
        <v>817351605.91912997</v>
      </c>
    </row>
    <row r="89" spans="3:13" s="1" customFormat="1" ht="11.1" customHeight="1" x14ac:dyDescent="0.15">
      <c r="C89" s="52">
        <v>45658</v>
      </c>
      <c r="D89" s="53">
        <v>48030</v>
      </c>
      <c r="E89" s="12">
        <v>78</v>
      </c>
      <c r="F89" s="54">
        <v>2372</v>
      </c>
      <c r="G89" s="111"/>
      <c r="H89" s="111"/>
      <c r="I89" s="88">
        <v>1537221122.3761499</v>
      </c>
      <c r="J89" s="88"/>
      <c r="K89" s="12">
        <v>1349979116.3150799</v>
      </c>
      <c r="L89" s="12">
        <v>1110982756.59112</v>
      </c>
      <c r="M89" s="12">
        <v>802895425.709198</v>
      </c>
    </row>
    <row r="90" spans="3:13" s="1" customFormat="1" ht="11.1" customHeight="1" x14ac:dyDescent="0.15">
      <c r="C90" s="52">
        <v>45658</v>
      </c>
      <c r="D90" s="53">
        <v>48061</v>
      </c>
      <c r="E90" s="12">
        <v>79</v>
      </c>
      <c r="F90" s="54">
        <v>2403</v>
      </c>
      <c r="G90" s="111"/>
      <c r="H90" s="111"/>
      <c r="I90" s="88">
        <v>1522942962.2232001</v>
      </c>
      <c r="J90" s="88"/>
      <c r="K90" s="12">
        <v>1335171717.36397</v>
      </c>
      <c r="L90" s="12">
        <v>1096002349.8594799</v>
      </c>
      <c r="M90" s="12">
        <v>788714400.13933802</v>
      </c>
    </row>
    <row r="91" spans="3:13" s="1" customFormat="1" ht="11.1" customHeight="1" x14ac:dyDescent="0.15">
      <c r="C91" s="52">
        <v>45658</v>
      </c>
      <c r="D91" s="53">
        <v>48092</v>
      </c>
      <c r="E91" s="12">
        <v>80</v>
      </c>
      <c r="F91" s="54">
        <v>2434</v>
      </c>
      <c r="G91" s="111"/>
      <c r="H91" s="111"/>
      <c r="I91" s="88">
        <v>1508752396.75349</v>
      </c>
      <c r="J91" s="88"/>
      <c r="K91" s="12">
        <v>1320487328.30899</v>
      </c>
      <c r="L91" s="12">
        <v>1081191672.24947</v>
      </c>
      <c r="M91" s="12">
        <v>774760724.05206704</v>
      </c>
    </row>
    <row r="92" spans="3:13" s="1" customFormat="1" ht="11.1" customHeight="1" x14ac:dyDescent="0.15">
      <c r="C92" s="52">
        <v>45658</v>
      </c>
      <c r="D92" s="53">
        <v>48122</v>
      </c>
      <c r="E92" s="12">
        <v>81</v>
      </c>
      <c r="F92" s="54">
        <v>2464</v>
      </c>
      <c r="G92" s="111"/>
      <c r="H92" s="111"/>
      <c r="I92" s="88">
        <v>1493332656.10745</v>
      </c>
      <c r="J92" s="88"/>
      <c r="K92" s="12">
        <v>1304846387.85586</v>
      </c>
      <c r="L92" s="12">
        <v>1065755564.6867501</v>
      </c>
      <c r="M92" s="12">
        <v>760568959.29298496</v>
      </c>
    </row>
    <row r="93" spans="3:13" s="1" customFormat="1" ht="11.1" customHeight="1" x14ac:dyDescent="0.15">
      <c r="C93" s="52">
        <v>45658</v>
      </c>
      <c r="D93" s="53">
        <v>48153</v>
      </c>
      <c r="E93" s="12">
        <v>82</v>
      </c>
      <c r="F93" s="54">
        <v>2495</v>
      </c>
      <c r="G93" s="111"/>
      <c r="H93" s="111"/>
      <c r="I93" s="88">
        <v>1479300170.54479</v>
      </c>
      <c r="J93" s="88"/>
      <c r="K93" s="12">
        <v>1290392742.2205701</v>
      </c>
      <c r="L93" s="12">
        <v>1051269890.3217</v>
      </c>
      <c r="M93" s="12">
        <v>747053721.05541599</v>
      </c>
    </row>
    <row r="94" spans="3:13" s="1" customFormat="1" ht="11.1" customHeight="1" x14ac:dyDescent="0.15">
      <c r="C94" s="52">
        <v>45658</v>
      </c>
      <c r="D94" s="53">
        <v>48183</v>
      </c>
      <c r="E94" s="12">
        <v>83</v>
      </c>
      <c r="F94" s="54">
        <v>2525</v>
      </c>
      <c r="G94" s="111"/>
      <c r="H94" s="111"/>
      <c r="I94" s="88">
        <v>1464527301.8055401</v>
      </c>
      <c r="J94" s="88"/>
      <c r="K94" s="12">
        <v>1275409469.03738</v>
      </c>
      <c r="L94" s="12">
        <v>1036505756.61996</v>
      </c>
      <c r="M94" s="12">
        <v>733542716.671875</v>
      </c>
    </row>
    <row r="95" spans="3:13" s="1" customFormat="1" ht="11.1" customHeight="1" x14ac:dyDescent="0.15">
      <c r="C95" s="52">
        <v>45658</v>
      </c>
      <c r="D95" s="53">
        <v>48214</v>
      </c>
      <c r="E95" s="12">
        <v>84</v>
      </c>
      <c r="F95" s="54">
        <v>2556</v>
      </c>
      <c r="G95" s="111"/>
      <c r="H95" s="111"/>
      <c r="I95" s="88">
        <v>1450301252.3900101</v>
      </c>
      <c r="J95" s="88"/>
      <c r="K95" s="12">
        <v>1260878286.45555</v>
      </c>
      <c r="L95" s="12">
        <v>1022090472.86746</v>
      </c>
      <c r="M95" s="12">
        <v>720277171.79384804</v>
      </c>
    </row>
    <row r="96" spans="3:13" s="1" customFormat="1" ht="11.1" customHeight="1" x14ac:dyDescent="0.15">
      <c r="C96" s="52">
        <v>45658</v>
      </c>
      <c r="D96" s="53">
        <v>48245</v>
      </c>
      <c r="E96" s="12">
        <v>85</v>
      </c>
      <c r="F96" s="54">
        <v>2587</v>
      </c>
      <c r="G96" s="111"/>
      <c r="H96" s="111"/>
      <c r="I96" s="88">
        <v>1435460387.9179399</v>
      </c>
      <c r="J96" s="88"/>
      <c r="K96" s="12">
        <v>1245859119.00807</v>
      </c>
      <c r="L96" s="12">
        <v>1007347243.93125</v>
      </c>
      <c r="M96" s="12">
        <v>706880713.575773</v>
      </c>
    </row>
    <row r="97" spans="3:13" s="1" customFormat="1" ht="11.1" customHeight="1" x14ac:dyDescent="0.15">
      <c r="C97" s="52">
        <v>45658</v>
      </c>
      <c r="D97" s="53">
        <v>48274</v>
      </c>
      <c r="E97" s="12">
        <v>86</v>
      </c>
      <c r="F97" s="54">
        <v>2616</v>
      </c>
      <c r="G97" s="111"/>
      <c r="H97" s="111"/>
      <c r="I97" s="88">
        <v>1421212902.8296399</v>
      </c>
      <c r="J97" s="88"/>
      <c r="K97" s="12">
        <v>1231536268.49228</v>
      </c>
      <c r="L97" s="12">
        <v>993397162.56745601</v>
      </c>
      <c r="M97" s="12">
        <v>694329140.34403205</v>
      </c>
    </row>
    <row r="98" spans="3:13" s="1" customFormat="1" ht="11.1" customHeight="1" x14ac:dyDescent="0.15">
      <c r="C98" s="52">
        <v>45658</v>
      </c>
      <c r="D98" s="53">
        <v>48305</v>
      </c>
      <c r="E98" s="12">
        <v>87</v>
      </c>
      <c r="F98" s="54">
        <v>2647</v>
      </c>
      <c r="G98" s="111"/>
      <c r="H98" s="111"/>
      <c r="I98" s="88">
        <v>1407539632.35022</v>
      </c>
      <c r="J98" s="88"/>
      <c r="K98" s="12">
        <v>1217619166.85375</v>
      </c>
      <c r="L98" s="12">
        <v>979673312.83020604</v>
      </c>
      <c r="M98" s="12">
        <v>681836701.70511496</v>
      </c>
    </row>
    <row r="99" spans="3:13" s="1" customFormat="1" ht="11.1" customHeight="1" x14ac:dyDescent="0.15">
      <c r="C99" s="52">
        <v>45658</v>
      </c>
      <c r="D99" s="53">
        <v>48335</v>
      </c>
      <c r="E99" s="12">
        <v>88</v>
      </c>
      <c r="F99" s="54">
        <v>2677</v>
      </c>
      <c r="G99" s="111"/>
      <c r="H99" s="111"/>
      <c r="I99" s="88">
        <v>1393632355.2653699</v>
      </c>
      <c r="J99" s="88"/>
      <c r="K99" s="12">
        <v>1203609548.8663599</v>
      </c>
      <c r="L99" s="12">
        <v>966017944.19370604</v>
      </c>
      <c r="M99" s="12">
        <v>669576763.95528197</v>
      </c>
    </row>
    <row r="100" spans="3:13" s="1" customFormat="1" ht="11.1" customHeight="1" x14ac:dyDescent="0.15">
      <c r="C100" s="52">
        <v>45658</v>
      </c>
      <c r="D100" s="53">
        <v>48366</v>
      </c>
      <c r="E100" s="12">
        <v>89</v>
      </c>
      <c r="F100" s="54">
        <v>2708</v>
      </c>
      <c r="G100" s="111"/>
      <c r="H100" s="111"/>
      <c r="I100" s="88">
        <v>1380060172.78055</v>
      </c>
      <c r="J100" s="88"/>
      <c r="K100" s="12">
        <v>1189866413.3863201</v>
      </c>
      <c r="L100" s="12">
        <v>952558962.90497303</v>
      </c>
      <c r="M100" s="12">
        <v>657451420.06135499</v>
      </c>
    </row>
    <row r="101" spans="3:13" s="1" customFormat="1" ht="11.1" customHeight="1" x14ac:dyDescent="0.15">
      <c r="C101" s="52">
        <v>45658</v>
      </c>
      <c r="D101" s="53">
        <v>48396</v>
      </c>
      <c r="E101" s="12">
        <v>90</v>
      </c>
      <c r="F101" s="54">
        <v>2738</v>
      </c>
      <c r="G101" s="111"/>
      <c r="H101" s="111"/>
      <c r="I101" s="88">
        <v>1366406151.22577</v>
      </c>
      <c r="J101" s="88"/>
      <c r="K101" s="12">
        <v>1176160396.6078701</v>
      </c>
      <c r="L101" s="12">
        <v>939268983.16502094</v>
      </c>
      <c r="M101" s="12">
        <v>645621321.75833297</v>
      </c>
    </row>
    <row r="102" spans="3:13" s="1" customFormat="1" ht="11.1" customHeight="1" x14ac:dyDescent="0.15">
      <c r="C102" s="52">
        <v>45658</v>
      </c>
      <c r="D102" s="53">
        <v>48427</v>
      </c>
      <c r="E102" s="12">
        <v>91</v>
      </c>
      <c r="F102" s="54">
        <v>2769</v>
      </c>
      <c r="G102" s="111"/>
      <c r="H102" s="111"/>
      <c r="I102" s="88">
        <v>1352358613.3110299</v>
      </c>
      <c r="J102" s="88"/>
      <c r="K102" s="12">
        <v>1162094361.2748301</v>
      </c>
      <c r="L102" s="12">
        <v>925675812.80494905</v>
      </c>
      <c r="M102" s="12">
        <v>633582858.71352899</v>
      </c>
    </row>
    <row r="103" spans="3:13" s="1" customFormat="1" ht="11.1" customHeight="1" x14ac:dyDescent="0.15">
      <c r="C103" s="52">
        <v>45658</v>
      </c>
      <c r="D103" s="53">
        <v>48458</v>
      </c>
      <c r="E103" s="12">
        <v>92</v>
      </c>
      <c r="F103" s="54">
        <v>2800</v>
      </c>
      <c r="G103" s="111"/>
      <c r="H103" s="111"/>
      <c r="I103" s="88">
        <v>1338809915.9363201</v>
      </c>
      <c r="J103" s="88"/>
      <c r="K103" s="12">
        <v>1148500587.8829601</v>
      </c>
      <c r="L103" s="12">
        <v>912520935.22684896</v>
      </c>
      <c r="M103" s="12">
        <v>621933513.01233006</v>
      </c>
    </row>
    <row r="104" spans="3:13" s="1" customFormat="1" ht="11.1" customHeight="1" x14ac:dyDescent="0.15">
      <c r="C104" s="52">
        <v>45658</v>
      </c>
      <c r="D104" s="53">
        <v>48488</v>
      </c>
      <c r="E104" s="12">
        <v>93</v>
      </c>
      <c r="F104" s="54">
        <v>2830</v>
      </c>
      <c r="G104" s="111"/>
      <c r="H104" s="111"/>
      <c r="I104" s="88">
        <v>1324776535.2816501</v>
      </c>
      <c r="J104" s="88"/>
      <c r="K104" s="12">
        <v>1134596629.49663</v>
      </c>
      <c r="L104" s="12">
        <v>899255021.17106998</v>
      </c>
      <c r="M104" s="12">
        <v>610379694.48810506</v>
      </c>
    </row>
    <row r="105" spans="3:13" s="1" customFormat="1" ht="11.1" customHeight="1" x14ac:dyDescent="0.15">
      <c r="C105" s="52">
        <v>45658</v>
      </c>
      <c r="D105" s="53">
        <v>48519</v>
      </c>
      <c r="E105" s="12">
        <v>94</v>
      </c>
      <c r="F105" s="54">
        <v>2861</v>
      </c>
      <c r="G105" s="111"/>
      <c r="H105" s="111"/>
      <c r="I105" s="88">
        <v>1311518973.01701</v>
      </c>
      <c r="J105" s="88"/>
      <c r="K105" s="12">
        <v>1121337170.68085</v>
      </c>
      <c r="L105" s="12">
        <v>886485617.40358901</v>
      </c>
      <c r="M105" s="12">
        <v>599163735.16164398</v>
      </c>
    </row>
    <row r="106" spans="3:13" s="1" customFormat="1" ht="11.1" customHeight="1" x14ac:dyDescent="0.15">
      <c r="C106" s="52">
        <v>45658</v>
      </c>
      <c r="D106" s="53">
        <v>48549</v>
      </c>
      <c r="E106" s="12">
        <v>95</v>
      </c>
      <c r="F106" s="54">
        <v>2891</v>
      </c>
      <c r="G106" s="111"/>
      <c r="H106" s="111"/>
      <c r="I106" s="88">
        <v>1297910597.63241</v>
      </c>
      <c r="J106" s="88"/>
      <c r="K106" s="12">
        <v>1107880656.8899701</v>
      </c>
      <c r="L106" s="12">
        <v>873691725.02945101</v>
      </c>
      <c r="M106" s="12">
        <v>588095872.66413295</v>
      </c>
    </row>
    <row r="107" spans="3:13" s="1" customFormat="1" ht="11.1" customHeight="1" x14ac:dyDescent="0.15">
      <c r="C107" s="52">
        <v>45658</v>
      </c>
      <c r="D107" s="53">
        <v>48580</v>
      </c>
      <c r="E107" s="12">
        <v>96</v>
      </c>
      <c r="F107" s="54">
        <v>2922</v>
      </c>
      <c r="G107" s="111"/>
      <c r="H107" s="111"/>
      <c r="I107" s="88">
        <v>1284226136.71785</v>
      </c>
      <c r="J107" s="88"/>
      <c r="K107" s="12">
        <v>1094340532.0209301</v>
      </c>
      <c r="L107" s="12">
        <v>860818952.67276502</v>
      </c>
      <c r="M107" s="12">
        <v>576976797.65166903</v>
      </c>
    </row>
    <row r="108" spans="3:13" s="1" customFormat="1" ht="11.1" customHeight="1" x14ac:dyDescent="0.15">
      <c r="C108" s="52">
        <v>45658</v>
      </c>
      <c r="D108" s="53">
        <v>48611</v>
      </c>
      <c r="E108" s="12">
        <v>97</v>
      </c>
      <c r="F108" s="54">
        <v>2953</v>
      </c>
      <c r="G108" s="111"/>
      <c r="H108" s="111"/>
      <c r="I108" s="88">
        <v>1271008182.0733299</v>
      </c>
      <c r="J108" s="88"/>
      <c r="K108" s="12">
        <v>1081240004.6967001</v>
      </c>
      <c r="L108" s="12">
        <v>848350917.89130902</v>
      </c>
      <c r="M108" s="12">
        <v>566211495.37494504</v>
      </c>
    </row>
    <row r="109" spans="3:13" s="1" customFormat="1" ht="11.1" customHeight="1" x14ac:dyDescent="0.15">
      <c r="C109" s="52">
        <v>45658</v>
      </c>
      <c r="D109" s="53">
        <v>48639</v>
      </c>
      <c r="E109" s="12">
        <v>98</v>
      </c>
      <c r="F109" s="54">
        <v>2981</v>
      </c>
      <c r="G109" s="111"/>
      <c r="H109" s="111"/>
      <c r="I109" s="88">
        <v>1257929822.7688401</v>
      </c>
      <c r="J109" s="88"/>
      <c r="K109" s="12">
        <v>1068474829.72607</v>
      </c>
      <c r="L109" s="12">
        <v>836409275.46906304</v>
      </c>
      <c r="M109" s="12">
        <v>556105255.95235598</v>
      </c>
    </row>
    <row r="110" spans="3:13" s="1" customFormat="1" ht="11.1" customHeight="1" x14ac:dyDescent="0.15">
      <c r="C110" s="52">
        <v>45658</v>
      </c>
      <c r="D110" s="53">
        <v>48670</v>
      </c>
      <c r="E110" s="12">
        <v>99</v>
      </c>
      <c r="F110" s="54">
        <v>3012</v>
      </c>
      <c r="G110" s="111"/>
      <c r="H110" s="111"/>
      <c r="I110" s="88">
        <v>1244919402.96438</v>
      </c>
      <c r="J110" s="88"/>
      <c r="K110" s="12">
        <v>1055630421.2802</v>
      </c>
      <c r="L110" s="12">
        <v>824252996.459566</v>
      </c>
      <c r="M110" s="12">
        <v>545701708.69289303</v>
      </c>
    </row>
    <row r="111" spans="3:13" s="1" customFormat="1" ht="11.1" customHeight="1" x14ac:dyDescent="0.15">
      <c r="C111" s="52">
        <v>45658</v>
      </c>
      <c r="D111" s="53">
        <v>48700</v>
      </c>
      <c r="E111" s="12">
        <v>100</v>
      </c>
      <c r="F111" s="54">
        <v>3042</v>
      </c>
      <c r="G111" s="111"/>
      <c r="H111" s="111"/>
      <c r="I111" s="88">
        <v>1231848470.43997</v>
      </c>
      <c r="J111" s="88"/>
      <c r="K111" s="12">
        <v>1042832386.9304</v>
      </c>
      <c r="L111" s="12">
        <v>812255975.74602103</v>
      </c>
      <c r="M111" s="12">
        <v>535554629.18474501</v>
      </c>
    </row>
    <row r="112" spans="3:13" s="1" customFormat="1" ht="11.1" customHeight="1" x14ac:dyDescent="0.15">
      <c r="C112" s="52">
        <v>45658</v>
      </c>
      <c r="D112" s="53">
        <v>48731</v>
      </c>
      <c r="E112" s="12">
        <v>101</v>
      </c>
      <c r="F112" s="54">
        <v>3073</v>
      </c>
      <c r="G112" s="111"/>
      <c r="H112" s="111"/>
      <c r="I112" s="88">
        <v>1218940538.24559</v>
      </c>
      <c r="J112" s="88"/>
      <c r="K112" s="12">
        <v>1030154873.64773</v>
      </c>
      <c r="L112" s="12">
        <v>800340914.28393805</v>
      </c>
      <c r="M112" s="12">
        <v>525463435.69778299</v>
      </c>
    </row>
    <row r="113" spans="3:13" s="1" customFormat="1" ht="11.1" customHeight="1" x14ac:dyDescent="0.15">
      <c r="C113" s="52">
        <v>45658</v>
      </c>
      <c r="D113" s="53">
        <v>48761</v>
      </c>
      <c r="E113" s="12">
        <v>102</v>
      </c>
      <c r="F113" s="54">
        <v>3103</v>
      </c>
      <c r="G113" s="111"/>
      <c r="H113" s="111"/>
      <c r="I113" s="88">
        <v>1206091355.02125</v>
      </c>
      <c r="J113" s="88"/>
      <c r="K113" s="12">
        <v>1017622652.36914</v>
      </c>
      <c r="L113" s="12">
        <v>788658576.77403796</v>
      </c>
      <c r="M113" s="12">
        <v>515670866.64027798</v>
      </c>
    </row>
    <row r="114" spans="3:13" s="1" customFormat="1" ht="11.1" customHeight="1" x14ac:dyDescent="0.15">
      <c r="C114" s="52">
        <v>45658</v>
      </c>
      <c r="D114" s="53">
        <v>48792</v>
      </c>
      <c r="E114" s="12">
        <v>103</v>
      </c>
      <c r="F114" s="54">
        <v>3134</v>
      </c>
      <c r="G114" s="111"/>
      <c r="H114" s="111"/>
      <c r="I114" s="88">
        <v>1193318088.91694</v>
      </c>
      <c r="J114" s="88"/>
      <c r="K114" s="12">
        <v>1005137704.08918</v>
      </c>
      <c r="L114" s="12">
        <v>777001615.929479</v>
      </c>
      <c r="M114" s="12">
        <v>505897003.541785</v>
      </c>
    </row>
    <row r="115" spans="3:13" s="1" customFormat="1" ht="11.1" customHeight="1" x14ac:dyDescent="0.15">
      <c r="C115" s="52">
        <v>45658</v>
      </c>
      <c r="D115" s="53">
        <v>48823</v>
      </c>
      <c r="E115" s="12">
        <v>104</v>
      </c>
      <c r="F115" s="54">
        <v>3165</v>
      </c>
      <c r="G115" s="111"/>
      <c r="H115" s="111"/>
      <c r="I115" s="88">
        <v>1180608767.9726801</v>
      </c>
      <c r="J115" s="88"/>
      <c r="K115" s="12">
        <v>992745949.21056104</v>
      </c>
      <c r="L115" s="12">
        <v>765470704.30514598</v>
      </c>
      <c r="M115" s="12">
        <v>496278406.28328502</v>
      </c>
    </row>
    <row r="116" spans="3:13" s="1" customFormat="1" ht="11.1" customHeight="1" x14ac:dyDescent="0.15">
      <c r="C116" s="52">
        <v>45658</v>
      </c>
      <c r="D116" s="53">
        <v>48853</v>
      </c>
      <c r="E116" s="12">
        <v>105</v>
      </c>
      <c r="F116" s="54">
        <v>3195</v>
      </c>
      <c r="G116" s="111"/>
      <c r="H116" s="111"/>
      <c r="I116" s="88">
        <v>1167945218.8484499</v>
      </c>
      <c r="J116" s="88"/>
      <c r="K116" s="12">
        <v>980485449.16928899</v>
      </c>
      <c r="L116" s="12">
        <v>754156312.99178398</v>
      </c>
      <c r="M116" s="12">
        <v>486938662.974383</v>
      </c>
    </row>
    <row r="117" spans="3:13" s="1" customFormat="1" ht="11.1" customHeight="1" x14ac:dyDescent="0.15">
      <c r="C117" s="52">
        <v>45658</v>
      </c>
      <c r="D117" s="53">
        <v>48884</v>
      </c>
      <c r="E117" s="12">
        <v>106</v>
      </c>
      <c r="F117" s="54">
        <v>3226</v>
      </c>
      <c r="G117" s="111"/>
      <c r="H117" s="111"/>
      <c r="I117" s="88">
        <v>1155343635.6642599</v>
      </c>
      <c r="J117" s="88"/>
      <c r="K117" s="12">
        <v>968261436.16170704</v>
      </c>
      <c r="L117" s="12">
        <v>742859952.05236197</v>
      </c>
      <c r="M117" s="12">
        <v>477613345.75968099</v>
      </c>
    </row>
    <row r="118" spans="3:13" s="1" customFormat="1" ht="11.1" customHeight="1" x14ac:dyDescent="0.15">
      <c r="C118" s="52">
        <v>45658</v>
      </c>
      <c r="D118" s="53">
        <v>48914</v>
      </c>
      <c r="E118" s="12">
        <v>107</v>
      </c>
      <c r="F118" s="54">
        <v>3256</v>
      </c>
      <c r="G118" s="111"/>
      <c r="H118" s="111"/>
      <c r="I118" s="88">
        <v>1142016418.1001</v>
      </c>
      <c r="J118" s="88"/>
      <c r="K118" s="12">
        <v>955521287.184865</v>
      </c>
      <c r="L118" s="12">
        <v>731281261.05105698</v>
      </c>
      <c r="M118" s="12">
        <v>468241644.04909998</v>
      </c>
    </row>
    <row r="119" spans="3:13" s="1" customFormat="1" ht="11.1" customHeight="1" x14ac:dyDescent="0.15">
      <c r="C119" s="52">
        <v>45658</v>
      </c>
      <c r="D119" s="53">
        <v>48945</v>
      </c>
      <c r="E119" s="12">
        <v>108</v>
      </c>
      <c r="F119" s="54">
        <v>3287</v>
      </c>
      <c r="G119" s="111"/>
      <c r="H119" s="111"/>
      <c r="I119" s="88">
        <v>1129382073.6859901</v>
      </c>
      <c r="J119" s="88"/>
      <c r="K119" s="12">
        <v>943347468.38218105</v>
      </c>
      <c r="L119" s="12">
        <v>720128268.28231001</v>
      </c>
      <c r="M119" s="12">
        <v>459147337.16467398</v>
      </c>
    </row>
    <row r="120" spans="3:13" s="1" customFormat="1" ht="11.1" customHeight="1" x14ac:dyDescent="0.15">
      <c r="C120" s="52">
        <v>45658</v>
      </c>
      <c r="D120" s="53">
        <v>48976</v>
      </c>
      <c r="E120" s="12">
        <v>109</v>
      </c>
      <c r="F120" s="54">
        <v>3318</v>
      </c>
      <c r="G120" s="111"/>
      <c r="H120" s="111"/>
      <c r="I120" s="88">
        <v>1116644627.3519101</v>
      </c>
      <c r="J120" s="88"/>
      <c r="K120" s="12">
        <v>931126223.60479701</v>
      </c>
      <c r="L120" s="12">
        <v>708991162.62498605</v>
      </c>
      <c r="M120" s="12">
        <v>450131755.36716801</v>
      </c>
    </row>
    <row r="121" spans="3:13" s="1" customFormat="1" ht="11.1" customHeight="1" x14ac:dyDescent="0.15">
      <c r="C121" s="52">
        <v>45658</v>
      </c>
      <c r="D121" s="53">
        <v>49004</v>
      </c>
      <c r="E121" s="12">
        <v>110</v>
      </c>
      <c r="F121" s="54">
        <v>3346</v>
      </c>
      <c r="G121" s="111"/>
      <c r="H121" s="111"/>
      <c r="I121" s="88">
        <v>1104197865.5578699</v>
      </c>
      <c r="J121" s="88"/>
      <c r="K121" s="12">
        <v>919336712.87895501</v>
      </c>
      <c r="L121" s="12">
        <v>698406035.21944404</v>
      </c>
      <c r="M121" s="12">
        <v>441714672.091497</v>
      </c>
    </row>
    <row r="122" spans="3:13" s="1" customFormat="1" ht="11.1" customHeight="1" x14ac:dyDescent="0.15">
      <c r="C122" s="52">
        <v>45658</v>
      </c>
      <c r="D122" s="53">
        <v>49035</v>
      </c>
      <c r="E122" s="12">
        <v>111</v>
      </c>
      <c r="F122" s="54">
        <v>3377</v>
      </c>
      <c r="G122" s="111"/>
      <c r="H122" s="111"/>
      <c r="I122" s="88">
        <v>1091789553.0838599</v>
      </c>
      <c r="J122" s="88"/>
      <c r="K122" s="12">
        <v>907464017.98273396</v>
      </c>
      <c r="L122" s="12">
        <v>687633278.72906899</v>
      </c>
      <c r="M122" s="12">
        <v>433059278.213314</v>
      </c>
    </row>
    <row r="123" spans="3:13" s="1" customFormat="1" ht="11.1" customHeight="1" x14ac:dyDescent="0.15">
      <c r="C123" s="52">
        <v>45658</v>
      </c>
      <c r="D123" s="53">
        <v>49065</v>
      </c>
      <c r="E123" s="12">
        <v>112</v>
      </c>
      <c r="F123" s="54">
        <v>3407</v>
      </c>
      <c r="G123" s="111"/>
      <c r="H123" s="111"/>
      <c r="I123" s="88">
        <v>1079387257.1599</v>
      </c>
      <c r="J123" s="88"/>
      <c r="K123" s="12">
        <v>895682989.62810397</v>
      </c>
      <c r="L123" s="12">
        <v>677035695.33514404</v>
      </c>
      <c r="M123" s="12">
        <v>424637271.94609898</v>
      </c>
    </row>
    <row r="124" spans="3:13" s="1" customFormat="1" ht="11.1" customHeight="1" x14ac:dyDescent="0.15">
      <c r="C124" s="52">
        <v>45658</v>
      </c>
      <c r="D124" s="53">
        <v>49096</v>
      </c>
      <c r="E124" s="12">
        <v>113</v>
      </c>
      <c r="F124" s="54">
        <v>3438</v>
      </c>
      <c r="G124" s="111"/>
      <c r="H124" s="111"/>
      <c r="I124" s="88">
        <v>1066166886.5659699</v>
      </c>
      <c r="J124" s="88"/>
      <c r="K124" s="12">
        <v>883212096.84006596</v>
      </c>
      <c r="L124" s="12">
        <v>665911234.35617697</v>
      </c>
      <c r="M124" s="12">
        <v>415890984.35096502</v>
      </c>
    </row>
    <row r="125" spans="3:13" s="1" customFormat="1" ht="11.1" customHeight="1" x14ac:dyDescent="0.15">
      <c r="C125" s="52">
        <v>45658</v>
      </c>
      <c r="D125" s="53">
        <v>49126</v>
      </c>
      <c r="E125" s="12">
        <v>114</v>
      </c>
      <c r="F125" s="54">
        <v>3468</v>
      </c>
      <c r="G125" s="111"/>
      <c r="H125" s="111"/>
      <c r="I125" s="88">
        <v>1053782282.93209</v>
      </c>
      <c r="J125" s="88"/>
      <c r="K125" s="12">
        <v>871519827.05127203</v>
      </c>
      <c r="L125" s="12">
        <v>655478380.66431904</v>
      </c>
      <c r="M125" s="12">
        <v>407697097.557639</v>
      </c>
    </row>
    <row r="126" spans="3:13" s="1" customFormat="1" ht="11.1" customHeight="1" x14ac:dyDescent="0.15">
      <c r="C126" s="52">
        <v>45658</v>
      </c>
      <c r="D126" s="53">
        <v>49157</v>
      </c>
      <c r="E126" s="12">
        <v>115</v>
      </c>
      <c r="F126" s="54">
        <v>3499</v>
      </c>
      <c r="G126" s="111"/>
      <c r="H126" s="111"/>
      <c r="I126" s="88">
        <v>1041588395.00823</v>
      </c>
      <c r="J126" s="88"/>
      <c r="K126" s="12">
        <v>859973939.62981403</v>
      </c>
      <c r="L126" s="12">
        <v>645149676.72527003</v>
      </c>
      <c r="M126" s="12">
        <v>399573199.431862</v>
      </c>
    </row>
    <row r="127" spans="3:13" s="1" customFormat="1" ht="11.1" customHeight="1" x14ac:dyDescent="0.15">
      <c r="C127" s="52">
        <v>45658</v>
      </c>
      <c r="D127" s="53">
        <v>49188</v>
      </c>
      <c r="E127" s="12">
        <v>116</v>
      </c>
      <c r="F127" s="54">
        <v>3530</v>
      </c>
      <c r="G127" s="111"/>
      <c r="H127" s="111"/>
      <c r="I127" s="88">
        <v>1029356292.89442</v>
      </c>
      <c r="J127" s="88"/>
      <c r="K127" s="12">
        <v>848433212.95793605</v>
      </c>
      <c r="L127" s="12">
        <v>634873130.99147904</v>
      </c>
      <c r="M127" s="12">
        <v>391542972.89477801</v>
      </c>
    </row>
    <row r="128" spans="3:13" s="1" customFormat="1" ht="11.1" customHeight="1" x14ac:dyDescent="0.15">
      <c r="C128" s="52">
        <v>45658</v>
      </c>
      <c r="D128" s="53">
        <v>49218</v>
      </c>
      <c r="E128" s="12">
        <v>117</v>
      </c>
      <c r="F128" s="54">
        <v>3560</v>
      </c>
      <c r="G128" s="111"/>
      <c r="H128" s="111"/>
      <c r="I128" s="88">
        <v>1017385626.56065</v>
      </c>
      <c r="J128" s="88"/>
      <c r="K128" s="12">
        <v>837190121.79383397</v>
      </c>
      <c r="L128" s="12">
        <v>624918164.95180297</v>
      </c>
      <c r="M128" s="12">
        <v>383823639.27688903</v>
      </c>
    </row>
    <row r="129" spans="3:13" s="1" customFormat="1" ht="11.1" customHeight="1" x14ac:dyDescent="0.15">
      <c r="C129" s="52">
        <v>45658</v>
      </c>
      <c r="D129" s="53">
        <v>49249</v>
      </c>
      <c r="E129" s="12">
        <v>118</v>
      </c>
      <c r="F129" s="54">
        <v>3591</v>
      </c>
      <c r="G129" s="111"/>
      <c r="H129" s="111"/>
      <c r="I129" s="88">
        <v>1005551007.13692</v>
      </c>
      <c r="J129" s="88"/>
      <c r="K129" s="12">
        <v>826048186.36823797</v>
      </c>
      <c r="L129" s="12">
        <v>615033155.21048403</v>
      </c>
      <c r="M129" s="12">
        <v>376152296.87288702</v>
      </c>
    </row>
    <row r="130" spans="3:13" s="1" customFormat="1" ht="11.1" customHeight="1" x14ac:dyDescent="0.15">
      <c r="C130" s="52">
        <v>45658</v>
      </c>
      <c r="D130" s="53">
        <v>49279</v>
      </c>
      <c r="E130" s="12">
        <v>119</v>
      </c>
      <c r="F130" s="54">
        <v>3621</v>
      </c>
      <c r="G130" s="111"/>
      <c r="H130" s="111"/>
      <c r="I130" s="88">
        <v>993653132.08322299</v>
      </c>
      <c r="J130" s="88"/>
      <c r="K130" s="12">
        <v>814934385.48150504</v>
      </c>
      <c r="L130" s="12">
        <v>605264993.53362095</v>
      </c>
      <c r="M130" s="12">
        <v>368660688.383771</v>
      </c>
    </row>
    <row r="131" spans="3:13" s="1" customFormat="1" ht="11.1" customHeight="1" x14ac:dyDescent="0.15">
      <c r="C131" s="52">
        <v>45658</v>
      </c>
      <c r="D131" s="53">
        <v>49310</v>
      </c>
      <c r="E131" s="12">
        <v>120</v>
      </c>
      <c r="F131" s="54">
        <v>3652</v>
      </c>
      <c r="G131" s="111"/>
      <c r="H131" s="111"/>
      <c r="I131" s="88">
        <v>981710254.829566</v>
      </c>
      <c r="J131" s="88"/>
      <c r="K131" s="12">
        <v>803773981.39583695</v>
      </c>
      <c r="L131" s="12">
        <v>595457747.52053297</v>
      </c>
      <c r="M131" s="12">
        <v>361151017.68239403</v>
      </c>
    </row>
    <row r="132" spans="3:13" s="1" customFormat="1" ht="11.1" customHeight="1" x14ac:dyDescent="0.15">
      <c r="C132" s="52">
        <v>45658</v>
      </c>
      <c r="D132" s="53">
        <v>49341</v>
      </c>
      <c r="E132" s="12">
        <v>121</v>
      </c>
      <c r="F132" s="54">
        <v>3683</v>
      </c>
      <c r="G132" s="111"/>
      <c r="H132" s="111"/>
      <c r="I132" s="88">
        <v>970076302.34594703</v>
      </c>
      <c r="J132" s="88"/>
      <c r="K132" s="12">
        <v>792901593.51638603</v>
      </c>
      <c r="L132" s="12">
        <v>585909298.04439998</v>
      </c>
      <c r="M132" s="12">
        <v>353854646.20150501</v>
      </c>
    </row>
    <row r="133" spans="3:13" s="1" customFormat="1" ht="11.1" customHeight="1" x14ac:dyDescent="0.15">
      <c r="C133" s="52">
        <v>45658</v>
      </c>
      <c r="D133" s="53">
        <v>49369</v>
      </c>
      <c r="E133" s="12">
        <v>122</v>
      </c>
      <c r="F133" s="54">
        <v>3711</v>
      </c>
      <c r="G133" s="111"/>
      <c r="H133" s="111"/>
      <c r="I133" s="88">
        <v>958496976.75237095</v>
      </c>
      <c r="J133" s="88"/>
      <c r="K133" s="12">
        <v>782236840.13143694</v>
      </c>
      <c r="L133" s="12">
        <v>576700703.41395795</v>
      </c>
      <c r="M133" s="12">
        <v>346960475.76713198</v>
      </c>
    </row>
    <row r="134" spans="3:13" s="1" customFormat="1" ht="11.1" customHeight="1" x14ac:dyDescent="0.15">
      <c r="C134" s="52">
        <v>45658</v>
      </c>
      <c r="D134" s="53">
        <v>49400</v>
      </c>
      <c r="E134" s="12">
        <v>123</v>
      </c>
      <c r="F134" s="54">
        <v>3742</v>
      </c>
      <c r="G134" s="111"/>
      <c r="H134" s="111"/>
      <c r="I134" s="88">
        <v>946993062.82883203</v>
      </c>
      <c r="J134" s="88"/>
      <c r="K134" s="12">
        <v>771537598.38477397</v>
      </c>
      <c r="L134" s="12">
        <v>567366126.18903899</v>
      </c>
      <c r="M134" s="12">
        <v>339898733.52422702</v>
      </c>
    </row>
    <row r="135" spans="3:13" s="1" customFormat="1" ht="11.1" customHeight="1" x14ac:dyDescent="0.15">
      <c r="C135" s="52">
        <v>45658</v>
      </c>
      <c r="D135" s="53">
        <v>49430</v>
      </c>
      <c r="E135" s="12">
        <v>124</v>
      </c>
      <c r="F135" s="54">
        <v>3772</v>
      </c>
      <c r="G135" s="111"/>
      <c r="H135" s="111"/>
      <c r="I135" s="88">
        <v>935361797.32533205</v>
      </c>
      <c r="J135" s="88"/>
      <c r="K135" s="12">
        <v>760810479.16670096</v>
      </c>
      <c r="L135" s="12">
        <v>558100692.69025397</v>
      </c>
      <c r="M135" s="12">
        <v>332977423.18645298</v>
      </c>
    </row>
    <row r="136" spans="3:13" s="1" customFormat="1" ht="11.1" customHeight="1" x14ac:dyDescent="0.15">
      <c r="C136" s="52">
        <v>45658</v>
      </c>
      <c r="D136" s="53">
        <v>49461</v>
      </c>
      <c r="E136" s="12">
        <v>125</v>
      </c>
      <c r="F136" s="54">
        <v>3803</v>
      </c>
      <c r="G136" s="111"/>
      <c r="H136" s="111"/>
      <c r="I136" s="88">
        <v>923490150.14187205</v>
      </c>
      <c r="J136" s="88"/>
      <c r="K136" s="12">
        <v>749880230.707286</v>
      </c>
      <c r="L136" s="12">
        <v>548683718.125332</v>
      </c>
      <c r="M136" s="12">
        <v>325972466.84678</v>
      </c>
    </row>
    <row r="137" spans="3:13" s="1" customFormat="1" ht="11.1" customHeight="1" x14ac:dyDescent="0.15">
      <c r="C137" s="52">
        <v>45658</v>
      </c>
      <c r="D137" s="53">
        <v>49491</v>
      </c>
      <c r="E137" s="12">
        <v>126</v>
      </c>
      <c r="F137" s="54">
        <v>3833</v>
      </c>
      <c r="G137" s="111"/>
      <c r="H137" s="111"/>
      <c r="I137" s="88">
        <v>912274237.07845294</v>
      </c>
      <c r="J137" s="88"/>
      <c r="K137" s="12">
        <v>739556924.03591597</v>
      </c>
      <c r="L137" s="12">
        <v>539798338.40541399</v>
      </c>
      <c r="M137" s="12">
        <v>319379085.47411299</v>
      </c>
    </row>
    <row r="138" spans="3:13" s="1" customFormat="1" ht="11.1" customHeight="1" x14ac:dyDescent="0.15">
      <c r="C138" s="52">
        <v>45658</v>
      </c>
      <c r="D138" s="53">
        <v>49522</v>
      </c>
      <c r="E138" s="12">
        <v>127</v>
      </c>
      <c r="F138" s="54">
        <v>3864</v>
      </c>
      <c r="G138" s="111"/>
      <c r="H138" s="111"/>
      <c r="I138" s="88">
        <v>901152003.64506996</v>
      </c>
      <c r="J138" s="88"/>
      <c r="K138" s="12">
        <v>729301368.94208705</v>
      </c>
      <c r="L138" s="12">
        <v>530959086.64744902</v>
      </c>
      <c r="M138" s="12">
        <v>312818627.86778301</v>
      </c>
    </row>
    <row r="139" spans="3:13" s="1" customFormat="1" ht="11.1" customHeight="1" x14ac:dyDescent="0.15">
      <c r="C139" s="52">
        <v>45658</v>
      </c>
      <c r="D139" s="53">
        <v>49553</v>
      </c>
      <c r="E139" s="12">
        <v>128</v>
      </c>
      <c r="F139" s="54">
        <v>3895</v>
      </c>
      <c r="G139" s="111"/>
      <c r="H139" s="111"/>
      <c r="I139" s="88">
        <v>889474777.20173001</v>
      </c>
      <c r="J139" s="88"/>
      <c r="K139" s="12">
        <v>718630081.29118896</v>
      </c>
      <c r="L139" s="12">
        <v>521859404.26658499</v>
      </c>
      <c r="M139" s="12">
        <v>306155230.05370402</v>
      </c>
    </row>
    <row r="140" spans="3:13" s="1" customFormat="1" ht="11.1" customHeight="1" x14ac:dyDescent="0.15">
      <c r="C140" s="52">
        <v>45658</v>
      </c>
      <c r="D140" s="53">
        <v>49583</v>
      </c>
      <c r="E140" s="12">
        <v>129</v>
      </c>
      <c r="F140" s="54">
        <v>3925</v>
      </c>
      <c r="G140" s="111"/>
      <c r="H140" s="111"/>
      <c r="I140" s="88">
        <v>878558875.24842894</v>
      </c>
      <c r="J140" s="88"/>
      <c r="K140" s="12">
        <v>708645748.44319606</v>
      </c>
      <c r="L140" s="12">
        <v>513342326.928177</v>
      </c>
      <c r="M140" s="12">
        <v>299924074.28242302</v>
      </c>
    </row>
    <row r="141" spans="3:13" s="1" customFormat="1" ht="11.1" customHeight="1" x14ac:dyDescent="0.15">
      <c r="C141" s="52">
        <v>45658</v>
      </c>
      <c r="D141" s="53">
        <v>49614</v>
      </c>
      <c r="E141" s="12">
        <v>130</v>
      </c>
      <c r="F141" s="54">
        <v>3956</v>
      </c>
      <c r="G141" s="111"/>
      <c r="H141" s="111"/>
      <c r="I141" s="88">
        <v>867720130.33516598</v>
      </c>
      <c r="J141" s="88"/>
      <c r="K141" s="12">
        <v>698716127.17981696</v>
      </c>
      <c r="L141" s="12">
        <v>504862076.55367202</v>
      </c>
      <c r="M141" s="12">
        <v>293720068.63694298</v>
      </c>
    </row>
    <row r="142" spans="3:13" s="1" customFormat="1" ht="11.1" customHeight="1" x14ac:dyDescent="0.15">
      <c r="C142" s="52">
        <v>45658</v>
      </c>
      <c r="D142" s="53">
        <v>49644</v>
      </c>
      <c r="E142" s="12">
        <v>131</v>
      </c>
      <c r="F142" s="54">
        <v>3986</v>
      </c>
      <c r="G142" s="111"/>
      <c r="H142" s="111"/>
      <c r="I142" s="88">
        <v>856910693.29194498</v>
      </c>
      <c r="J142" s="88"/>
      <c r="K142" s="12">
        <v>688879430.71719694</v>
      </c>
      <c r="L142" s="12">
        <v>496529397.59920901</v>
      </c>
      <c r="M142" s="12">
        <v>287688115.71173298</v>
      </c>
    </row>
    <row r="143" spans="3:13" s="1" customFormat="1" ht="11.1" customHeight="1" x14ac:dyDescent="0.15">
      <c r="C143" s="52">
        <v>45658</v>
      </c>
      <c r="D143" s="53">
        <v>49675</v>
      </c>
      <c r="E143" s="12">
        <v>132</v>
      </c>
      <c r="F143" s="54">
        <v>4017</v>
      </c>
      <c r="G143" s="111"/>
      <c r="H143" s="111"/>
      <c r="I143" s="88">
        <v>846139652.51876295</v>
      </c>
      <c r="J143" s="88"/>
      <c r="K143" s="12">
        <v>679066774.59381104</v>
      </c>
      <c r="L143" s="12">
        <v>488211858.26416302</v>
      </c>
      <c r="M143" s="12">
        <v>281670846.30230999</v>
      </c>
    </row>
    <row r="144" spans="3:13" s="1" customFormat="1" ht="11.1" customHeight="1" x14ac:dyDescent="0.15">
      <c r="C144" s="52">
        <v>45658</v>
      </c>
      <c r="D144" s="53">
        <v>49706</v>
      </c>
      <c r="E144" s="12">
        <v>133</v>
      </c>
      <c r="F144" s="54">
        <v>4048</v>
      </c>
      <c r="G144" s="111"/>
      <c r="H144" s="111"/>
      <c r="I144" s="88">
        <v>835397642.01562202</v>
      </c>
      <c r="J144" s="88"/>
      <c r="K144" s="12">
        <v>669308681.41407096</v>
      </c>
      <c r="L144" s="12">
        <v>479972541.86433601</v>
      </c>
      <c r="M144" s="12">
        <v>275744327.73707598</v>
      </c>
    </row>
    <row r="145" spans="3:13" s="1" customFormat="1" ht="11.1" customHeight="1" x14ac:dyDescent="0.15">
      <c r="C145" s="52">
        <v>45658</v>
      </c>
      <c r="D145" s="53">
        <v>49735</v>
      </c>
      <c r="E145" s="12">
        <v>134</v>
      </c>
      <c r="F145" s="54">
        <v>4077</v>
      </c>
      <c r="G145" s="111"/>
      <c r="H145" s="111"/>
      <c r="I145" s="88">
        <v>824689335.53252101</v>
      </c>
      <c r="J145" s="88"/>
      <c r="K145" s="12">
        <v>659680935.40340805</v>
      </c>
      <c r="L145" s="12">
        <v>471942740.333992</v>
      </c>
      <c r="M145" s="12">
        <v>270056759.20537102</v>
      </c>
    </row>
    <row r="146" spans="3:13" s="1" customFormat="1" ht="11.1" customHeight="1" x14ac:dyDescent="0.15">
      <c r="C146" s="52">
        <v>45658</v>
      </c>
      <c r="D146" s="53">
        <v>49766</v>
      </c>
      <c r="E146" s="12">
        <v>135</v>
      </c>
      <c r="F146" s="54">
        <v>4108</v>
      </c>
      <c r="G146" s="111"/>
      <c r="H146" s="111"/>
      <c r="I146" s="88">
        <v>814043289.396474</v>
      </c>
      <c r="J146" s="88"/>
      <c r="K146" s="12">
        <v>650060584.97385502</v>
      </c>
      <c r="L146" s="12">
        <v>463877495.66502202</v>
      </c>
      <c r="M146" s="12">
        <v>264317346.13099399</v>
      </c>
    </row>
    <row r="147" spans="3:13" s="1" customFormat="1" ht="11.1" customHeight="1" x14ac:dyDescent="0.15">
      <c r="C147" s="52">
        <v>45658</v>
      </c>
      <c r="D147" s="53">
        <v>49796</v>
      </c>
      <c r="E147" s="12">
        <v>136</v>
      </c>
      <c r="F147" s="54">
        <v>4138</v>
      </c>
      <c r="G147" s="111"/>
      <c r="H147" s="111"/>
      <c r="I147" s="88">
        <v>803460340.450459</v>
      </c>
      <c r="J147" s="88"/>
      <c r="K147" s="12">
        <v>640556346.75939906</v>
      </c>
      <c r="L147" s="12">
        <v>455970321.01593101</v>
      </c>
      <c r="M147" s="12">
        <v>258746819.515935</v>
      </c>
    </row>
    <row r="148" spans="3:13" s="1" customFormat="1" ht="11.1" customHeight="1" x14ac:dyDescent="0.15">
      <c r="C148" s="52">
        <v>45658</v>
      </c>
      <c r="D148" s="53">
        <v>49827</v>
      </c>
      <c r="E148" s="12">
        <v>137</v>
      </c>
      <c r="F148" s="54">
        <v>4169</v>
      </c>
      <c r="G148" s="111"/>
      <c r="H148" s="111"/>
      <c r="I148" s="88">
        <v>792959959.11447799</v>
      </c>
      <c r="J148" s="88"/>
      <c r="K148" s="12">
        <v>631112716.77427697</v>
      </c>
      <c r="L148" s="12">
        <v>448105486.06681299</v>
      </c>
      <c r="M148" s="12">
        <v>253206776.982862</v>
      </c>
    </row>
    <row r="149" spans="3:13" s="1" customFormat="1" ht="11.1" customHeight="1" x14ac:dyDescent="0.15">
      <c r="C149" s="52">
        <v>45658</v>
      </c>
      <c r="D149" s="53">
        <v>49857</v>
      </c>
      <c r="E149" s="12">
        <v>138</v>
      </c>
      <c r="F149" s="54">
        <v>4199</v>
      </c>
      <c r="G149" s="111"/>
      <c r="H149" s="111"/>
      <c r="I149" s="88">
        <v>782609613.61852896</v>
      </c>
      <c r="J149" s="88"/>
      <c r="K149" s="12">
        <v>621852539.315413</v>
      </c>
      <c r="L149" s="12">
        <v>440443808.32027203</v>
      </c>
      <c r="M149" s="12">
        <v>247857267.144155</v>
      </c>
    </row>
    <row r="150" spans="3:13" s="1" customFormat="1" ht="11.1" customHeight="1" x14ac:dyDescent="0.15">
      <c r="C150" s="52">
        <v>45658</v>
      </c>
      <c r="D150" s="53">
        <v>49888</v>
      </c>
      <c r="E150" s="12">
        <v>139</v>
      </c>
      <c r="F150" s="54">
        <v>4230</v>
      </c>
      <c r="G150" s="111"/>
      <c r="H150" s="111"/>
      <c r="I150" s="88">
        <v>772389796.59261405</v>
      </c>
      <c r="J150" s="88"/>
      <c r="K150" s="12">
        <v>612691056.139431</v>
      </c>
      <c r="L150" s="12">
        <v>432851304.40424299</v>
      </c>
      <c r="M150" s="12">
        <v>242552914.772955</v>
      </c>
    </row>
    <row r="151" spans="3:13" s="1" customFormat="1" ht="11.1" customHeight="1" x14ac:dyDescent="0.15">
      <c r="C151" s="52">
        <v>45658</v>
      </c>
      <c r="D151" s="53">
        <v>49919</v>
      </c>
      <c r="E151" s="12">
        <v>140</v>
      </c>
      <c r="F151" s="54">
        <v>4261</v>
      </c>
      <c r="G151" s="111"/>
      <c r="H151" s="111"/>
      <c r="I151" s="88">
        <v>762263616.46673298</v>
      </c>
      <c r="J151" s="88"/>
      <c r="K151" s="12">
        <v>603633011.83316398</v>
      </c>
      <c r="L151" s="12">
        <v>425367461.535088</v>
      </c>
      <c r="M151" s="12">
        <v>237349681.02200899</v>
      </c>
    </row>
    <row r="152" spans="3:13" s="1" customFormat="1" ht="11.1" customHeight="1" x14ac:dyDescent="0.15">
      <c r="C152" s="52">
        <v>45658</v>
      </c>
      <c r="D152" s="53">
        <v>49949</v>
      </c>
      <c r="E152" s="12">
        <v>141</v>
      </c>
      <c r="F152" s="54">
        <v>4291</v>
      </c>
      <c r="G152" s="111"/>
      <c r="H152" s="111"/>
      <c r="I152" s="88">
        <v>752226586.97088504</v>
      </c>
      <c r="J152" s="88"/>
      <c r="K152" s="12">
        <v>594706973.85459805</v>
      </c>
      <c r="L152" s="12">
        <v>418046008.74489099</v>
      </c>
      <c r="M152" s="12">
        <v>232308206.41284499</v>
      </c>
    </row>
    <row r="153" spans="3:13" s="1" customFormat="1" ht="11.1" customHeight="1" x14ac:dyDescent="0.15">
      <c r="C153" s="52">
        <v>45658</v>
      </c>
      <c r="D153" s="53">
        <v>49980</v>
      </c>
      <c r="E153" s="12">
        <v>142</v>
      </c>
      <c r="F153" s="54">
        <v>4322</v>
      </c>
      <c r="G153" s="111"/>
      <c r="H153" s="111"/>
      <c r="I153" s="88">
        <v>742292250.255072</v>
      </c>
      <c r="J153" s="88"/>
      <c r="K153" s="12">
        <v>585857585.69742501</v>
      </c>
      <c r="L153" s="12">
        <v>410778023.13103497</v>
      </c>
      <c r="M153" s="12">
        <v>227302540.87378401</v>
      </c>
    </row>
    <row r="154" spans="3:13" s="1" customFormat="1" ht="11.1" customHeight="1" x14ac:dyDescent="0.15">
      <c r="C154" s="52">
        <v>45658</v>
      </c>
      <c r="D154" s="53">
        <v>50010</v>
      </c>
      <c r="E154" s="12">
        <v>143</v>
      </c>
      <c r="F154" s="54">
        <v>4352</v>
      </c>
      <c r="G154" s="111"/>
      <c r="H154" s="111"/>
      <c r="I154" s="88">
        <v>732454206.05754101</v>
      </c>
      <c r="J154" s="88"/>
      <c r="K154" s="12">
        <v>577143978.29676902</v>
      </c>
      <c r="L154" s="12">
        <v>403672420.743626</v>
      </c>
      <c r="M154" s="12">
        <v>222455041.40274999</v>
      </c>
    </row>
    <row r="155" spans="3:13" s="1" customFormat="1" ht="11.1" customHeight="1" x14ac:dyDescent="0.15">
      <c r="C155" s="52">
        <v>45658</v>
      </c>
      <c r="D155" s="53">
        <v>50041</v>
      </c>
      <c r="E155" s="12">
        <v>144</v>
      </c>
      <c r="F155" s="54">
        <v>4383</v>
      </c>
      <c r="G155" s="111"/>
      <c r="H155" s="111"/>
      <c r="I155" s="88">
        <v>722684830.030038</v>
      </c>
      <c r="J155" s="88"/>
      <c r="K155" s="12">
        <v>568480286.52904701</v>
      </c>
      <c r="L155" s="12">
        <v>396601554.58993</v>
      </c>
      <c r="M155" s="12">
        <v>217632727.62137601</v>
      </c>
    </row>
    <row r="156" spans="3:13" s="1" customFormat="1" ht="11.1" customHeight="1" x14ac:dyDescent="0.15">
      <c r="C156" s="52">
        <v>45658</v>
      </c>
      <c r="D156" s="53">
        <v>50072</v>
      </c>
      <c r="E156" s="12">
        <v>145</v>
      </c>
      <c r="F156" s="54">
        <v>4414</v>
      </c>
      <c r="G156" s="111"/>
      <c r="H156" s="111"/>
      <c r="I156" s="88">
        <v>712466477.73256505</v>
      </c>
      <c r="J156" s="88"/>
      <c r="K156" s="12">
        <v>559491747.123649</v>
      </c>
      <c r="L156" s="12">
        <v>389337988.54186797</v>
      </c>
      <c r="M156" s="12">
        <v>212741978.25162899</v>
      </c>
    </row>
    <row r="157" spans="3:13" s="1" customFormat="1" ht="11.1" customHeight="1" x14ac:dyDescent="0.15">
      <c r="C157" s="52">
        <v>45658</v>
      </c>
      <c r="D157" s="53">
        <v>50100</v>
      </c>
      <c r="E157" s="12">
        <v>146</v>
      </c>
      <c r="F157" s="54">
        <v>4442</v>
      </c>
      <c r="G157" s="111"/>
      <c r="H157" s="111"/>
      <c r="I157" s="88">
        <v>702926901.46511805</v>
      </c>
      <c r="J157" s="88"/>
      <c r="K157" s="12">
        <v>551154727.61090505</v>
      </c>
      <c r="L157" s="12">
        <v>382655314.31932998</v>
      </c>
      <c r="M157" s="12">
        <v>208290361.127536</v>
      </c>
    </row>
    <row r="158" spans="3:13" s="1" customFormat="1" ht="11.1" customHeight="1" x14ac:dyDescent="0.15">
      <c r="C158" s="52">
        <v>45658</v>
      </c>
      <c r="D158" s="53">
        <v>50131</v>
      </c>
      <c r="E158" s="12">
        <v>147</v>
      </c>
      <c r="F158" s="54">
        <v>4473</v>
      </c>
      <c r="G158" s="111"/>
      <c r="H158" s="111"/>
      <c r="I158" s="88">
        <v>693459718.09770095</v>
      </c>
      <c r="J158" s="88"/>
      <c r="K158" s="12">
        <v>542809438.14945602</v>
      </c>
      <c r="L158" s="12">
        <v>375902916.67709601</v>
      </c>
      <c r="M158" s="12">
        <v>203748180.34809199</v>
      </c>
    </row>
    <row r="159" spans="3:13" s="1" customFormat="1" ht="11.1" customHeight="1" x14ac:dyDescent="0.15">
      <c r="C159" s="52">
        <v>45658</v>
      </c>
      <c r="D159" s="53">
        <v>50161</v>
      </c>
      <c r="E159" s="12">
        <v>148</v>
      </c>
      <c r="F159" s="54">
        <v>4503</v>
      </c>
      <c r="G159" s="111"/>
      <c r="H159" s="111"/>
      <c r="I159" s="88">
        <v>684049044.800313</v>
      </c>
      <c r="J159" s="88"/>
      <c r="K159" s="12">
        <v>534564301.34937</v>
      </c>
      <c r="L159" s="12">
        <v>369281903.04781002</v>
      </c>
      <c r="M159" s="12">
        <v>199338943.42855</v>
      </c>
    </row>
    <row r="160" spans="3:13" s="1" customFormat="1" ht="11.1" customHeight="1" x14ac:dyDescent="0.15">
      <c r="C160" s="52">
        <v>45658</v>
      </c>
      <c r="D160" s="53">
        <v>50192</v>
      </c>
      <c r="E160" s="12">
        <v>149</v>
      </c>
      <c r="F160" s="54">
        <v>4534</v>
      </c>
      <c r="G160" s="111"/>
      <c r="H160" s="111"/>
      <c r="I160" s="88">
        <v>674624069.14295197</v>
      </c>
      <c r="J160" s="88"/>
      <c r="K160" s="12">
        <v>526304790.36383402</v>
      </c>
      <c r="L160" s="12">
        <v>362651508.40779901</v>
      </c>
      <c r="M160" s="12">
        <v>194930696.49798101</v>
      </c>
    </row>
    <row r="161" spans="3:13" s="1" customFormat="1" ht="11.1" customHeight="1" x14ac:dyDescent="0.15">
      <c r="C161" s="52">
        <v>45658</v>
      </c>
      <c r="D161" s="53">
        <v>50222</v>
      </c>
      <c r="E161" s="12">
        <v>150</v>
      </c>
      <c r="F161" s="54">
        <v>4564</v>
      </c>
      <c r="G161" s="111"/>
      <c r="H161" s="111"/>
      <c r="I161" s="88">
        <v>665310022.76562202</v>
      </c>
      <c r="J161" s="88"/>
      <c r="K161" s="12">
        <v>518186527.62187898</v>
      </c>
      <c r="L161" s="12">
        <v>356178786.638987</v>
      </c>
      <c r="M161" s="12">
        <v>190666713.13380501</v>
      </c>
    </row>
    <row r="162" spans="3:13" s="1" customFormat="1" ht="11.1" customHeight="1" x14ac:dyDescent="0.15">
      <c r="C162" s="52">
        <v>45658</v>
      </c>
      <c r="D162" s="53">
        <v>50253</v>
      </c>
      <c r="E162" s="12">
        <v>151</v>
      </c>
      <c r="F162" s="54">
        <v>4595</v>
      </c>
      <c r="G162" s="111"/>
      <c r="H162" s="111"/>
      <c r="I162" s="88">
        <v>656041361.61831903</v>
      </c>
      <c r="J162" s="88"/>
      <c r="K162" s="12">
        <v>510100855.44918698</v>
      </c>
      <c r="L162" s="12">
        <v>349729347.25301498</v>
      </c>
      <c r="M162" s="12">
        <v>186421297.64054099</v>
      </c>
    </row>
    <row r="163" spans="3:13" s="1" customFormat="1" ht="11.1" customHeight="1" x14ac:dyDescent="0.15">
      <c r="C163" s="52">
        <v>45658</v>
      </c>
      <c r="D163" s="53">
        <v>50284</v>
      </c>
      <c r="E163" s="12">
        <v>152</v>
      </c>
      <c r="F163" s="54">
        <v>4626</v>
      </c>
      <c r="G163" s="111"/>
      <c r="H163" s="111"/>
      <c r="I163" s="88">
        <v>646824286.02104402</v>
      </c>
      <c r="J163" s="88"/>
      <c r="K163" s="12">
        <v>502081162.41517502</v>
      </c>
      <c r="L163" s="12">
        <v>343355529.43991798</v>
      </c>
      <c r="M163" s="12">
        <v>182248563.84168699</v>
      </c>
    </row>
    <row r="164" spans="3:13" s="1" customFormat="1" ht="11.1" customHeight="1" x14ac:dyDescent="0.15">
      <c r="C164" s="52">
        <v>45658</v>
      </c>
      <c r="D164" s="53">
        <v>50314</v>
      </c>
      <c r="E164" s="12">
        <v>153</v>
      </c>
      <c r="F164" s="54">
        <v>4656</v>
      </c>
      <c r="G164" s="111"/>
      <c r="H164" s="111"/>
      <c r="I164" s="88">
        <v>637675816.93380105</v>
      </c>
      <c r="J164" s="88"/>
      <c r="K164" s="12">
        <v>494167428.87361801</v>
      </c>
      <c r="L164" s="12">
        <v>337111837.50777698</v>
      </c>
      <c r="M164" s="12">
        <v>178201007.55348599</v>
      </c>
    </row>
    <row r="165" spans="3:13" s="1" customFormat="1" ht="11.1" customHeight="1" x14ac:dyDescent="0.15">
      <c r="C165" s="52">
        <v>45658</v>
      </c>
      <c r="D165" s="53">
        <v>50345</v>
      </c>
      <c r="E165" s="12">
        <v>154</v>
      </c>
      <c r="F165" s="54">
        <v>4687</v>
      </c>
      <c r="G165" s="111"/>
      <c r="H165" s="111"/>
      <c r="I165" s="88">
        <v>628589005.306584</v>
      </c>
      <c r="J165" s="88"/>
      <c r="K165" s="12">
        <v>486299395.24140602</v>
      </c>
      <c r="L165" s="12">
        <v>330900716.85319</v>
      </c>
      <c r="M165" s="12">
        <v>174176869.22635901</v>
      </c>
    </row>
    <row r="166" spans="3:13" s="1" customFormat="1" ht="11.1" customHeight="1" x14ac:dyDescent="0.15">
      <c r="C166" s="52">
        <v>45658</v>
      </c>
      <c r="D166" s="53">
        <v>50375</v>
      </c>
      <c r="E166" s="12">
        <v>155</v>
      </c>
      <c r="F166" s="54">
        <v>4717</v>
      </c>
      <c r="G166" s="111"/>
      <c r="H166" s="111"/>
      <c r="I166" s="88">
        <v>619505090.72939801</v>
      </c>
      <c r="J166" s="88"/>
      <c r="K166" s="12">
        <v>478485067.46528399</v>
      </c>
      <c r="L166" s="12">
        <v>324782136.74471301</v>
      </c>
      <c r="M166" s="12">
        <v>170255437.16416001</v>
      </c>
    </row>
    <row r="167" spans="3:13" s="1" customFormat="1" ht="11.1" customHeight="1" x14ac:dyDescent="0.15">
      <c r="C167" s="52">
        <v>45658</v>
      </c>
      <c r="D167" s="53">
        <v>50406</v>
      </c>
      <c r="E167" s="12">
        <v>156</v>
      </c>
      <c r="F167" s="54">
        <v>4748</v>
      </c>
      <c r="G167" s="111"/>
      <c r="H167" s="111"/>
      <c r="I167" s="88">
        <v>610545065.29224002</v>
      </c>
      <c r="J167" s="88"/>
      <c r="K167" s="12">
        <v>470764834.16335303</v>
      </c>
      <c r="L167" s="12">
        <v>318729199.92006701</v>
      </c>
      <c r="M167" s="12">
        <v>166374716.161993</v>
      </c>
    </row>
    <row r="168" spans="3:13" s="1" customFormat="1" ht="11.1" customHeight="1" x14ac:dyDescent="0.15">
      <c r="C168" s="52">
        <v>45658</v>
      </c>
      <c r="D168" s="53">
        <v>50437</v>
      </c>
      <c r="E168" s="12">
        <v>157</v>
      </c>
      <c r="F168" s="54">
        <v>4779</v>
      </c>
      <c r="G168" s="111"/>
      <c r="H168" s="111"/>
      <c r="I168" s="88">
        <v>601635707.135113</v>
      </c>
      <c r="J168" s="88"/>
      <c r="K168" s="12">
        <v>463108413.67541403</v>
      </c>
      <c r="L168" s="12">
        <v>312748044.46627998</v>
      </c>
      <c r="M168" s="12">
        <v>162561125.47922</v>
      </c>
    </row>
    <row r="169" spans="3:13" s="1" customFormat="1" ht="11.1" customHeight="1" x14ac:dyDescent="0.15">
      <c r="C169" s="52">
        <v>45658</v>
      </c>
      <c r="D169" s="53">
        <v>50465</v>
      </c>
      <c r="E169" s="12">
        <v>158</v>
      </c>
      <c r="F169" s="54">
        <v>4807</v>
      </c>
      <c r="G169" s="111"/>
      <c r="H169" s="111"/>
      <c r="I169" s="88">
        <v>592800575.97801197</v>
      </c>
      <c r="J169" s="88"/>
      <c r="K169" s="12">
        <v>455608489.09402198</v>
      </c>
      <c r="L169" s="12">
        <v>306976305.631823</v>
      </c>
      <c r="M169" s="12">
        <v>158950522.911715</v>
      </c>
    </row>
    <row r="170" spans="3:13" s="1" customFormat="1" ht="11.1" customHeight="1" x14ac:dyDescent="0.15">
      <c r="C170" s="52">
        <v>45658</v>
      </c>
      <c r="D170" s="53">
        <v>50496</v>
      </c>
      <c r="E170" s="12">
        <v>159</v>
      </c>
      <c r="F170" s="54">
        <v>4838</v>
      </c>
      <c r="G170" s="111"/>
      <c r="H170" s="111"/>
      <c r="I170" s="88">
        <v>584067395.43094301</v>
      </c>
      <c r="J170" s="88"/>
      <c r="K170" s="12">
        <v>448135070.62966698</v>
      </c>
      <c r="L170" s="12">
        <v>301173026.58566099</v>
      </c>
      <c r="M170" s="12">
        <v>155285104.52157399</v>
      </c>
    </row>
    <row r="171" spans="3:13" s="1" customFormat="1" ht="11.1" customHeight="1" x14ac:dyDescent="0.15">
      <c r="C171" s="52">
        <v>45658</v>
      </c>
      <c r="D171" s="53">
        <v>50526</v>
      </c>
      <c r="E171" s="12">
        <v>160</v>
      </c>
      <c r="F171" s="54">
        <v>4868</v>
      </c>
      <c r="G171" s="111"/>
      <c r="H171" s="111"/>
      <c r="I171" s="88">
        <v>575322106.23390198</v>
      </c>
      <c r="J171" s="88"/>
      <c r="K171" s="12">
        <v>440700549.12152898</v>
      </c>
      <c r="L171" s="12">
        <v>295447622.540461</v>
      </c>
      <c r="M171" s="12">
        <v>151708637.65571299</v>
      </c>
    </row>
    <row r="172" spans="3:13" s="1" customFormat="1" ht="11.1" customHeight="1" x14ac:dyDescent="0.15">
      <c r="C172" s="52">
        <v>45658</v>
      </c>
      <c r="D172" s="53">
        <v>50557</v>
      </c>
      <c r="E172" s="12">
        <v>161</v>
      </c>
      <c r="F172" s="54">
        <v>4899</v>
      </c>
      <c r="G172" s="111"/>
      <c r="H172" s="111"/>
      <c r="I172" s="88">
        <v>566720250.33689106</v>
      </c>
      <c r="J172" s="88"/>
      <c r="K172" s="12">
        <v>433375185.27479798</v>
      </c>
      <c r="L172" s="12">
        <v>289797771.26389802</v>
      </c>
      <c r="M172" s="12">
        <v>148177229.19599301</v>
      </c>
    </row>
    <row r="173" spans="3:13" s="1" customFormat="1" ht="11.1" customHeight="1" x14ac:dyDescent="0.15">
      <c r="C173" s="52">
        <v>45658</v>
      </c>
      <c r="D173" s="53">
        <v>50587</v>
      </c>
      <c r="E173" s="12">
        <v>162</v>
      </c>
      <c r="F173" s="54">
        <v>4929</v>
      </c>
      <c r="G173" s="111"/>
      <c r="H173" s="111"/>
      <c r="I173" s="88">
        <v>557984124.83991003</v>
      </c>
      <c r="J173" s="88"/>
      <c r="K173" s="12">
        <v>425994225.75742102</v>
      </c>
      <c r="L173" s="12">
        <v>284161005.27395803</v>
      </c>
      <c r="M173" s="12">
        <v>144699487.310561</v>
      </c>
    </row>
    <row r="174" spans="3:13" s="1" customFormat="1" ht="11.1" customHeight="1" x14ac:dyDescent="0.15">
      <c r="C174" s="52">
        <v>45658</v>
      </c>
      <c r="D174" s="53">
        <v>50618</v>
      </c>
      <c r="E174" s="12">
        <v>163</v>
      </c>
      <c r="F174" s="54">
        <v>4960</v>
      </c>
      <c r="G174" s="111"/>
      <c r="H174" s="111"/>
      <c r="I174" s="88">
        <v>548978547.84295797</v>
      </c>
      <c r="J174" s="88"/>
      <c r="K174" s="12">
        <v>418408041.22854102</v>
      </c>
      <c r="L174" s="12">
        <v>278390802.85749102</v>
      </c>
      <c r="M174" s="12">
        <v>141160768.77480501</v>
      </c>
    </row>
    <row r="175" spans="3:13" s="1" customFormat="1" ht="11.1" customHeight="1" x14ac:dyDescent="0.15">
      <c r="C175" s="52">
        <v>45658</v>
      </c>
      <c r="D175" s="53">
        <v>50649</v>
      </c>
      <c r="E175" s="12">
        <v>164</v>
      </c>
      <c r="F175" s="54">
        <v>4991</v>
      </c>
      <c r="G175" s="111"/>
      <c r="H175" s="111"/>
      <c r="I175" s="88">
        <v>540378588.09603596</v>
      </c>
      <c r="J175" s="88"/>
      <c r="K175" s="12">
        <v>411154984.55826199</v>
      </c>
      <c r="L175" s="12">
        <v>272869197.46205699</v>
      </c>
      <c r="M175" s="12">
        <v>137774950.79218701</v>
      </c>
    </row>
    <row r="176" spans="3:13" s="1" customFormat="1" ht="11.1" customHeight="1" x14ac:dyDescent="0.15">
      <c r="C176" s="52">
        <v>45658</v>
      </c>
      <c r="D176" s="53">
        <v>50679</v>
      </c>
      <c r="E176" s="12">
        <v>165</v>
      </c>
      <c r="F176" s="54">
        <v>5021</v>
      </c>
      <c r="G176" s="111"/>
      <c r="H176" s="111"/>
      <c r="I176" s="88">
        <v>531970089.33914399</v>
      </c>
      <c r="J176" s="88"/>
      <c r="K176" s="12">
        <v>404092883.45833099</v>
      </c>
      <c r="L176" s="12">
        <v>267522259.143985</v>
      </c>
      <c r="M176" s="12">
        <v>134521517.465886</v>
      </c>
    </row>
    <row r="177" spans="3:13" s="1" customFormat="1" ht="11.1" customHeight="1" x14ac:dyDescent="0.15">
      <c r="C177" s="52">
        <v>45658</v>
      </c>
      <c r="D177" s="53">
        <v>50710</v>
      </c>
      <c r="E177" s="12">
        <v>166</v>
      </c>
      <c r="F177" s="54">
        <v>5052</v>
      </c>
      <c r="G177" s="111"/>
      <c r="H177" s="111"/>
      <c r="I177" s="88">
        <v>523604133.392281</v>
      </c>
      <c r="J177" s="88"/>
      <c r="K177" s="12">
        <v>397063378.13060403</v>
      </c>
      <c r="L177" s="12">
        <v>262199975.76156399</v>
      </c>
      <c r="M177" s="12">
        <v>131286811.585365</v>
      </c>
    </row>
    <row r="178" spans="3:13" s="1" customFormat="1" ht="11.1" customHeight="1" x14ac:dyDescent="0.15">
      <c r="C178" s="52">
        <v>45658</v>
      </c>
      <c r="D178" s="53">
        <v>50740</v>
      </c>
      <c r="E178" s="12">
        <v>167</v>
      </c>
      <c r="F178" s="54">
        <v>5082</v>
      </c>
      <c r="G178" s="111"/>
      <c r="H178" s="111"/>
      <c r="I178" s="88">
        <v>515271630.435449</v>
      </c>
      <c r="J178" s="88"/>
      <c r="K178" s="12">
        <v>390103241.66750801</v>
      </c>
      <c r="L178" s="12">
        <v>256969831.99186701</v>
      </c>
      <c r="M178" s="12">
        <v>128140577.83454201</v>
      </c>
    </row>
    <row r="179" spans="3:13" s="1" customFormat="1" ht="11.1" customHeight="1" x14ac:dyDescent="0.15">
      <c r="C179" s="52">
        <v>45658</v>
      </c>
      <c r="D179" s="53">
        <v>50771</v>
      </c>
      <c r="E179" s="12">
        <v>168</v>
      </c>
      <c r="F179" s="54">
        <v>5113</v>
      </c>
      <c r="G179" s="111"/>
      <c r="H179" s="111"/>
      <c r="I179" s="88">
        <v>506972116.53111303</v>
      </c>
      <c r="J179" s="88"/>
      <c r="K179" s="12">
        <v>383168836.37667298</v>
      </c>
      <c r="L179" s="12">
        <v>251760072.138322</v>
      </c>
      <c r="M179" s="12">
        <v>125010937.29545499</v>
      </c>
    </row>
    <row r="180" spans="3:13" s="1" customFormat="1" ht="11.1" customHeight="1" x14ac:dyDescent="0.15">
      <c r="C180" s="52">
        <v>45658</v>
      </c>
      <c r="D180" s="53">
        <v>50802</v>
      </c>
      <c r="E180" s="12">
        <v>169</v>
      </c>
      <c r="F180" s="54">
        <v>5144</v>
      </c>
      <c r="G180" s="111"/>
      <c r="H180" s="111"/>
      <c r="I180" s="88">
        <v>498689648.90678501</v>
      </c>
      <c r="J180" s="88"/>
      <c r="K180" s="12">
        <v>376269693.12156302</v>
      </c>
      <c r="L180" s="12">
        <v>246598259.11805201</v>
      </c>
      <c r="M180" s="12">
        <v>121929216.461574</v>
      </c>
    </row>
    <row r="181" spans="3:13" s="1" customFormat="1" ht="11.1" customHeight="1" x14ac:dyDescent="0.15">
      <c r="C181" s="52">
        <v>45658</v>
      </c>
      <c r="D181" s="53">
        <v>50830</v>
      </c>
      <c r="E181" s="12">
        <v>170</v>
      </c>
      <c r="F181" s="54">
        <v>5172</v>
      </c>
      <c r="G181" s="111"/>
      <c r="H181" s="111"/>
      <c r="I181" s="88">
        <v>490451795.50246602</v>
      </c>
      <c r="J181" s="88"/>
      <c r="K181" s="12">
        <v>369487148.33238101</v>
      </c>
      <c r="L181" s="12">
        <v>241596823.79636201</v>
      </c>
      <c r="M181" s="12">
        <v>118999190.831726</v>
      </c>
    </row>
    <row r="182" spans="3:13" s="1" customFormat="1" ht="11.1" customHeight="1" x14ac:dyDescent="0.15">
      <c r="C182" s="52">
        <v>45658</v>
      </c>
      <c r="D182" s="53">
        <v>50861</v>
      </c>
      <c r="E182" s="12">
        <v>171</v>
      </c>
      <c r="F182" s="54">
        <v>5203</v>
      </c>
      <c r="G182" s="111"/>
      <c r="H182" s="111"/>
      <c r="I182" s="88">
        <v>482246121.66815603</v>
      </c>
      <c r="J182" s="88"/>
      <c r="K182" s="12">
        <v>362689122.77306402</v>
      </c>
      <c r="L182" s="12">
        <v>236548668.182262</v>
      </c>
      <c r="M182" s="12">
        <v>116019212.861793</v>
      </c>
    </row>
    <row r="183" spans="3:13" s="1" customFormat="1" ht="11.1" customHeight="1" x14ac:dyDescent="0.15">
      <c r="C183" s="52">
        <v>45658</v>
      </c>
      <c r="D183" s="53">
        <v>50891</v>
      </c>
      <c r="E183" s="12">
        <v>172</v>
      </c>
      <c r="F183" s="54">
        <v>5233</v>
      </c>
      <c r="G183" s="111"/>
      <c r="H183" s="111"/>
      <c r="I183" s="88">
        <v>473957321.03385401</v>
      </c>
      <c r="J183" s="88"/>
      <c r="K183" s="12">
        <v>355870168.39975202</v>
      </c>
      <c r="L183" s="12">
        <v>231530029.60323101</v>
      </c>
      <c r="M183" s="12">
        <v>113092243.130918</v>
      </c>
    </row>
    <row r="184" spans="3:13" s="1" customFormat="1" ht="11.1" customHeight="1" x14ac:dyDescent="0.15">
      <c r="C184" s="52">
        <v>45658</v>
      </c>
      <c r="D184" s="53">
        <v>50922</v>
      </c>
      <c r="E184" s="12">
        <v>173</v>
      </c>
      <c r="F184" s="54">
        <v>5264</v>
      </c>
      <c r="G184" s="111"/>
      <c r="H184" s="111"/>
      <c r="I184" s="88">
        <v>465864098.139561</v>
      </c>
      <c r="J184" s="88"/>
      <c r="K184" s="12">
        <v>349200108.24114001</v>
      </c>
      <c r="L184" s="12">
        <v>226612679.50586599</v>
      </c>
      <c r="M184" s="12">
        <v>110221499.852488</v>
      </c>
    </row>
    <row r="185" spans="3:13" s="1" customFormat="1" ht="11.1" customHeight="1" x14ac:dyDescent="0.15">
      <c r="C185" s="52">
        <v>45658</v>
      </c>
      <c r="D185" s="53">
        <v>50952</v>
      </c>
      <c r="E185" s="12">
        <v>174</v>
      </c>
      <c r="F185" s="54">
        <v>5294</v>
      </c>
      <c r="G185" s="111"/>
      <c r="H185" s="111"/>
      <c r="I185" s="88">
        <v>457860710.69527602</v>
      </c>
      <c r="J185" s="88"/>
      <c r="K185" s="12">
        <v>342637636.20993602</v>
      </c>
      <c r="L185" s="12">
        <v>221806704.296278</v>
      </c>
      <c r="M185" s="12">
        <v>107441697.893626</v>
      </c>
    </row>
    <row r="186" spans="3:13" s="1" customFormat="1" ht="11.1" customHeight="1" x14ac:dyDescent="0.15">
      <c r="C186" s="52">
        <v>45658</v>
      </c>
      <c r="D186" s="53">
        <v>50983</v>
      </c>
      <c r="E186" s="12">
        <v>175</v>
      </c>
      <c r="F186" s="54">
        <v>5325</v>
      </c>
      <c r="G186" s="111"/>
      <c r="H186" s="111"/>
      <c r="I186" s="88">
        <v>449908903.301</v>
      </c>
      <c r="J186" s="88"/>
      <c r="K186" s="12">
        <v>336115897.31931102</v>
      </c>
      <c r="L186" s="12">
        <v>217031489.17899099</v>
      </c>
      <c r="M186" s="12">
        <v>104683338.353441</v>
      </c>
    </row>
    <row r="187" spans="3:13" s="1" customFormat="1" ht="11.1" customHeight="1" x14ac:dyDescent="0.15">
      <c r="C187" s="52">
        <v>45658</v>
      </c>
      <c r="D187" s="53">
        <v>51014</v>
      </c>
      <c r="E187" s="12">
        <v>176</v>
      </c>
      <c r="F187" s="54">
        <v>5356</v>
      </c>
      <c r="G187" s="111"/>
      <c r="H187" s="111"/>
      <c r="I187" s="88">
        <v>442047169.41673303</v>
      </c>
      <c r="J187" s="88"/>
      <c r="K187" s="12">
        <v>329682473.05434901</v>
      </c>
      <c r="L187" s="12">
        <v>212336008.25791499</v>
      </c>
      <c r="M187" s="12">
        <v>101984713.870708</v>
      </c>
    </row>
    <row r="188" spans="3:13" s="1" customFormat="1" ht="11.1" customHeight="1" x14ac:dyDescent="0.15">
      <c r="C188" s="52">
        <v>45658</v>
      </c>
      <c r="D188" s="53">
        <v>51044</v>
      </c>
      <c r="E188" s="12">
        <v>177</v>
      </c>
      <c r="F188" s="54">
        <v>5386</v>
      </c>
      <c r="G188" s="111"/>
      <c r="H188" s="111"/>
      <c r="I188" s="88">
        <v>434301518.25247502</v>
      </c>
      <c r="J188" s="88"/>
      <c r="K188" s="12">
        <v>323374040.64485598</v>
      </c>
      <c r="L188" s="12">
        <v>207760369.98057699</v>
      </c>
      <c r="M188" s="12">
        <v>99377994.11451</v>
      </c>
    </row>
    <row r="189" spans="3:13" s="1" customFormat="1" ht="11.1" customHeight="1" x14ac:dyDescent="0.15">
      <c r="C189" s="52">
        <v>45658</v>
      </c>
      <c r="D189" s="53">
        <v>51075</v>
      </c>
      <c r="E189" s="12">
        <v>178</v>
      </c>
      <c r="F189" s="54">
        <v>5417</v>
      </c>
      <c r="G189" s="111"/>
      <c r="H189" s="111"/>
      <c r="I189" s="88">
        <v>426629891.31822503</v>
      </c>
      <c r="J189" s="88"/>
      <c r="K189" s="12">
        <v>317123090.54384798</v>
      </c>
      <c r="L189" s="12">
        <v>203226114.94216701</v>
      </c>
      <c r="M189" s="12">
        <v>96797390.800748006</v>
      </c>
    </row>
    <row r="190" spans="3:13" s="1" customFormat="1" ht="11.1" customHeight="1" x14ac:dyDescent="0.15">
      <c r="C190" s="52">
        <v>45658</v>
      </c>
      <c r="D190" s="53">
        <v>51105</v>
      </c>
      <c r="E190" s="12">
        <v>179</v>
      </c>
      <c r="F190" s="54">
        <v>5447</v>
      </c>
      <c r="G190" s="111"/>
      <c r="H190" s="111"/>
      <c r="I190" s="88">
        <v>418426537.673985</v>
      </c>
      <c r="J190" s="88"/>
      <c r="K190" s="12">
        <v>310514843.78454101</v>
      </c>
      <c r="L190" s="12">
        <v>198501495.39151299</v>
      </c>
      <c r="M190" s="12">
        <v>94159469.361244097</v>
      </c>
    </row>
    <row r="191" spans="3:13" s="1" customFormat="1" ht="11.1" customHeight="1" x14ac:dyDescent="0.15">
      <c r="C191" s="52">
        <v>45658</v>
      </c>
      <c r="D191" s="53">
        <v>51136</v>
      </c>
      <c r="E191" s="12">
        <v>180</v>
      </c>
      <c r="F191" s="54">
        <v>5478</v>
      </c>
      <c r="G191" s="111"/>
      <c r="H191" s="111"/>
      <c r="I191" s="88">
        <v>410916885.419752</v>
      </c>
      <c r="J191" s="88"/>
      <c r="K191" s="12">
        <v>304424717.62487602</v>
      </c>
      <c r="L191" s="12">
        <v>194113357.579211</v>
      </c>
      <c r="M191" s="12">
        <v>91687949.592062294</v>
      </c>
    </row>
    <row r="192" spans="3:13" s="1" customFormat="1" ht="11.1" customHeight="1" x14ac:dyDescent="0.15">
      <c r="C192" s="52">
        <v>45658</v>
      </c>
      <c r="D192" s="53">
        <v>51167</v>
      </c>
      <c r="E192" s="12">
        <v>181</v>
      </c>
      <c r="F192" s="54">
        <v>5509</v>
      </c>
      <c r="G192" s="111"/>
      <c r="H192" s="111"/>
      <c r="I192" s="88">
        <v>403451276.52552903</v>
      </c>
      <c r="J192" s="88"/>
      <c r="K192" s="12">
        <v>298386930.68077701</v>
      </c>
      <c r="L192" s="12">
        <v>189779544.45325601</v>
      </c>
      <c r="M192" s="12">
        <v>89261228.246995702</v>
      </c>
    </row>
    <row r="193" spans="3:13" s="1" customFormat="1" ht="11.1" customHeight="1" x14ac:dyDescent="0.15">
      <c r="C193" s="52">
        <v>45658</v>
      </c>
      <c r="D193" s="53">
        <v>51196</v>
      </c>
      <c r="E193" s="12">
        <v>182</v>
      </c>
      <c r="F193" s="54">
        <v>5538</v>
      </c>
      <c r="G193" s="111"/>
      <c r="H193" s="111"/>
      <c r="I193" s="88">
        <v>396044520.97131503</v>
      </c>
      <c r="J193" s="88"/>
      <c r="K193" s="12">
        <v>292444228.22793299</v>
      </c>
      <c r="L193" s="12">
        <v>185557323.16640601</v>
      </c>
      <c r="M193" s="12">
        <v>86929484.618374601</v>
      </c>
    </row>
    <row r="194" spans="3:13" s="1" customFormat="1" ht="11.1" customHeight="1" x14ac:dyDescent="0.15">
      <c r="C194" s="52">
        <v>45658</v>
      </c>
      <c r="D194" s="53">
        <v>51227</v>
      </c>
      <c r="E194" s="12">
        <v>183</v>
      </c>
      <c r="F194" s="54">
        <v>5569</v>
      </c>
      <c r="G194" s="111"/>
      <c r="H194" s="111"/>
      <c r="I194" s="88">
        <v>388697053.927109</v>
      </c>
      <c r="J194" s="88"/>
      <c r="K194" s="12">
        <v>286531961.588144</v>
      </c>
      <c r="L194" s="12">
        <v>181343590.485888</v>
      </c>
      <c r="M194" s="12">
        <v>84595611.8408003</v>
      </c>
    </row>
    <row r="195" spans="3:13" s="1" customFormat="1" ht="11.1" customHeight="1" x14ac:dyDescent="0.15">
      <c r="C195" s="52">
        <v>45658</v>
      </c>
      <c r="D195" s="53">
        <v>51257</v>
      </c>
      <c r="E195" s="12">
        <v>184</v>
      </c>
      <c r="F195" s="54">
        <v>5599</v>
      </c>
      <c r="G195" s="111"/>
      <c r="H195" s="111"/>
      <c r="I195" s="88">
        <v>381400322.06291199</v>
      </c>
      <c r="J195" s="88"/>
      <c r="K195" s="12">
        <v>280691615.31997198</v>
      </c>
      <c r="L195" s="12">
        <v>177210048.473557</v>
      </c>
      <c r="M195" s="12">
        <v>82328471.687702999</v>
      </c>
    </row>
    <row r="196" spans="3:13" s="1" customFormat="1" ht="11.1" customHeight="1" x14ac:dyDescent="0.15">
      <c r="C196" s="52">
        <v>45658</v>
      </c>
      <c r="D196" s="53">
        <v>51288</v>
      </c>
      <c r="E196" s="12">
        <v>185</v>
      </c>
      <c r="F196" s="54">
        <v>5630</v>
      </c>
      <c r="G196" s="111"/>
      <c r="H196" s="111"/>
      <c r="I196" s="88">
        <v>374183922.418724</v>
      </c>
      <c r="J196" s="88"/>
      <c r="K196" s="12">
        <v>274913639.03346997</v>
      </c>
      <c r="L196" s="12">
        <v>173120813.45392099</v>
      </c>
      <c r="M196" s="12">
        <v>80088030.304123104</v>
      </c>
    </row>
    <row r="197" spans="3:13" s="1" customFormat="1" ht="11.1" customHeight="1" x14ac:dyDescent="0.15">
      <c r="C197" s="52">
        <v>45658</v>
      </c>
      <c r="D197" s="53">
        <v>51318</v>
      </c>
      <c r="E197" s="12">
        <v>186</v>
      </c>
      <c r="F197" s="54">
        <v>5660</v>
      </c>
      <c r="G197" s="111"/>
      <c r="H197" s="111"/>
      <c r="I197" s="88">
        <v>366943193.19920897</v>
      </c>
      <c r="J197" s="88"/>
      <c r="K197" s="12">
        <v>269151348.29805797</v>
      </c>
      <c r="L197" s="12">
        <v>169074972.122181</v>
      </c>
      <c r="M197" s="12">
        <v>77895745.228165507</v>
      </c>
    </row>
    <row r="198" spans="3:13" s="1" customFormat="1" ht="11.1" customHeight="1" x14ac:dyDescent="0.15">
      <c r="C198" s="52">
        <v>45658</v>
      </c>
      <c r="D198" s="53">
        <v>51349</v>
      </c>
      <c r="E198" s="12">
        <v>187</v>
      </c>
      <c r="F198" s="54">
        <v>5691</v>
      </c>
      <c r="G198" s="111"/>
      <c r="H198" s="111"/>
      <c r="I198" s="88">
        <v>359894000.09969503</v>
      </c>
      <c r="J198" s="88"/>
      <c r="K198" s="12">
        <v>263533062.705268</v>
      </c>
      <c r="L198" s="12">
        <v>165124671.61608201</v>
      </c>
      <c r="M198" s="12">
        <v>75753551.537506804</v>
      </c>
    </row>
    <row r="199" spans="3:13" s="1" customFormat="1" ht="11.1" customHeight="1" x14ac:dyDescent="0.15">
      <c r="C199" s="52">
        <v>45658</v>
      </c>
      <c r="D199" s="53">
        <v>51380</v>
      </c>
      <c r="E199" s="12">
        <v>188</v>
      </c>
      <c r="F199" s="54">
        <v>5722</v>
      </c>
      <c r="G199" s="111"/>
      <c r="H199" s="111"/>
      <c r="I199" s="88">
        <v>352918934.270181</v>
      </c>
      <c r="J199" s="88"/>
      <c r="K199" s="12">
        <v>257987248.68106401</v>
      </c>
      <c r="L199" s="12">
        <v>161238664.189794</v>
      </c>
      <c r="M199" s="12">
        <v>73657477.661568999</v>
      </c>
    </row>
    <row r="200" spans="3:13" s="1" customFormat="1" ht="11.1" customHeight="1" x14ac:dyDescent="0.15">
      <c r="C200" s="52">
        <v>45658</v>
      </c>
      <c r="D200" s="53">
        <v>51410</v>
      </c>
      <c r="E200" s="12">
        <v>189</v>
      </c>
      <c r="F200" s="54">
        <v>5752</v>
      </c>
      <c r="G200" s="111"/>
      <c r="H200" s="111"/>
      <c r="I200" s="88">
        <v>346061591.480667</v>
      </c>
      <c r="J200" s="88"/>
      <c r="K200" s="12">
        <v>252559228.925396</v>
      </c>
      <c r="L200" s="12">
        <v>157457720.81851801</v>
      </c>
      <c r="M200" s="12">
        <v>71635400.858594507</v>
      </c>
    </row>
    <row r="201" spans="3:13" s="1" customFormat="1" ht="11.1" customHeight="1" x14ac:dyDescent="0.15">
      <c r="C201" s="52">
        <v>45658</v>
      </c>
      <c r="D201" s="53">
        <v>51441</v>
      </c>
      <c r="E201" s="12">
        <v>190</v>
      </c>
      <c r="F201" s="54">
        <v>5783</v>
      </c>
      <c r="G201" s="111"/>
      <c r="H201" s="111"/>
      <c r="I201" s="88">
        <v>339299279.15115303</v>
      </c>
      <c r="J201" s="88"/>
      <c r="K201" s="12">
        <v>247204036.72418699</v>
      </c>
      <c r="L201" s="12">
        <v>153727076.827593</v>
      </c>
      <c r="M201" s="12">
        <v>69641917.965447605</v>
      </c>
    </row>
    <row r="202" spans="3:13" s="1" customFormat="1" ht="11.1" customHeight="1" x14ac:dyDescent="0.15">
      <c r="C202" s="52">
        <v>45658</v>
      </c>
      <c r="D202" s="53">
        <v>51471</v>
      </c>
      <c r="E202" s="12">
        <v>191</v>
      </c>
      <c r="F202" s="54">
        <v>5813</v>
      </c>
      <c r="G202" s="111"/>
      <c r="H202" s="111"/>
      <c r="I202" s="88">
        <v>332594029.17163903</v>
      </c>
      <c r="J202" s="88"/>
      <c r="K202" s="12">
        <v>241921034.004228</v>
      </c>
      <c r="L202" s="12">
        <v>150071494.69068801</v>
      </c>
      <c r="M202" s="12">
        <v>67707167.518178999</v>
      </c>
    </row>
    <row r="203" spans="3:13" s="1" customFormat="1" ht="11.1" customHeight="1" x14ac:dyDescent="0.15">
      <c r="C203" s="52">
        <v>45658</v>
      </c>
      <c r="D203" s="53">
        <v>51502</v>
      </c>
      <c r="E203" s="12">
        <v>192</v>
      </c>
      <c r="F203" s="54">
        <v>5844</v>
      </c>
      <c r="G203" s="111"/>
      <c r="H203" s="111"/>
      <c r="I203" s="88">
        <v>325942313.152125</v>
      </c>
      <c r="J203" s="88"/>
      <c r="K203" s="12">
        <v>236680623.16426101</v>
      </c>
      <c r="L203" s="12">
        <v>146447301.96193901</v>
      </c>
      <c r="M203" s="12">
        <v>65792203.5440396</v>
      </c>
    </row>
    <row r="204" spans="3:13" s="1" customFormat="1" ht="11.1" customHeight="1" x14ac:dyDescent="0.15">
      <c r="C204" s="52">
        <v>45658</v>
      </c>
      <c r="D204" s="53">
        <v>51533</v>
      </c>
      <c r="E204" s="12">
        <v>193</v>
      </c>
      <c r="F204" s="54">
        <v>5875</v>
      </c>
      <c r="G204" s="111"/>
      <c r="H204" s="111"/>
      <c r="I204" s="88">
        <v>319330451.482611</v>
      </c>
      <c r="J204" s="88"/>
      <c r="K204" s="12">
        <v>231486183.50723699</v>
      </c>
      <c r="L204" s="12">
        <v>142868945.27714401</v>
      </c>
      <c r="M204" s="12">
        <v>63912751.605904996</v>
      </c>
    </row>
    <row r="205" spans="3:13" s="1" customFormat="1" ht="11.1" customHeight="1" x14ac:dyDescent="0.15">
      <c r="C205" s="52">
        <v>45658</v>
      </c>
      <c r="D205" s="53">
        <v>51561</v>
      </c>
      <c r="E205" s="12">
        <v>194</v>
      </c>
      <c r="F205" s="54">
        <v>5903</v>
      </c>
      <c r="G205" s="111"/>
      <c r="H205" s="111"/>
      <c r="I205" s="88">
        <v>312773465.63309801</v>
      </c>
      <c r="J205" s="88"/>
      <c r="K205" s="12">
        <v>226385582.48754299</v>
      </c>
      <c r="L205" s="12">
        <v>139399958.668598</v>
      </c>
      <c r="M205" s="12">
        <v>62122272.322087102</v>
      </c>
    </row>
    <row r="206" spans="3:13" s="1" customFormat="1" ht="11.1" customHeight="1" x14ac:dyDescent="0.15">
      <c r="C206" s="52">
        <v>45658</v>
      </c>
      <c r="D206" s="53">
        <v>51592</v>
      </c>
      <c r="E206" s="12">
        <v>195</v>
      </c>
      <c r="F206" s="54">
        <v>5934</v>
      </c>
      <c r="G206" s="111"/>
      <c r="H206" s="111"/>
      <c r="I206" s="88">
        <v>306292901.39358401</v>
      </c>
      <c r="J206" s="88"/>
      <c r="K206" s="12">
        <v>221318935.98717701</v>
      </c>
      <c r="L206" s="12">
        <v>135933514.78350401</v>
      </c>
      <c r="M206" s="12">
        <v>60320905.751415603</v>
      </c>
    </row>
    <row r="207" spans="3:13" s="1" customFormat="1" ht="11.1" customHeight="1" x14ac:dyDescent="0.15">
      <c r="C207" s="52">
        <v>45658</v>
      </c>
      <c r="D207" s="53">
        <v>51622</v>
      </c>
      <c r="E207" s="12">
        <v>196</v>
      </c>
      <c r="F207" s="54">
        <v>5964</v>
      </c>
      <c r="G207" s="111"/>
      <c r="H207" s="111"/>
      <c r="I207" s="88">
        <v>299872895.926723</v>
      </c>
      <c r="J207" s="88"/>
      <c r="K207" s="12">
        <v>216324354.249942</v>
      </c>
      <c r="L207" s="12">
        <v>132538837.200054</v>
      </c>
      <c r="M207" s="12">
        <v>58573415.241332002</v>
      </c>
    </row>
    <row r="208" spans="3:13" s="1" customFormat="1" ht="11.1" customHeight="1" x14ac:dyDescent="0.15">
      <c r="C208" s="52">
        <v>45658</v>
      </c>
      <c r="D208" s="53">
        <v>51653</v>
      </c>
      <c r="E208" s="12">
        <v>197</v>
      </c>
      <c r="F208" s="54">
        <v>5995</v>
      </c>
      <c r="G208" s="111"/>
      <c r="H208" s="111"/>
      <c r="I208" s="88">
        <v>293576459.60676402</v>
      </c>
      <c r="J208" s="88"/>
      <c r="K208" s="12">
        <v>211422989.82395199</v>
      </c>
      <c r="L208" s="12">
        <v>129206405.02960999</v>
      </c>
      <c r="M208" s="12">
        <v>56858847.660461403</v>
      </c>
    </row>
    <row r="209" spans="3:13" s="1" customFormat="1" ht="11.1" customHeight="1" x14ac:dyDescent="0.15">
      <c r="C209" s="52">
        <v>45658</v>
      </c>
      <c r="D209" s="53">
        <v>51683</v>
      </c>
      <c r="E209" s="12">
        <v>198</v>
      </c>
      <c r="F209" s="54">
        <v>6025</v>
      </c>
      <c r="G209" s="111"/>
      <c r="H209" s="111"/>
      <c r="I209" s="88">
        <v>287498890.16680503</v>
      </c>
      <c r="J209" s="88"/>
      <c r="K209" s="12">
        <v>206706300.436499</v>
      </c>
      <c r="L209" s="12">
        <v>126012989.413105</v>
      </c>
      <c r="M209" s="12">
        <v>55226231.441569202</v>
      </c>
    </row>
    <row r="210" spans="3:13" s="1" customFormat="1" ht="11.1" customHeight="1" x14ac:dyDescent="0.15">
      <c r="C210" s="52">
        <v>45658</v>
      </c>
      <c r="D210" s="53">
        <v>51714</v>
      </c>
      <c r="E210" s="12">
        <v>199</v>
      </c>
      <c r="F210" s="54">
        <v>6056</v>
      </c>
      <c r="G210" s="111"/>
      <c r="H210" s="111"/>
      <c r="I210" s="88">
        <v>281567258.33684599</v>
      </c>
      <c r="J210" s="88"/>
      <c r="K210" s="12">
        <v>202098212.71418199</v>
      </c>
      <c r="L210" s="12">
        <v>122890458.894805</v>
      </c>
      <c r="M210" s="12">
        <v>53629639.750007696</v>
      </c>
    </row>
    <row r="211" spans="3:13" s="1" customFormat="1" ht="11.1" customHeight="1" x14ac:dyDescent="0.15">
      <c r="C211" s="52">
        <v>45658</v>
      </c>
      <c r="D211" s="53">
        <v>51745</v>
      </c>
      <c r="E211" s="12">
        <v>200</v>
      </c>
      <c r="F211" s="54">
        <v>6087</v>
      </c>
      <c r="G211" s="111"/>
      <c r="H211" s="111"/>
      <c r="I211" s="88">
        <v>275754434.19688702</v>
      </c>
      <c r="J211" s="88"/>
      <c r="K211" s="12">
        <v>197590292.66591799</v>
      </c>
      <c r="L211" s="12">
        <v>119843750.16263001</v>
      </c>
      <c r="M211" s="12">
        <v>52078530.8091181</v>
      </c>
    </row>
    <row r="212" spans="3:13" s="1" customFormat="1" ht="11.1" customHeight="1" x14ac:dyDescent="0.15">
      <c r="C212" s="52">
        <v>45658</v>
      </c>
      <c r="D212" s="53">
        <v>51775</v>
      </c>
      <c r="E212" s="12">
        <v>201</v>
      </c>
      <c r="F212" s="54">
        <v>6117</v>
      </c>
      <c r="G212" s="111"/>
      <c r="H212" s="111"/>
      <c r="I212" s="88">
        <v>270036956.33692801</v>
      </c>
      <c r="J212" s="88"/>
      <c r="K212" s="12">
        <v>193175864.48071</v>
      </c>
      <c r="L212" s="12">
        <v>116877904.836006</v>
      </c>
      <c r="M212" s="12">
        <v>50581515.172010303</v>
      </c>
    </row>
    <row r="213" spans="3:13" s="1" customFormat="1" ht="11.1" customHeight="1" x14ac:dyDescent="0.15">
      <c r="C213" s="52">
        <v>45658</v>
      </c>
      <c r="D213" s="53">
        <v>51806</v>
      </c>
      <c r="E213" s="12">
        <v>202</v>
      </c>
      <c r="F213" s="54">
        <v>6148</v>
      </c>
      <c r="G213" s="111"/>
      <c r="H213" s="111"/>
      <c r="I213" s="88">
        <v>264339989.84696901</v>
      </c>
      <c r="J213" s="88"/>
      <c r="K213" s="12">
        <v>188779707.20864299</v>
      </c>
      <c r="L213" s="12">
        <v>113927601.52062599</v>
      </c>
      <c r="M213" s="12">
        <v>49095873.436520003</v>
      </c>
    </row>
    <row r="214" spans="3:13" s="1" customFormat="1" ht="11.1" customHeight="1" x14ac:dyDescent="0.15">
      <c r="C214" s="52">
        <v>45658</v>
      </c>
      <c r="D214" s="53">
        <v>51836</v>
      </c>
      <c r="E214" s="12">
        <v>203</v>
      </c>
      <c r="F214" s="54">
        <v>6178</v>
      </c>
      <c r="G214" s="111"/>
      <c r="H214" s="111"/>
      <c r="I214" s="88">
        <v>258815822.39701101</v>
      </c>
      <c r="J214" s="88"/>
      <c r="K214" s="12">
        <v>184531207.01025</v>
      </c>
      <c r="L214" s="12">
        <v>111089557.280463</v>
      </c>
      <c r="M214" s="12">
        <v>47676608.684728503</v>
      </c>
    </row>
    <row r="215" spans="3:13" s="1" customFormat="1" ht="11.1" customHeight="1" x14ac:dyDescent="0.15">
      <c r="C215" s="52">
        <v>45658</v>
      </c>
      <c r="D215" s="53">
        <v>51867</v>
      </c>
      <c r="E215" s="12">
        <v>204</v>
      </c>
      <c r="F215" s="54">
        <v>6209</v>
      </c>
      <c r="G215" s="111"/>
      <c r="H215" s="111"/>
      <c r="I215" s="88">
        <v>253424131.30705199</v>
      </c>
      <c r="J215" s="88"/>
      <c r="K215" s="12">
        <v>180380565.908948</v>
      </c>
      <c r="L215" s="12">
        <v>108314662.67718101</v>
      </c>
      <c r="M215" s="12">
        <v>46288807.318691202</v>
      </c>
    </row>
    <row r="216" spans="3:13" s="1" customFormat="1" ht="11.1" customHeight="1" x14ac:dyDescent="0.15">
      <c r="C216" s="52">
        <v>45658</v>
      </c>
      <c r="D216" s="53">
        <v>51898</v>
      </c>
      <c r="E216" s="12">
        <v>205</v>
      </c>
      <c r="F216" s="54">
        <v>6240</v>
      </c>
      <c r="G216" s="111"/>
      <c r="H216" s="111"/>
      <c r="I216" s="88">
        <v>248134805.617093</v>
      </c>
      <c r="J216" s="88"/>
      <c r="K216" s="12">
        <v>176316210.95710501</v>
      </c>
      <c r="L216" s="12">
        <v>105604845.026142</v>
      </c>
      <c r="M216" s="12">
        <v>44939599.995195903</v>
      </c>
    </row>
    <row r="217" spans="3:13" s="1" customFormat="1" ht="11.1" customHeight="1" x14ac:dyDescent="0.15">
      <c r="C217" s="52">
        <v>45658</v>
      </c>
      <c r="D217" s="53">
        <v>51926</v>
      </c>
      <c r="E217" s="12">
        <v>206</v>
      </c>
      <c r="F217" s="54">
        <v>6268</v>
      </c>
      <c r="G217" s="111"/>
      <c r="H217" s="111"/>
      <c r="I217" s="88">
        <v>242940955.59713501</v>
      </c>
      <c r="J217" s="88"/>
      <c r="K217" s="12">
        <v>172361163.123658</v>
      </c>
      <c r="L217" s="12">
        <v>102998792.09036399</v>
      </c>
      <c r="M217" s="12">
        <v>43662892.402043901</v>
      </c>
    </row>
    <row r="218" spans="3:13" s="1" customFormat="1" ht="11.1" customHeight="1" x14ac:dyDescent="0.15">
      <c r="C218" s="52">
        <v>45658</v>
      </c>
      <c r="D218" s="53">
        <v>51957</v>
      </c>
      <c r="E218" s="12">
        <v>207</v>
      </c>
      <c r="F218" s="54">
        <v>6299</v>
      </c>
      <c r="G218" s="111"/>
      <c r="H218" s="111"/>
      <c r="I218" s="88">
        <v>237867407.90717599</v>
      </c>
      <c r="J218" s="88"/>
      <c r="K218" s="12">
        <v>168475362.59427601</v>
      </c>
      <c r="L218" s="12">
        <v>100420691.60766</v>
      </c>
      <c r="M218" s="12">
        <v>42389685.8254302</v>
      </c>
    </row>
    <row r="219" spans="3:13" s="1" customFormat="1" ht="11.1" customHeight="1" x14ac:dyDescent="0.15">
      <c r="C219" s="52">
        <v>45658</v>
      </c>
      <c r="D219" s="53">
        <v>51987</v>
      </c>
      <c r="E219" s="12">
        <v>208</v>
      </c>
      <c r="F219" s="54">
        <v>6329</v>
      </c>
      <c r="G219" s="111"/>
      <c r="H219" s="111"/>
      <c r="I219" s="88">
        <v>232852665.037218</v>
      </c>
      <c r="J219" s="88"/>
      <c r="K219" s="12">
        <v>164652842.64708501</v>
      </c>
      <c r="L219" s="12">
        <v>97900702.607485294</v>
      </c>
      <c r="M219" s="12">
        <v>41156542.3664691</v>
      </c>
    </row>
    <row r="220" spans="3:13" s="1" customFormat="1" ht="11.1" customHeight="1" x14ac:dyDescent="0.15">
      <c r="C220" s="52">
        <v>45658</v>
      </c>
      <c r="D220" s="53">
        <v>52018</v>
      </c>
      <c r="E220" s="12">
        <v>209</v>
      </c>
      <c r="F220" s="54">
        <v>6360</v>
      </c>
      <c r="G220" s="111"/>
      <c r="H220" s="111"/>
      <c r="I220" s="88">
        <v>227902387.10725999</v>
      </c>
      <c r="J220" s="88"/>
      <c r="K220" s="12">
        <v>160879116.76027301</v>
      </c>
      <c r="L220" s="12">
        <v>95413613.075746998</v>
      </c>
      <c r="M220" s="12">
        <v>39941101.206619397</v>
      </c>
    </row>
    <row r="221" spans="3:13" s="1" customFormat="1" ht="11.1" customHeight="1" x14ac:dyDescent="0.15">
      <c r="C221" s="52">
        <v>45658</v>
      </c>
      <c r="D221" s="53">
        <v>52048</v>
      </c>
      <c r="E221" s="12">
        <v>210</v>
      </c>
      <c r="F221" s="54">
        <v>6390</v>
      </c>
      <c r="G221" s="111"/>
      <c r="H221" s="111"/>
      <c r="I221" s="88">
        <v>223034537.26730201</v>
      </c>
      <c r="J221" s="88"/>
      <c r="K221" s="12">
        <v>157184413.528014</v>
      </c>
      <c r="L221" s="12">
        <v>92992926.417675406</v>
      </c>
      <c r="M221" s="12">
        <v>38768204.798790798</v>
      </c>
    </row>
    <row r="222" spans="3:13" s="1" customFormat="1" ht="11.1" customHeight="1" x14ac:dyDescent="0.15">
      <c r="C222" s="52">
        <v>45658</v>
      </c>
      <c r="D222" s="53">
        <v>52079</v>
      </c>
      <c r="E222" s="12">
        <v>211</v>
      </c>
      <c r="F222" s="54">
        <v>6421</v>
      </c>
      <c r="G222" s="111"/>
      <c r="H222" s="111"/>
      <c r="I222" s="88">
        <v>218232993.60734299</v>
      </c>
      <c r="J222" s="88"/>
      <c r="K222" s="12">
        <v>153539650.864591</v>
      </c>
      <c r="L222" s="12">
        <v>90605607.673748896</v>
      </c>
      <c r="M222" s="12">
        <v>37612956.627414502</v>
      </c>
    </row>
    <row r="223" spans="3:13" s="1" customFormat="1" ht="11.1" customHeight="1" x14ac:dyDescent="0.15">
      <c r="C223" s="52">
        <v>45658</v>
      </c>
      <c r="D223" s="53">
        <v>52110</v>
      </c>
      <c r="E223" s="12">
        <v>212</v>
      </c>
      <c r="F223" s="54">
        <v>6452</v>
      </c>
      <c r="G223" s="111"/>
      <c r="H223" s="111"/>
      <c r="I223" s="88">
        <v>213492856.90738499</v>
      </c>
      <c r="J223" s="88"/>
      <c r="K223" s="12">
        <v>149949929.71334699</v>
      </c>
      <c r="L223" s="12">
        <v>88262228.405039594</v>
      </c>
      <c r="M223" s="12">
        <v>36484962.435154602</v>
      </c>
    </row>
    <row r="224" spans="3:13" s="1" customFormat="1" ht="11.1" customHeight="1" x14ac:dyDescent="0.15">
      <c r="C224" s="52">
        <v>45658</v>
      </c>
      <c r="D224" s="53">
        <v>52140</v>
      </c>
      <c r="E224" s="12">
        <v>213</v>
      </c>
      <c r="F224" s="54">
        <v>6482</v>
      </c>
      <c r="G224" s="111"/>
      <c r="H224" s="111"/>
      <c r="I224" s="88">
        <v>208849515.12742701</v>
      </c>
      <c r="J224" s="88"/>
      <c r="K224" s="12">
        <v>146447832.85587999</v>
      </c>
      <c r="L224" s="12">
        <v>85988691.095695093</v>
      </c>
      <c r="M224" s="12">
        <v>35399443.688016199</v>
      </c>
    </row>
    <row r="225" spans="3:13" s="1" customFormat="1" ht="11.1" customHeight="1" x14ac:dyDescent="0.15">
      <c r="C225" s="52">
        <v>45658</v>
      </c>
      <c r="D225" s="53">
        <v>52171</v>
      </c>
      <c r="E225" s="12">
        <v>214</v>
      </c>
      <c r="F225" s="54">
        <v>6513</v>
      </c>
      <c r="G225" s="111"/>
      <c r="H225" s="111"/>
      <c r="I225" s="88">
        <v>204269675.70747</v>
      </c>
      <c r="J225" s="88"/>
      <c r="K225" s="12">
        <v>142993453.95035601</v>
      </c>
      <c r="L225" s="12">
        <v>83746880.378001705</v>
      </c>
      <c r="M225" s="12">
        <v>34330518.0194856</v>
      </c>
    </row>
    <row r="226" spans="3:13" s="1" customFormat="1" ht="11.1" customHeight="1" x14ac:dyDescent="0.15">
      <c r="C226" s="52">
        <v>45658</v>
      </c>
      <c r="D226" s="53">
        <v>52201</v>
      </c>
      <c r="E226" s="12">
        <v>215</v>
      </c>
      <c r="F226" s="54">
        <v>6543</v>
      </c>
      <c r="G226" s="111"/>
      <c r="H226" s="111"/>
      <c r="I226" s="88">
        <v>199741691.007512</v>
      </c>
      <c r="J226" s="88"/>
      <c r="K226" s="12">
        <v>139594253.21806499</v>
      </c>
      <c r="L226" s="12">
        <v>81554849.160625502</v>
      </c>
      <c r="M226" s="12">
        <v>33294890.476029798</v>
      </c>
    </row>
    <row r="227" spans="3:13" s="1" customFormat="1" ht="11.1" customHeight="1" x14ac:dyDescent="0.15">
      <c r="C227" s="52">
        <v>45658</v>
      </c>
      <c r="D227" s="53">
        <v>52232</v>
      </c>
      <c r="E227" s="12">
        <v>216</v>
      </c>
      <c r="F227" s="54">
        <v>6574</v>
      </c>
      <c r="G227" s="111"/>
      <c r="H227" s="111"/>
      <c r="I227" s="88">
        <v>195264978.54755399</v>
      </c>
      <c r="J227" s="88"/>
      <c r="K227" s="12">
        <v>136234140.00356501</v>
      </c>
      <c r="L227" s="12">
        <v>79389359.201650307</v>
      </c>
      <c r="M227" s="12">
        <v>32273548.415590901</v>
      </c>
    </row>
    <row r="228" spans="3:13" s="1" customFormat="1" ht="11.1" customHeight="1" x14ac:dyDescent="0.15">
      <c r="C228" s="52">
        <v>45658</v>
      </c>
      <c r="D228" s="53">
        <v>52263</v>
      </c>
      <c r="E228" s="12">
        <v>217</v>
      </c>
      <c r="F228" s="54">
        <v>6605</v>
      </c>
      <c r="G228" s="111"/>
      <c r="H228" s="111"/>
      <c r="I228" s="88">
        <v>190819640.75759599</v>
      </c>
      <c r="J228" s="88"/>
      <c r="K228" s="12">
        <v>132906875.845641</v>
      </c>
      <c r="L228" s="12">
        <v>77253450.170184404</v>
      </c>
      <c r="M228" s="12">
        <v>31272235.304815698</v>
      </c>
    </row>
    <row r="229" spans="3:13" s="1" customFormat="1" ht="11.1" customHeight="1" x14ac:dyDescent="0.15">
      <c r="C229" s="52">
        <v>45658</v>
      </c>
      <c r="D229" s="53">
        <v>52291</v>
      </c>
      <c r="E229" s="12">
        <v>218</v>
      </c>
      <c r="F229" s="54">
        <v>6633</v>
      </c>
      <c r="G229" s="111"/>
      <c r="H229" s="111"/>
      <c r="I229" s="88">
        <v>186431711.56763899</v>
      </c>
      <c r="J229" s="88"/>
      <c r="K229" s="12">
        <v>129651720.78907301</v>
      </c>
      <c r="L229" s="12">
        <v>75188225.674378201</v>
      </c>
      <c r="M229" s="12">
        <v>30319769.018685699</v>
      </c>
    </row>
    <row r="230" spans="3:13" s="1" customFormat="1" ht="11.1" customHeight="1" x14ac:dyDescent="0.15">
      <c r="C230" s="52">
        <v>45658</v>
      </c>
      <c r="D230" s="53">
        <v>52322</v>
      </c>
      <c r="E230" s="12">
        <v>219</v>
      </c>
      <c r="F230" s="54">
        <v>6664</v>
      </c>
      <c r="G230" s="111"/>
      <c r="H230" s="111"/>
      <c r="I230" s="88">
        <v>182113020.72768101</v>
      </c>
      <c r="J230" s="88"/>
      <c r="K230" s="12">
        <v>126433533.554719</v>
      </c>
      <c r="L230" s="12">
        <v>73135446.914808705</v>
      </c>
      <c r="M230" s="12">
        <v>29367068.169911399</v>
      </c>
    </row>
    <row r="231" spans="3:13" s="1" customFormat="1" ht="11.1" customHeight="1" x14ac:dyDescent="0.15">
      <c r="C231" s="52">
        <v>45658</v>
      </c>
      <c r="D231" s="53">
        <v>52352</v>
      </c>
      <c r="E231" s="12">
        <v>220</v>
      </c>
      <c r="F231" s="54">
        <v>6694</v>
      </c>
      <c r="G231" s="111"/>
      <c r="H231" s="111"/>
      <c r="I231" s="88">
        <v>177744604.747724</v>
      </c>
      <c r="J231" s="88"/>
      <c r="K231" s="12">
        <v>123198172.33241899</v>
      </c>
      <c r="L231" s="12">
        <v>71088553.314400896</v>
      </c>
      <c r="M231" s="12">
        <v>28428139.075394999</v>
      </c>
    </row>
    <row r="232" spans="3:13" s="1" customFormat="1" ht="11.1" customHeight="1" x14ac:dyDescent="0.15">
      <c r="C232" s="52">
        <v>45658</v>
      </c>
      <c r="D232" s="53">
        <v>52383</v>
      </c>
      <c r="E232" s="12">
        <v>221</v>
      </c>
      <c r="F232" s="54">
        <v>6725</v>
      </c>
      <c r="G232" s="111"/>
      <c r="H232" s="111"/>
      <c r="I232" s="88">
        <v>173498068.03776601</v>
      </c>
      <c r="J232" s="88"/>
      <c r="K232" s="12">
        <v>120050855.755954</v>
      </c>
      <c r="L232" s="12">
        <v>69096295.551776305</v>
      </c>
      <c r="M232" s="12">
        <v>27514405.848692399</v>
      </c>
    </row>
    <row r="233" spans="3:13" s="1" customFormat="1" ht="11.1" customHeight="1" x14ac:dyDescent="0.15">
      <c r="C233" s="52">
        <v>45658</v>
      </c>
      <c r="D233" s="53">
        <v>52413</v>
      </c>
      <c r="E233" s="12">
        <v>222</v>
      </c>
      <c r="F233" s="54">
        <v>6755</v>
      </c>
      <c r="G233" s="111"/>
      <c r="H233" s="111"/>
      <c r="I233" s="88">
        <v>169312413.707809</v>
      </c>
      <c r="J233" s="88"/>
      <c r="K233" s="12">
        <v>116962321.165345</v>
      </c>
      <c r="L233" s="12">
        <v>67152973.816668496</v>
      </c>
      <c r="M233" s="12">
        <v>26630952.994912501</v>
      </c>
    </row>
    <row r="234" spans="3:13" s="1" customFormat="1" ht="11.1" customHeight="1" x14ac:dyDescent="0.15">
      <c r="C234" s="52">
        <v>45658</v>
      </c>
      <c r="D234" s="53">
        <v>52444</v>
      </c>
      <c r="E234" s="12">
        <v>223</v>
      </c>
      <c r="F234" s="54">
        <v>6786</v>
      </c>
      <c r="G234" s="111"/>
      <c r="H234" s="111"/>
      <c r="I234" s="88">
        <v>165170531.85785201</v>
      </c>
      <c r="J234" s="88"/>
      <c r="K234" s="12">
        <v>113907553.36955801</v>
      </c>
      <c r="L234" s="12">
        <v>65232780.132764399</v>
      </c>
      <c r="M234" s="12">
        <v>25759887.721879698</v>
      </c>
    </row>
    <row r="235" spans="3:13" s="1" customFormat="1" ht="11.1" customHeight="1" x14ac:dyDescent="0.15">
      <c r="C235" s="52">
        <v>45658</v>
      </c>
      <c r="D235" s="53">
        <v>52475</v>
      </c>
      <c r="E235" s="12">
        <v>224</v>
      </c>
      <c r="F235" s="54">
        <v>6817</v>
      </c>
      <c r="G235" s="111"/>
      <c r="H235" s="111"/>
      <c r="I235" s="88">
        <v>161071263.85789499</v>
      </c>
      <c r="J235" s="88"/>
      <c r="K235" s="12">
        <v>110892149.53953899</v>
      </c>
      <c r="L235" s="12">
        <v>63344404.7002014</v>
      </c>
      <c r="M235" s="12">
        <v>24908235.112865999</v>
      </c>
    </row>
    <row r="236" spans="3:13" s="1" customFormat="1" ht="11.1" customHeight="1" x14ac:dyDescent="0.15">
      <c r="C236" s="52">
        <v>45658</v>
      </c>
      <c r="D236" s="53">
        <v>52505</v>
      </c>
      <c r="E236" s="12">
        <v>225</v>
      </c>
      <c r="F236" s="54">
        <v>6847</v>
      </c>
      <c r="G236" s="111"/>
      <c r="H236" s="111"/>
      <c r="I236" s="88">
        <v>157031929.45793799</v>
      </c>
      <c r="J236" s="88"/>
      <c r="K236" s="12">
        <v>107933749.14612</v>
      </c>
      <c r="L236" s="12">
        <v>61502743.235680901</v>
      </c>
      <c r="M236" s="12">
        <v>24084923.325502999</v>
      </c>
    </row>
    <row r="237" spans="3:13" s="1" customFormat="1" ht="11.1" customHeight="1" x14ac:dyDescent="0.15">
      <c r="C237" s="52">
        <v>45658</v>
      </c>
      <c r="D237" s="53">
        <v>52536</v>
      </c>
      <c r="E237" s="12">
        <v>226</v>
      </c>
      <c r="F237" s="54">
        <v>6878</v>
      </c>
      <c r="G237" s="111"/>
      <c r="H237" s="111"/>
      <c r="I237" s="88">
        <v>153043495.73798099</v>
      </c>
      <c r="J237" s="88"/>
      <c r="K237" s="12">
        <v>105013939.75804199</v>
      </c>
      <c r="L237" s="12">
        <v>59686796.388236701</v>
      </c>
      <c r="M237" s="12">
        <v>23274784.561970901</v>
      </c>
    </row>
    <row r="238" spans="3:13" s="1" customFormat="1" ht="11.1" customHeight="1" x14ac:dyDescent="0.15">
      <c r="C238" s="52">
        <v>45658</v>
      </c>
      <c r="D238" s="53">
        <v>52566</v>
      </c>
      <c r="E238" s="12">
        <v>227</v>
      </c>
      <c r="F238" s="54">
        <v>6908</v>
      </c>
      <c r="G238" s="111"/>
      <c r="H238" s="111"/>
      <c r="I238" s="88">
        <v>149095585.388024</v>
      </c>
      <c r="J238" s="88"/>
      <c r="K238" s="12">
        <v>102137075.809737</v>
      </c>
      <c r="L238" s="12">
        <v>57908791.862299703</v>
      </c>
      <c r="M238" s="12">
        <v>22488888.348684601</v>
      </c>
    </row>
    <row r="239" spans="3:13" s="1" customFormat="1" ht="11.1" customHeight="1" x14ac:dyDescent="0.15">
      <c r="C239" s="52">
        <v>45658</v>
      </c>
      <c r="D239" s="53">
        <v>52597</v>
      </c>
      <c r="E239" s="12">
        <v>228</v>
      </c>
      <c r="F239" s="54">
        <v>6939</v>
      </c>
      <c r="G239" s="111"/>
      <c r="H239" s="111"/>
      <c r="I239" s="88">
        <v>145195410.35806701</v>
      </c>
      <c r="J239" s="88"/>
      <c r="K239" s="12">
        <v>99296582.789230093</v>
      </c>
      <c r="L239" s="12">
        <v>56155135.609643303</v>
      </c>
      <c r="M239" s="12">
        <v>21715487.516242798</v>
      </c>
    </row>
    <row r="240" spans="3:13" s="1" customFormat="1" ht="11.1" customHeight="1" x14ac:dyDescent="0.15">
      <c r="C240" s="52">
        <v>45658</v>
      </c>
      <c r="D240" s="53">
        <v>52628</v>
      </c>
      <c r="E240" s="12">
        <v>229</v>
      </c>
      <c r="F240" s="54">
        <v>6970</v>
      </c>
      <c r="G240" s="111"/>
      <c r="H240" s="111"/>
      <c r="I240" s="88">
        <v>141327729.67811</v>
      </c>
      <c r="J240" s="88"/>
      <c r="K240" s="12">
        <v>96487615.949819103</v>
      </c>
      <c r="L240" s="12">
        <v>54427808.265583001</v>
      </c>
      <c r="M240" s="12">
        <v>20958373.1884083</v>
      </c>
    </row>
    <row r="241" spans="3:13" s="1" customFormat="1" ht="11.1" customHeight="1" x14ac:dyDescent="0.15">
      <c r="C241" s="52">
        <v>45658</v>
      </c>
      <c r="D241" s="53">
        <v>52657</v>
      </c>
      <c r="E241" s="12">
        <v>230</v>
      </c>
      <c r="F241" s="54">
        <v>6999</v>
      </c>
      <c r="G241" s="111"/>
      <c r="H241" s="111"/>
      <c r="I241" s="88">
        <v>137496581.36815399</v>
      </c>
      <c r="J241" s="88"/>
      <c r="K241" s="12">
        <v>93723054.774132699</v>
      </c>
      <c r="L241" s="12">
        <v>52742552.943461299</v>
      </c>
      <c r="M241" s="12">
        <v>20228953.581250802</v>
      </c>
    </row>
    <row r="242" spans="3:13" s="1" customFormat="1" ht="11.1" customHeight="1" x14ac:dyDescent="0.15">
      <c r="C242" s="52">
        <v>45658</v>
      </c>
      <c r="D242" s="53">
        <v>52688</v>
      </c>
      <c r="E242" s="12">
        <v>231</v>
      </c>
      <c r="F242" s="54">
        <v>7030</v>
      </c>
      <c r="G242" s="111"/>
      <c r="H242" s="111"/>
      <c r="I242" s="88">
        <v>133692637.438197</v>
      </c>
      <c r="J242" s="88"/>
      <c r="K242" s="12">
        <v>90975574.156685397</v>
      </c>
      <c r="L242" s="12">
        <v>51066208.034311503</v>
      </c>
      <c r="M242" s="12">
        <v>19503048.467989899</v>
      </c>
    </row>
    <row r="243" spans="3:13" s="1" customFormat="1" ht="11.1" customHeight="1" x14ac:dyDescent="0.15">
      <c r="C243" s="52">
        <v>45658</v>
      </c>
      <c r="D243" s="53">
        <v>52718</v>
      </c>
      <c r="E243" s="12">
        <v>232</v>
      </c>
      <c r="F243" s="54">
        <v>7060</v>
      </c>
      <c r="G243" s="111"/>
      <c r="H243" s="111"/>
      <c r="I243" s="88">
        <v>129937077.44824</v>
      </c>
      <c r="J243" s="88"/>
      <c r="K243" s="12">
        <v>88274846.066171899</v>
      </c>
      <c r="L243" s="12">
        <v>49428284.895992301</v>
      </c>
      <c r="M243" s="12">
        <v>18800115.3778947</v>
      </c>
    </row>
    <row r="244" spans="3:13" s="1" customFormat="1" ht="11.1" customHeight="1" x14ac:dyDescent="0.15">
      <c r="C244" s="52">
        <v>45658</v>
      </c>
      <c r="D244" s="53">
        <v>52749</v>
      </c>
      <c r="E244" s="12">
        <v>233</v>
      </c>
      <c r="F244" s="54">
        <v>7091</v>
      </c>
      <c r="G244" s="111"/>
      <c r="H244" s="111"/>
      <c r="I244" s="88">
        <v>126227750.26828399</v>
      </c>
      <c r="J244" s="88"/>
      <c r="K244" s="12">
        <v>85609408.331652403</v>
      </c>
      <c r="L244" s="12">
        <v>47813899.0984267</v>
      </c>
      <c r="M244" s="12">
        <v>18109053.578247</v>
      </c>
    </row>
    <row r="245" spans="3:13" s="1" customFormat="1" ht="11.1" customHeight="1" x14ac:dyDescent="0.15">
      <c r="C245" s="52">
        <v>45658</v>
      </c>
      <c r="D245" s="53">
        <v>52779</v>
      </c>
      <c r="E245" s="12">
        <v>234</v>
      </c>
      <c r="F245" s="54">
        <v>7121</v>
      </c>
      <c r="G245" s="111"/>
      <c r="H245" s="111"/>
      <c r="I245" s="88">
        <v>122568245.018328</v>
      </c>
      <c r="J245" s="88"/>
      <c r="K245" s="12">
        <v>82991035.173193499</v>
      </c>
      <c r="L245" s="12">
        <v>46237422.266295999</v>
      </c>
      <c r="M245" s="12">
        <v>17440193.156259298</v>
      </c>
    </row>
    <row r="246" spans="3:13" s="1" customFormat="1" ht="11.1" customHeight="1" x14ac:dyDescent="0.15">
      <c r="C246" s="52">
        <v>45658</v>
      </c>
      <c r="D246" s="53">
        <v>52810</v>
      </c>
      <c r="E246" s="12">
        <v>235</v>
      </c>
      <c r="F246" s="54">
        <v>7152</v>
      </c>
      <c r="G246" s="111"/>
      <c r="H246" s="111"/>
      <c r="I246" s="88">
        <v>118979669.828371</v>
      </c>
      <c r="J246" s="88"/>
      <c r="K246" s="12">
        <v>80424570.901539996</v>
      </c>
      <c r="L246" s="12">
        <v>44693593.824052602</v>
      </c>
      <c r="M246" s="12">
        <v>16786477.541864499</v>
      </c>
    </row>
    <row r="247" spans="3:13" s="1" customFormat="1" ht="11.1" customHeight="1" x14ac:dyDescent="0.15">
      <c r="C247" s="52">
        <v>45658</v>
      </c>
      <c r="D247" s="53">
        <v>52841</v>
      </c>
      <c r="E247" s="12">
        <v>236</v>
      </c>
      <c r="F247" s="54">
        <v>7183</v>
      </c>
      <c r="G247" s="111"/>
      <c r="H247" s="111"/>
      <c r="I247" s="88">
        <v>115455547.868415</v>
      </c>
      <c r="J247" s="88"/>
      <c r="K247" s="12">
        <v>77910067.1289327</v>
      </c>
      <c r="L247" s="12">
        <v>43186120.955160797</v>
      </c>
      <c r="M247" s="12">
        <v>16151583.6998694</v>
      </c>
    </row>
    <row r="248" spans="3:13" s="1" customFormat="1" ht="11.1" customHeight="1" x14ac:dyDescent="0.15">
      <c r="C248" s="52">
        <v>45658</v>
      </c>
      <c r="D248" s="53">
        <v>52871</v>
      </c>
      <c r="E248" s="12">
        <v>237</v>
      </c>
      <c r="F248" s="54">
        <v>7213</v>
      </c>
      <c r="G248" s="111"/>
      <c r="H248" s="111"/>
      <c r="I248" s="88">
        <v>112009188.32845899</v>
      </c>
      <c r="J248" s="88"/>
      <c r="K248" s="12">
        <v>75460379.082902595</v>
      </c>
      <c r="L248" s="12">
        <v>41725290.416700803</v>
      </c>
      <c r="M248" s="12">
        <v>15541265.046769699</v>
      </c>
    </row>
    <row r="249" spans="3:13" s="1" customFormat="1" ht="11.1" customHeight="1" x14ac:dyDescent="0.15">
      <c r="C249" s="52">
        <v>45658</v>
      </c>
      <c r="D249" s="53">
        <v>52902</v>
      </c>
      <c r="E249" s="12">
        <v>238</v>
      </c>
      <c r="F249" s="54">
        <v>7244</v>
      </c>
      <c r="G249" s="111"/>
      <c r="H249" s="111"/>
      <c r="I249" s="88">
        <v>108610990.698503</v>
      </c>
      <c r="J249" s="88"/>
      <c r="K249" s="12">
        <v>73046916.279607594</v>
      </c>
      <c r="L249" s="12">
        <v>40288060.915328003</v>
      </c>
      <c r="M249" s="12">
        <v>14942387.117802201</v>
      </c>
    </row>
    <row r="250" spans="3:13" s="1" customFormat="1" ht="11.1" customHeight="1" x14ac:dyDescent="0.15">
      <c r="C250" s="52">
        <v>45658</v>
      </c>
      <c r="D250" s="53">
        <v>52932</v>
      </c>
      <c r="E250" s="12">
        <v>239</v>
      </c>
      <c r="F250" s="54">
        <v>7274</v>
      </c>
      <c r="G250" s="111"/>
      <c r="H250" s="111"/>
      <c r="I250" s="88">
        <v>105256206.64854699</v>
      </c>
      <c r="J250" s="88"/>
      <c r="K250" s="12">
        <v>70674441.665290505</v>
      </c>
      <c r="L250" s="12">
        <v>38883614.781652398</v>
      </c>
      <c r="M250" s="12">
        <v>14362377.3824827</v>
      </c>
    </row>
    <row r="251" spans="3:13" s="1" customFormat="1" ht="11.1" customHeight="1" x14ac:dyDescent="0.15">
      <c r="C251" s="52">
        <v>45658</v>
      </c>
      <c r="D251" s="53">
        <v>52963</v>
      </c>
      <c r="E251" s="12">
        <v>240</v>
      </c>
      <c r="F251" s="54">
        <v>7305</v>
      </c>
      <c r="G251" s="111"/>
      <c r="H251" s="111"/>
      <c r="I251" s="88">
        <v>101997738.188591</v>
      </c>
      <c r="J251" s="88"/>
      <c r="K251" s="12">
        <v>68370379.775078893</v>
      </c>
      <c r="L251" s="12">
        <v>37520302.478537902</v>
      </c>
      <c r="M251" s="12">
        <v>13800113.314919</v>
      </c>
    </row>
    <row r="252" spans="3:13" s="1" customFormat="1" ht="11.1" customHeight="1" x14ac:dyDescent="0.15">
      <c r="C252" s="52">
        <v>45658</v>
      </c>
      <c r="D252" s="53">
        <v>52994</v>
      </c>
      <c r="E252" s="12">
        <v>241</v>
      </c>
      <c r="F252" s="54">
        <v>7336</v>
      </c>
      <c r="G252" s="111"/>
      <c r="H252" s="111"/>
      <c r="I252" s="88">
        <v>98760789.988636002</v>
      </c>
      <c r="J252" s="88"/>
      <c r="K252" s="12">
        <v>66088331.134281397</v>
      </c>
      <c r="L252" s="12">
        <v>36175722.757528096</v>
      </c>
      <c r="M252" s="12">
        <v>13249215.3121389</v>
      </c>
    </row>
    <row r="253" spans="3:13" s="1" customFormat="1" ht="11.1" customHeight="1" x14ac:dyDescent="0.15">
      <c r="C253" s="52">
        <v>45658</v>
      </c>
      <c r="D253" s="53">
        <v>53022</v>
      </c>
      <c r="E253" s="12">
        <v>242</v>
      </c>
      <c r="F253" s="54">
        <v>7364</v>
      </c>
      <c r="G253" s="111"/>
      <c r="H253" s="111"/>
      <c r="I253" s="88">
        <v>95537504.398680001</v>
      </c>
      <c r="J253" s="88"/>
      <c r="K253" s="12">
        <v>63833439.454553097</v>
      </c>
      <c r="L253" s="12">
        <v>34861156.719737001</v>
      </c>
      <c r="M253" s="12">
        <v>12718905.6477941</v>
      </c>
    </row>
    <row r="254" spans="3:13" s="1" customFormat="1" ht="11.1" customHeight="1" x14ac:dyDescent="0.15">
      <c r="C254" s="52">
        <v>45658</v>
      </c>
      <c r="D254" s="53">
        <v>53053</v>
      </c>
      <c r="E254" s="12">
        <v>243</v>
      </c>
      <c r="F254" s="54">
        <v>7395</v>
      </c>
      <c r="G254" s="111"/>
      <c r="H254" s="111"/>
      <c r="I254" s="88">
        <v>92328835.208724007</v>
      </c>
      <c r="J254" s="88"/>
      <c r="K254" s="12">
        <v>61584935.190350398</v>
      </c>
      <c r="L254" s="12">
        <v>33547651.996434301</v>
      </c>
      <c r="M254" s="12">
        <v>12187838.792519201</v>
      </c>
    </row>
    <row r="255" spans="3:13" s="1" customFormat="1" ht="11.1" customHeight="1" x14ac:dyDescent="0.15">
      <c r="C255" s="52">
        <v>45658</v>
      </c>
      <c r="D255" s="53">
        <v>53083</v>
      </c>
      <c r="E255" s="12">
        <v>244</v>
      </c>
      <c r="F255" s="54">
        <v>7425</v>
      </c>
      <c r="G255" s="111"/>
      <c r="H255" s="111"/>
      <c r="I255" s="88">
        <v>89143637.978769004</v>
      </c>
      <c r="J255" s="88"/>
      <c r="K255" s="12">
        <v>59362754.735673398</v>
      </c>
      <c r="L255" s="12">
        <v>32257555.566596299</v>
      </c>
      <c r="M255" s="12">
        <v>11671108.580470599</v>
      </c>
    </row>
    <row r="256" spans="3:13" s="1" customFormat="1" ht="11.1" customHeight="1" x14ac:dyDescent="0.15">
      <c r="C256" s="52">
        <v>45658</v>
      </c>
      <c r="D256" s="53">
        <v>53114</v>
      </c>
      <c r="E256" s="12">
        <v>245</v>
      </c>
      <c r="F256" s="54">
        <v>7456</v>
      </c>
      <c r="G256" s="111"/>
      <c r="H256" s="111"/>
      <c r="I256" s="88">
        <v>85990985.978812993</v>
      </c>
      <c r="J256" s="88"/>
      <c r="K256" s="12">
        <v>57166209.967422903</v>
      </c>
      <c r="L256" s="12">
        <v>30984957.216573101</v>
      </c>
      <c r="M256" s="12">
        <v>11163186.381216099</v>
      </c>
    </row>
    <row r="257" spans="3:13" s="1" customFormat="1" ht="11.1" customHeight="1" x14ac:dyDescent="0.15">
      <c r="C257" s="52">
        <v>45658</v>
      </c>
      <c r="D257" s="53">
        <v>53144</v>
      </c>
      <c r="E257" s="12">
        <v>246</v>
      </c>
      <c r="F257" s="54">
        <v>7486</v>
      </c>
      <c r="G257" s="111"/>
      <c r="H257" s="111"/>
      <c r="I257" s="88">
        <v>82862652.008857995</v>
      </c>
      <c r="J257" s="88"/>
      <c r="K257" s="12">
        <v>54996095.897195503</v>
      </c>
      <c r="L257" s="12">
        <v>29735355.0574264</v>
      </c>
      <c r="M257" s="12">
        <v>10669068.095721699</v>
      </c>
    </row>
    <row r="258" spans="3:13" s="1" customFormat="1" ht="11.1" customHeight="1" x14ac:dyDescent="0.15">
      <c r="C258" s="52">
        <v>45658</v>
      </c>
      <c r="D258" s="53">
        <v>53175</v>
      </c>
      <c r="E258" s="12">
        <v>247</v>
      </c>
      <c r="F258" s="54">
        <v>7517</v>
      </c>
      <c r="G258" s="111"/>
      <c r="H258" s="111"/>
      <c r="I258" s="88">
        <v>79760774.218903005</v>
      </c>
      <c r="J258" s="88"/>
      <c r="K258" s="12">
        <v>52847588.148675703</v>
      </c>
      <c r="L258" s="12">
        <v>28501028.519524299</v>
      </c>
      <c r="M258" s="12">
        <v>10182877.3006624</v>
      </c>
    </row>
    <row r="259" spans="3:13" s="1" customFormat="1" ht="11.1" customHeight="1" x14ac:dyDescent="0.15">
      <c r="C259" s="52">
        <v>45658</v>
      </c>
      <c r="D259" s="53">
        <v>53206</v>
      </c>
      <c r="E259" s="12">
        <v>248</v>
      </c>
      <c r="F259" s="54">
        <v>7548</v>
      </c>
      <c r="G259" s="111"/>
      <c r="H259" s="111"/>
      <c r="I259" s="88">
        <v>76689664.248946995</v>
      </c>
      <c r="J259" s="88"/>
      <c r="K259" s="12">
        <v>50726561.699041598</v>
      </c>
      <c r="L259" s="12">
        <v>27287571.089940902</v>
      </c>
      <c r="M259" s="12">
        <v>9708038.2262253799</v>
      </c>
    </row>
    <row r="260" spans="3:13" s="1" customFormat="1" ht="11.1" customHeight="1" x14ac:dyDescent="0.15">
      <c r="C260" s="52">
        <v>45658</v>
      </c>
      <c r="D260" s="53">
        <v>53236</v>
      </c>
      <c r="E260" s="12">
        <v>249</v>
      </c>
      <c r="F260" s="54">
        <v>7578</v>
      </c>
      <c r="G260" s="111"/>
      <c r="H260" s="111"/>
      <c r="I260" s="88">
        <v>73674747.958992004</v>
      </c>
      <c r="J260" s="88"/>
      <c r="K260" s="12">
        <v>48652348.519351803</v>
      </c>
      <c r="L260" s="12">
        <v>26107364.3540565</v>
      </c>
      <c r="M260" s="12">
        <v>9250084.7385995202</v>
      </c>
    </row>
    <row r="261" spans="3:13" s="1" customFormat="1" ht="11.1" customHeight="1" x14ac:dyDescent="0.15">
      <c r="C261" s="52">
        <v>45658</v>
      </c>
      <c r="D261" s="53">
        <v>53267</v>
      </c>
      <c r="E261" s="12">
        <v>250</v>
      </c>
      <c r="F261" s="54">
        <v>7609</v>
      </c>
      <c r="G261" s="111"/>
      <c r="H261" s="111"/>
      <c r="I261" s="88">
        <v>70737677.109036997</v>
      </c>
      <c r="J261" s="88"/>
      <c r="K261" s="12">
        <v>46633576.4270439</v>
      </c>
      <c r="L261" s="12">
        <v>24960428.555883501</v>
      </c>
      <c r="M261" s="12">
        <v>8806256.6471701898</v>
      </c>
    </row>
    <row r="262" spans="3:13" s="1" customFormat="1" ht="11.1" customHeight="1" x14ac:dyDescent="0.15">
      <c r="C262" s="52">
        <v>45658</v>
      </c>
      <c r="D262" s="53">
        <v>53297</v>
      </c>
      <c r="E262" s="12">
        <v>251</v>
      </c>
      <c r="F262" s="54">
        <v>7639</v>
      </c>
      <c r="G262" s="111"/>
      <c r="H262" s="111"/>
      <c r="I262" s="88">
        <v>67858247.909081995</v>
      </c>
      <c r="J262" s="88"/>
      <c r="K262" s="12">
        <v>44661893.517408401</v>
      </c>
      <c r="L262" s="12">
        <v>23846256.6077994</v>
      </c>
      <c r="M262" s="12">
        <v>8378679.8656721497</v>
      </c>
    </row>
    <row r="263" spans="3:13" s="1" customFormat="1" ht="11.1" customHeight="1" x14ac:dyDescent="0.15">
      <c r="C263" s="52">
        <v>45658</v>
      </c>
      <c r="D263" s="53">
        <v>53328</v>
      </c>
      <c r="E263" s="12">
        <v>252</v>
      </c>
      <c r="F263" s="54">
        <v>7670</v>
      </c>
      <c r="G263" s="111"/>
      <c r="H263" s="111"/>
      <c r="I263" s="88">
        <v>65054804.539127</v>
      </c>
      <c r="J263" s="88"/>
      <c r="K263" s="12">
        <v>42744146.055772297</v>
      </c>
      <c r="L263" s="12">
        <v>22764274.785838101</v>
      </c>
      <c r="M263" s="12">
        <v>7964633.9917107802</v>
      </c>
    </row>
    <row r="264" spans="3:13" s="1" customFormat="1" ht="11.1" customHeight="1" x14ac:dyDescent="0.15">
      <c r="C264" s="52">
        <v>45658</v>
      </c>
      <c r="D264" s="53">
        <v>53359</v>
      </c>
      <c r="E264" s="12">
        <v>253</v>
      </c>
      <c r="F264" s="54">
        <v>7701</v>
      </c>
      <c r="G264" s="111"/>
      <c r="H264" s="111"/>
      <c r="I264" s="88">
        <v>62305133.339171998</v>
      </c>
      <c r="J264" s="88"/>
      <c r="K264" s="12">
        <v>40868046.386800803</v>
      </c>
      <c r="L264" s="12">
        <v>21709766.113601301</v>
      </c>
      <c r="M264" s="12">
        <v>7563516.6608789098</v>
      </c>
    </row>
    <row r="265" spans="3:13" s="1" customFormat="1" ht="11.1" customHeight="1" x14ac:dyDescent="0.15">
      <c r="C265" s="52">
        <v>45658</v>
      </c>
      <c r="D265" s="53">
        <v>53387</v>
      </c>
      <c r="E265" s="12">
        <v>254</v>
      </c>
      <c r="F265" s="54">
        <v>7729</v>
      </c>
      <c r="G265" s="111"/>
      <c r="H265" s="111"/>
      <c r="I265" s="88">
        <v>59626156.479217999</v>
      </c>
      <c r="J265" s="88"/>
      <c r="K265" s="12">
        <v>39050894.507718898</v>
      </c>
      <c r="L265" s="12">
        <v>20696807.939181</v>
      </c>
      <c r="M265" s="12">
        <v>7183018.8145693904</v>
      </c>
    </row>
    <row r="266" spans="3:13" s="1" customFormat="1" ht="11.1" customHeight="1" x14ac:dyDescent="0.15">
      <c r="C266" s="52">
        <v>45658</v>
      </c>
      <c r="D266" s="53">
        <v>53418</v>
      </c>
      <c r="E266" s="12">
        <v>255</v>
      </c>
      <c r="F266" s="54">
        <v>7760</v>
      </c>
      <c r="G266" s="111"/>
      <c r="H266" s="111"/>
      <c r="I266" s="88">
        <v>57020257.059262998</v>
      </c>
      <c r="J266" s="88"/>
      <c r="K266" s="12">
        <v>37280877.051236302</v>
      </c>
      <c r="L266" s="12">
        <v>19708455.761796601</v>
      </c>
      <c r="M266" s="12">
        <v>6811030.9046398997</v>
      </c>
    </row>
    <row r="267" spans="3:13" s="1" customFormat="1" ht="11.1" customHeight="1" x14ac:dyDescent="0.15">
      <c r="C267" s="52">
        <v>45658</v>
      </c>
      <c r="D267" s="53">
        <v>53448</v>
      </c>
      <c r="E267" s="12">
        <v>256</v>
      </c>
      <c r="F267" s="54">
        <v>7790</v>
      </c>
      <c r="G267" s="111"/>
      <c r="H267" s="111"/>
      <c r="I267" s="88">
        <v>54472639.259308003</v>
      </c>
      <c r="J267" s="88"/>
      <c r="K267" s="12">
        <v>35556739.3495626</v>
      </c>
      <c r="L267" s="12">
        <v>18750729.621488702</v>
      </c>
      <c r="M267" s="12">
        <v>6453488.0316117797</v>
      </c>
    </row>
    <row r="268" spans="3:13" s="1" customFormat="1" ht="11.1" customHeight="1" x14ac:dyDescent="0.15">
      <c r="C268" s="52">
        <v>45658</v>
      </c>
      <c r="D268" s="53">
        <v>53479</v>
      </c>
      <c r="E268" s="12">
        <v>257</v>
      </c>
      <c r="F268" s="54">
        <v>7821</v>
      </c>
      <c r="G268" s="111"/>
      <c r="H268" s="111"/>
      <c r="I268" s="88">
        <v>52046346.199354</v>
      </c>
      <c r="J268" s="88"/>
      <c r="K268" s="12">
        <v>33915368.141730599</v>
      </c>
      <c r="L268" s="12">
        <v>17839672.272789501</v>
      </c>
      <c r="M268" s="12">
        <v>6113921.0858144704</v>
      </c>
    </row>
    <row r="269" spans="3:13" s="1" customFormat="1" ht="11.1" customHeight="1" x14ac:dyDescent="0.15">
      <c r="C269" s="52">
        <v>45658</v>
      </c>
      <c r="D269" s="53">
        <v>53509</v>
      </c>
      <c r="E269" s="12">
        <v>258</v>
      </c>
      <c r="F269" s="54">
        <v>7851</v>
      </c>
      <c r="G269" s="111"/>
      <c r="H269" s="111"/>
      <c r="I269" s="88">
        <v>49780517.849399999</v>
      </c>
      <c r="J269" s="88"/>
      <c r="K269" s="12">
        <v>32385623.288937401</v>
      </c>
      <c r="L269" s="12">
        <v>16993090.228303201</v>
      </c>
      <c r="M269" s="12">
        <v>5799911.9955915296</v>
      </c>
    </row>
    <row r="270" spans="3:13" s="1" customFormat="1" ht="11.1" customHeight="1" x14ac:dyDescent="0.15">
      <c r="C270" s="52">
        <v>45658</v>
      </c>
      <c r="D270" s="53">
        <v>53540</v>
      </c>
      <c r="E270" s="12">
        <v>259</v>
      </c>
      <c r="F270" s="54">
        <v>7882</v>
      </c>
      <c r="G270" s="111"/>
      <c r="H270" s="111"/>
      <c r="I270" s="88">
        <v>47585133.849445</v>
      </c>
      <c r="J270" s="88"/>
      <c r="K270" s="12">
        <v>30904870.209229</v>
      </c>
      <c r="L270" s="12">
        <v>16174881.977910399</v>
      </c>
      <c r="M270" s="12">
        <v>5497266.3614106299</v>
      </c>
    </row>
    <row r="271" spans="3:13" s="1" customFormat="1" ht="11.1" customHeight="1" x14ac:dyDescent="0.15">
      <c r="C271" s="52">
        <v>45658</v>
      </c>
      <c r="D271" s="53">
        <v>53571</v>
      </c>
      <c r="E271" s="12">
        <v>260</v>
      </c>
      <c r="F271" s="54">
        <v>7913</v>
      </c>
      <c r="G271" s="111"/>
      <c r="H271" s="111"/>
      <c r="I271" s="88">
        <v>45436466.809491001</v>
      </c>
      <c r="J271" s="88"/>
      <c r="K271" s="12">
        <v>29459336.4616917</v>
      </c>
      <c r="L271" s="12">
        <v>15379111.652952399</v>
      </c>
      <c r="M271" s="12">
        <v>5204673.9682680396</v>
      </c>
    </row>
    <row r="272" spans="3:13" s="1" customFormat="1" ht="11.1" customHeight="1" x14ac:dyDescent="0.15">
      <c r="C272" s="52">
        <v>45658</v>
      </c>
      <c r="D272" s="53">
        <v>53601</v>
      </c>
      <c r="E272" s="12">
        <v>261</v>
      </c>
      <c r="F272" s="54">
        <v>7943</v>
      </c>
      <c r="G272" s="111"/>
      <c r="H272" s="111"/>
      <c r="I272" s="88">
        <v>43338995.769537002</v>
      </c>
      <c r="J272" s="88"/>
      <c r="K272" s="12">
        <v>28053290.6974856</v>
      </c>
      <c r="L272" s="12">
        <v>14609046.407190001</v>
      </c>
      <c r="M272" s="12">
        <v>4923798.0472643198</v>
      </c>
    </row>
    <row r="273" spans="3:13" s="1" customFormat="1" ht="11.1" customHeight="1" x14ac:dyDescent="0.15">
      <c r="C273" s="52">
        <v>45658</v>
      </c>
      <c r="D273" s="53">
        <v>53632</v>
      </c>
      <c r="E273" s="12">
        <v>262</v>
      </c>
      <c r="F273" s="54">
        <v>7974</v>
      </c>
      <c r="G273" s="111"/>
      <c r="H273" s="111"/>
      <c r="I273" s="88">
        <v>41300471.509582996</v>
      </c>
      <c r="J273" s="88"/>
      <c r="K273" s="12">
        <v>26688413.456616901</v>
      </c>
      <c r="L273" s="12">
        <v>13862926.0513379</v>
      </c>
      <c r="M273" s="12">
        <v>4652537.5747908298</v>
      </c>
    </row>
    <row r="274" spans="3:13" s="1" customFormat="1" ht="11.1" customHeight="1" x14ac:dyDescent="0.15">
      <c r="C274" s="52">
        <v>45658</v>
      </c>
      <c r="D274" s="53">
        <v>53662</v>
      </c>
      <c r="E274" s="12">
        <v>263</v>
      </c>
      <c r="F274" s="54">
        <v>8004</v>
      </c>
      <c r="G274" s="111"/>
      <c r="H274" s="111"/>
      <c r="I274" s="88">
        <v>39313517.139628999</v>
      </c>
      <c r="J274" s="88"/>
      <c r="K274" s="12">
        <v>25362742.172405299</v>
      </c>
      <c r="L274" s="12">
        <v>13141898.954613701</v>
      </c>
      <c r="M274" s="12">
        <v>4392473.9018334998</v>
      </c>
    </row>
    <row r="275" spans="3:13" s="1" customFormat="1" ht="11.1" customHeight="1" x14ac:dyDescent="0.15">
      <c r="C275" s="52">
        <v>45658</v>
      </c>
      <c r="D275" s="53">
        <v>53693</v>
      </c>
      <c r="E275" s="12">
        <v>264</v>
      </c>
      <c r="F275" s="54">
        <v>8035</v>
      </c>
      <c r="G275" s="111"/>
      <c r="H275" s="111"/>
      <c r="I275" s="88">
        <v>37400888.709674999</v>
      </c>
      <c r="J275" s="88"/>
      <c r="K275" s="12">
        <v>24087903.829423498</v>
      </c>
      <c r="L275" s="12">
        <v>12449589.1157584</v>
      </c>
      <c r="M275" s="12">
        <v>4143455.7386936201</v>
      </c>
    </row>
    <row r="276" spans="3:13" s="1" customFormat="1" ht="11.1" customHeight="1" x14ac:dyDescent="0.15">
      <c r="C276" s="52">
        <v>45658</v>
      </c>
      <c r="D276" s="53">
        <v>53724</v>
      </c>
      <c r="E276" s="12">
        <v>265</v>
      </c>
      <c r="F276" s="54">
        <v>8066</v>
      </c>
      <c r="G276" s="111"/>
      <c r="H276" s="111"/>
      <c r="I276" s="88">
        <v>35555951.649720997</v>
      </c>
      <c r="J276" s="88"/>
      <c r="K276" s="12">
        <v>22860839.4000374</v>
      </c>
      <c r="L276" s="12">
        <v>11785344.317154801</v>
      </c>
      <c r="M276" s="12">
        <v>3905769.23759855</v>
      </c>
    </row>
    <row r="277" spans="3:13" s="1" customFormat="1" ht="11.1" customHeight="1" x14ac:dyDescent="0.15">
      <c r="C277" s="52">
        <v>45658</v>
      </c>
      <c r="D277" s="53">
        <v>53752</v>
      </c>
      <c r="E277" s="12">
        <v>266</v>
      </c>
      <c r="F277" s="54">
        <v>8094</v>
      </c>
      <c r="G277" s="111"/>
      <c r="H277" s="111"/>
      <c r="I277" s="88">
        <v>33765791.369767003</v>
      </c>
      <c r="J277" s="88"/>
      <c r="K277" s="12">
        <v>21676587.9156316</v>
      </c>
      <c r="L277" s="12">
        <v>11149159.800210699</v>
      </c>
      <c r="M277" s="12">
        <v>3680793.52867206</v>
      </c>
    </row>
    <row r="278" spans="3:13" s="1" customFormat="1" ht="11.1" customHeight="1" x14ac:dyDescent="0.15">
      <c r="C278" s="52">
        <v>45658</v>
      </c>
      <c r="D278" s="53">
        <v>53783</v>
      </c>
      <c r="E278" s="12">
        <v>267</v>
      </c>
      <c r="F278" s="54">
        <v>8125</v>
      </c>
      <c r="G278" s="111"/>
      <c r="H278" s="111"/>
      <c r="I278" s="88">
        <v>32031374.419814002</v>
      </c>
      <c r="J278" s="88"/>
      <c r="K278" s="12">
        <v>20528269.557923101</v>
      </c>
      <c r="L278" s="12">
        <v>10531679.966285801</v>
      </c>
      <c r="M278" s="12">
        <v>3462211.4592897398</v>
      </c>
    </row>
    <row r="279" spans="3:13" s="1" customFormat="1" ht="11.1" customHeight="1" x14ac:dyDescent="0.15">
      <c r="C279" s="52">
        <v>45658</v>
      </c>
      <c r="D279" s="53">
        <v>53813</v>
      </c>
      <c r="E279" s="12">
        <v>268</v>
      </c>
      <c r="F279" s="54">
        <v>8155</v>
      </c>
      <c r="G279" s="111"/>
      <c r="H279" s="111"/>
      <c r="I279" s="88">
        <v>30364536.859859999</v>
      </c>
      <c r="J279" s="88"/>
      <c r="K279" s="12">
        <v>19428084.760566399</v>
      </c>
      <c r="L279" s="12">
        <v>9942716.77558369</v>
      </c>
      <c r="M279" s="12">
        <v>3255195.58610345</v>
      </c>
    </row>
    <row r="280" spans="3:13" s="1" customFormat="1" ht="11.1" customHeight="1" x14ac:dyDescent="0.15">
      <c r="C280" s="52">
        <v>45658</v>
      </c>
      <c r="D280" s="53">
        <v>53844</v>
      </c>
      <c r="E280" s="12">
        <v>269</v>
      </c>
      <c r="F280" s="54">
        <v>8186</v>
      </c>
      <c r="G280" s="111"/>
      <c r="H280" s="111"/>
      <c r="I280" s="88">
        <v>28765502.409906998</v>
      </c>
      <c r="J280" s="88"/>
      <c r="K280" s="12">
        <v>18373761.3387754</v>
      </c>
      <c r="L280" s="12">
        <v>9379231.2273510695</v>
      </c>
      <c r="M280" s="12">
        <v>3057707.1007980201</v>
      </c>
    </row>
    <row r="281" spans="3:13" s="1" customFormat="1" ht="11.1" customHeight="1" x14ac:dyDescent="0.15">
      <c r="C281" s="52">
        <v>45658</v>
      </c>
      <c r="D281" s="53">
        <v>53874</v>
      </c>
      <c r="E281" s="12">
        <v>270</v>
      </c>
      <c r="F281" s="54">
        <v>8216</v>
      </c>
      <c r="G281" s="111"/>
      <c r="H281" s="111"/>
      <c r="I281" s="88">
        <v>27234281.119952999</v>
      </c>
      <c r="J281" s="88"/>
      <c r="K281" s="12">
        <v>17367151.134187501</v>
      </c>
      <c r="L281" s="12">
        <v>8843568.0653516091</v>
      </c>
      <c r="M281" s="12">
        <v>2871258.17883432</v>
      </c>
    </row>
    <row r="282" spans="3:13" s="1" customFormat="1" ht="11.1" customHeight="1" x14ac:dyDescent="0.15">
      <c r="C282" s="52">
        <v>45658</v>
      </c>
      <c r="D282" s="53">
        <v>53905</v>
      </c>
      <c r="E282" s="12">
        <v>271</v>
      </c>
      <c r="F282" s="54">
        <v>8247</v>
      </c>
      <c r="G282" s="111"/>
      <c r="H282" s="111"/>
      <c r="I282" s="88">
        <v>25770318.210000001</v>
      </c>
      <c r="J282" s="88"/>
      <c r="K282" s="12">
        <v>16405717.461397501</v>
      </c>
      <c r="L282" s="12">
        <v>8332748.2266662903</v>
      </c>
      <c r="M282" s="12">
        <v>2693950.44076881</v>
      </c>
    </row>
    <row r="283" spans="3:13" s="1" customFormat="1" ht="11.1" customHeight="1" x14ac:dyDescent="0.15">
      <c r="C283" s="52">
        <v>45658</v>
      </c>
      <c r="D283" s="53">
        <v>53936</v>
      </c>
      <c r="E283" s="12">
        <v>272</v>
      </c>
      <c r="F283" s="54">
        <v>8278</v>
      </c>
      <c r="G283" s="111"/>
      <c r="H283" s="111"/>
      <c r="I283" s="88">
        <v>24365525.579999998</v>
      </c>
      <c r="J283" s="88"/>
      <c r="K283" s="12">
        <v>15485099.830289699</v>
      </c>
      <c r="L283" s="12">
        <v>7845147.8799722502</v>
      </c>
      <c r="M283" s="12">
        <v>2525568.1736058602</v>
      </c>
    </row>
    <row r="284" spans="3:13" s="1" customFormat="1" ht="11.1" customHeight="1" x14ac:dyDescent="0.15">
      <c r="C284" s="52">
        <v>45658</v>
      </c>
      <c r="D284" s="53">
        <v>53966</v>
      </c>
      <c r="E284" s="12">
        <v>273</v>
      </c>
      <c r="F284" s="54">
        <v>8308</v>
      </c>
      <c r="G284" s="111"/>
      <c r="H284" s="111"/>
      <c r="I284" s="88">
        <v>23035657.100000001</v>
      </c>
      <c r="J284" s="88"/>
      <c r="K284" s="12">
        <v>14615894.220744699</v>
      </c>
      <c r="L284" s="12">
        <v>7386560.9101828001</v>
      </c>
      <c r="M284" s="12">
        <v>2368188.8310662401</v>
      </c>
    </row>
    <row r="285" spans="3:13" s="1" customFormat="1" ht="11.1" customHeight="1" x14ac:dyDescent="0.15">
      <c r="C285" s="52">
        <v>45658</v>
      </c>
      <c r="D285" s="53">
        <v>53997</v>
      </c>
      <c r="E285" s="12">
        <v>274</v>
      </c>
      <c r="F285" s="54">
        <v>8339</v>
      </c>
      <c r="G285" s="111"/>
      <c r="H285" s="111"/>
      <c r="I285" s="88">
        <v>21777077.760000002</v>
      </c>
      <c r="J285" s="88"/>
      <c r="K285" s="12">
        <v>13793902.9791476</v>
      </c>
      <c r="L285" s="12">
        <v>6953415.0309458701</v>
      </c>
      <c r="M285" s="12">
        <v>2219876.5156439599</v>
      </c>
    </row>
    <row r="286" spans="3:13" s="1" customFormat="1" ht="11.1" customHeight="1" x14ac:dyDescent="0.15">
      <c r="C286" s="52">
        <v>45658</v>
      </c>
      <c r="D286" s="53">
        <v>54027</v>
      </c>
      <c r="E286" s="12">
        <v>275</v>
      </c>
      <c r="F286" s="54">
        <v>8369</v>
      </c>
      <c r="G286" s="111"/>
      <c r="H286" s="111"/>
      <c r="I286" s="88">
        <v>20559648.66</v>
      </c>
      <c r="J286" s="88"/>
      <c r="K286" s="12">
        <v>13001390.849947801</v>
      </c>
      <c r="L286" s="12">
        <v>6537783.9806340896</v>
      </c>
      <c r="M286" s="12">
        <v>2078630.5927601799</v>
      </c>
    </row>
    <row r="287" spans="3:13" s="1" customFormat="1" ht="11.1" customHeight="1" x14ac:dyDescent="0.15">
      <c r="C287" s="52">
        <v>45658</v>
      </c>
      <c r="D287" s="53">
        <v>54058</v>
      </c>
      <c r="E287" s="12">
        <v>276</v>
      </c>
      <c r="F287" s="54">
        <v>8400</v>
      </c>
      <c r="G287" s="111"/>
      <c r="H287" s="111"/>
      <c r="I287" s="88">
        <v>19394806.66</v>
      </c>
      <c r="J287" s="88"/>
      <c r="K287" s="12">
        <v>12243972.885977199</v>
      </c>
      <c r="L287" s="12">
        <v>6141256.0419578198</v>
      </c>
      <c r="M287" s="12">
        <v>1944287.89439238</v>
      </c>
    </row>
    <row r="288" spans="3:13" s="1" customFormat="1" ht="11.1" customHeight="1" x14ac:dyDescent="0.15">
      <c r="C288" s="52">
        <v>45658</v>
      </c>
      <c r="D288" s="53">
        <v>54089</v>
      </c>
      <c r="E288" s="12">
        <v>277</v>
      </c>
      <c r="F288" s="54">
        <v>8431</v>
      </c>
      <c r="G288" s="111"/>
      <c r="H288" s="111"/>
      <c r="I288" s="88">
        <v>18256486.829999998</v>
      </c>
      <c r="J288" s="88"/>
      <c r="K288" s="12">
        <v>11505801.8858895</v>
      </c>
      <c r="L288" s="12">
        <v>5756331.9432230704</v>
      </c>
      <c r="M288" s="12">
        <v>1814704.0865497</v>
      </c>
    </row>
    <row r="289" spans="3:13" s="1" customFormat="1" ht="11.1" customHeight="1" x14ac:dyDescent="0.15">
      <c r="C289" s="52">
        <v>45658</v>
      </c>
      <c r="D289" s="53">
        <v>54118</v>
      </c>
      <c r="E289" s="12">
        <v>278</v>
      </c>
      <c r="F289" s="54">
        <v>8460</v>
      </c>
      <c r="G289" s="111"/>
      <c r="H289" s="111"/>
      <c r="I289" s="88">
        <v>17152524.699999999</v>
      </c>
      <c r="J289" s="88"/>
      <c r="K289" s="12">
        <v>10792898.148850201</v>
      </c>
      <c r="L289" s="12">
        <v>5386819.9336222</v>
      </c>
      <c r="M289" s="12">
        <v>1691484.38598474</v>
      </c>
    </row>
    <row r="290" spans="3:13" s="1" customFormat="1" ht="11.1" customHeight="1" x14ac:dyDescent="0.15">
      <c r="C290" s="52">
        <v>45658</v>
      </c>
      <c r="D290" s="53">
        <v>54149</v>
      </c>
      <c r="E290" s="12">
        <v>279</v>
      </c>
      <c r="F290" s="54">
        <v>8491</v>
      </c>
      <c r="G290" s="111"/>
      <c r="H290" s="111"/>
      <c r="I290" s="88">
        <v>16069549.189999999</v>
      </c>
      <c r="J290" s="88"/>
      <c r="K290" s="12">
        <v>10094306.7410868</v>
      </c>
      <c r="L290" s="12">
        <v>5025334.44872877</v>
      </c>
      <c r="M290" s="12">
        <v>1571292.81519159</v>
      </c>
    </row>
    <row r="291" spans="3:13" s="1" customFormat="1" ht="11.1" customHeight="1" x14ac:dyDescent="0.15">
      <c r="C291" s="52">
        <v>45658</v>
      </c>
      <c r="D291" s="53">
        <v>54179</v>
      </c>
      <c r="E291" s="12">
        <v>280</v>
      </c>
      <c r="F291" s="54">
        <v>8521</v>
      </c>
      <c r="G291" s="111"/>
      <c r="H291" s="111"/>
      <c r="I291" s="88">
        <v>15025003.67</v>
      </c>
      <c r="J291" s="88"/>
      <c r="K291" s="12">
        <v>9422669.3476288896</v>
      </c>
      <c r="L291" s="12">
        <v>4679421.7734275796</v>
      </c>
      <c r="M291" s="12">
        <v>1457137.1447481301</v>
      </c>
    </row>
    <row r="292" spans="3:13" s="1" customFormat="1" ht="11.1" customHeight="1" x14ac:dyDescent="0.15">
      <c r="C292" s="52">
        <v>45658</v>
      </c>
      <c r="D292" s="53">
        <v>54210</v>
      </c>
      <c r="E292" s="12">
        <v>281</v>
      </c>
      <c r="F292" s="54">
        <v>8552</v>
      </c>
      <c r="G292" s="111"/>
      <c r="H292" s="111"/>
      <c r="I292" s="88">
        <v>14007190.6</v>
      </c>
      <c r="J292" s="88"/>
      <c r="K292" s="12">
        <v>8769466.6748120002</v>
      </c>
      <c r="L292" s="12">
        <v>4343956.97347466</v>
      </c>
      <c r="M292" s="12">
        <v>1346946.58090919</v>
      </c>
    </row>
    <row r="293" spans="3:13" s="1" customFormat="1" ht="11.1" customHeight="1" x14ac:dyDescent="0.15">
      <c r="C293" s="52">
        <v>45658</v>
      </c>
      <c r="D293" s="53">
        <v>54240</v>
      </c>
      <c r="E293" s="12">
        <v>282</v>
      </c>
      <c r="F293" s="54">
        <v>8582</v>
      </c>
      <c r="G293" s="111"/>
      <c r="H293" s="111"/>
      <c r="I293" s="88">
        <v>13055305.119999999</v>
      </c>
      <c r="J293" s="88"/>
      <c r="K293" s="12">
        <v>8160104.6884099599</v>
      </c>
      <c r="L293" s="12">
        <v>4032160.6841127402</v>
      </c>
      <c r="M293" s="12">
        <v>1245141.68119129</v>
      </c>
    </row>
    <row r="294" spans="3:13" s="1" customFormat="1" ht="11.1" customHeight="1" x14ac:dyDescent="0.15">
      <c r="C294" s="52">
        <v>45658</v>
      </c>
      <c r="D294" s="53">
        <v>54271</v>
      </c>
      <c r="E294" s="12">
        <v>283</v>
      </c>
      <c r="F294" s="54">
        <v>8613</v>
      </c>
      <c r="G294" s="111"/>
      <c r="H294" s="111"/>
      <c r="I294" s="88">
        <v>12196836.949999999</v>
      </c>
      <c r="J294" s="88"/>
      <c r="K294" s="12">
        <v>7610596.5749549596</v>
      </c>
      <c r="L294" s="12">
        <v>3751067.6305401502</v>
      </c>
      <c r="M294" s="12">
        <v>1153433.21823142</v>
      </c>
    </row>
    <row r="295" spans="3:13" s="1" customFormat="1" ht="11.1" customHeight="1" x14ac:dyDescent="0.15">
      <c r="C295" s="52">
        <v>45658</v>
      </c>
      <c r="D295" s="53">
        <v>54302</v>
      </c>
      <c r="E295" s="12">
        <v>284</v>
      </c>
      <c r="F295" s="54">
        <v>8644</v>
      </c>
      <c r="G295" s="111"/>
      <c r="H295" s="111"/>
      <c r="I295" s="88">
        <v>11396116.73</v>
      </c>
      <c r="J295" s="88"/>
      <c r="K295" s="12">
        <v>7098901.5180705404</v>
      </c>
      <c r="L295" s="12">
        <v>3489967.93903975</v>
      </c>
      <c r="M295" s="12">
        <v>1068601.10058168</v>
      </c>
    </row>
    <row r="296" spans="3:13" s="1" customFormat="1" ht="11.1" customHeight="1" x14ac:dyDescent="0.15">
      <c r="C296" s="52">
        <v>45658</v>
      </c>
      <c r="D296" s="53">
        <v>54332</v>
      </c>
      <c r="E296" s="12">
        <v>285</v>
      </c>
      <c r="F296" s="54">
        <v>8674</v>
      </c>
      <c r="G296" s="111"/>
      <c r="H296" s="111"/>
      <c r="I296" s="88">
        <v>10672078.5</v>
      </c>
      <c r="J296" s="88"/>
      <c r="K296" s="12">
        <v>6636969.6815403597</v>
      </c>
      <c r="L296" s="12">
        <v>3254841.8169716098</v>
      </c>
      <c r="M296" s="12">
        <v>992522.01899777597</v>
      </c>
    </row>
    <row r="297" spans="3:13" s="1" customFormat="1" ht="11.1" customHeight="1" x14ac:dyDescent="0.15">
      <c r="C297" s="52">
        <v>45658</v>
      </c>
      <c r="D297" s="53">
        <v>54363</v>
      </c>
      <c r="E297" s="12">
        <v>286</v>
      </c>
      <c r="F297" s="54">
        <v>8705</v>
      </c>
      <c r="G297" s="111"/>
      <c r="H297" s="111"/>
      <c r="I297" s="88">
        <v>10019996.74</v>
      </c>
      <c r="J297" s="88"/>
      <c r="K297" s="12">
        <v>6220870.8037606804</v>
      </c>
      <c r="L297" s="12">
        <v>3043023.6529732002</v>
      </c>
      <c r="M297" s="12">
        <v>924000.510066955</v>
      </c>
    </row>
    <row r="298" spans="3:13" s="1" customFormat="1" ht="11.1" customHeight="1" x14ac:dyDescent="0.15">
      <c r="C298" s="52">
        <v>45658</v>
      </c>
      <c r="D298" s="53">
        <v>54393</v>
      </c>
      <c r="E298" s="12">
        <v>287</v>
      </c>
      <c r="F298" s="54">
        <v>8735</v>
      </c>
      <c r="G298" s="111"/>
      <c r="H298" s="111"/>
      <c r="I298" s="88">
        <v>9418966.4800000004</v>
      </c>
      <c r="J298" s="88"/>
      <c r="K298" s="12">
        <v>5838125.3224131102</v>
      </c>
      <c r="L298" s="12">
        <v>2848769.6042603101</v>
      </c>
      <c r="M298" s="12">
        <v>861470.26800822106</v>
      </c>
    </row>
    <row r="299" spans="3:13" s="1" customFormat="1" ht="11.1" customHeight="1" x14ac:dyDescent="0.15">
      <c r="C299" s="52">
        <v>45658</v>
      </c>
      <c r="D299" s="53">
        <v>54424</v>
      </c>
      <c r="E299" s="12">
        <v>288</v>
      </c>
      <c r="F299" s="54">
        <v>8766</v>
      </c>
      <c r="G299" s="111"/>
      <c r="H299" s="111"/>
      <c r="I299" s="88">
        <v>8882845.4399999995</v>
      </c>
      <c r="J299" s="88"/>
      <c r="K299" s="12">
        <v>5496484.9940734198</v>
      </c>
      <c r="L299" s="12">
        <v>2675241.8703669398</v>
      </c>
      <c r="M299" s="12">
        <v>805568.80262690701</v>
      </c>
    </row>
    <row r="300" spans="3:13" s="1" customFormat="1" ht="11.1" customHeight="1" x14ac:dyDescent="0.15">
      <c r="C300" s="52">
        <v>45658</v>
      </c>
      <c r="D300" s="53">
        <v>54455</v>
      </c>
      <c r="E300" s="12">
        <v>289</v>
      </c>
      <c r="F300" s="54">
        <v>8797</v>
      </c>
      <c r="G300" s="111"/>
      <c r="H300" s="111"/>
      <c r="I300" s="88">
        <v>8387015.0700000003</v>
      </c>
      <c r="J300" s="88"/>
      <c r="K300" s="12">
        <v>5180875.3511418896</v>
      </c>
      <c r="L300" s="12">
        <v>2515215.7435580199</v>
      </c>
      <c r="M300" s="12">
        <v>754173.81267577701</v>
      </c>
    </row>
    <row r="301" spans="3:13" s="1" customFormat="1" ht="11.1" customHeight="1" x14ac:dyDescent="0.15">
      <c r="C301" s="52">
        <v>45658</v>
      </c>
      <c r="D301" s="53">
        <v>54483</v>
      </c>
      <c r="E301" s="12">
        <v>290</v>
      </c>
      <c r="F301" s="54">
        <v>8825</v>
      </c>
      <c r="G301" s="111"/>
      <c r="H301" s="111"/>
      <c r="I301" s="88">
        <v>7936790.3399999999</v>
      </c>
      <c r="J301" s="88"/>
      <c r="K301" s="12">
        <v>4895248.5925665703</v>
      </c>
      <c r="L301" s="12">
        <v>2371089.6052087699</v>
      </c>
      <c r="M301" s="12">
        <v>708237.93231523305</v>
      </c>
    </row>
    <row r="302" spans="3:13" s="1" customFormat="1" ht="11.1" customHeight="1" x14ac:dyDescent="0.15">
      <c r="C302" s="52">
        <v>45658</v>
      </c>
      <c r="D302" s="53">
        <v>54514</v>
      </c>
      <c r="E302" s="12">
        <v>291</v>
      </c>
      <c r="F302" s="54">
        <v>8856</v>
      </c>
      <c r="G302" s="111"/>
      <c r="H302" s="111"/>
      <c r="I302" s="88">
        <v>7544082.7800000003</v>
      </c>
      <c r="J302" s="88"/>
      <c r="K302" s="12">
        <v>4645142.7776661897</v>
      </c>
      <c r="L302" s="12">
        <v>2244224.8951868699</v>
      </c>
      <c r="M302" s="12">
        <v>667504.52168812696</v>
      </c>
    </row>
    <row r="303" spans="3:13" s="1" customFormat="1" ht="11.1" customHeight="1" x14ac:dyDescent="0.15">
      <c r="C303" s="52">
        <v>45658</v>
      </c>
      <c r="D303" s="53">
        <v>54544</v>
      </c>
      <c r="E303" s="12">
        <v>292</v>
      </c>
      <c r="F303" s="54">
        <v>8886</v>
      </c>
      <c r="G303" s="111"/>
      <c r="H303" s="111"/>
      <c r="I303" s="88">
        <v>7212067.6399999997</v>
      </c>
      <c r="J303" s="88"/>
      <c r="K303" s="12">
        <v>4433420.9971222999</v>
      </c>
      <c r="L303" s="12">
        <v>2136663.0976381698</v>
      </c>
      <c r="M303" s="12">
        <v>632907.10211117903</v>
      </c>
    </row>
    <row r="304" spans="3:13" s="1" customFormat="1" ht="11.1" customHeight="1" x14ac:dyDescent="0.15">
      <c r="C304" s="52">
        <v>45658</v>
      </c>
      <c r="D304" s="53">
        <v>54575</v>
      </c>
      <c r="E304" s="12">
        <v>293</v>
      </c>
      <c r="F304" s="54">
        <v>8917</v>
      </c>
      <c r="G304" s="111"/>
      <c r="H304" s="111"/>
      <c r="I304" s="88">
        <v>6928829.7599999998</v>
      </c>
      <c r="J304" s="88"/>
      <c r="K304" s="12">
        <v>4252084.1680627102</v>
      </c>
      <c r="L304" s="12">
        <v>2044057.08843142</v>
      </c>
      <c r="M304" s="12">
        <v>602911.48974752903</v>
      </c>
    </row>
    <row r="305" spans="3:13" s="1" customFormat="1" ht="11.1" customHeight="1" x14ac:dyDescent="0.15">
      <c r="C305" s="52">
        <v>45658</v>
      </c>
      <c r="D305" s="53">
        <v>54605</v>
      </c>
      <c r="E305" s="12">
        <v>294</v>
      </c>
      <c r="F305" s="54">
        <v>8947</v>
      </c>
      <c r="G305" s="111"/>
      <c r="H305" s="111"/>
      <c r="I305" s="88">
        <v>6687670.6100000003</v>
      </c>
      <c r="J305" s="88"/>
      <c r="K305" s="12">
        <v>4097353.1427605501</v>
      </c>
      <c r="L305" s="12">
        <v>1964827.0672176799</v>
      </c>
      <c r="M305" s="12">
        <v>577166.28642807202</v>
      </c>
    </row>
    <row r="306" spans="3:13" s="1" customFormat="1" ht="11.1" customHeight="1" x14ac:dyDescent="0.15">
      <c r="C306" s="52">
        <v>45658</v>
      </c>
      <c r="D306" s="53">
        <v>54636</v>
      </c>
      <c r="E306" s="12">
        <v>295</v>
      </c>
      <c r="F306" s="54">
        <v>8978</v>
      </c>
      <c r="G306" s="111"/>
      <c r="H306" s="111"/>
      <c r="I306" s="88">
        <v>6450673.04</v>
      </c>
      <c r="J306" s="88"/>
      <c r="K306" s="12">
        <v>3945448.06310585</v>
      </c>
      <c r="L306" s="12">
        <v>1887171.4574491901</v>
      </c>
      <c r="M306" s="12">
        <v>552007.02124612802</v>
      </c>
    </row>
    <row r="307" spans="3:13" s="1" customFormat="1" ht="11.1" customHeight="1" x14ac:dyDescent="0.15">
      <c r="C307" s="52">
        <v>45658</v>
      </c>
      <c r="D307" s="53">
        <v>54667</v>
      </c>
      <c r="E307" s="12">
        <v>296</v>
      </c>
      <c r="F307" s="54">
        <v>9009</v>
      </c>
      <c r="G307" s="111"/>
      <c r="H307" s="111"/>
      <c r="I307" s="88">
        <v>6221396.54</v>
      </c>
      <c r="J307" s="88"/>
      <c r="K307" s="12">
        <v>3798760.93706029</v>
      </c>
      <c r="L307" s="12">
        <v>1812387.61175466</v>
      </c>
      <c r="M307" s="12">
        <v>527886.97556080006</v>
      </c>
    </row>
    <row r="308" spans="3:13" s="1" customFormat="1" ht="11.1" customHeight="1" x14ac:dyDescent="0.15">
      <c r="C308" s="52">
        <v>45658</v>
      </c>
      <c r="D308" s="53">
        <v>54697</v>
      </c>
      <c r="E308" s="12">
        <v>297</v>
      </c>
      <c r="F308" s="54">
        <v>9039</v>
      </c>
      <c r="G308" s="111"/>
      <c r="H308" s="111"/>
      <c r="I308" s="88">
        <v>6039047.2999999998</v>
      </c>
      <c r="J308" s="88"/>
      <c r="K308" s="12">
        <v>3681366.6332403901</v>
      </c>
      <c r="L308" s="12">
        <v>1752055.90853466</v>
      </c>
      <c r="M308" s="12">
        <v>508222.52066023397</v>
      </c>
    </row>
    <row r="309" spans="3:13" s="1" customFormat="1" ht="11.1" customHeight="1" x14ac:dyDescent="0.15">
      <c r="C309" s="52">
        <v>45658</v>
      </c>
      <c r="D309" s="53">
        <v>54728</v>
      </c>
      <c r="E309" s="12">
        <v>298</v>
      </c>
      <c r="F309" s="54">
        <v>9070</v>
      </c>
      <c r="G309" s="111"/>
      <c r="H309" s="111"/>
      <c r="I309" s="88">
        <v>5860111.4400000004</v>
      </c>
      <c r="J309" s="88"/>
      <c r="K309" s="12">
        <v>3566229.5519483299</v>
      </c>
      <c r="L309" s="12">
        <v>1692942.7668397899</v>
      </c>
      <c r="M309" s="12">
        <v>488995.47591071</v>
      </c>
    </row>
    <row r="310" spans="3:13" s="1" customFormat="1" ht="11.1" customHeight="1" x14ac:dyDescent="0.15">
      <c r="C310" s="52">
        <v>45658</v>
      </c>
      <c r="D310" s="53">
        <v>54758</v>
      </c>
      <c r="E310" s="12">
        <v>299</v>
      </c>
      <c r="F310" s="54">
        <v>9100</v>
      </c>
      <c r="G310" s="111"/>
      <c r="H310" s="111"/>
      <c r="I310" s="88">
        <v>5680741.2999999998</v>
      </c>
      <c r="J310" s="88"/>
      <c r="K310" s="12">
        <v>3451397.59364407</v>
      </c>
      <c r="L310" s="12">
        <v>1634397.69435539</v>
      </c>
      <c r="M310" s="12">
        <v>470149.94469140598</v>
      </c>
    </row>
    <row r="311" spans="3:13" s="1" customFormat="1" ht="11.1" customHeight="1" x14ac:dyDescent="0.15">
      <c r="C311" s="52">
        <v>45658</v>
      </c>
      <c r="D311" s="53">
        <v>54789</v>
      </c>
      <c r="E311" s="12">
        <v>300</v>
      </c>
      <c r="F311" s="54">
        <v>9131</v>
      </c>
      <c r="G311" s="111"/>
      <c r="H311" s="111"/>
      <c r="I311" s="88">
        <v>5500936.5499999998</v>
      </c>
      <c r="J311" s="88"/>
      <c r="K311" s="12">
        <v>3336486.6742918701</v>
      </c>
      <c r="L311" s="12">
        <v>1575963.79647525</v>
      </c>
      <c r="M311" s="12">
        <v>451420.73597472499</v>
      </c>
    </row>
    <row r="312" spans="3:13" s="1" customFormat="1" ht="11.1" customHeight="1" x14ac:dyDescent="0.15">
      <c r="C312" s="52">
        <v>45658</v>
      </c>
      <c r="D312" s="53">
        <v>54820</v>
      </c>
      <c r="E312" s="12">
        <v>301</v>
      </c>
      <c r="F312" s="54">
        <v>9162</v>
      </c>
      <c r="G312" s="111"/>
      <c r="H312" s="111"/>
      <c r="I312" s="88">
        <v>5321628.01</v>
      </c>
      <c r="J312" s="88"/>
      <c r="K312" s="12">
        <v>3222256.0773807699</v>
      </c>
      <c r="L312" s="12">
        <v>1518137.0741590599</v>
      </c>
      <c r="M312" s="12">
        <v>433014.93301852403</v>
      </c>
    </row>
    <row r="313" spans="3:13" s="1" customFormat="1" ht="11.1" customHeight="1" x14ac:dyDescent="0.15">
      <c r="C313" s="52">
        <v>45658</v>
      </c>
      <c r="D313" s="53">
        <v>54848</v>
      </c>
      <c r="E313" s="12">
        <v>302</v>
      </c>
      <c r="F313" s="54">
        <v>9190</v>
      </c>
      <c r="G313" s="111"/>
      <c r="H313" s="111"/>
      <c r="I313" s="88">
        <v>5141883.5599999996</v>
      </c>
      <c r="J313" s="88"/>
      <c r="K313" s="12">
        <v>3108650.5062311599</v>
      </c>
      <c r="L313" s="12">
        <v>1461248.0668260299</v>
      </c>
      <c r="M313" s="12">
        <v>415193.78920680803</v>
      </c>
    </row>
    <row r="314" spans="3:13" s="1" customFormat="1" ht="11.1" customHeight="1" x14ac:dyDescent="0.15">
      <c r="C314" s="52">
        <v>45658</v>
      </c>
      <c r="D314" s="53">
        <v>54879</v>
      </c>
      <c r="E314" s="12">
        <v>303</v>
      </c>
      <c r="F314" s="54">
        <v>9221</v>
      </c>
      <c r="G314" s="111"/>
      <c r="H314" s="111"/>
      <c r="I314" s="88">
        <v>4961970.6399999997</v>
      </c>
      <c r="J314" s="88"/>
      <c r="K314" s="12">
        <v>2994791.76562043</v>
      </c>
      <c r="L314" s="12">
        <v>1404147.63922101</v>
      </c>
      <c r="M314" s="12">
        <v>397279.62516564899</v>
      </c>
    </row>
    <row r="315" spans="3:13" s="1" customFormat="1" ht="11.1" customHeight="1" x14ac:dyDescent="0.15">
      <c r="C315" s="52">
        <v>45658</v>
      </c>
      <c r="D315" s="53">
        <v>54909</v>
      </c>
      <c r="E315" s="12">
        <v>304</v>
      </c>
      <c r="F315" s="54">
        <v>9251</v>
      </c>
      <c r="G315" s="111"/>
      <c r="H315" s="111"/>
      <c r="I315" s="88">
        <v>4782212.42</v>
      </c>
      <c r="J315" s="88"/>
      <c r="K315" s="12">
        <v>2881561.30450392</v>
      </c>
      <c r="L315" s="12">
        <v>1347732.7274501801</v>
      </c>
      <c r="M315" s="12">
        <v>379754.891345179</v>
      </c>
    </row>
    <row r="316" spans="3:13" s="1" customFormat="1" ht="11.1" customHeight="1" x14ac:dyDescent="0.15">
      <c r="C316" s="52">
        <v>45658</v>
      </c>
      <c r="D316" s="53">
        <v>54940</v>
      </c>
      <c r="E316" s="12">
        <v>305</v>
      </c>
      <c r="F316" s="54">
        <v>9282</v>
      </c>
      <c r="G316" s="111"/>
      <c r="H316" s="111"/>
      <c r="I316" s="88">
        <v>4603401.49</v>
      </c>
      <c r="J316" s="88"/>
      <c r="K316" s="12">
        <v>2769112.7130767</v>
      </c>
      <c r="L316" s="12">
        <v>1291845.6806480801</v>
      </c>
      <c r="M316" s="12">
        <v>362465.65251026902</v>
      </c>
    </row>
    <row r="317" spans="3:13" s="1" customFormat="1" ht="11.1" customHeight="1" x14ac:dyDescent="0.15">
      <c r="C317" s="52">
        <v>45658</v>
      </c>
      <c r="D317" s="53">
        <v>54970</v>
      </c>
      <c r="E317" s="12">
        <v>306</v>
      </c>
      <c r="F317" s="54">
        <v>9312</v>
      </c>
      <c r="G317" s="111"/>
      <c r="H317" s="111"/>
      <c r="I317" s="88">
        <v>4424343.46</v>
      </c>
      <c r="J317" s="88"/>
      <c r="K317" s="12">
        <v>2657034.3784001302</v>
      </c>
      <c r="L317" s="12">
        <v>1236508.0409532201</v>
      </c>
      <c r="M317" s="12">
        <v>345516.86433929001</v>
      </c>
    </row>
    <row r="318" spans="3:13" s="1" customFormat="1" ht="11.1" customHeight="1" x14ac:dyDescent="0.15">
      <c r="C318" s="52">
        <v>45658</v>
      </c>
      <c r="D318" s="53">
        <v>55001</v>
      </c>
      <c r="E318" s="12">
        <v>307</v>
      </c>
      <c r="F318" s="54">
        <v>9343</v>
      </c>
      <c r="G318" s="111"/>
      <c r="H318" s="111"/>
      <c r="I318" s="88">
        <v>4245167.75</v>
      </c>
      <c r="J318" s="88"/>
      <c r="K318" s="12">
        <v>2545106.5887709898</v>
      </c>
      <c r="L318" s="12">
        <v>1181407.81508525</v>
      </c>
      <c r="M318" s="12">
        <v>328721.99486595002</v>
      </c>
    </row>
    <row r="319" spans="3:13" s="1" customFormat="1" ht="11.1" customHeight="1" x14ac:dyDescent="0.15">
      <c r="C319" s="52">
        <v>45658</v>
      </c>
      <c r="D319" s="53">
        <v>55032</v>
      </c>
      <c r="E319" s="12">
        <v>308</v>
      </c>
      <c r="F319" s="54">
        <v>9374</v>
      </c>
      <c r="G319" s="111"/>
      <c r="H319" s="111"/>
      <c r="I319" s="88">
        <v>4065816.37</v>
      </c>
      <c r="J319" s="88"/>
      <c r="K319" s="12">
        <v>2433445.69051306</v>
      </c>
      <c r="L319" s="12">
        <v>1126703.42672762</v>
      </c>
      <c r="M319" s="12">
        <v>312172.87142341398</v>
      </c>
    </row>
    <row r="320" spans="3:13" s="1" customFormat="1" ht="11.1" customHeight="1" x14ac:dyDescent="0.15">
      <c r="C320" s="52">
        <v>45658</v>
      </c>
      <c r="D320" s="53">
        <v>55062</v>
      </c>
      <c r="E320" s="12">
        <v>309</v>
      </c>
      <c r="F320" s="54">
        <v>9404</v>
      </c>
      <c r="G320" s="111"/>
      <c r="H320" s="111"/>
      <c r="I320" s="88">
        <v>3888214.15</v>
      </c>
      <c r="J320" s="88"/>
      <c r="K320" s="12">
        <v>2323328.5797975999</v>
      </c>
      <c r="L320" s="12">
        <v>1073070.75548969</v>
      </c>
      <c r="M320" s="12">
        <v>296094.25877810898</v>
      </c>
    </row>
    <row r="321" spans="3:13" s="1" customFormat="1" ht="11.1" customHeight="1" x14ac:dyDescent="0.15">
      <c r="C321" s="52">
        <v>45658</v>
      </c>
      <c r="D321" s="53">
        <v>55093</v>
      </c>
      <c r="E321" s="12">
        <v>310</v>
      </c>
      <c r="F321" s="54">
        <v>9435</v>
      </c>
      <c r="G321" s="111"/>
      <c r="H321" s="111"/>
      <c r="I321" s="88">
        <v>3711911.21</v>
      </c>
      <c r="J321" s="88"/>
      <c r="K321" s="12">
        <v>2214220.2418686599</v>
      </c>
      <c r="L321" s="12">
        <v>1020076.24460091</v>
      </c>
      <c r="M321" s="12">
        <v>280279.20752248401</v>
      </c>
    </row>
    <row r="322" spans="3:13" s="1" customFormat="1" ht="11.1" customHeight="1" x14ac:dyDescent="0.15">
      <c r="C322" s="52">
        <v>45658</v>
      </c>
      <c r="D322" s="53">
        <v>55123</v>
      </c>
      <c r="E322" s="12">
        <v>311</v>
      </c>
      <c r="F322" s="54">
        <v>9465</v>
      </c>
      <c r="G322" s="111"/>
      <c r="H322" s="111"/>
      <c r="I322" s="88">
        <v>3537184.86</v>
      </c>
      <c r="J322" s="88"/>
      <c r="K322" s="12">
        <v>2106529.5479335301</v>
      </c>
      <c r="L322" s="12">
        <v>968075.30082947202</v>
      </c>
      <c r="M322" s="12">
        <v>264900.92222467897</v>
      </c>
    </row>
    <row r="323" spans="3:13" s="1" customFormat="1" ht="11.1" customHeight="1" x14ac:dyDescent="0.15">
      <c r="C323" s="52">
        <v>45658</v>
      </c>
      <c r="D323" s="53">
        <v>55154</v>
      </c>
      <c r="E323" s="12">
        <v>312</v>
      </c>
      <c r="F323" s="54">
        <v>9496</v>
      </c>
      <c r="G323" s="111"/>
      <c r="H323" s="111"/>
      <c r="I323" s="88">
        <v>3362808.36</v>
      </c>
      <c r="J323" s="88"/>
      <c r="K323" s="12">
        <v>1999284.94316333</v>
      </c>
      <c r="L323" s="12">
        <v>916453.37029440899</v>
      </c>
      <c r="M323" s="12">
        <v>249713.09803204201</v>
      </c>
    </row>
    <row r="324" spans="3:13" s="1" customFormat="1" ht="11.1" customHeight="1" x14ac:dyDescent="0.15">
      <c r="C324" s="52">
        <v>45658</v>
      </c>
      <c r="D324" s="53">
        <v>55185</v>
      </c>
      <c r="E324" s="12">
        <v>313</v>
      </c>
      <c r="F324" s="54">
        <v>9527</v>
      </c>
      <c r="G324" s="111"/>
      <c r="H324" s="111"/>
      <c r="I324" s="88">
        <v>3190251.59</v>
      </c>
      <c r="J324" s="88"/>
      <c r="K324" s="12">
        <v>1893478.1143253001</v>
      </c>
      <c r="L324" s="12">
        <v>865745.135536402</v>
      </c>
      <c r="M324" s="12">
        <v>234897.086210396</v>
      </c>
    </row>
    <row r="325" spans="3:13" s="1" customFormat="1" ht="11.1" customHeight="1" x14ac:dyDescent="0.15">
      <c r="C325" s="52">
        <v>45658</v>
      </c>
      <c r="D325" s="53">
        <v>55213</v>
      </c>
      <c r="E325" s="12">
        <v>314</v>
      </c>
      <c r="F325" s="54">
        <v>9555</v>
      </c>
      <c r="G325" s="111"/>
      <c r="H325" s="111"/>
      <c r="I325" s="88">
        <v>3019817.48</v>
      </c>
      <c r="J325" s="88"/>
      <c r="K325" s="12">
        <v>1789576.1104514</v>
      </c>
      <c r="L325" s="12">
        <v>816358.76509746397</v>
      </c>
      <c r="M325" s="12">
        <v>220649.85219253201</v>
      </c>
    </row>
    <row r="326" spans="3:13" s="1" customFormat="1" ht="11.1" customHeight="1" x14ac:dyDescent="0.15">
      <c r="C326" s="52">
        <v>45658</v>
      </c>
      <c r="D326" s="53">
        <v>55244</v>
      </c>
      <c r="E326" s="12">
        <v>315</v>
      </c>
      <c r="F326" s="54">
        <v>9586</v>
      </c>
      <c r="G326" s="111"/>
      <c r="H326" s="111"/>
      <c r="I326" s="88">
        <v>2853929.8</v>
      </c>
      <c r="J326" s="88"/>
      <c r="K326" s="12">
        <v>1688400.7806085099</v>
      </c>
      <c r="L326" s="12">
        <v>768246.38189739804</v>
      </c>
      <c r="M326" s="12">
        <v>206766.284613311</v>
      </c>
    </row>
    <row r="327" spans="3:13" s="1" customFormat="1" ht="11.1" customHeight="1" x14ac:dyDescent="0.15">
      <c r="C327" s="52">
        <v>45658</v>
      </c>
      <c r="D327" s="53">
        <v>55274</v>
      </c>
      <c r="E327" s="12">
        <v>316</v>
      </c>
      <c r="F327" s="54">
        <v>9616</v>
      </c>
      <c r="G327" s="111"/>
      <c r="H327" s="111"/>
      <c r="I327" s="88">
        <v>2688526.69</v>
      </c>
      <c r="J327" s="88"/>
      <c r="K327" s="12">
        <v>1587936.6432086499</v>
      </c>
      <c r="L327" s="12">
        <v>720755.420517975</v>
      </c>
      <c r="M327" s="12">
        <v>193189.35880436</v>
      </c>
    </row>
    <row r="328" spans="3:13" s="1" customFormat="1" ht="11.1" customHeight="1" x14ac:dyDescent="0.15">
      <c r="C328" s="52">
        <v>45658</v>
      </c>
      <c r="D328" s="53">
        <v>55305</v>
      </c>
      <c r="E328" s="12">
        <v>317</v>
      </c>
      <c r="F328" s="54">
        <v>9647</v>
      </c>
      <c r="G328" s="111"/>
      <c r="H328" s="111"/>
      <c r="I328" s="88">
        <v>2525632.5099999998</v>
      </c>
      <c r="J328" s="88"/>
      <c r="K328" s="12">
        <v>1489195.64187063</v>
      </c>
      <c r="L328" s="12">
        <v>674218.39298242505</v>
      </c>
      <c r="M328" s="12">
        <v>179950.26871218299</v>
      </c>
    </row>
    <row r="329" spans="3:13" s="1" customFormat="1" ht="11.1" customHeight="1" x14ac:dyDescent="0.15">
      <c r="C329" s="52">
        <v>45658</v>
      </c>
      <c r="D329" s="53">
        <v>55335</v>
      </c>
      <c r="E329" s="12">
        <v>318</v>
      </c>
      <c r="F329" s="54">
        <v>9677</v>
      </c>
      <c r="G329" s="111"/>
      <c r="H329" s="111"/>
      <c r="I329" s="88">
        <v>2363310.23</v>
      </c>
      <c r="J329" s="88"/>
      <c r="K329" s="12">
        <v>1391197.8335347399</v>
      </c>
      <c r="L329" s="12">
        <v>628300.63623906195</v>
      </c>
      <c r="M329" s="12">
        <v>167007.312112591</v>
      </c>
    </row>
    <row r="330" spans="3:13" s="1" customFormat="1" ht="11.1" customHeight="1" x14ac:dyDescent="0.15">
      <c r="C330" s="52">
        <v>45658</v>
      </c>
      <c r="D330" s="53">
        <v>55366</v>
      </c>
      <c r="E330" s="12">
        <v>319</v>
      </c>
      <c r="F330" s="54">
        <v>9708</v>
      </c>
      <c r="G330" s="111"/>
      <c r="H330" s="111"/>
      <c r="I330" s="88">
        <v>2200656.25</v>
      </c>
      <c r="J330" s="88"/>
      <c r="K330" s="12">
        <v>1293251.96338467</v>
      </c>
      <c r="L330" s="12">
        <v>582580.36878416105</v>
      </c>
      <c r="M330" s="12">
        <v>154198.60776206199</v>
      </c>
    </row>
    <row r="331" spans="3:13" s="1" customFormat="1" ht="11.1" customHeight="1" x14ac:dyDescent="0.15">
      <c r="C331" s="52">
        <v>45658</v>
      </c>
      <c r="D331" s="53">
        <v>55397</v>
      </c>
      <c r="E331" s="12">
        <v>320</v>
      </c>
      <c r="F331" s="54">
        <v>9739</v>
      </c>
      <c r="G331" s="111"/>
      <c r="H331" s="111"/>
      <c r="I331" s="88">
        <v>2040619.5</v>
      </c>
      <c r="J331" s="88"/>
      <c r="K331" s="12">
        <v>1197169.7878511299</v>
      </c>
      <c r="L331" s="12">
        <v>537926.00620236096</v>
      </c>
      <c r="M331" s="12">
        <v>141776.34201892099</v>
      </c>
    </row>
    <row r="332" spans="3:13" s="1" customFormat="1" ht="11.1" customHeight="1" x14ac:dyDescent="0.15">
      <c r="C332" s="52">
        <v>45658</v>
      </c>
      <c r="D332" s="53">
        <v>55427</v>
      </c>
      <c r="E332" s="12">
        <v>321</v>
      </c>
      <c r="F332" s="54">
        <v>9769</v>
      </c>
      <c r="G332" s="111"/>
      <c r="H332" s="111"/>
      <c r="I332" s="88">
        <v>1883318.21</v>
      </c>
      <c r="J332" s="88"/>
      <c r="K332" s="12">
        <v>1103072.3077998799</v>
      </c>
      <c r="L332" s="12">
        <v>494425.13616384502</v>
      </c>
      <c r="M332" s="12">
        <v>129777.036079386</v>
      </c>
    </row>
    <row r="333" spans="3:13" s="1" customFormat="1" ht="11.1" customHeight="1" x14ac:dyDescent="0.15">
      <c r="C333" s="52">
        <v>45658</v>
      </c>
      <c r="D333" s="53">
        <v>55458</v>
      </c>
      <c r="E333" s="12">
        <v>322</v>
      </c>
      <c r="F333" s="54">
        <v>9800</v>
      </c>
      <c r="G333" s="111"/>
      <c r="H333" s="111"/>
      <c r="I333" s="88">
        <v>1729579.63</v>
      </c>
      <c r="J333" s="88"/>
      <c r="K333" s="12">
        <v>1011308.4059432</v>
      </c>
      <c r="L333" s="12">
        <v>452141.39493693103</v>
      </c>
      <c r="M333" s="12">
        <v>118175.704193169</v>
      </c>
    </row>
    <row r="334" spans="3:13" s="1" customFormat="1" ht="11.1" customHeight="1" x14ac:dyDescent="0.15">
      <c r="C334" s="52">
        <v>45658</v>
      </c>
      <c r="D334" s="53">
        <v>55488</v>
      </c>
      <c r="E334" s="12">
        <v>323</v>
      </c>
      <c r="F334" s="54">
        <v>9830</v>
      </c>
      <c r="G334" s="111"/>
      <c r="H334" s="111"/>
      <c r="I334" s="88">
        <v>1576968.13</v>
      </c>
      <c r="J334" s="88"/>
      <c r="K334" s="12">
        <v>920560.91586707102</v>
      </c>
      <c r="L334" s="12">
        <v>410556.51880202</v>
      </c>
      <c r="M334" s="12">
        <v>106866.839266044</v>
      </c>
    </row>
    <row r="335" spans="3:13" s="1" customFormat="1" ht="11.1" customHeight="1" x14ac:dyDescent="0.15">
      <c r="C335" s="52">
        <v>45658</v>
      </c>
      <c r="D335" s="53">
        <v>55519</v>
      </c>
      <c r="E335" s="12">
        <v>324</v>
      </c>
      <c r="F335" s="54">
        <v>9861</v>
      </c>
      <c r="G335" s="111"/>
      <c r="H335" s="111"/>
      <c r="I335" s="88">
        <v>1426245.7</v>
      </c>
      <c r="J335" s="88"/>
      <c r="K335" s="12">
        <v>831164.03511959699</v>
      </c>
      <c r="L335" s="12">
        <v>369744.10261470597</v>
      </c>
      <c r="M335" s="12">
        <v>95835.825443911395</v>
      </c>
    </row>
    <row r="336" spans="3:13" s="1" customFormat="1" ht="11.1" customHeight="1" x14ac:dyDescent="0.15">
      <c r="C336" s="52">
        <v>45658</v>
      </c>
      <c r="D336" s="53">
        <v>55550</v>
      </c>
      <c r="E336" s="12">
        <v>325</v>
      </c>
      <c r="F336" s="54">
        <v>9892</v>
      </c>
      <c r="G336" s="111"/>
      <c r="H336" s="111"/>
      <c r="I336" s="88">
        <v>1276421.47</v>
      </c>
      <c r="J336" s="88"/>
      <c r="K336" s="12">
        <v>742590.304123612</v>
      </c>
      <c r="L336" s="12">
        <v>329501.86741071299</v>
      </c>
      <c r="M336" s="12">
        <v>85043.501259030207</v>
      </c>
    </row>
    <row r="337" spans="3:13" s="1" customFormat="1" ht="11.1" customHeight="1" x14ac:dyDescent="0.15">
      <c r="C337" s="52">
        <v>45658</v>
      </c>
      <c r="D337" s="53">
        <v>55579</v>
      </c>
      <c r="E337" s="12">
        <v>326</v>
      </c>
      <c r="F337" s="54">
        <v>9921</v>
      </c>
      <c r="G337" s="111"/>
      <c r="H337" s="111"/>
      <c r="I337" s="88">
        <v>1127148.04</v>
      </c>
      <c r="J337" s="88"/>
      <c r="K337" s="12">
        <v>654706.23317110003</v>
      </c>
      <c r="L337" s="12">
        <v>289814.77555392397</v>
      </c>
      <c r="M337" s="12">
        <v>74503.954067526603</v>
      </c>
    </row>
    <row r="338" spans="3:13" s="1" customFormat="1" ht="11.1" customHeight="1" x14ac:dyDescent="0.15">
      <c r="C338" s="52">
        <v>45658</v>
      </c>
      <c r="D338" s="53">
        <v>55610</v>
      </c>
      <c r="E338" s="12">
        <v>327</v>
      </c>
      <c r="F338" s="54">
        <v>9952</v>
      </c>
      <c r="G338" s="111"/>
      <c r="H338" s="111"/>
      <c r="I338" s="88">
        <v>979369.96</v>
      </c>
      <c r="J338" s="88"/>
      <c r="K338" s="12">
        <v>567904.19064334396</v>
      </c>
      <c r="L338" s="12">
        <v>250751.311887691</v>
      </c>
      <c r="M338" s="12">
        <v>64188.707729542701</v>
      </c>
    </row>
    <row r="339" spans="3:13" s="1" customFormat="1" ht="11.1" customHeight="1" x14ac:dyDescent="0.15">
      <c r="C339" s="52">
        <v>45658</v>
      </c>
      <c r="D339" s="53">
        <v>55640</v>
      </c>
      <c r="E339" s="12">
        <v>328</v>
      </c>
      <c r="F339" s="54">
        <v>9982</v>
      </c>
      <c r="G339" s="111"/>
      <c r="H339" s="111"/>
      <c r="I339" s="88">
        <v>832517.38</v>
      </c>
      <c r="J339" s="88"/>
      <c r="K339" s="12">
        <v>481956.85719737899</v>
      </c>
      <c r="L339" s="12">
        <v>212278.52996176601</v>
      </c>
      <c r="M339" s="12">
        <v>54117.481014769903</v>
      </c>
    </row>
    <row r="340" spans="3:13" s="1" customFormat="1" ht="11.1" customHeight="1" x14ac:dyDescent="0.15">
      <c r="C340" s="52">
        <v>45658</v>
      </c>
      <c r="D340" s="53">
        <v>55671</v>
      </c>
      <c r="E340" s="12">
        <v>329</v>
      </c>
      <c r="F340" s="54">
        <v>10013</v>
      </c>
      <c r="G340" s="111"/>
      <c r="H340" s="111"/>
      <c r="I340" s="88">
        <v>689064.15</v>
      </c>
      <c r="J340" s="88"/>
      <c r="K340" s="12">
        <v>398233.04029464797</v>
      </c>
      <c r="L340" s="12">
        <v>174956.180923407</v>
      </c>
      <c r="M340" s="12">
        <v>44413.746722604497</v>
      </c>
    </row>
    <row r="341" spans="3:13" s="1" customFormat="1" ht="11.1" customHeight="1" x14ac:dyDescent="0.15">
      <c r="C341" s="52">
        <v>45658</v>
      </c>
      <c r="D341" s="53">
        <v>55701</v>
      </c>
      <c r="E341" s="12">
        <v>330</v>
      </c>
      <c r="F341" s="54">
        <v>10043</v>
      </c>
      <c r="G341" s="111"/>
      <c r="H341" s="111"/>
      <c r="I341" s="88">
        <v>557174.18999999994</v>
      </c>
      <c r="J341" s="88"/>
      <c r="K341" s="12">
        <v>321480.906840779</v>
      </c>
      <c r="L341" s="12">
        <v>140888.95654343101</v>
      </c>
      <c r="M341" s="12">
        <v>35618.953674245298</v>
      </c>
    </row>
    <row r="342" spans="3:13" s="1" customFormat="1" ht="11.1" customHeight="1" x14ac:dyDescent="0.15">
      <c r="C342" s="52">
        <v>45658</v>
      </c>
      <c r="D342" s="53">
        <v>55732</v>
      </c>
      <c r="E342" s="12">
        <v>331</v>
      </c>
      <c r="F342" s="54">
        <v>10074</v>
      </c>
      <c r="G342" s="111"/>
      <c r="H342" s="111"/>
      <c r="I342" s="88">
        <v>433595.36</v>
      </c>
      <c r="J342" s="88"/>
      <c r="K342" s="12">
        <v>249753.50943614499</v>
      </c>
      <c r="L342" s="12">
        <v>109176.070825938</v>
      </c>
      <c r="M342" s="12">
        <v>27484.5281129953</v>
      </c>
    </row>
    <row r="343" spans="3:13" s="1" customFormat="1" ht="11.1" customHeight="1" x14ac:dyDescent="0.15">
      <c r="C343" s="52">
        <v>45658</v>
      </c>
      <c r="D343" s="53">
        <v>55763</v>
      </c>
      <c r="E343" s="12">
        <v>332</v>
      </c>
      <c r="F343" s="54">
        <v>10105</v>
      </c>
      <c r="G343" s="111"/>
      <c r="H343" s="111"/>
      <c r="I343" s="88">
        <v>328725.18</v>
      </c>
      <c r="J343" s="88"/>
      <c r="K343" s="12">
        <v>189026.513604837</v>
      </c>
      <c r="L343" s="12">
        <v>82420.012868124497</v>
      </c>
      <c r="M343" s="12">
        <v>20660.9421723944</v>
      </c>
    </row>
    <row r="344" spans="3:13" s="1" customFormat="1" ht="11.1" customHeight="1" x14ac:dyDescent="0.15">
      <c r="C344" s="52">
        <v>45658</v>
      </c>
      <c r="D344" s="53">
        <v>55793</v>
      </c>
      <c r="E344" s="12">
        <v>333</v>
      </c>
      <c r="F344" s="54">
        <v>10135</v>
      </c>
      <c r="G344" s="111"/>
      <c r="H344" s="111"/>
      <c r="I344" s="88">
        <v>258822.09</v>
      </c>
      <c r="J344" s="88"/>
      <c r="K344" s="12">
        <v>148585.918296964</v>
      </c>
      <c r="L344" s="12">
        <v>64627.502576544102</v>
      </c>
      <c r="M344" s="12">
        <v>16134.328730726</v>
      </c>
    </row>
    <row r="345" spans="3:13" s="1" customFormat="1" ht="11.1" customHeight="1" x14ac:dyDescent="0.15">
      <c r="C345" s="52">
        <v>45658</v>
      </c>
      <c r="D345" s="53">
        <v>55824</v>
      </c>
      <c r="E345" s="12">
        <v>334</v>
      </c>
      <c r="F345" s="54">
        <v>10166</v>
      </c>
      <c r="G345" s="111"/>
      <c r="H345" s="111"/>
      <c r="I345" s="88">
        <v>208026.93</v>
      </c>
      <c r="J345" s="88"/>
      <c r="K345" s="12">
        <v>119222.617333499</v>
      </c>
      <c r="L345" s="12">
        <v>51724.043190980701</v>
      </c>
      <c r="M345" s="12">
        <v>12858.2721310741</v>
      </c>
    </row>
    <row r="346" spans="3:13" s="1" customFormat="1" ht="11.1" customHeight="1" x14ac:dyDescent="0.15">
      <c r="C346" s="52">
        <v>45658</v>
      </c>
      <c r="D346" s="53">
        <v>55854</v>
      </c>
      <c r="E346" s="12">
        <v>335</v>
      </c>
      <c r="F346" s="54">
        <v>10196</v>
      </c>
      <c r="G346" s="111"/>
      <c r="H346" s="111"/>
      <c r="I346" s="88">
        <v>173188.78</v>
      </c>
      <c r="J346" s="88"/>
      <c r="K346" s="12">
        <v>99093.554104790106</v>
      </c>
      <c r="L346" s="12">
        <v>42885.352716590001</v>
      </c>
      <c r="M346" s="12">
        <v>10617.327580035701</v>
      </c>
    </row>
    <row r="347" spans="3:13" s="1" customFormat="1" ht="11.1" customHeight="1" x14ac:dyDescent="0.15">
      <c r="C347" s="52">
        <v>45658</v>
      </c>
      <c r="D347" s="53">
        <v>55885</v>
      </c>
      <c r="E347" s="12">
        <v>336</v>
      </c>
      <c r="F347" s="54">
        <v>10227</v>
      </c>
      <c r="G347" s="111"/>
      <c r="H347" s="111"/>
      <c r="I347" s="88">
        <v>153017.60999999999</v>
      </c>
      <c r="J347" s="88"/>
      <c r="K347" s="12">
        <v>87403.705630781202</v>
      </c>
      <c r="L347" s="12">
        <v>37730.062077561597</v>
      </c>
      <c r="M347" s="12">
        <v>9301.4438772126505</v>
      </c>
    </row>
    <row r="348" spans="3:13" s="1" customFormat="1" ht="11.1" customHeight="1" x14ac:dyDescent="0.15">
      <c r="C348" s="52">
        <v>45658</v>
      </c>
      <c r="D348" s="53">
        <v>55916</v>
      </c>
      <c r="E348" s="12">
        <v>337</v>
      </c>
      <c r="F348" s="54">
        <v>10258</v>
      </c>
      <c r="G348" s="111"/>
      <c r="H348" s="111"/>
      <c r="I348" s="88">
        <v>138025.13</v>
      </c>
      <c r="J348" s="88"/>
      <c r="K348" s="12">
        <v>78706.278001170198</v>
      </c>
      <c r="L348" s="12">
        <v>33889.186367670001</v>
      </c>
      <c r="M348" s="12">
        <v>8319.1817399827796</v>
      </c>
    </row>
    <row r="349" spans="3:13" s="1" customFormat="1" ht="11.1" customHeight="1" x14ac:dyDescent="0.15">
      <c r="C349" s="52">
        <v>45658</v>
      </c>
      <c r="D349" s="53">
        <v>55944</v>
      </c>
      <c r="E349" s="12">
        <v>338</v>
      </c>
      <c r="F349" s="54">
        <v>10286</v>
      </c>
      <c r="G349" s="111"/>
      <c r="H349" s="111"/>
      <c r="I349" s="88">
        <v>123867.82</v>
      </c>
      <c r="J349" s="88"/>
      <c r="K349" s="12">
        <v>70525.119012476294</v>
      </c>
      <c r="L349" s="12">
        <v>30296.796568145299</v>
      </c>
      <c r="M349" s="12">
        <v>7408.8566481900598</v>
      </c>
    </row>
    <row r="350" spans="3:13" s="1" customFormat="1" ht="11.1" customHeight="1" x14ac:dyDescent="0.15">
      <c r="C350" s="52">
        <v>45658</v>
      </c>
      <c r="D350" s="53">
        <v>55975</v>
      </c>
      <c r="E350" s="12">
        <v>339</v>
      </c>
      <c r="F350" s="54">
        <v>10317</v>
      </c>
      <c r="G350" s="111"/>
      <c r="H350" s="111"/>
      <c r="I350" s="88">
        <v>110125.75</v>
      </c>
      <c r="J350" s="88"/>
      <c r="K350" s="12">
        <v>62594.6177393486</v>
      </c>
      <c r="L350" s="12">
        <v>26821.555910867199</v>
      </c>
      <c r="M350" s="12">
        <v>6531.2313572450603</v>
      </c>
    </row>
    <row r="351" spans="3:13" s="1" customFormat="1" ht="11.1" customHeight="1" x14ac:dyDescent="0.15">
      <c r="C351" s="52">
        <v>45658</v>
      </c>
      <c r="D351" s="53">
        <v>56005</v>
      </c>
      <c r="E351" s="12">
        <v>340</v>
      </c>
      <c r="F351" s="54">
        <v>10347</v>
      </c>
      <c r="G351" s="111"/>
      <c r="H351" s="111"/>
      <c r="I351" s="88">
        <v>96343.65</v>
      </c>
      <c r="J351" s="88"/>
      <c r="K351" s="12">
        <v>54671.094499393999</v>
      </c>
      <c r="L351" s="12">
        <v>23368.697763190299</v>
      </c>
      <c r="M351" s="12">
        <v>5667.1106951572701</v>
      </c>
    </row>
    <row r="352" spans="3:13" s="1" customFormat="1" ht="11.1" customHeight="1" x14ac:dyDescent="0.15">
      <c r="C352" s="52">
        <v>45658</v>
      </c>
      <c r="D352" s="53">
        <v>56036</v>
      </c>
      <c r="E352" s="12">
        <v>341</v>
      </c>
      <c r="F352" s="54">
        <v>10378</v>
      </c>
      <c r="G352" s="111"/>
      <c r="H352" s="111"/>
      <c r="I352" s="88">
        <v>83821.06</v>
      </c>
      <c r="J352" s="88"/>
      <c r="K352" s="12">
        <v>47484.361263855499</v>
      </c>
      <c r="L352" s="12">
        <v>20245.170405856701</v>
      </c>
      <c r="M352" s="12">
        <v>4888.8334278263501</v>
      </c>
    </row>
    <row r="353" spans="3:13" s="1" customFormat="1" ht="11.1" customHeight="1" x14ac:dyDescent="0.15">
      <c r="C353" s="52">
        <v>45658</v>
      </c>
      <c r="D353" s="53">
        <v>56066</v>
      </c>
      <c r="E353" s="12">
        <v>342</v>
      </c>
      <c r="F353" s="54">
        <v>10408</v>
      </c>
      <c r="G353" s="111"/>
      <c r="H353" s="111"/>
      <c r="I353" s="88">
        <v>72040.95</v>
      </c>
      <c r="J353" s="88"/>
      <c r="K353" s="12">
        <v>40743.979384533399</v>
      </c>
      <c r="L353" s="12">
        <v>17328.622742222899</v>
      </c>
      <c r="M353" s="12">
        <v>4167.3879724441604</v>
      </c>
    </row>
    <row r="354" spans="3:13" s="1" customFormat="1" ht="11.1" customHeight="1" x14ac:dyDescent="0.15">
      <c r="C354" s="52">
        <v>45658</v>
      </c>
      <c r="D354" s="53">
        <v>56097</v>
      </c>
      <c r="E354" s="12">
        <v>343</v>
      </c>
      <c r="F354" s="54">
        <v>10439</v>
      </c>
      <c r="G354" s="111"/>
      <c r="H354" s="111"/>
      <c r="I354" s="88">
        <v>61695.05</v>
      </c>
      <c r="J354" s="88"/>
      <c r="K354" s="12">
        <v>34833.499849451298</v>
      </c>
      <c r="L354" s="12">
        <v>14777.188325568</v>
      </c>
      <c r="M354" s="12">
        <v>3538.7372270625001</v>
      </c>
    </row>
    <row r="355" spans="3:13" s="1" customFormat="1" ht="11.1" customHeight="1" x14ac:dyDescent="0.15">
      <c r="C355" s="52">
        <v>45658</v>
      </c>
      <c r="D355" s="53">
        <v>56128</v>
      </c>
      <c r="E355" s="12">
        <v>344</v>
      </c>
      <c r="F355" s="54">
        <v>10470</v>
      </c>
      <c r="G355" s="111"/>
      <c r="H355" s="111"/>
      <c r="I355" s="88">
        <v>52200.85</v>
      </c>
      <c r="J355" s="88"/>
      <c r="K355" s="12">
        <v>29423.013099071399</v>
      </c>
      <c r="L355" s="12">
        <v>12450.188715022001</v>
      </c>
      <c r="M355" s="12">
        <v>2968.8555028617102</v>
      </c>
    </row>
    <row r="356" spans="3:13" s="1" customFormat="1" ht="11.1" customHeight="1" x14ac:dyDescent="0.15">
      <c r="C356" s="52">
        <v>45658</v>
      </c>
      <c r="D356" s="53">
        <v>56158</v>
      </c>
      <c r="E356" s="12">
        <v>345</v>
      </c>
      <c r="F356" s="54">
        <v>10500</v>
      </c>
      <c r="G356" s="111"/>
      <c r="H356" s="111"/>
      <c r="I356" s="88">
        <v>44373.18</v>
      </c>
      <c r="J356" s="88"/>
      <c r="K356" s="12">
        <v>24969.893165316898</v>
      </c>
      <c r="L356" s="12">
        <v>10539.8696716494</v>
      </c>
      <c r="M356" s="12">
        <v>2503.0207528948599</v>
      </c>
    </row>
    <row r="357" spans="3:13" s="1" customFormat="1" ht="11.1" customHeight="1" x14ac:dyDescent="0.15">
      <c r="C357" s="52">
        <v>45658</v>
      </c>
      <c r="D357" s="53">
        <v>56189</v>
      </c>
      <c r="E357" s="12">
        <v>346</v>
      </c>
      <c r="F357" s="54">
        <v>10531</v>
      </c>
      <c r="G357" s="111"/>
      <c r="H357" s="111"/>
      <c r="I357" s="88">
        <v>37494.47</v>
      </c>
      <c r="J357" s="88"/>
      <c r="K357" s="12">
        <v>21063.286198813501</v>
      </c>
      <c r="L357" s="12">
        <v>8868.2673699706993</v>
      </c>
      <c r="M357" s="12">
        <v>2097.1263999895</v>
      </c>
    </row>
    <row r="358" spans="3:13" s="1" customFormat="1" ht="11.1" customHeight="1" x14ac:dyDescent="0.15">
      <c r="C358" s="52">
        <v>45658</v>
      </c>
      <c r="D358" s="53">
        <v>56219</v>
      </c>
      <c r="E358" s="12">
        <v>347</v>
      </c>
      <c r="F358" s="54">
        <v>10561</v>
      </c>
      <c r="G358" s="111"/>
      <c r="H358" s="111"/>
      <c r="I358" s="88">
        <v>31514.63</v>
      </c>
      <c r="J358" s="88"/>
      <c r="K358" s="12">
        <v>17674.9291967561</v>
      </c>
      <c r="L358" s="12">
        <v>7423.352770558</v>
      </c>
      <c r="M358" s="12">
        <v>1748.2438621864001</v>
      </c>
    </row>
    <row r="359" spans="3:13" s="1" customFormat="1" ht="11.1" customHeight="1" x14ac:dyDescent="0.15">
      <c r="C359" s="52">
        <v>45658</v>
      </c>
      <c r="D359" s="53">
        <v>56250</v>
      </c>
      <c r="E359" s="12">
        <v>348</v>
      </c>
      <c r="F359" s="54">
        <v>10592</v>
      </c>
      <c r="G359" s="111"/>
      <c r="H359" s="111"/>
      <c r="I359" s="88">
        <v>25517.97</v>
      </c>
      <c r="J359" s="88"/>
      <c r="K359" s="12">
        <v>14287.438424603</v>
      </c>
      <c r="L359" s="12">
        <v>5985.3683292913502</v>
      </c>
      <c r="M359" s="12">
        <v>1403.61956622705</v>
      </c>
    </row>
    <row r="360" spans="3:13" s="1" customFormat="1" ht="11.1" customHeight="1" x14ac:dyDescent="0.15">
      <c r="C360" s="52">
        <v>45658</v>
      </c>
      <c r="D360" s="53">
        <v>56281</v>
      </c>
      <c r="E360" s="12">
        <v>349</v>
      </c>
      <c r="F360" s="54">
        <v>10623</v>
      </c>
      <c r="G360" s="111"/>
      <c r="H360" s="111"/>
      <c r="I360" s="88">
        <v>19504.439999999999</v>
      </c>
      <c r="J360" s="88"/>
      <c r="K360" s="12">
        <v>10901.9582330782</v>
      </c>
      <c r="L360" s="12">
        <v>4555.490196148</v>
      </c>
      <c r="M360" s="12">
        <v>1063.7761966033199</v>
      </c>
    </row>
    <row r="361" spans="3:13" s="1" customFormat="1" ht="11.1" customHeight="1" x14ac:dyDescent="0.15">
      <c r="C361" s="52">
        <v>45658</v>
      </c>
      <c r="D361" s="53">
        <v>56309</v>
      </c>
      <c r="E361" s="12">
        <v>350</v>
      </c>
      <c r="F361" s="54">
        <v>10651</v>
      </c>
      <c r="G361" s="111"/>
      <c r="H361" s="111"/>
      <c r="I361" s="88">
        <v>14346.26</v>
      </c>
      <c r="J361" s="88"/>
      <c r="K361" s="12">
        <v>8006.5210283792903</v>
      </c>
      <c r="L361" s="12">
        <v>3337.9172602101298</v>
      </c>
      <c r="M361" s="12">
        <v>776.47187640746301</v>
      </c>
    </row>
    <row r="362" spans="3:13" s="1" customFormat="1" ht="11.1" customHeight="1" x14ac:dyDescent="0.15">
      <c r="C362" s="52">
        <v>45658</v>
      </c>
      <c r="D362" s="53">
        <v>56340</v>
      </c>
      <c r="E362" s="12">
        <v>351</v>
      </c>
      <c r="F362" s="54">
        <v>10682</v>
      </c>
      <c r="G362" s="111"/>
      <c r="H362" s="111"/>
      <c r="I362" s="88">
        <v>9174.07</v>
      </c>
      <c r="J362" s="88"/>
      <c r="K362" s="12">
        <v>5111.2836161698897</v>
      </c>
      <c r="L362" s="12">
        <v>2125.47397344919</v>
      </c>
      <c r="M362" s="12">
        <v>492.33711225447797</v>
      </c>
    </row>
    <row r="363" spans="3:13" s="1" customFormat="1" ht="11.1" customHeight="1" x14ac:dyDescent="0.15">
      <c r="C363" s="52">
        <v>45658</v>
      </c>
      <c r="D363" s="53">
        <v>56370</v>
      </c>
      <c r="E363" s="12">
        <v>352</v>
      </c>
      <c r="F363" s="54">
        <v>10712</v>
      </c>
      <c r="G363" s="111"/>
      <c r="H363" s="111"/>
      <c r="I363" s="88">
        <v>5520.1</v>
      </c>
      <c r="J363" s="88"/>
      <c r="K363" s="12">
        <v>3070.4458030782898</v>
      </c>
      <c r="L363" s="12">
        <v>1273.67027929916</v>
      </c>
      <c r="M363" s="12">
        <v>293.81900311341099</v>
      </c>
    </row>
    <row r="364" spans="3:13" s="1" customFormat="1" ht="11.1" customHeight="1" x14ac:dyDescent="0.15">
      <c r="C364" s="52">
        <v>45658</v>
      </c>
      <c r="D364" s="53">
        <v>56401</v>
      </c>
      <c r="E364" s="12">
        <v>353</v>
      </c>
      <c r="F364" s="54">
        <v>10743</v>
      </c>
      <c r="G364" s="111"/>
      <c r="H364" s="111"/>
      <c r="I364" s="88">
        <v>3203.37</v>
      </c>
      <c r="J364" s="88"/>
      <c r="K364" s="12">
        <v>1778.78874869729</v>
      </c>
      <c r="L364" s="12">
        <v>735.99361289539695</v>
      </c>
      <c r="M364" s="12">
        <v>169.064930820754</v>
      </c>
    </row>
    <row r="365" spans="3:13" s="1" customFormat="1" ht="11.1" customHeight="1" x14ac:dyDescent="0.15">
      <c r="C365" s="52">
        <v>45658</v>
      </c>
      <c r="D365" s="53">
        <v>56431</v>
      </c>
      <c r="E365" s="12">
        <v>354</v>
      </c>
      <c r="F365" s="54">
        <v>10773</v>
      </c>
      <c r="G365" s="111"/>
      <c r="H365" s="111"/>
      <c r="I365" s="88">
        <v>2138.29</v>
      </c>
      <c r="J365" s="88"/>
      <c r="K365" s="12">
        <v>1185.4150453402499</v>
      </c>
      <c r="L365" s="12">
        <v>489.27144944243202</v>
      </c>
      <c r="M365" s="12">
        <v>111.929726652119</v>
      </c>
    </row>
    <row r="366" spans="3:13" s="1" customFormat="1" ht="11.1" customHeight="1" x14ac:dyDescent="0.15">
      <c r="C366" s="52">
        <v>45658</v>
      </c>
      <c r="D366" s="53">
        <v>56462</v>
      </c>
      <c r="E366" s="12">
        <v>355</v>
      </c>
      <c r="F366" s="54">
        <v>10804</v>
      </c>
      <c r="G366" s="111"/>
      <c r="H366" s="111"/>
      <c r="I366" s="88">
        <v>1070.5</v>
      </c>
      <c r="J366" s="88"/>
      <c r="K366" s="12">
        <v>592.45215125462096</v>
      </c>
      <c r="L366" s="12">
        <v>243.908431090043</v>
      </c>
      <c r="M366" s="12">
        <v>55.562144725821199</v>
      </c>
    </row>
    <row r="367" spans="3:13" s="1" customFormat="1" ht="11.1" customHeight="1" x14ac:dyDescent="0.15">
      <c r="C367" s="52">
        <v>45658</v>
      </c>
      <c r="D367" s="53">
        <v>56493</v>
      </c>
      <c r="E367" s="12">
        <v>356</v>
      </c>
      <c r="F367" s="54">
        <v>10835</v>
      </c>
      <c r="G367" s="111"/>
      <c r="H367" s="111"/>
      <c r="I367" s="88">
        <v>0</v>
      </c>
      <c r="J367" s="88"/>
      <c r="K367" s="12">
        <v>0</v>
      </c>
      <c r="L367" s="12">
        <v>0</v>
      </c>
      <c r="M367" s="12">
        <v>0</v>
      </c>
    </row>
    <row r="368" spans="3:13" s="1" customFormat="1" ht="11.1" customHeight="1" x14ac:dyDescent="0.15">
      <c r="C368" s="52">
        <v>45658</v>
      </c>
      <c r="D368" s="53">
        <v>56523</v>
      </c>
      <c r="E368" s="12">
        <v>357</v>
      </c>
      <c r="F368" s="54">
        <v>10865</v>
      </c>
      <c r="G368" s="111"/>
      <c r="H368" s="111"/>
      <c r="I368" s="88"/>
      <c r="J368" s="88"/>
      <c r="K368" s="12">
        <v>0</v>
      </c>
      <c r="L368" s="12">
        <v>0</v>
      </c>
      <c r="M368" s="12">
        <v>0</v>
      </c>
    </row>
    <row r="369" spans="3:13" s="1" customFormat="1" ht="14.85" customHeight="1" x14ac:dyDescent="0.15">
      <c r="C369" s="55"/>
      <c r="D369" s="56"/>
      <c r="E369" s="57"/>
      <c r="F369" s="58"/>
      <c r="G369" s="112"/>
      <c r="H369" s="112"/>
      <c r="I369" s="110">
        <v>278627980638.83801</v>
      </c>
      <c r="J369" s="110"/>
      <c r="K369" s="59">
        <v>247682849089.19</v>
      </c>
      <c r="L369" s="59">
        <v>210798262572.09299</v>
      </c>
      <c r="M369" s="59">
        <v>166855093388.05701</v>
      </c>
    </row>
  </sheetData>
  <mergeCells count="725">
    <mergeCell ref="B10:F10"/>
    <mergeCell ref="C1:G3"/>
    <mergeCell ref="C5:M5"/>
    <mergeCell ref="C7:E7"/>
    <mergeCell ref="G100:H100"/>
    <mergeCell ref="G101:H101"/>
    <mergeCell ref="G102:H102"/>
    <mergeCell ref="G103:H103"/>
    <mergeCell ref="G104:H104"/>
    <mergeCell ref="H10:K10"/>
    <mergeCell ref="H8:I8"/>
    <mergeCell ref="I100:J100"/>
    <mergeCell ref="I101:J101"/>
    <mergeCell ref="I102:J102"/>
    <mergeCell ref="I103:J103"/>
    <mergeCell ref="I104:J104"/>
    <mergeCell ref="G12:H12"/>
    <mergeCell ref="G120:H120"/>
    <mergeCell ref="G13:H13"/>
    <mergeCell ref="G105:H105"/>
    <mergeCell ref="G106:H106"/>
    <mergeCell ref="G107:H107"/>
    <mergeCell ref="G108:H108"/>
    <mergeCell ref="G109:H109"/>
    <mergeCell ref="G11:H11"/>
    <mergeCell ref="G110:H110"/>
    <mergeCell ref="G111:H111"/>
    <mergeCell ref="G112:H112"/>
    <mergeCell ref="G14:H14"/>
    <mergeCell ref="G140:H140"/>
    <mergeCell ref="G141:H141"/>
    <mergeCell ref="G142:H142"/>
    <mergeCell ref="G143:H143"/>
    <mergeCell ref="G144:H144"/>
    <mergeCell ref="G145:H145"/>
    <mergeCell ref="G146:H146"/>
    <mergeCell ref="G130:H130"/>
    <mergeCell ref="G131:H131"/>
    <mergeCell ref="G132:H132"/>
    <mergeCell ref="G133:H133"/>
    <mergeCell ref="G134:H134"/>
    <mergeCell ref="G135:H135"/>
    <mergeCell ref="G136:H136"/>
    <mergeCell ref="G137:H137"/>
    <mergeCell ref="G138:H138"/>
    <mergeCell ref="G121:H121"/>
    <mergeCell ref="G122:H122"/>
    <mergeCell ref="G123:H123"/>
    <mergeCell ref="G124:H124"/>
    <mergeCell ref="G125:H125"/>
    <mergeCell ref="G126:H126"/>
    <mergeCell ref="G127:H127"/>
    <mergeCell ref="G16:H16"/>
    <mergeCell ref="G160:H160"/>
    <mergeCell ref="G161:H161"/>
    <mergeCell ref="G162:H162"/>
    <mergeCell ref="G147:H147"/>
    <mergeCell ref="G148:H148"/>
    <mergeCell ref="G149:H149"/>
    <mergeCell ref="G15:H15"/>
    <mergeCell ref="G150:H150"/>
    <mergeCell ref="G151:H151"/>
    <mergeCell ref="G152:H152"/>
    <mergeCell ref="G153:H153"/>
    <mergeCell ref="G154:H154"/>
    <mergeCell ref="G139:H139"/>
    <mergeCell ref="G128:H128"/>
    <mergeCell ref="G129:H129"/>
    <mergeCell ref="G113:H113"/>
    <mergeCell ref="G114:H114"/>
    <mergeCell ref="G115:H115"/>
    <mergeCell ref="G116:H116"/>
    <mergeCell ref="G117:H117"/>
    <mergeCell ref="G118:H118"/>
    <mergeCell ref="G119:H119"/>
    <mergeCell ref="G167:H167"/>
    <mergeCell ref="G168:H168"/>
    <mergeCell ref="G169:H169"/>
    <mergeCell ref="G17:H17"/>
    <mergeCell ref="G170:H170"/>
    <mergeCell ref="G18:H18"/>
    <mergeCell ref="G155:H155"/>
    <mergeCell ref="G156:H156"/>
    <mergeCell ref="G157:H157"/>
    <mergeCell ref="G158:H158"/>
    <mergeCell ref="G159:H159"/>
    <mergeCell ref="G20:H20"/>
    <mergeCell ref="G200:H200"/>
    <mergeCell ref="G201:H201"/>
    <mergeCell ref="G202:H202"/>
    <mergeCell ref="G203:H203"/>
    <mergeCell ref="G204:H204"/>
    <mergeCell ref="G189:H189"/>
    <mergeCell ref="G19:H19"/>
    <mergeCell ref="G190:H190"/>
    <mergeCell ref="G191:H191"/>
    <mergeCell ref="G192:H192"/>
    <mergeCell ref="G193:H193"/>
    <mergeCell ref="G194:H194"/>
    <mergeCell ref="G195:H195"/>
    <mergeCell ref="G196:H196"/>
    <mergeCell ref="G180:H180"/>
    <mergeCell ref="G181:H181"/>
    <mergeCell ref="G182:H182"/>
    <mergeCell ref="G183:H183"/>
    <mergeCell ref="G184:H184"/>
    <mergeCell ref="G185:H185"/>
    <mergeCell ref="G186:H186"/>
    <mergeCell ref="G187:H187"/>
    <mergeCell ref="G188:H188"/>
    <mergeCell ref="G22:H22"/>
    <mergeCell ref="G220:H220"/>
    <mergeCell ref="G23:H23"/>
    <mergeCell ref="G205:H205"/>
    <mergeCell ref="G206:H206"/>
    <mergeCell ref="G207:H207"/>
    <mergeCell ref="G208:H208"/>
    <mergeCell ref="G209:H209"/>
    <mergeCell ref="G21:H21"/>
    <mergeCell ref="G210:H210"/>
    <mergeCell ref="G211:H211"/>
    <mergeCell ref="G212:H212"/>
    <mergeCell ref="G197:H197"/>
    <mergeCell ref="G198:H198"/>
    <mergeCell ref="G199:H199"/>
    <mergeCell ref="G171:H171"/>
    <mergeCell ref="G172:H172"/>
    <mergeCell ref="G173:H173"/>
    <mergeCell ref="G174:H174"/>
    <mergeCell ref="G175:H175"/>
    <mergeCell ref="G176:H176"/>
    <mergeCell ref="G177:H177"/>
    <mergeCell ref="G178:H178"/>
    <mergeCell ref="G179:H179"/>
    <mergeCell ref="G25:H25"/>
    <mergeCell ref="G250:H250"/>
    <mergeCell ref="G251:H251"/>
    <mergeCell ref="G252:H252"/>
    <mergeCell ref="G253:H253"/>
    <mergeCell ref="G254:H254"/>
    <mergeCell ref="G239:H239"/>
    <mergeCell ref="G24:H24"/>
    <mergeCell ref="G240:H240"/>
    <mergeCell ref="G241:H241"/>
    <mergeCell ref="G242:H242"/>
    <mergeCell ref="G243:H243"/>
    <mergeCell ref="G244:H244"/>
    <mergeCell ref="G245:H245"/>
    <mergeCell ref="G246:H246"/>
    <mergeCell ref="G230:H230"/>
    <mergeCell ref="G231:H231"/>
    <mergeCell ref="G232:H232"/>
    <mergeCell ref="G233:H233"/>
    <mergeCell ref="G234:H234"/>
    <mergeCell ref="G235:H235"/>
    <mergeCell ref="G236:H236"/>
    <mergeCell ref="G237:H237"/>
    <mergeCell ref="G238:H238"/>
    <mergeCell ref="G27:H27"/>
    <mergeCell ref="G270:H270"/>
    <mergeCell ref="G28:H28"/>
    <mergeCell ref="G255:H255"/>
    <mergeCell ref="G256:H256"/>
    <mergeCell ref="G257:H257"/>
    <mergeCell ref="G258:H258"/>
    <mergeCell ref="G259:H259"/>
    <mergeCell ref="G26:H26"/>
    <mergeCell ref="G260:H260"/>
    <mergeCell ref="G261:H261"/>
    <mergeCell ref="G262:H262"/>
    <mergeCell ref="G247:H247"/>
    <mergeCell ref="G248:H248"/>
    <mergeCell ref="G249:H249"/>
    <mergeCell ref="G221:H221"/>
    <mergeCell ref="G222:H222"/>
    <mergeCell ref="G223:H223"/>
    <mergeCell ref="G224:H224"/>
    <mergeCell ref="G225:H225"/>
    <mergeCell ref="G226:H226"/>
    <mergeCell ref="G227:H227"/>
    <mergeCell ref="G228:H228"/>
    <mergeCell ref="G229:H229"/>
    <mergeCell ref="G29:H29"/>
    <mergeCell ref="G290:H290"/>
    <mergeCell ref="G291:H291"/>
    <mergeCell ref="G292:H292"/>
    <mergeCell ref="G293:H293"/>
    <mergeCell ref="G294:H294"/>
    <mergeCell ref="G295:H295"/>
    <mergeCell ref="G296:H296"/>
    <mergeCell ref="G280:H280"/>
    <mergeCell ref="G281:H281"/>
    <mergeCell ref="G282:H282"/>
    <mergeCell ref="G283:H283"/>
    <mergeCell ref="G284:H284"/>
    <mergeCell ref="G285:H285"/>
    <mergeCell ref="G286:H286"/>
    <mergeCell ref="G287:H287"/>
    <mergeCell ref="G288:H288"/>
    <mergeCell ref="G271:H271"/>
    <mergeCell ref="G272:H272"/>
    <mergeCell ref="G273:H273"/>
    <mergeCell ref="G274:H274"/>
    <mergeCell ref="G275:H275"/>
    <mergeCell ref="G276:H276"/>
    <mergeCell ref="G277:H277"/>
    <mergeCell ref="G31:H31"/>
    <mergeCell ref="G310:H310"/>
    <mergeCell ref="G311:H311"/>
    <mergeCell ref="G312:H312"/>
    <mergeCell ref="G297:H297"/>
    <mergeCell ref="G298:H298"/>
    <mergeCell ref="G299:H299"/>
    <mergeCell ref="G30:H30"/>
    <mergeCell ref="G300:H300"/>
    <mergeCell ref="G301:H301"/>
    <mergeCell ref="G302:H302"/>
    <mergeCell ref="G303:H303"/>
    <mergeCell ref="G304:H304"/>
    <mergeCell ref="G289:H289"/>
    <mergeCell ref="G278:H278"/>
    <mergeCell ref="G279:H279"/>
    <mergeCell ref="G263:H263"/>
    <mergeCell ref="G264:H264"/>
    <mergeCell ref="G265:H265"/>
    <mergeCell ref="G266:H266"/>
    <mergeCell ref="G267:H267"/>
    <mergeCell ref="G268:H268"/>
    <mergeCell ref="G269:H269"/>
    <mergeCell ref="G213:H213"/>
    <mergeCell ref="G315:H315"/>
    <mergeCell ref="G316:H316"/>
    <mergeCell ref="G317:H317"/>
    <mergeCell ref="G318:H318"/>
    <mergeCell ref="G319:H319"/>
    <mergeCell ref="G32:H32"/>
    <mergeCell ref="G320:H320"/>
    <mergeCell ref="G33:H33"/>
    <mergeCell ref="G99:H99"/>
    <mergeCell ref="G305:H305"/>
    <mergeCell ref="G306:H306"/>
    <mergeCell ref="G307:H307"/>
    <mergeCell ref="G308:H308"/>
    <mergeCell ref="G309:H309"/>
    <mergeCell ref="G214:H214"/>
    <mergeCell ref="G215:H215"/>
    <mergeCell ref="G216:H216"/>
    <mergeCell ref="G217:H217"/>
    <mergeCell ref="G218:H218"/>
    <mergeCell ref="G219:H219"/>
    <mergeCell ref="G163:H163"/>
    <mergeCell ref="G164:H164"/>
    <mergeCell ref="G165:H165"/>
    <mergeCell ref="G166:H166"/>
    <mergeCell ref="G34:H34"/>
    <mergeCell ref="G340:H340"/>
    <mergeCell ref="G341:H341"/>
    <mergeCell ref="G342:H342"/>
    <mergeCell ref="G343:H343"/>
    <mergeCell ref="G344:H344"/>
    <mergeCell ref="G345:H345"/>
    <mergeCell ref="G346:H346"/>
    <mergeCell ref="G84:H84"/>
    <mergeCell ref="G85:H85"/>
    <mergeCell ref="G86:H86"/>
    <mergeCell ref="G87:H87"/>
    <mergeCell ref="G88:H88"/>
    <mergeCell ref="G89:H89"/>
    <mergeCell ref="G90:H90"/>
    <mergeCell ref="G91:H91"/>
    <mergeCell ref="G92:H92"/>
    <mergeCell ref="G93:H93"/>
    <mergeCell ref="G94:H94"/>
    <mergeCell ref="G95:H95"/>
    <mergeCell ref="G96:H96"/>
    <mergeCell ref="G97:H97"/>
    <mergeCell ref="G98:H98"/>
    <mergeCell ref="G330:H330"/>
    <mergeCell ref="G351:H351"/>
    <mergeCell ref="G352:H352"/>
    <mergeCell ref="G353:H353"/>
    <mergeCell ref="G354:H354"/>
    <mergeCell ref="G69:H69"/>
    <mergeCell ref="G70:H70"/>
    <mergeCell ref="G71:H71"/>
    <mergeCell ref="G72:H72"/>
    <mergeCell ref="G73:H73"/>
    <mergeCell ref="G74:H74"/>
    <mergeCell ref="G75:H75"/>
    <mergeCell ref="G76:H76"/>
    <mergeCell ref="G77:H77"/>
    <mergeCell ref="G78:H78"/>
    <mergeCell ref="G79:H79"/>
    <mergeCell ref="G80:H80"/>
    <mergeCell ref="G81:H81"/>
    <mergeCell ref="G82:H82"/>
    <mergeCell ref="G83:H83"/>
    <mergeCell ref="G339:H339"/>
    <mergeCell ref="G331:H331"/>
    <mergeCell ref="G332:H332"/>
    <mergeCell ref="G333:H333"/>
    <mergeCell ref="G334:H334"/>
    <mergeCell ref="G65:H65"/>
    <mergeCell ref="G66:H66"/>
    <mergeCell ref="G67:H67"/>
    <mergeCell ref="G68:H68"/>
    <mergeCell ref="G347:H347"/>
    <mergeCell ref="G348:H348"/>
    <mergeCell ref="G349:H349"/>
    <mergeCell ref="G35:H35"/>
    <mergeCell ref="G350:H350"/>
    <mergeCell ref="G335:H335"/>
    <mergeCell ref="G336:H336"/>
    <mergeCell ref="G337:H337"/>
    <mergeCell ref="G338:H338"/>
    <mergeCell ref="G321:H321"/>
    <mergeCell ref="G322:H322"/>
    <mergeCell ref="G323:H323"/>
    <mergeCell ref="G324:H324"/>
    <mergeCell ref="G325:H325"/>
    <mergeCell ref="G326:H326"/>
    <mergeCell ref="G327:H327"/>
    <mergeCell ref="G328:H328"/>
    <mergeCell ref="G329:H329"/>
    <mergeCell ref="G313:H313"/>
    <mergeCell ref="G314:H314"/>
    <mergeCell ref="G368:H368"/>
    <mergeCell ref="G369:H369"/>
    <mergeCell ref="G37:H37"/>
    <mergeCell ref="G38:H38"/>
    <mergeCell ref="G39:H39"/>
    <mergeCell ref="G40:H40"/>
    <mergeCell ref="G41:H41"/>
    <mergeCell ref="G42:H42"/>
    <mergeCell ref="G43:H43"/>
    <mergeCell ref="G44:H44"/>
    <mergeCell ref="G45:H45"/>
    <mergeCell ref="G46:H46"/>
    <mergeCell ref="G47:H47"/>
    <mergeCell ref="G48:H48"/>
    <mergeCell ref="G49:H49"/>
    <mergeCell ref="G50:H50"/>
    <mergeCell ref="G51:H51"/>
    <mergeCell ref="G52:H52"/>
    <mergeCell ref="G53:H53"/>
    <mergeCell ref="G355:H355"/>
    <mergeCell ref="G356:H356"/>
    <mergeCell ref="G357:H357"/>
    <mergeCell ref="G358:H358"/>
    <mergeCell ref="G359:H359"/>
    <mergeCell ref="I11:J11"/>
    <mergeCell ref="I110:J110"/>
    <mergeCell ref="I111:J111"/>
    <mergeCell ref="I112:J112"/>
    <mergeCell ref="G363:H363"/>
    <mergeCell ref="G364:H364"/>
    <mergeCell ref="G365:H365"/>
    <mergeCell ref="G366:H366"/>
    <mergeCell ref="G367:H367"/>
    <mergeCell ref="G36:H36"/>
    <mergeCell ref="G360:H360"/>
    <mergeCell ref="G361:H361"/>
    <mergeCell ref="G362:H362"/>
    <mergeCell ref="G54:H54"/>
    <mergeCell ref="G55:H55"/>
    <mergeCell ref="G56:H56"/>
    <mergeCell ref="G57:H57"/>
    <mergeCell ref="G58:H58"/>
    <mergeCell ref="G59:H59"/>
    <mergeCell ref="G60:H60"/>
    <mergeCell ref="G61:H61"/>
    <mergeCell ref="G62:H62"/>
    <mergeCell ref="G63:H63"/>
    <mergeCell ref="G64:H64"/>
    <mergeCell ref="I116:J116"/>
    <mergeCell ref="I117:J117"/>
    <mergeCell ref="I118:J118"/>
    <mergeCell ref="I119:J119"/>
    <mergeCell ref="I12:J12"/>
    <mergeCell ref="I120:J120"/>
    <mergeCell ref="I13:J13"/>
    <mergeCell ref="I105:J105"/>
    <mergeCell ref="I106:J106"/>
    <mergeCell ref="I107:J107"/>
    <mergeCell ref="I108:J108"/>
    <mergeCell ref="I109:J109"/>
    <mergeCell ref="I15:J15"/>
    <mergeCell ref="I150:J150"/>
    <mergeCell ref="I151:J151"/>
    <mergeCell ref="I152:J152"/>
    <mergeCell ref="I153:J153"/>
    <mergeCell ref="I154:J154"/>
    <mergeCell ref="I139:J139"/>
    <mergeCell ref="I14:J14"/>
    <mergeCell ref="I140:J140"/>
    <mergeCell ref="I141:J141"/>
    <mergeCell ref="I142:J142"/>
    <mergeCell ref="I143:J143"/>
    <mergeCell ref="I144:J144"/>
    <mergeCell ref="I145:J145"/>
    <mergeCell ref="I146:J146"/>
    <mergeCell ref="I130:J130"/>
    <mergeCell ref="I131:J131"/>
    <mergeCell ref="I132:J132"/>
    <mergeCell ref="I133:J133"/>
    <mergeCell ref="I134:J134"/>
    <mergeCell ref="I135:J135"/>
    <mergeCell ref="I136:J136"/>
    <mergeCell ref="I137:J137"/>
    <mergeCell ref="I138:J138"/>
    <mergeCell ref="I17:J17"/>
    <mergeCell ref="I170:J170"/>
    <mergeCell ref="I18:J18"/>
    <mergeCell ref="I155:J155"/>
    <mergeCell ref="I156:J156"/>
    <mergeCell ref="I157:J157"/>
    <mergeCell ref="I158:J158"/>
    <mergeCell ref="I159:J159"/>
    <mergeCell ref="I16:J16"/>
    <mergeCell ref="I160:J160"/>
    <mergeCell ref="I161:J161"/>
    <mergeCell ref="I162:J162"/>
    <mergeCell ref="I147:J147"/>
    <mergeCell ref="I148:J148"/>
    <mergeCell ref="I149:J149"/>
    <mergeCell ref="I121:J121"/>
    <mergeCell ref="I122:J122"/>
    <mergeCell ref="I123:J123"/>
    <mergeCell ref="I124:J124"/>
    <mergeCell ref="I125:J125"/>
    <mergeCell ref="I126:J126"/>
    <mergeCell ref="I127:J127"/>
    <mergeCell ref="I128:J128"/>
    <mergeCell ref="I129:J129"/>
    <mergeCell ref="I2:N2"/>
    <mergeCell ref="I20:J20"/>
    <mergeCell ref="I200:J200"/>
    <mergeCell ref="I201:J201"/>
    <mergeCell ref="I202:J202"/>
    <mergeCell ref="I203:J203"/>
    <mergeCell ref="I189:J189"/>
    <mergeCell ref="I19:J19"/>
    <mergeCell ref="I190:J190"/>
    <mergeCell ref="I191:J191"/>
    <mergeCell ref="I192:J192"/>
    <mergeCell ref="I193:J193"/>
    <mergeCell ref="I194:J194"/>
    <mergeCell ref="I195:J195"/>
    <mergeCell ref="I196:J196"/>
    <mergeCell ref="I180:J180"/>
    <mergeCell ref="I181:J181"/>
    <mergeCell ref="I182:J182"/>
    <mergeCell ref="I183:J183"/>
    <mergeCell ref="I184:J184"/>
    <mergeCell ref="I185:J185"/>
    <mergeCell ref="I186:J186"/>
    <mergeCell ref="I187:J187"/>
    <mergeCell ref="I188:J188"/>
    <mergeCell ref="I22:J22"/>
    <mergeCell ref="I204:J204"/>
    <mergeCell ref="I205:J205"/>
    <mergeCell ref="I206:J206"/>
    <mergeCell ref="I207:J207"/>
    <mergeCell ref="I208:J208"/>
    <mergeCell ref="I209:J209"/>
    <mergeCell ref="I21:J21"/>
    <mergeCell ref="I210:J210"/>
    <mergeCell ref="I197:J197"/>
    <mergeCell ref="I198:J198"/>
    <mergeCell ref="I199:J199"/>
    <mergeCell ref="I171:J171"/>
    <mergeCell ref="I172:J172"/>
    <mergeCell ref="I173:J173"/>
    <mergeCell ref="I174:J174"/>
    <mergeCell ref="I175:J175"/>
    <mergeCell ref="I176:J176"/>
    <mergeCell ref="I177:J177"/>
    <mergeCell ref="I178:J178"/>
    <mergeCell ref="I179:J179"/>
    <mergeCell ref="I163:J163"/>
    <mergeCell ref="I164:J164"/>
    <mergeCell ref="I165:J165"/>
    <mergeCell ref="I24:J24"/>
    <mergeCell ref="I240:J240"/>
    <mergeCell ref="I241:J241"/>
    <mergeCell ref="I242:J242"/>
    <mergeCell ref="I243:J243"/>
    <mergeCell ref="I244:J244"/>
    <mergeCell ref="I229:J229"/>
    <mergeCell ref="I23:J23"/>
    <mergeCell ref="I230:J230"/>
    <mergeCell ref="I231:J231"/>
    <mergeCell ref="I232:J232"/>
    <mergeCell ref="I233:J233"/>
    <mergeCell ref="I234:J234"/>
    <mergeCell ref="I235:J235"/>
    <mergeCell ref="I236:J236"/>
    <mergeCell ref="I220:J220"/>
    <mergeCell ref="I221:J221"/>
    <mergeCell ref="I222:J222"/>
    <mergeCell ref="I223:J223"/>
    <mergeCell ref="I224:J224"/>
    <mergeCell ref="I225:J225"/>
    <mergeCell ref="I226:J226"/>
    <mergeCell ref="I227:J227"/>
    <mergeCell ref="I228:J228"/>
    <mergeCell ref="I26:J26"/>
    <mergeCell ref="I260:J260"/>
    <mergeCell ref="I27:J27"/>
    <mergeCell ref="I245:J245"/>
    <mergeCell ref="I246:J246"/>
    <mergeCell ref="I247:J247"/>
    <mergeCell ref="I248:J248"/>
    <mergeCell ref="I249:J249"/>
    <mergeCell ref="I25:J25"/>
    <mergeCell ref="I250:J250"/>
    <mergeCell ref="I251:J251"/>
    <mergeCell ref="I252:J252"/>
    <mergeCell ref="I237:J237"/>
    <mergeCell ref="I238:J238"/>
    <mergeCell ref="I239:J239"/>
    <mergeCell ref="I212:J212"/>
    <mergeCell ref="I213:J213"/>
    <mergeCell ref="I214:J214"/>
    <mergeCell ref="I215:J215"/>
    <mergeCell ref="I216:J216"/>
    <mergeCell ref="I217:J217"/>
    <mergeCell ref="I218:J218"/>
    <mergeCell ref="I219:J219"/>
    <mergeCell ref="I211:J211"/>
    <mergeCell ref="I28:J28"/>
    <mergeCell ref="I280:J280"/>
    <mergeCell ref="I281:J281"/>
    <mergeCell ref="I282:J282"/>
    <mergeCell ref="I283:J283"/>
    <mergeCell ref="I284:J284"/>
    <mergeCell ref="I285:J285"/>
    <mergeCell ref="I286:J286"/>
    <mergeCell ref="I270:J270"/>
    <mergeCell ref="I271:J271"/>
    <mergeCell ref="I272:J272"/>
    <mergeCell ref="I273:J273"/>
    <mergeCell ref="I274:J274"/>
    <mergeCell ref="I275:J275"/>
    <mergeCell ref="I276:J276"/>
    <mergeCell ref="I277:J277"/>
    <mergeCell ref="I278:J278"/>
    <mergeCell ref="I261:J261"/>
    <mergeCell ref="I262:J262"/>
    <mergeCell ref="I263:J263"/>
    <mergeCell ref="I264:J264"/>
    <mergeCell ref="I265:J265"/>
    <mergeCell ref="I266:J266"/>
    <mergeCell ref="I267:J267"/>
    <mergeCell ref="I30:J30"/>
    <mergeCell ref="I300:J300"/>
    <mergeCell ref="I301:J301"/>
    <mergeCell ref="I302:J302"/>
    <mergeCell ref="I287:J287"/>
    <mergeCell ref="I288:J288"/>
    <mergeCell ref="I289:J289"/>
    <mergeCell ref="I29:J29"/>
    <mergeCell ref="I290:J290"/>
    <mergeCell ref="I291:J291"/>
    <mergeCell ref="I292:J292"/>
    <mergeCell ref="I293:J293"/>
    <mergeCell ref="I294:J294"/>
    <mergeCell ref="I279:J279"/>
    <mergeCell ref="I268:J268"/>
    <mergeCell ref="I269:J269"/>
    <mergeCell ref="I253:J253"/>
    <mergeCell ref="I254:J254"/>
    <mergeCell ref="I255:J255"/>
    <mergeCell ref="I256:J256"/>
    <mergeCell ref="I257:J257"/>
    <mergeCell ref="I258:J258"/>
    <mergeCell ref="I259:J259"/>
    <mergeCell ref="I166:J166"/>
    <mergeCell ref="I303:J303"/>
    <mergeCell ref="I304:J304"/>
    <mergeCell ref="I305:J305"/>
    <mergeCell ref="I306:J306"/>
    <mergeCell ref="I307:J307"/>
    <mergeCell ref="I308:J308"/>
    <mergeCell ref="I309:J309"/>
    <mergeCell ref="I31:J31"/>
    <mergeCell ref="I310:J310"/>
    <mergeCell ref="I32:J32"/>
    <mergeCell ref="I97:J97"/>
    <mergeCell ref="I98:J98"/>
    <mergeCell ref="I99:J99"/>
    <mergeCell ref="I295:J295"/>
    <mergeCell ref="I296:J296"/>
    <mergeCell ref="I297:J297"/>
    <mergeCell ref="I298:J298"/>
    <mergeCell ref="I299:J299"/>
    <mergeCell ref="I167:J167"/>
    <mergeCell ref="I168:J168"/>
    <mergeCell ref="I169:J169"/>
    <mergeCell ref="I113:J113"/>
    <mergeCell ref="I114:J114"/>
    <mergeCell ref="I115:J115"/>
    <mergeCell ref="I311:J311"/>
    <mergeCell ref="I312:J312"/>
    <mergeCell ref="I313:J313"/>
    <mergeCell ref="I314:J314"/>
    <mergeCell ref="I315:J315"/>
    <mergeCell ref="I316:J316"/>
    <mergeCell ref="I317:J317"/>
    <mergeCell ref="I318:J318"/>
    <mergeCell ref="I319:J319"/>
    <mergeCell ref="I320:J320"/>
    <mergeCell ref="I321:J321"/>
    <mergeCell ref="I322:J322"/>
    <mergeCell ref="I323:J323"/>
    <mergeCell ref="I324:J324"/>
    <mergeCell ref="I325:J325"/>
    <mergeCell ref="I326:J326"/>
    <mergeCell ref="I327:J327"/>
    <mergeCell ref="I328:J328"/>
    <mergeCell ref="I329:J329"/>
    <mergeCell ref="I33:J33"/>
    <mergeCell ref="I330:J330"/>
    <mergeCell ref="I331:J331"/>
    <mergeCell ref="I332:J332"/>
    <mergeCell ref="I333:J333"/>
    <mergeCell ref="I334:J334"/>
    <mergeCell ref="I335:J335"/>
    <mergeCell ref="I336:J336"/>
    <mergeCell ref="I82:J82"/>
    <mergeCell ref="I83:J83"/>
    <mergeCell ref="I84:J84"/>
    <mergeCell ref="I85:J85"/>
    <mergeCell ref="I86:J86"/>
    <mergeCell ref="I87:J87"/>
    <mergeCell ref="I88:J88"/>
    <mergeCell ref="I89:J89"/>
    <mergeCell ref="I90:J90"/>
    <mergeCell ref="I91:J91"/>
    <mergeCell ref="I92:J92"/>
    <mergeCell ref="I93:J93"/>
    <mergeCell ref="I94:J94"/>
    <mergeCell ref="I95:J95"/>
    <mergeCell ref="I96:J96"/>
    <mergeCell ref="I337:J337"/>
    <mergeCell ref="I338:J338"/>
    <mergeCell ref="I339:J339"/>
    <mergeCell ref="I34:J34"/>
    <mergeCell ref="I340:J340"/>
    <mergeCell ref="I341:J341"/>
    <mergeCell ref="I342:J342"/>
    <mergeCell ref="I343:J343"/>
    <mergeCell ref="I344:J344"/>
    <mergeCell ref="I67:J67"/>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I345:J345"/>
    <mergeCell ref="I346:J346"/>
    <mergeCell ref="I347:J347"/>
    <mergeCell ref="I348:J348"/>
    <mergeCell ref="I349:J349"/>
    <mergeCell ref="I35:J35"/>
    <mergeCell ref="I350:J350"/>
    <mergeCell ref="I351:J351"/>
    <mergeCell ref="I352:J352"/>
    <mergeCell ref="I52:J52"/>
    <mergeCell ref="I53:J53"/>
    <mergeCell ref="I54:J54"/>
    <mergeCell ref="I55:J55"/>
    <mergeCell ref="I56:J56"/>
    <mergeCell ref="I57:J57"/>
    <mergeCell ref="I58:J58"/>
    <mergeCell ref="I59:J59"/>
    <mergeCell ref="I60:J60"/>
    <mergeCell ref="I61:J61"/>
    <mergeCell ref="I62:J62"/>
    <mergeCell ref="I63:J63"/>
    <mergeCell ref="I64:J64"/>
    <mergeCell ref="I65:J65"/>
    <mergeCell ref="I66:J66"/>
    <mergeCell ref="I353:J353"/>
    <mergeCell ref="I354:J354"/>
    <mergeCell ref="I355:J355"/>
    <mergeCell ref="I356:J356"/>
    <mergeCell ref="I357:J357"/>
    <mergeCell ref="I358:J358"/>
    <mergeCell ref="I359:J359"/>
    <mergeCell ref="I36:J36"/>
    <mergeCell ref="I360:J360"/>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361:J361"/>
    <mergeCell ref="I362:J362"/>
    <mergeCell ref="I363:J363"/>
    <mergeCell ref="I364:J364"/>
    <mergeCell ref="I365:J365"/>
    <mergeCell ref="I366:J366"/>
    <mergeCell ref="I367:J367"/>
    <mergeCell ref="I368:J368"/>
    <mergeCell ref="I369:J369"/>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view="pageBreakPreview" zoomScale="60" zoomScaleNormal="100" workbookViewId="0"/>
  </sheetViews>
  <sheetFormatPr defaultRowHeight="13.2" x14ac:dyDescent="0.25"/>
  <cols>
    <col min="1" max="1" width="143.77734375" customWidth="1"/>
    <col min="2" max="2" width="13.5546875" customWidth="1"/>
  </cols>
  <sheetData>
    <row r="1" s="1" customFormat="1" ht="409.6" customHeight="1" x14ac:dyDescent="0.15"/>
    <row r="2" s="1" customFormat="1" ht="67.2" customHeight="1" x14ac:dyDescent="0.15"/>
  </sheetData>
  <pageMargins left="0.7" right="0.7" top="0.75" bottom="0.75" header="0.3" footer="0.3"/>
  <pageSetup paperSize="9" scale="85" orientation="landscape" r:id="rId1"/>
  <headerFooter alignWithMargins="0">
    <oddFooter>&amp;R_x000D_&amp;1#&amp;"Calibri"&amp;10&amp;K0078D7 Classification : Internal</oddFooter>
  </headerFooter>
  <colBreaks count="1" manualBreakCount="1">
    <brk id="2" max="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8C96E-5A08-4148-822F-F080730013B9}">
  <sheetPr>
    <tabColor theme="3" tint="-0.249977111117893"/>
  </sheetPr>
  <dimension ref="A1:N112"/>
  <sheetViews>
    <sheetView view="pageBreakPreview" topLeftCell="C1" zoomScale="60" zoomScaleNormal="85" workbookViewId="0">
      <selection activeCell="F9" sqref="F9"/>
    </sheetView>
  </sheetViews>
  <sheetFormatPr defaultColWidth="8.88671875" defaultRowHeight="14.4" outlineLevelRow="1" x14ac:dyDescent="0.25"/>
  <cols>
    <col min="1" max="1" width="13.33203125" style="141" customWidth="1"/>
    <col min="2" max="2" width="60.5546875" style="141" bestFit="1" customWidth="1"/>
    <col min="3" max="7" width="41" style="141" customWidth="1"/>
    <col min="8" max="8" width="7.33203125" style="141" customWidth="1"/>
    <col min="9" max="9" width="92" style="141" customWidth="1"/>
    <col min="10" max="11" width="47.6640625" style="141" customWidth="1"/>
    <col min="12" max="12" width="7.33203125" style="141" customWidth="1"/>
    <col min="13" max="13" width="25.6640625" style="141" customWidth="1"/>
    <col min="14" max="14" width="25.6640625" style="140" customWidth="1"/>
    <col min="15" max="16384" width="8.88671875" style="139"/>
  </cols>
  <sheetData>
    <row r="1" spans="1:13" ht="45" customHeight="1" x14ac:dyDescent="0.25">
      <c r="A1" s="287" t="s">
        <v>1638</v>
      </c>
      <c r="B1" s="287"/>
    </row>
    <row r="2" spans="1:13" ht="31.2" x14ac:dyDescent="0.25">
      <c r="A2" s="222" t="s">
        <v>1637</v>
      </c>
      <c r="B2" s="222"/>
      <c r="C2" s="140"/>
      <c r="D2" s="140"/>
      <c r="E2" s="140"/>
      <c r="F2" s="223" t="s">
        <v>1334</v>
      </c>
      <c r="G2" s="200"/>
      <c r="H2" s="140"/>
      <c r="I2" s="222"/>
      <c r="J2" s="140"/>
      <c r="K2" s="140"/>
      <c r="L2" s="140"/>
      <c r="M2" s="140"/>
    </row>
    <row r="3" spans="1:13" ht="15" thickBot="1" x14ac:dyDescent="0.3">
      <c r="A3" s="140"/>
      <c r="B3" s="221"/>
      <c r="C3" s="221"/>
      <c r="D3" s="140"/>
      <c r="E3" s="140"/>
      <c r="F3" s="140"/>
      <c r="G3" s="140"/>
      <c r="H3" s="140"/>
      <c r="L3" s="140"/>
      <c r="M3" s="140"/>
    </row>
    <row r="4" spans="1:13" ht="18.600000000000001" thickBot="1" x14ac:dyDescent="0.3">
      <c r="A4" s="218"/>
      <c r="B4" s="220" t="s">
        <v>0</v>
      </c>
      <c r="C4" s="219" t="s">
        <v>1</v>
      </c>
      <c r="D4" s="218"/>
      <c r="E4" s="218"/>
      <c r="F4" s="140"/>
      <c r="G4" s="140"/>
      <c r="H4" s="140"/>
      <c r="I4" s="286"/>
      <c r="J4" s="286"/>
      <c r="L4" s="140"/>
      <c r="M4" s="140"/>
    </row>
    <row r="5" spans="1:13" ht="15" thickBot="1" x14ac:dyDescent="0.3">
      <c r="H5" s="140"/>
      <c r="I5" s="286"/>
      <c r="L5" s="140"/>
      <c r="M5" s="140"/>
    </row>
    <row r="6" spans="1:13" ht="18" x14ac:dyDescent="0.25">
      <c r="A6" s="149"/>
      <c r="B6" s="217" t="s">
        <v>1636</v>
      </c>
      <c r="C6" s="149"/>
      <c r="E6" s="148"/>
      <c r="F6" s="148"/>
      <c r="G6" s="148"/>
      <c r="H6" s="140"/>
      <c r="I6" s="286"/>
      <c r="L6" s="140"/>
      <c r="M6" s="140"/>
    </row>
    <row r="7" spans="1:13" x14ac:dyDescent="0.25">
      <c r="B7" s="215" t="s">
        <v>1635</v>
      </c>
      <c r="H7" s="140"/>
      <c r="I7" s="286"/>
      <c r="L7" s="140"/>
      <c r="M7" s="140"/>
    </row>
    <row r="8" spans="1:13" x14ac:dyDescent="0.25">
      <c r="B8" s="215" t="s">
        <v>815</v>
      </c>
      <c r="H8" s="140"/>
      <c r="I8" s="286"/>
      <c r="L8" s="140"/>
      <c r="M8" s="140"/>
    </row>
    <row r="9" spans="1:13" ht="15" thickBot="1" x14ac:dyDescent="0.3">
      <c r="B9" s="214" t="s">
        <v>816</v>
      </c>
      <c r="H9" s="140"/>
      <c r="L9" s="140"/>
      <c r="M9" s="140"/>
    </row>
    <row r="10" spans="1:13" x14ac:dyDescent="0.25">
      <c r="B10" s="213"/>
      <c r="H10" s="140"/>
      <c r="I10" s="285"/>
      <c r="L10" s="140"/>
      <c r="M10" s="140"/>
    </row>
    <row r="11" spans="1:13" x14ac:dyDescent="0.25">
      <c r="B11" s="213"/>
      <c r="H11" s="140"/>
      <c r="I11" s="285"/>
      <c r="L11" s="140"/>
      <c r="M11" s="140"/>
    </row>
    <row r="12" spans="1:13" ht="36" x14ac:dyDescent="0.25">
      <c r="A12" s="152" t="s">
        <v>5</v>
      </c>
      <c r="B12" s="152" t="s">
        <v>814</v>
      </c>
      <c r="C12" s="151"/>
      <c r="D12" s="151"/>
      <c r="E12" s="151"/>
      <c r="F12" s="151"/>
      <c r="G12" s="151"/>
      <c r="H12" s="140"/>
      <c r="L12" s="140"/>
      <c r="M12" s="140"/>
    </row>
    <row r="13" spans="1:13" ht="15" customHeight="1" x14ac:dyDescent="0.25">
      <c r="A13" s="146"/>
      <c r="B13" s="147" t="s">
        <v>817</v>
      </c>
      <c r="C13" s="146" t="s">
        <v>818</v>
      </c>
      <c r="D13" s="146" t="s">
        <v>819</v>
      </c>
      <c r="E13" s="145"/>
      <c r="F13" s="144"/>
      <c r="G13" s="144"/>
      <c r="H13" s="140"/>
      <c r="L13" s="140"/>
      <c r="M13" s="140"/>
    </row>
    <row r="14" spans="1:13" x14ac:dyDescent="0.25">
      <c r="A14" s="141" t="s">
        <v>820</v>
      </c>
      <c r="B14" s="166" t="s">
        <v>821</v>
      </c>
      <c r="C14" s="282"/>
      <c r="D14" s="282"/>
      <c r="E14" s="148"/>
      <c r="F14" s="148"/>
      <c r="G14" s="148"/>
      <c r="H14" s="140"/>
      <c r="L14" s="140"/>
      <c r="M14" s="140"/>
    </row>
    <row r="15" spans="1:13" x14ac:dyDescent="0.25">
      <c r="A15" s="141" t="s">
        <v>822</v>
      </c>
      <c r="B15" s="166" t="s">
        <v>823</v>
      </c>
      <c r="C15" s="284" t="s">
        <v>824</v>
      </c>
      <c r="D15" s="284" t="s">
        <v>825</v>
      </c>
      <c r="E15" s="148"/>
      <c r="F15" s="148"/>
      <c r="G15" s="148"/>
      <c r="H15" s="140"/>
      <c r="L15" s="140"/>
      <c r="M15" s="140"/>
    </row>
    <row r="16" spans="1:13" x14ac:dyDescent="0.25">
      <c r="A16" s="141" t="s">
        <v>826</v>
      </c>
      <c r="B16" s="166" t="s">
        <v>827</v>
      </c>
      <c r="C16" s="210"/>
      <c r="D16" s="210"/>
      <c r="E16" s="148"/>
      <c r="F16" s="148"/>
      <c r="G16" s="148"/>
      <c r="H16" s="140"/>
      <c r="L16" s="140"/>
      <c r="M16" s="140"/>
    </row>
    <row r="17" spans="1:13" x14ac:dyDescent="0.25">
      <c r="A17" s="141" t="s">
        <v>828</v>
      </c>
      <c r="B17" s="166" t="s">
        <v>829</v>
      </c>
      <c r="C17" s="210"/>
      <c r="D17" s="210"/>
      <c r="E17" s="148"/>
      <c r="F17" s="148"/>
      <c r="G17" s="148"/>
      <c r="H17" s="140"/>
      <c r="L17" s="140"/>
      <c r="M17" s="140"/>
    </row>
    <row r="18" spans="1:13" x14ac:dyDescent="0.25">
      <c r="A18" s="141" t="s">
        <v>830</v>
      </c>
      <c r="B18" s="166" t="s">
        <v>831</v>
      </c>
      <c r="C18" s="210"/>
      <c r="D18" s="210"/>
      <c r="E18" s="148"/>
      <c r="F18" s="148"/>
      <c r="G18" s="148"/>
      <c r="H18" s="140"/>
      <c r="L18" s="140"/>
      <c r="M18" s="140"/>
    </row>
    <row r="19" spans="1:13" x14ac:dyDescent="0.25">
      <c r="A19" s="141" t="s">
        <v>832</v>
      </c>
      <c r="B19" s="166" t="s">
        <v>833</v>
      </c>
      <c r="C19" s="210"/>
      <c r="D19" s="210"/>
      <c r="E19" s="148"/>
      <c r="F19" s="148"/>
      <c r="G19" s="148"/>
      <c r="H19" s="140"/>
      <c r="L19" s="140"/>
      <c r="M19" s="140"/>
    </row>
    <row r="20" spans="1:13" x14ac:dyDescent="0.25">
      <c r="A20" s="141" t="s">
        <v>834</v>
      </c>
      <c r="B20" s="166" t="s">
        <v>835</v>
      </c>
      <c r="C20" s="210"/>
      <c r="D20" s="210"/>
      <c r="E20" s="148"/>
      <c r="F20" s="148"/>
      <c r="G20" s="148"/>
      <c r="H20" s="140"/>
      <c r="L20" s="140"/>
      <c r="M20" s="140"/>
    </row>
    <row r="21" spans="1:13" x14ac:dyDescent="0.25">
      <c r="A21" s="141" t="s">
        <v>836</v>
      </c>
      <c r="B21" s="166" t="s">
        <v>837</v>
      </c>
      <c r="C21" s="210"/>
      <c r="D21" s="210"/>
      <c r="E21" s="148"/>
      <c r="F21" s="148"/>
      <c r="G21" s="148"/>
      <c r="H21" s="140"/>
      <c r="L21" s="140"/>
      <c r="M21" s="140"/>
    </row>
    <row r="22" spans="1:13" x14ac:dyDescent="0.25">
      <c r="A22" s="141" t="s">
        <v>838</v>
      </c>
      <c r="B22" s="166" t="s">
        <v>839</v>
      </c>
      <c r="C22" s="210"/>
      <c r="D22" s="210"/>
      <c r="E22" s="148"/>
      <c r="F22" s="148"/>
      <c r="G22" s="148"/>
      <c r="H22" s="140"/>
      <c r="L22" s="140"/>
      <c r="M22" s="140"/>
    </row>
    <row r="23" spans="1:13" ht="28.8" x14ac:dyDescent="0.25">
      <c r="A23" s="141" t="s">
        <v>840</v>
      </c>
      <c r="B23" s="166" t="s">
        <v>841</v>
      </c>
      <c r="C23" s="284" t="s">
        <v>842</v>
      </c>
      <c r="D23" s="210"/>
      <c r="E23" s="148"/>
      <c r="F23" s="148"/>
      <c r="G23" s="148"/>
      <c r="H23" s="140"/>
      <c r="L23" s="140"/>
      <c r="M23" s="140"/>
    </row>
    <row r="24" spans="1:13" x14ac:dyDescent="0.25">
      <c r="A24" s="141" t="s">
        <v>843</v>
      </c>
      <c r="B24" s="166" t="s">
        <v>844</v>
      </c>
      <c r="C24" s="284" t="s">
        <v>845</v>
      </c>
      <c r="D24" s="210"/>
      <c r="E24" s="148"/>
      <c r="F24" s="148"/>
      <c r="G24" s="148"/>
      <c r="H24" s="140"/>
      <c r="L24" s="140"/>
      <c r="M24" s="140"/>
    </row>
    <row r="25" spans="1:13" outlineLevel="1" x14ac:dyDescent="0.25">
      <c r="A25" s="141" t="s">
        <v>846</v>
      </c>
      <c r="B25" s="143" t="s">
        <v>1634</v>
      </c>
      <c r="E25" s="148"/>
      <c r="F25" s="148"/>
      <c r="G25" s="148"/>
      <c r="H25" s="140"/>
      <c r="L25" s="140"/>
      <c r="M25" s="140"/>
    </row>
    <row r="26" spans="1:13" outlineLevel="1" x14ac:dyDescent="0.25">
      <c r="A26" s="141" t="s">
        <v>847</v>
      </c>
      <c r="B26" s="283"/>
      <c r="C26" s="158"/>
      <c r="D26" s="158"/>
      <c r="E26" s="148"/>
      <c r="F26" s="148"/>
      <c r="G26" s="148"/>
      <c r="H26" s="140"/>
      <c r="L26" s="140"/>
      <c r="M26" s="140"/>
    </row>
    <row r="27" spans="1:13" outlineLevel="1" x14ac:dyDescent="0.25">
      <c r="A27" s="141" t="s">
        <v>848</v>
      </c>
      <c r="B27" s="283"/>
      <c r="C27" s="158"/>
      <c r="D27" s="158"/>
      <c r="E27" s="148"/>
      <c r="F27" s="148"/>
      <c r="G27" s="148"/>
      <c r="H27" s="140"/>
      <c r="L27" s="140"/>
      <c r="M27" s="140"/>
    </row>
    <row r="28" spans="1:13" outlineLevel="1" x14ac:dyDescent="0.25">
      <c r="A28" s="141" t="s">
        <v>849</v>
      </c>
      <c r="B28" s="283"/>
      <c r="C28" s="158"/>
      <c r="D28" s="158"/>
      <c r="E28" s="148"/>
      <c r="F28" s="148"/>
      <c r="G28" s="148"/>
      <c r="H28" s="140"/>
      <c r="L28" s="140"/>
      <c r="M28" s="140"/>
    </row>
    <row r="29" spans="1:13" outlineLevel="1" x14ac:dyDescent="0.25">
      <c r="A29" s="141" t="s">
        <v>850</v>
      </c>
      <c r="B29" s="283"/>
      <c r="C29" s="158"/>
      <c r="D29" s="158"/>
      <c r="E29" s="148"/>
      <c r="F29" s="148"/>
      <c r="G29" s="148"/>
      <c r="H29" s="140"/>
      <c r="L29" s="140"/>
      <c r="M29" s="140"/>
    </row>
    <row r="30" spans="1:13" outlineLevel="1" x14ac:dyDescent="0.25">
      <c r="A30" s="141" t="s">
        <v>851</v>
      </c>
      <c r="B30" s="283"/>
      <c r="C30" s="158"/>
      <c r="D30" s="158"/>
      <c r="E30" s="148"/>
      <c r="F30" s="148"/>
      <c r="G30" s="148"/>
      <c r="H30" s="140"/>
      <c r="L30" s="140"/>
      <c r="M30" s="140"/>
    </row>
    <row r="31" spans="1:13" outlineLevel="1" x14ac:dyDescent="0.25">
      <c r="A31" s="141" t="s">
        <v>852</v>
      </c>
      <c r="B31" s="283"/>
      <c r="C31" s="158"/>
      <c r="D31" s="158"/>
      <c r="E31" s="148"/>
      <c r="F31" s="148"/>
      <c r="G31" s="148"/>
      <c r="H31" s="140"/>
      <c r="L31" s="140"/>
      <c r="M31" s="140"/>
    </row>
    <row r="32" spans="1:13" outlineLevel="1" x14ac:dyDescent="0.25">
      <c r="A32" s="141" t="s">
        <v>853</v>
      </c>
      <c r="B32" s="283"/>
      <c r="C32" s="158"/>
      <c r="D32" s="158"/>
      <c r="E32" s="148"/>
      <c r="F32" s="148"/>
      <c r="G32" s="148"/>
      <c r="H32" s="140"/>
      <c r="L32" s="140"/>
      <c r="M32" s="140"/>
    </row>
    <row r="33" spans="1:13" ht="18" x14ac:dyDescent="0.25">
      <c r="A33" s="151"/>
      <c r="B33" s="152" t="s">
        <v>815</v>
      </c>
      <c r="C33" s="151"/>
      <c r="D33" s="151"/>
      <c r="E33" s="151"/>
      <c r="F33" s="151"/>
      <c r="G33" s="151"/>
      <c r="H33" s="140"/>
      <c r="L33" s="140"/>
      <c r="M33" s="140"/>
    </row>
    <row r="34" spans="1:13" ht="15" customHeight="1" x14ac:dyDescent="0.25">
      <c r="A34" s="146"/>
      <c r="B34" s="147" t="s">
        <v>854</v>
      </c>
      <c r="C34" s="146" t="s">
        <v>855</v>
      </c>
      <c r="D34" s="146" t="s">
        <v>819</v>
      </c>
      <c r="E34" s="146" t="s">
        <v>856</v>
      </c>
      <c r="F34" s="144"/>
      <c r="G34" s="144"/>
      <c r="H34" s="140"/>
      <c r="L34" s="140"/>
      <c r="M34" s="140"/>
    </row>
    <row r="35" spans="1:13" x14ac:dyDescent="0.25">
      <c r="A35" s="141" t="s">
        <v>857</v>
      </c>
      <c r="B35" s="282"/>
      <c r="C35" s="282"/>
      <c r="D35" s="282"/>
      <c r="E35" s="282"/>
      <c r="F35" s="281"/>
      <c r="G35" s="281"/>
      <c r="H35" s="140"/>
      <c r="L35" s="140"/>
      <c r="M35" s="140"/>
    </row>
    <row r="36" spans="1:13" x14ac:dyDescent="0.25">
      <c r="A36" s="141" t="s">
        <v>858</v>
      </c>
      <c r="B36" s="166"/>
      <c r="H36" s="140"/>
      <c r="L36" s="140"/>
      <c r="M36" s="140"/>
    </row>
    <row r="37" spans="1:13" x14ac:dyDescent="0.25">
      <c r="A37" s="141" t="s">
        <v>859</v>
      </c>
      <c r="B37" s="166"/>
      <c r="H37" s="140"/>
      <c r="L37" s="140"/>
      <c r="M37" s="140"/>
    </row>
    <row r="38" spans="1:13" x14ac:dyDescent="0.25">
      <c r="A38" s="141" t="s">
        <v>860</v>
      </c>
      <c r="B38" s="166"/>
      <c r="H38" s="140"/>
      <c r="L38" s="140"/>
      <c r="M38" s="140"/>
    </row>
    <row r="39" spans="1:13" x14ac:dyDescent="0.25">
      <c r="A39" s="141" t="s">
        <v>861</v>
      </c>
      <c r="B39" s="166"/>
      <c r="H39" s="140"/>
      <c r="L39" s="140"/>
      <c r="M39" s="140"/>
    </row>
    <row r="40" spans="1:13" x14ac:dyDescent="0.25">
      <c r="A40" s="141" t="s">
        <v>862</v>
      </c>
      <c r="B40" s="166"/>
      <c r="H40" s="140"/>
      <c r="L40" s="140"/>
      <c r="M40" s="140"/>
    </row>
    <row r="41" spans="1:13" x14ac:dyDescent="0.25">
      <c r="A41" s="141" t="s">
        <v>863</v>
      </c>
      <c r="B41" s="166"/>
      <c r="H41" s="140"/>
      <c r="L41" s="140"/>
      <c r="M41" s="140"/>
    </row>
    <row r="42" spans="1:13" x14ac:dyDescent="0.25">
      <c r="A42" s="141" t="s">
        <v>864</v>
      </c>
      <c r="B42" s="166"/>
      <c r="H42" s="140"/>
      <c r="L42" s="140"/>
      <c r="M42" s="140"/>
    </row>
    <row r="43" spans="1:13" x14ac:dyDescent="0.25">
      <c r="A43" s="141" t="s">
        <v>865</v>
      </c>
      <c r="B43" s="166"/>
      <c r="H43" s="140"/>
      <c r="L43" s="140"/>
      <c r="M43" s="140"/>
    </row>
    <row r="44" spans="1:13" x14ac:dyDescent="0.25">
      <c r="A44" s="141" t="s">
        <v>866</v>
      </c>
      <c r="B44" s="166"/>
      <c r="H44" s="140"/>
      <c r="L44" s="140"/>
      <c r="M44" s="140"/>
    </row>
    <row r="45" spans="1:13" x14ac:dyDescent="0.25">
      <c r="A45" s="141" t="s">
        <v>867</v>
      </c>
      <c r="B45" s="166"/>
      <c r="H45" s="140"/>
      <c r="L45" s="140"/>
      <c r="M45" s="140"/>
    </row>
    <row r="46" spans="1:13" x14ac:dyDescent="0.25">
      <c r="A46" s="141" t="s">
        <v>868</v>
      </c>
      <c r="B46" s="166"/>
      <c r="H46" s="140"/>
      <c r="L46" s="140"/>
      <c r="M46" s="140"/>
    </row>
    <row r="47" spans="1:13" x14ac:dyDescent="0.25">
      <c r="A47" s="141" t="s">
        <v>869</v>
      </c>
      <c r="B47" s="166"/>
      <c r="H47" s="140"/>
      <c r="L47" s="140"/>
      <c r="M47" s="140"/>
    </row>
    <row r="48" spans="1:13" x14ac:dyDescent="0.25">
      <c r="A48" s="141" t="s">
        <v>870</v>
      </c>
      <c r="B48" s="166"/>
      <c r="H48" s="140"/>
      <c r="L48" s="140"/>
      <c r="M48" s="140"/>
    </row>
    <row r="49" spans="1:13" x14ac:dyDescent="0.25">
      <c r="A49" s="141" t="s">
        <v>871</v>
      </c>
      <c r="B49" s="166"/>
      <c r="H49" s="140"/>
      <c r="L49" s="140"/>
      <c r="M49" s="140"/>
    </row>
    <row r="50" spans="1:13" x14ac:dyDescent="0.25">
      <c r="A50" s="141" t="s">
        <v>872</v>
      </c>
      <c r="B50" s="166"/>
      <c r="H50" s="140"/>
      <c r="L50" s="140"/>
      <c r="M50" s="140"/>
    </row>
    <row r="51" spans="1:13" x14ac:dyDescent="0.25">
      <c r="A51" s="141" t="s">
        <v>873</v>
      </c>
      <c r="B51" s="166"/>
      <c r="H51" s="140"/>
      <c r="L51" s="140"/>
      <c r="M51" s="140"/>
    </row>
    <row r="52" spans="1:13" x14ac:dyDescent="0.25">
      <c r="A52" s="141" t="s">
        <v>874</v>
      </c>
      <c r="B52" s="166"/>
      <c r="H52" s="140"/>
      <c r="L52" s="140"/>
      <c r="M52" s="140"/>
    </row>
    <row r="53" spans="1:13" x14ac:dyDescent="0.25">
      <c r="A53" s="141" t="s">
        <v>875</v>
      </c>
      <c r="B53" s="166"/>
      <c r="H53" s="140"/>
      <c r="L53" s="140"/>
      <c r="M53" s="140"/>
    </row>
    <row r="54" spans="1:13" x14ac:dyDescent="0.25">
      <c r="A54" s="141" t="s">
        <v>876</v>
      </c>
      <c r="B54" s="166"/>
      <c r="H54" s="140"/>
      <c r="L54" s="140"/>
      <c r="M54" s="140"/>
    </row>
    <row r="55" spans="1:13" x14ac:dyDescent="0.25">
      <c r="A55" s="141" t="s">
        <v>877</v>
      </c>
      <c r="B55" s="166"/>
      <c r="H55" s="140"/>
      <c r="L55" s="140"/>
      <c r="M55" s="140"/>
    </row>
    <row r="56" spans="1:13" x14ac:dyDescent="0.25">
      <c r="A56" s="141" t="s">
        <v>878</v>
      </c>
      <c r="B56" s="166"/>
      <c r="H56" s="140"/>
      <c r="L56" s="140"/>
      <c r="M56" s="140"/>
    </row>
    <row r="57" spans="1:13" x14ac:dyDescent="0.25">
      <c r="A57" s="141" t="s">
        <v>879</v>
      </c>
      <c r="B57" s="166"/>
      <c r="H57" s="140"/>
      <c r="L57" s="140"/>
      <c r="M57" s="140"/>
    </row>
    <row r="58" spans="1:13" x14ac:dyDescent="0.25">
      <c r="A58" s="141" t="s">
        <v>880</v>
      </c>
      <c r="B58" s="166"/>
      <c r="H58" s="140"/>
      <c r="L58" s="140"/>
      <c r="M58" s="140"/>
    </row>
    <row r="59" spans="1:13" x14ac:dyDescent="0.25">
      <c r="A59" s="141" t="s">
        <v>881</v>
      </c>
      <c r="B59" s="166"/>
      <c r="H59" s="140"/>
      <c r="L59" s="140"/>
      <c r="M59" s="140"/>
    </row>
    <row r="60" spans="1:13" outlineLevel="1" x14ac:dyDescent="0.25">
      <c r="A60" s="141" t="s">
        <v>882</v>
      </c>
      <c r="B60" s="166"/>
      <c r="E60" s="166"/>
      <c r="F60" s="166"/>
      <c r="G60" s="166"/>
      <c r="H60" s="140"/>
      <c r="L60" s="140"/>
      <c r="M60" s="140"/>
    </row>
    <row r="61" spans="1:13" outlineLevel="1" x14ac:dyDescent="0.25">
      <c r="A61" s="141" t="s">
        <v>883</v>
      </c>
      <c r="B61" s="166"/>
      <c r="E61" s="166"/>
      <c r="F61" s="166"/>
      <c r="G61" s="166"/>
      <c r="H61" s="140"/>
      <c r="L61" s="140"/>
      <c r="M61" s="140"/>
    </row>
    <row r="62" spans="1:13" outlineLevel="1" x14ac:dyDescent="0.25">
      <c r="A62" s="141" t="s">
        <v>884</v>
      </c>
      <c r="B62" s="166"/>
      <c r="E62" s="166"/>
      <c r="F62" s="166"/>
      <c r="G62" s="166"/>
      <c r="H62" s="140"/>
      <c r="L62" s="140"/>
      <c r="M62" s="140"/>
    </row>
    <row r="63" spans="1:13" outlineLevel="1" x14ac:dyDescent="0.25">
      <c r="A63" s="141" t="s">
        <v>885</v>
      </c>
      <c r="B63" s="166"/>
      <c r="E63" s="166"/>
      <c r="F63" s="166"/>
      <c r="G63" s="166"/>
      <c r="H63" s="140"/>
      <c r="L63" s="140"/>
      <c r="M63" s="140"/>
    </row>
    <row r="64" spans="1:13" outlineLevel="1" x14ac:dyDescent="0.25">
      <c r="A64" s="141" t="s">
        <v>886</v>
      </c>
      <c r="B64" s="166"/>
      <c r="E64" s="166"/>
      <c r="F64" s="166"/>
      <c r="G64" s="166"/>
      <c r="H64" s="140"/>
      <c r="L64" s="140"/>
      <c r="M64" s="140"/>
    </row>
    <row r="65" spans="1:14" outlineLevel="1" x14ac:dyDescent="0.25">
      <c r="A65" s="141" t="s">
        <v>887</v>
      </c>
      <c r="B65" s="166"/>
      <c r="E65" s="166"/>
      <c r="F65" s="166"/>
      <c r="G65" s="166"/>
      <c r="H65" s="140"/>
      <c r="L65" s="140"/>
      <c r="M65" s="140"/>
    </row>
    <row r="66" spans="1:14" outlineLevel="1" x14ac:dyDescent="0.25">
      <c r="A66" s="141" t="s">
        <v>888</v>
      </c>
      <c r="B66" s="166"/>
      <c r="E66" s="166"/>
      <c r="F66" s="166"/>
      <c r="G66" s="166"/>
      <c r="H66" s="140"/>
      <c r="L66" s="140"/>
      <c r="M66" s="140"/>
    </row>
    <row r="67" spans="1:14" outlineLevel="1" x14ac:dyDescent="0.25">
      <c r="A67" s="141" t="s">
        <v>889</v>
      </c>
      <c r="B67" s="166"/>
      <c r="E67" s="166"/>
      <c r="F67" s="166"/>
      <c r="G67" s="166"/>
      <c r="H67" s="140"/>
      <c r="L67" s="140"/>
      <c r="M67" s="140"/>
    </row>
    <row r="68" spans="1:14" outlineLevel="1" x14ac:dyDescent="0.25">
      <c r="A68" s="141" t="s">
        <v>890</v>
      </c>
      <c r="B68" s="166"/>
      <c r="E68" s="166"/>
      <c r="F68" s="166"/>
      <c r="G68" s="166"/>
      <c r="H68" s="140"/>
      <c r="L68" s="140"/>
      <c r="M68" s="140"/>
    </row>
    <row r="69" spans="1:14" outlineLevel="1" x14ac:dyDescent="0.25">
      <c r="A69" s="141" t="s">
        <v>891</v>
      </c>
      <c r="B69" s="166"/>
      <c r="E69" s="166"/>
      <c r="F69" s="166"/>
      <c r="G69" s="166"/>
      <c r="H69" s="140"/>
      <c r="L69" s="140"/>
      <c r="M69" s="140"/>
    </row>
    <row r="70" spans="1:14" outlineLevel="1" x14ac:dyDescent="0.25">
      <c r="A70" s="141" t="s">
        <v>892</v>
      </c>
      <c r="B70" s="166"/>
      <c r="E70" s="166"/>
      <c r="F70" s="166"/>
      <c r="G70" s="166"/>
      <c r="H70" s="140"/>
      <c r="L70" s="140"/>
      <c r="M70" s="140"/>
    </row>
    <row r="71" spans="1:14" outlineLevel="1" x14ac:dyDescent="0.25">
      <c r="A71" s="141" t="s">
        <v>893</v>
      </c>
      <c r="B71" s="166"/>
      <c r="E71" s="166"/>
      <c r="F71" s="166"/>
      <c r="G71" s="166"/>
      <c r="H71" s="140"/>
      <c r="L71" s="140"/>
      <c r="M71" s="140"/>
    </row>
    <row r="72" spans="1:14" outlineLevel="1" x14ac:dyDescent="0.25">
      <c r="A72" s="141" t="s">
        <v>894</v>
      </c>
      <c r="B72" s="166"/>
      <c r="E72" s="166"/>
      <c r="F72" s="166"/>
      <c r="G72" s="166"/>
      <c r="H72" s="140"/>
      <c r="L72" s="140"/>
      <c r="M72" s="140"/>
    </row>
    <row r="73" spans="1:14" ht="18" x14ac:dyDescent="0.25">
      <c r="A73" s="151"/>
      <c r="B73" s="152" t="s">
        <v>816</v>
      </c>
      <c r="C73" s="151"/>
      <c r="D73" s="151"/>
      <c r="E73" s="151"/>
      <c r="F73" s="151"/>
      <c r="G73" s="151"/>
      <c r="H73" s="140"/>
    </row>
    <row r="74" spans="1:14" ht="15" customHeight="1" x14ac:dyDescent="0.25">
      <c r="A74" s="146"/>
      <c r="B74" s="147" t="s">
        <v>895</v>
      </c>
      <c r="C74" s="146" t="s">
        <v>896</v>
      </c>
      <c r="D74" s="146"/>
      <c r="E74" s="144"/>
      <c r="F74" s="144"/>
      <c r="G74" s="144"/>
      <c r="H74" s="139"/>
      <c r="I74" s="139"/>
      <c r="J74" s="139"/>
      <c r="K74" s="139"/>
      <c r="L74" s="139"/>
      <c r="M74" s="139"/>
      <c r="N74" s="139"/>
    </row>
    <row r="75" spans="1:14" x14ac:dyDescent="0.25">
      <c r="A75" s="141" t="s">
        <v>897</v>
      </c>
      <c r="B75" s="141" t="s">
        <v>898</v>
      </c>
      <c r="C75" s="280">
        <v>5.06334150354611</v>
      </c>
      <c r="H75" s="140"/>
    </row>
    <row r="76" spans="1:14" x14ac:dyDescent="0.25">
      <c r="A76" s="141" t="s">
        <v>899</v>
      </c>
      <c r="B76" s="141" t="s">
        <v>1633</v>
      </c>
      <c r="C76" s="280">
        <v>14.8480810320905</v>
      </c>
      <c r="H76" s="140"/>
    </row>
    <row r="77" spans="1:14" outlineLevel="1" x14ac:dyDescent="0.25">
      <c r="A77" s="141" t="s">
        <v>900</v>
      </c>
      <c r="H77" s="140"/>
    </row>
    <row r="78" spans="1:14" outlineLevel="1" x14ac:dyDescent="0.25">
      <c r="A78" s="141" t="s">
        <v>901</v>
      </c>
      <c r="H78" s="140"/>
    </row>
    <row r="79" spans="1:14" outlineLevel="1" x14ac:dyDescent="0.25">
      <c r="A79" s="141" t="s">
        <v>902</v>
      </c>
      <c r="H79" s="140"/>
    </row>
    <row r="80" spans="1:14" outlineLevel="1" x14ac:dyDescent="0.25">
      <c r="A80" s="141" t="s">
        <v>903</v>
      </c>
      <c r="H80" s="140"/>
    </row>
    <row r="81" spans="1:8" x14ac:dyDescent="0.25">
      <c r="A81" s="146"/>
      <c r="B81" s="147" t="s">
        <v>904</v>
      </c>
      <c r="C81" s="146" t="s">
        <v>504</v>
      </c>
      <c r="D81" s="146" t="s">
        <v>505</v>
      </c>
      <c r="E81" s="144" t="s">
        <v>905</v>
      </c>
      <c r="F81" s="144" t="s">
        <v>906</v>
      </c>
      <c r="G81" s="144" t="s">
        <v>907</v>
      </c>
      <c r="H81" s="140"/>
    </row>
    <row r="82" spans="1:8" x14ac:dyDescent="0.25">
      <c r="A82" s="141" t="s">
        <v>908</v>
      </c>
      <c r="B82" s="141" t="s">
        <v>1632</v>
      </c>
      <c r="C82" s="279">
        <v>8.8820860591772E-4</v>
      </c>
      <c r="G82" s="279">
        <v>8.8820860591772E-4</v>
      </c>
      <c r="H82" s="140"/>
    </row>
    <row r="83" spans="1:8" x14ac:dyDescent="0.25">
      <c r="A83" s="141" t="s">
        <v>909</v>
      </c>
      <c r="B83" s="141" t="s">
        <v>910</v>
      </c>
      <c r="C83" s="279">
        <v>1.9747140320196502E-3</v>
      </c>
      <c r="G83" s="279">
        <v>1.9747140320196502E-3</v>
      </c>
      <c r="H83" s="140"/>
    </row>
    <row r="84" spans="1:8" x14ac:dyDescent="0.25">
      <c r="A84" s="141" t="s">
        <v>911</v>
      </c>
      <c r="B84" s="141" t="s">
        <v>912</v>
      </c>
      <c r="C84" s="279">
        <v>5.7045569913992704E-4</v>
      </c>
      <c r="G84" s="279">
        <v>5.7045569913992704E-4</v>
      </c>
      <c r="H84" s="140"/>
    </row>
    <row r="85" spans="1:8" x14ac:dyDescent="0.25">
      <c r="A85" s="141" t="s">
        <v>913</v>
      </c>
      <c r="B85" s="141" t="s">
        <v>914</v>
      </c>
      <c r="C85" s="279">
        <v>9.3464989742800397E-5</v>
      </c>
      <c r="G85" s="279">
        <v>9.3464989742800397E-5</v>
      </c>
      <c r="H85" s="140"/>
    </row>
    <row r="86" spans="1:8" x14ac:dyDescent="0.25">
      <c r="A86" s="141" t="s">
        <v>915</v>
      </c>
      <c r="B86" s="141" t="s">
        <v>916</v>
      </c>
      <c r="C86" s="279">
        <v>0</v>
      </c>
      <c r="G86" s="279">
        <v>0</v>
      </c>
      <c r="H86" s="140"/>
    </row>
    <row r="87" spans="1:8" outlineLevel="1" x14ac:dyDescent="0.25">
      <c r="A87" s="141" t="s">
        <v>917</v>
      </c>
      <c r="H87" s="140"/>
    </row>
    <row r="88" spans="1:8" outlineLevel="1" x14ac:dyDescent="0.25">
      <c r="A88" s="141" t="s">
        <v>918</v>
      </c>
      <c r="H88" s="140"/>
    </row>
    <row r="89" spans="1:8" outlineLevel="1" x14ac:dyDescent="0.25">
      <c r="A89" s="141" t="s">
        <v>919</v>
      </c>
      <c r="H89" s="140"/>
    </row>
    <row r="90" spans="1:8" outlineLevel="1" x14ac:dyDescent="0.25">
      <c r="A90" s="141" t="s">
        <v>920</v>
      </c>
      <c r="H90" s="140"/>
    </row>
    <row r="91" spans="1:8" x14ac:dyDescent="0.25">
      <c r="H91" s="140"/>
    </row>
    <row r="92" spans="1:8" x14ac:dyDescent="0.25">
      <c r="H92" s="140"/>
    </row>
    <row r="93" spans="1:8" x14ac:dyDescent="0.25">
      <c r="H93" s="140"/>
    </row>
    <row r="94" spans="1:8" x14ac:dyDescent="0.25">
      <c r="H94" s="140"/>
    </row>
    <row r="95" spans="1:8" x14ac:dyDescent="0.25">
      <c r="H95" s="140"/>
    </row>
    <row r="96" spans="1:8" x14ac:dyDescent="0.25">
      <c r="H96" s="140"/>
    </row>
    <row r="97" spans="8:8" x14ac:dyDescent="0.25">
      <c r="H97" s="140"/>
    </row>
    <row r="98" spans="8:8" x14ac:dyDescent="0.25">
      <c r="H98" s="140"/>
    </row>
    <row r="99" spans="8:8" x14ac:dyDescent="0.25">
      <c r="H99" s="140"/>
    </row>
    <row r="100" spans="8:8" x14ac:dyDescent="0.25">
      <c r="H100" s="140"/>
    </row>
    <row r="101" spans="8:8" x14ac:dyDescent="0.25">
      <c r="H101" s="140"/>
    </row>
    <row r="102" spans="8:8" x14ac:dyDescent="0.25">
      <c r="H102" s="140"/>
    </row>
    <row r="103" spans="8:8" x14ac:dyDescent="0.25">
      <c r="H103" s="140"/>
    </row>
    <row r="104" spans="8:8" x14ac:dyDescent="0.25">
      <c r="H104" s="140"/>
    </row>
    <row r="105" spans="8:8" x14ac:dyDescent="0.25">
      <c r="H105" s="140"/>
    </row>
    <row r="106" spans="8:8" x14ac:dyDescent="0.25">
      <c r="H106" s="140"/>
    </row>
    <row r="107" spans="8:8" x14ac:dyDescent="0.25">
      <c r="H107" s="140"/>
    </row>
    <row r="108" spans="8:8" x14ac:dyDescent="0.25">
      <c r="H108" s="140"/>
    </row>
    <row r="109" spans="8:8" x14ac:dyDescent="0.25">
      <c r="H109" s="140"/>
    </row>
    <row r="110" spans="8:8" x14ac:dyDescent="0.25">
      <c r="H110" s="140"/>
    </row>
    <row r="111" spans="8:8" x14ac:dyDescent="0.25">
      <c r="H111" s="140"/>
    </row>
    <row r="112" spans="8:8" x14ac:dyDescent="0.25">
      <c r="H112" s="140"/>
    </row>
  </sheetData>
  <protectedRanges>
    <protectedRange sqref="C4 B35:E72 B77:C80 B87:G90 C14:D14 C25:D25 D82:F86" name="Optional ECBECAIs"/>
    <protectedRange sqref="C15:D24" name="Optional ECBECAIs_1"/>
    <protectedRange sqref="C75:C76" name="Optional ECBECAIs_2"/>
    <protectedRange sqref="C82:C86" name="Optional ECBECAIs_3"/>
    <protectedRange sqref="G82:G86" name="Optional ECBECAIs_4"/>
  </protectedRanges>
  <mergeCells count="1">
    <mergeCell ref="A1:B1"/>
  </mergeCells>
  <hyperlinks>
    <hyperlink ref="B8" location="'E. Optional ECB-ECAIs data'!B33" display="2.  Additional information on the swaps" xr:uid="{FDD5FD3E-29F7-4E5A-9041-CA09983D75EB}"/>
    <hyperlink ref="B7" location="'E. Optional ECB-ECAIs data'!B12" display="1. Additional information on the programme" xr:uid="{AB08C8F8-9282-47B3-B121-D879408986E1}"/>
    <hyperlink ref="B9" location="'E. Optional ECB-ECAIs data'!B73" display="3.  Additional information on the asset distribution" xr:uid="{618FF8F0-0EB9-45DD-B805-01D914F2ACE2}"/>
  </hyperlinks>
  <pageMargins left="0.7" right="0.7" top="0.75" bottom="0.75" header="0.3" footer="0.3"/>
  <pageSetup scale="32" orientation="portrait" r:id="rId1"/>
  <headerFooter>
    <oddFooter>&amp;R_x000D_&amp;1#&amp;"Calibri"&amp;10&amp;K0078D7 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142F2-7B82-4995-B4EA-C8F40CF8929D}">
  <sheetPr>
    <tabColor rgb="FF847A75"/>
  </sheetPr>
  <dimension ref="B1:J43"/>
  <sheetViews>
    <sheetView topLeftCell="A5" zoomScale="80" zoomScaleNormal="80" workbookViewId="0">
      <selection activeCell="F9" sqref="F9"/>
    </sheetView>
  </sheetViews>
  <sheetFormatPr defaultColWidth="9.109375" defaultRowHeight="14.4" x14ac:dyDescent="0.3"/>
  <cols>
    <col min="1" max="1" width="9.109375" style="117"/>
    <col min="2" max="10" width="12.44140625" style="117" customWidth="1"/>
    <col min="11" max="16384" width="9.109375" style="117"/>
  </cols>
  <sheetData>
    <row r="1" spans="2:10" s="117" customFormat="1" ht="15" thickBot="1" x14ac:dyDescent="0.35"/>
    <row r="2" spans="2:10" s="117" customFormat="1" x14ac:dyDescent="0.3">
      <c r="B2" s="138"/>
      <c r="C2" s="137"/>
      <c r="D2" s="137"/>
      <c r="E2" s="137"/>
      <c r="F2" s="137"/>
      <c r="G2" s="137"/>
      <c r="H2" s="137"/>
      <c r="I2" s="137"/>
      <c r="J2" s="136"/>
    </row>
    <row r="3" spans="2:10" s="117" customFormat="1" x14ac:dyDescent="0.3">
      <c r="B3" s="125"/>
      <c r="C3" s="122"/>
      <c r="D3" s="122"/>
      <c r="E3" s="122"/>
      <c r="F3" s="122"/>
      <c r="G3" s="122"/>
      <c r="H3" s="122"/>
      <c r="I3" s="122"/>
      <c r="J3" s="121"/>
    </row>
    <row r="4" spans="2:10" s="117" customFormat="1" x14ac:dyDescent="0.3">
      <c r="B4" s="125"/>
      <c r="C4" s="122"/>
      <c r="D4" s="122"/>
      <c r="E4" s="122"/>
      <c r="F4" s="122"/>
      <c r="G4" s="122"/>
      <c r="H4" s="122"/>
      <c r="I4" s="122"/>
      <c r="J4" s="121"/>
    </row>
    <row r="5" spans="2:10" s="117" customFormat="1" ht="31.2" x14ac:dyDescent="0.35">
      <c r="B5" s="125"/>
      <c r="C5" s="122"/>
      <c r="D5" s="122"/>
      <c r="E5" s="135"/>
      <c r="F5" s="134" t="s">
        <v>1269</v>
      </c>
      <c r="G5" s="122"/>
      <c r="H5" s="122"/>
      <c r="I5" s="122"/>
      <c r="J5" s="121"/>
    </row>
    <row r="6" spans="2:10" s="117" customFormat="1" ht="41.25" customHeight="1" x14ac:dyDescent="0.3">
      <c r="B6" s="125"/>
      <c r="C6" s="122"/>
      <c r="D6" s="133" t="s">
        <v>1268</v>
      </c>
      <c r="E6" s="133"/>
      <c r="F6" s="133"/>
      <c r="G6" s="133"/>
      <c r="H6" s="133"/>
      <c r="I6" s="122"/>
      <c r="J6" s="121"/>
    </row>
    <row r="7" spans="2:10" s="117" customFormat="1" ht="25.8" x14ac:dyDescent="0.3">
      <c r="B7" s="125"/>
      <c r="C7" s="122"/>
      <c r="D7" s="122"/>
      <c r="E7" s="122"/>
      <c r="F7" s="132" t="s">
        <v>8</v>
      </c>
      <c r="G7" s="122"/>
      <c r="H7" s="122"/>
      <c r="I7" s="122"/>
      <c r="J7" s="121"/>
    </row>
    <row r="8" spans="2:10" s="117" customFormat="1" ht="25.8" x14ac:dyDescent="0.3">
      <c r="B8" s="125"/>
      <c r="C8" s="122"/>
      <c r="D8" s="122"/>
      <c r="E8" s="122"/>
      <c r="F8" s="132" t="s">
        <v>824</v>
      </c>
      <c r="G8" s="122"/>
      <c r="H8" s="122"/>
      <c r="I8" s="122"/>
      <c r="J8" s="121"/>
    </row>
    <row r="9" spans="2:10" s="117" customFormat="1" ht="21" x14ac:dyDescent="0.3">
      <c r="B9" s="125"/>
      <c r="C9" s="122"/>
      <c r="D9" s="122"/>
      <c r="E9" s="122"/>
      <c r="F9" s="131" t="str">
        <f>"Reporting Date: "&amp;DAY('A. HTT General'!C18)&amp;"/"&amp;MONTH('A. HTT General'!C18)&amp;"/"&amp;YEAR('A. HTT General'!C18)</f>
        <v>Reporting Date: 31/1/2025</v>
      </c>
      <c r="G9" s="122"/>
      <c r="H9" s="122"/>
      <c r="I9" s="122"/>
      <c r="J9" s="121"/>
    </row>
    <row r="10" spans="2:10" s="117" customFormat="1" ht="21" x14ac:dyDescent="0.3">
      <c r="B10" s="125"/>
      <c r="C10" s="122"/>
      <c r="D10" s="122"/>
      <c r="E10" s="122"/>
      <c r="F10" s="131" t="str">
        <f>"Cut-off Date: "&amp;DAY('A. HTT General'!C18)&amp;"/"&amp;MONTH('A. HTT General'!C18)&amp;"/"&amp;YEAR('A. HTT General'!C18)</f>
        <v>Cut-off Date: 31/1/2025</v>
      </c>
      <c r="G10" s="122"/>
      <c r="H10" s="122"/>
      <c r="I10" s="122"/>
      <c r="J10" s="121"/>
    </row>
    <row r="11" spans="2:10" s="117" customFormat="1" ht="21" x14ac:dyDescent="0.3">
      <c r="B11" s="125"/>
      <c r="C11" s="122"/>
      <c r="D11" s="122"/>
      <c r="E11" s="122"/>
      <c r="F11" s="131"/>
      <c r="G11" s="122"/>
      <c r="H11" s="122"/>
      <c r="I11" s="122"/>
      <c r="J11" s="121"/>
    </row>
    <row r="12" spans="2:10" s="117" customFormat="1" x14ac:dyDescent="0.3">
      <c r="B12" s="125"/>
      <c r="C12" s="122"/>
      <c r="D12" s="122"/>
      <c r="E12" s="122"/>
      <c r="F12" s="122"/>
      <c r="G12" s="122"/>
      <c r="H12" s="122"/>
      <c r="I12" s="122"/>
      <c r="J12" s="121"/>
    </row>
    <row r="13" spans="2:10" s="117" customFormat="1" x14ac:dyDescent="0.3">
      <c r="B13" s="125"/>
      <c r="C13" s="122"/>
      <c r="D13" s="122"/>
      <c r="E13" s="122"/>
      <c r="F13" s="122"/>
      <c r="G13" s="122"/>
      <c r="H13" s="122"/>
      <c r="I13" s="122"/>
      <c r="J13" s="121"/>
    </row>
    <row r="14" spans="2:10" s="117" customFormat="1" x14ac:dyDescent="0.3">
      <c r="B14" s="125"/>
      <c r="C14" s="122"/>
      <c r="D14" s="122"/>
      <c r="E14" s="122"/>
      <c r="F14" s="122"/>
      <c r="G14" s="122"/>
      <c r="H14" s="122"/>
      <c r="I14" s="122"/>
      <c r="J14" s="121"/>
    </row>
    <row r="15" spans="2:10" s="117" customFormat="1" x14ac:dyDescent="0.3">
      <c r="B15" s="125"/>
      <c r="C15" s="122"/>
      <c r="D15" s="122"/>
      <c r="E15" s="122"/>
      <c r="F15" s="122"/>
      <c r="G15" s="122"/>
      <c r="H15" s="122"/>
      <c r="I15" s="122"/>
      <c r="J15" s="121"/>
    </row>
    <row r="16" spans="2:10" s="117" customFormat="1" x14ac:dyDescent="0.3">
      <c r="B16" s="125"/>
      <c r="C16" s="122"/>
      <c r="D16" s="122"/>
      <c r="E16" s="122"/>
      <c r="F16" s="122"/>
      <c r="G16" s="122"/>
      <c r="H16" s="122"/>
      <c r="I16" s="122"/>
      <c r="J16" s="121"/>
    </row>
    <row r="17" spans="2:10" s="117" customFormat="1" x14ac:dyDescent="0.3">
      <c r="B17" s="125"/>
      <c r="C17" s="122"/>
      <c r="D17" s="122"/>
      <c r="E17" s="122"/>
      <c r="F17" s="122"/>
      <c r="G17" s="122"/>
      <c r="H17" s="122"/>
      <c r="I17" s="122"/>
      <c r="J17" s="121"/>
    </row>
    <row r="18" spans="2:10" s="117" customFormat="1" x14ac:dyDescent="0.3">
      <c r="B18" s="125"/>
      <c r="C18" s="122"/>
      <c r="D18" s="122"/>
      <c r="E18" s="122"/>
      <c r="F18" s="122"/>
      <c r="G18" s="122"/>
      <c r="H18" s="122"/>
      <c r="I18" s="122"/>
      <c r="J18" s="121"/>
    </row>
    <row r="19" spans="2:10" s="117" customFormat="1" x14ac:dyDescent="0.3">
      <c r="B19" s="125"/>
      <c r="C19" s="122"/>
      <c r="D19" s="122"/>
      <c r="E19" s="122"/>
      <c r="F19" s="122"/>
      <c r="G19" s="122"/>
      <c r="H19" s="122"/>
      <c r="I19" s="122"/>
      <c r="J19" s="121"/>
    </row>
    <row r="20" spans="2:10" s="117" customFormat="1" x14ac:dyDescent="0.3">
      <c r="B20" s="125"/>
      <c r="C20" s="122"/>
      <c r="D20" s="122"/>
      <c r="E20" s="122"/>
      <c r="F20" s="122"/>
      <c r="G20" s="122"/>
      <c r="H20" s="122"/>
      <c r="I20" s="122"/>
      <c r="J20" s="121"/>
    </row>
    <row r="21" spans="2:10" s="117" customFormat="1" x14ac:dyDescent="0.3">
      <c r="B21" s="125"/>
      <c r="C21" s="122"/>
      <c r="D21" s="122"/>
      <c r="E21" s="122"/>
      <c r="F21" s="122"/>
      <c r="G21" s="122"/>
      <c r="H21" s="122"/>
      <c r="I21" s="122"/>
      <c r="J21" s="121"/>
    </row>
    <row r="22" spans="2:10" s="117" customFormat="1" x14ac:dyDescent="0.3">
      <c r="B22" s="125"/>
      <c r="C22" s="122"/>
      <c r="D22" s="122"/>
      <c r="E22" s="122"/>
      <c r="F22" s="130" t="s">
        <v>1267</v>
      </c>
      <c r="G22" s="122"/>
      <c r="H22" s="122"/>
      <c r="I22" s="122"/>
      <c r="J22" s="121"/>
    </row>
    <row r="23" spans="2:10" s="117" customFormat="1" x14ac:dyDescent="0.3">
      <c r="B23" s="125"/>
      <c r="C23" s="122"/>
      <c r="D23" s="122"/>
      <c r="E23" s="122"/>
      <c r="F23" s="127"/>
      <c r="G23" s="122"/>
      <c r="H23" s="122"/>
      <c r="I23" s="122"/>
      <c r="J23" s="121"/>
    </row>
    <row r="24" spans="2:10" s="117" customFormat="1" x14ac:dyDescent="0.3">
      <c r="B24" s="125"/>
      <c r="C24" s="122"/>
      <c r="D24" s="129" t="s">
        <v>1266</v>
      </c>
      <c r="E24" s="128" t="s">
        <v>1257</v>
      </c>
      <c r="F24" s="128"/>
      <c r="G24" s="128"/>
      <c r="H24" s="128"/>
      <c r="I24" s="122"/>
      <c r="J24" s="121"/>
    </row>
    <row r="25" spans="2:10" s="117" customFormat="1" x14ac:dyDescent="0.3">
      <c r="B25" s="125"/>
      <c r="C25" s="122"/>
      <c r="D25" s="122"/>
      <c r="H25" s="122"/>
      <c r="I25" s="122"/>
      <c r="J25" s="121"/>
    </row>
    <row r="26" spans="2:10" s="117" customFormat="1" x14ac:dyDescent="0.3">
      <c r="B26" s="125"/>
      <c r="C26" s="122"/>
      <c r="D26" s="129" t="s">
        <v>1265</v>
      </c>
      <c r="E26" s="128"/>
      <c r="F26" s="128"/>
      <c r="G26" s="128"/>
      <c r="H26" s="128"/>
      <c r="I26" s="122"/>
      <c r="J26" s="121"/>
    </row>
    <row r="27" spans="2:10" s="117" customFormat="1" x14ac:dyDescent="0.3">
      <c r="B27" s="125"/>
      <c r="C27" s="122"/>
      <c r="D27" s="126"/>
      <c r="E27" s="126"/>
      <c r="F27" s="126"/>
      <c r="G27" s="126"/>
      <c r="H27" s="126"/>
      <c r="I27" s="122"/>
      <c r="J27" s="121"/>
    </row>
    <row r="28" spans="2:10" s="117" customFormat="1" x14ac:dyDescent="0.3">
      <c r="B28" s="125"/>
      <c r="C28" s="122"/>
      <c r="D28" s="129" t="s">
        <v>1264</v>
      </c>
      <c r="E28" s="128" t="s">
        <v>1257</v>
      </c>
      <c r="F28" s="128"/>
      <c r="G28" s="128"/>
      <c r="H28" s="128"/>
      <c r="I28" s="122"/>
      <c r="J28" s="121"/>
    </row>
    <row r="29" spans="2:10" s="117" customFormat="1" x14ac:dyDescent="0.3">
      <c r="B29" s="125"/>
      <c r="C29" s="122"/>
      <c r="D29" s="126"/>
      <c r="E29" s="126"/>
      <c r="F29" s="126"/>
      <c r="G29" s="126"/>
      <c r="H29" s="126"/>
      <c r="I29" s="122"/>
      <c r="J29" s="121"/>
    </row>
    <row r="30" spans="2:10" s="117" customFormat="1" x14ac:dyDescent="0.3">
      <c r="B30" s="125"/>
      <c r="C30" s="122"/>
      <c r="D30" s="129" t="s">
        <v>1263</v>
      </c>
      <c r="E30" s="128" t="s">
        <v>1257</v>
      </c>
      <c r="F30" s="128"/>
      <c r="G30" s="128"/>
      <c r="H30" s="128"/>
      <c r="I30" s="122"/>
      <c r="J30" s="121"/>
    </row>
    <row r="31" spans="2:10" s="117" customFormat="1" x14ac:dyDescent="0.3">
      <c r="B31" s="125"/>
      <c r="C31" s="122"/>
      <c r="D31" s="126"/>
      <c r="E31" s="126"/>
      <c r="F31" s="126"/>
      <c r="G31" s="126"/>
      <c r="H31" s="126"/>
      <c r="I31" s="122"/>
      <c r="J31" s="121"/>
    </row>
    <row r="32" spans="2:10" s="117" customFormat="1" x14ac:dyDescent="0.3">
      <c r="B32" s="125"/>
      <c r="C32" s="122"/>
      <c r="D32" s="129" t="s">
        <v>1262</v>
      </c>
      <c r="E32" s="128" t="s">
        <v>1257</v>
      </c>
      <c r="F32" s="128"/>
      <c r="G32" s="128"/>
      <c r="H32" s="128"/>
      <c r="I32" s="122"/>
      <c r="J32" s="121"/>
    </row>
    <row r="33" spans="2:10" s="117" customFormat="1" x14ac:dyDescent="0.3">
      <c r="B33" s="125"/>
      <c r="C33" s="122"/>
      <c r="I33" s="122"/>
      <c r="J33" s="121"/>
    </row>
    <row r="34" spans="2:10" s="117" customFormat="1" x14ac:dyDescent="0.3">
      <c r="B34" s="125"/>
      <c r="C34" s="122"/>
      <c r="D34" s="129" t="s">
        <v>1261</v>
      </c>
      <c r="E34" s="128" t="s">
        <v>1257</v>
      </c>
      <c r="F34" s="128"/>
      <c r="G34" s="128"/>
      <c r="H34" s="128"/>
      <c r="I34" s="122"/>
      <c r="J34" s="121"/>
    </row>
    <row r="35" spans="2:10" s="117" customFormat="1" x14ac:dyDescent="0.3">
      <c r="B35" s="125"/>
      <c r="C35" s="122"/>
      <c r="D35" s="122"/>
      <c r="E35" s="122"/>
      <c r="F35" s="122"/>
      <c r="G35" s="122"/>
      <c r="H35" s="122"/>
      <c r="I35" s="122"/>
      <c r="J35" s="121"/>
    </row>
    <row r="36" spans="2:10" s="117" customFormat="1" x14ac:dyDescent="0.3">
      <c r="B36" s="125"/>
      <c r="C36" s="122"/>
      <c r="D36" s="124" t="s">
        <v>1260</v>
      </c>
      <c r="E36" s="123"/>
      <c r="F36" s="123"/>
      <c r="G36" s="123"/>
      <c r="H36" s="123"/>
      <c r="I36" s="122"/>
      <c r="J36" s="121"/>
    </row>
    <row r="37" spans="2:10" s="117" customFormat="1" x14ac:dyDescent="0.3">
      <c r="B37" s="125"/>
      <c r="C37" s="122"/>
      <c r="D37" s="122"/>
      <c r="E37" s="122"/>
      <c r="F37" s="127"/>
      <c r="G37" s="122"/>
      <c r="H37" s="122"/>
      <c r="I37" s="122"/>
      <c r="J37" s="121"/>
    </row>
    <row r="38" spans="2:10" s="117" customFormat="1" x14ac:dyDescent="0.3">
      <c r="B38" s="125"/>
      <c r="C38" s="122"/>
      <c r="D38" s="124" t="s">
        <v>1259</v>
      </c>
      <c r="E38" s="123"/>
      <c r="F38" s="123"/>
      <c r="G38" s="123"/>
      <c r="H38" s="123"/>
      <c r="I38" s="122"/>
      <c r="J38" s="121"/>
    </row>
    <row r="39" spans="2:10" s="117" customFormat="1" x14ac:dyDescent="0.3">
      <c r="B39" s="125"/>
      <c r="C39" s="122"/>
      <c r="I39" s="122"/>
      <c r="J39" s="121"/>
    </row>
    <row r="40" spans="2:10" s="117" customFormat="1" x14ac:dyDescent="0.3">
      <c r="B40" s="125"/>
      <c r="C40" s="122"/>
      <c r="D40" s="124" t="s">
        <v>1258</v>
      </c>
      <c r="E40" s="123" t="s">
        <v>1257</v>
      </c>
      <c r="F40" s="123"/>
      <c r="G40" s="123"/>
      <c r="H40" s="123"/>
      <c r="I40" s="122"/>
      <c r="J40" s="121"/>
    </row>
    <row r="41" spans="2:10" s="117" customFormat="1" x14ac:dyDescent="0.3">
      <c r="B41" s="125"/>
      <c r="C41" s="122"/>
      <c r="D41" s="122"/>
      <c r="E41" s="126"/>
      <c r="F41" s="126"/>
      <c r="G41" s="126"/>
      <c r="H41" s="126"/>
      <c r="I41" s="122"/>
      <c r="J41" s="121"/>
    </row>
    <row r="42" spans="2:10" s="117" customFormat="1" x14ac:dyDescent="0.3">
      <c r="B42" s="125"/>
      <c r="C42" s="122"/>
      <c r="D42" s="124" t="s">
        <v>1256</v>
      </c>
      <c r="E42" s="123"/>
      <c r="F42" s="123"/>
      <c r="G42" s="123"/>
      <c r="H42" s="123"/>
      <c r="I42" s="122"/>
      <c r="J42" s="121"/>
    </row>
    <row r="43" spans="2:10" s="117" customFormat="1" ht="15" thickBot="1" x14ac:dyDescent="0.35">
      <c r="B43" s="120"/>
      <c r="C43" s="119"/>
      <c r="D43" s="119"/>
      <c r="E43" s="119"/>
      <c r="F43" s="119"/>
      <c r="G43" s="119"/>
      <c r="H43" s="119"/>
      <c r="I43" s="119"/>
      <c r="J43" s="118"/>
    </row>
  </sheetData>
  <mergeCells count="11">
    <mergeCell ref="D6:H6"/>
    <mergeCell ref="D24:H24"/>
    <mergeCell ref="D26:H26"/>
    <mergeCell ref="D28:H28"/>
    <mergeCell ref="D30:H30"/>
    <mergeCell ref="D34:H34"/>
    <mergeCell ref="D36:H36"/>
    <mergeCell ref="D38:H38"/>
    <mergeCell ref="D40:H40"/>
    <mergeCell ref="D42:H42"/>
    <mergeCell ref="D32:H32"/>
  </mergeCells>
  <hyperlinks>
    <hyperlink ref="D24:H24" location="'A. HTT General'!A1" display="Tab A: HTT General" xr:uid="{738E293C-0D02-4220-A8A9-03B42236FF50}"/>
    <hyperlink ref="D26:H26" location="'B1. HTT Mortgage Assets'!A1" display="Worksheet B1: HTT Mortgage Assets" xr:uid="{43EDE2C1-D8FB-4EDD-ADB3-28028D780C68}"/>
    <hyperlink ref="D28:H28" location="'B2. HTT Public Sector Assets'!A1" display="Worksheet C: HTT Public Sector Assets" xr:uid="{5DD3BC5B-CD7E-40F9-87D2-849E078554F2}"/>
    <hyperlink ref="D32:H32" location="'C. HTT Harmonised Glossary'!A1" display="Worksheet C: HTT Harmonised Glossary" xr:uid="{5A123BEB-7522-44A3-A116-C30220DBA8C9}"/>
    <hyperlink ref="D30:H30" location="'B3. HTT Shipping Assets'!A1" display="Worksheet B3: HTT Shipping Assets" xr:uid="{8350FB23-88D4-4795-A538-25A0890F180D}"/>
    <hyperlink ref="D34:H34" location="Disclaimer!A1" display="Disclaimer" xr:uid="{EAF1D8F8-28C8-4B7D-A067-A1BB353CF2FC}"/>
    <hyperlink ref="D40:H40" location="'F1. Sustainable M data'!A1" display="Worksheet F1: Sustainable M data" xr:uid="{55616748-B6CB-4CAF-9BC9-B46B59D3D7A5}"/>
    <hyperlink ref="D42:H42" location="'G1. Crisis M Payment Holidays'!A1" display="Worksheet G1. Crisis M Payment Holidays" xr:uid="{22045F03-1959-4723-9957-863A34354581}"/>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&amp;R_x000D_&amp;1#&amp;"Calibri"&amp;10&amp;K0078D7 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71F90-8C3D-42C8-BD1C-F94A38A9F434}">
  <sheetPr>
    <tabColor theme="9" tint="-0.249977111117893"/>
  </sheetPr>
  <dimension ref="A1:N413"/>
  <sheetViews>
    <sheetView view="pageBreakPreview" topLeftCell="A63" zoomScale="60" zoomScaleNormal="85" workbookViewId="0">
      <selection activeCell="D45" sqref="D45:D50"/>
    </sheetView>
  </sheetViews>
  <sheetFormatPr defaultColWidth="8.88671875" defaultRowHeight="14.4" outlineLevelRow="1" x14ac:dyDescent="0.25"/>
  <cols>
    <col min="1" max="1" width="13.33203125" style="141" customWidth="1"/>
    <col min="2" max="2" width="60.6640625" style="141" customWidth="1"/>
    <col min="3" max="3" width="39.109375" style="141" bestFit="1" customWidth="1"/>
    <col min="4" max="4" width="35.109375" style="141" bestFit="1" customWidth="1"/>
    <col min="5" max="5" width="6.6640625" style="141" customWidth="1"/>
    <col min="6" max="6" width="41.6640625" style="141" customWidth="1"/>
    <col min="7" max="7" width="41.6640625" style="140" customWidth="1"/>
    <col min="8" max="8" width="7.33203125" style="141" customWidth="1"/>
    <col min="9" max="10" width="38.109375" style="141" customWidth="1"/>
    <col min="11" max="11" width="47.6640625" style="141" customWidth="1"/>
    <col min="12" max="12" width="7.33203125" style="141" customWidth="1"/>
    <col min="13" max="13" width="25.6640625" style="141" customWidth="1"/>
    <col min="14" max="14" width="25.6640625" style="140" customWidth="1"/>
    <col min="15" max="16384" width="8.88671875" style="139"/>
  </cols>
  <sheetData>
    <row r="1" spans="1:13" ht="31.2" x14ac:dyDescent="0.25">
      <c r="A1" s="222" t="s">
        <v>1335</v>
      </c>
      <c r="B1" s="222"/>
      <c r="C1" s="140"/>
      <c r="D1" s="140"/>
      <c r="E1" s="140"/>
      <c r="F1" s="223" t="s">
        <v>1334</v>
      </c>
      <c r="H1" s="140"/>
      <c r="I1" s="222"/>
      <c r="J1" s="140"/>
      <c r="K1" s="140"/>
      <c r="L1" s="140"/>
      <c r="M1" s="140"/>
    </row>
    <row r="2" spans="1:13" ht="15" thickBot="1" x14ac:dyDescent="0.3">
      <c r="A2" s="140"/>
      <c r="B2" s="221"/>
      <c r="C2" s="221"/>
      <c r="D2" s="140"/>
      <c r="E2" s="140"/>
      <c r="F2" s="140"/>
      <c r="H2" s="140"/>
      <c r="L2" s="140"/>
      <c r="M2" s="140"/>
    </row>
    <row r="3" spans="1:13" ht="18.600000000000001" thickBot="1" x14ac:dyDescent="0.3">
      <c r="A3" s="218"/>
      <c r="B3" s="220" t="s">
        <v>0</v>
      </c>
      <c r="C3" s="219" t="s">
        <v>1</v>
      </c>
      <c r="D3" s="218"/>
      <c r="E3" s="218"/>
      <c r="F3" s="140"/>
      <c r="G3" s="218"/>
      <c r="H3" s="140"/>
      <c r="L3" s="140"/>
      <c r="M3" s="140"/>
    </row>
    <row r="4" spans="1:13" ht="15" thickBot="1" x14ac:dyDescent="0.3">
      <c r="H4" s="140"/>
      <c r="L4" s="140"/>
      <c r="M4" s="140"/>
    </row>
    <row r="5" spans="1:13" ht="18" x14ac:dyDescent="0.25">
      <c r="A5" s="149"/>
      <c r="B5" s="217" t="s">
        <v>2</v>
      </c>
      <c r="C5" s="149"/>
      <c r="E5" s="148"/>
      <c r="F5" s="148"/>
      <c r="H5" s="140"/>
      <c r="L5" s="140"/>
      <c r="M5" s="140"/>
    </row>
    <row r="6" spans="1:13" x14ac:dyDescent="0.25">
      <c r="B6" s="215" t="s">
        <v>3</v>
      </c>
      <c r="C6" s="148"/>
      <c r="D6" s="148"/>
      <c r="H6" s="140"/>
      <c r="L6" s="140"/>
      <c r="M6" s="140"/>
    </row>
    <row r="7" spans="1:13" x14ac:dyDescent="0.25">
      <c r="B7" s="216" t="s">
        <v>1324</v>
      </c>
      <c r="C7" s="148"/>
      <c r="D7" s="148"/>
      <c r="H7" s="140"/>
      <c r="L7" s="140"/>
      <c r="M7" s="140"/>
    </row>
    <row r="8" spans="1:13" x14ac:dyDescent="0.25">
      <c r="B8" s="216" t="s">
        <v>4</v>
      </c>
      <c r="C8" s="148"/>
      <c r="D8" s="148"/>
      <c r="F8" s="141" t="s">
        <v>1333</v>
      </c>
      <c r="H8" s="140"/>
      <c r="L8" s="140"/>
      <c r="M8" s="140"/>
    </row>
    <row r="9" spans="1:13" x14ac:dyDescent="0.25">
      <c r="B9" s="215" t="s">
        <v>1332</v>
      </c>
      <c r="H9" s="140"/>
      <c r="L9" s="140"/>
      <c r="M9" s="140"/>
    </row>
    <row r="10" spans="1:13" x14ac:dyDescent="0.25">
      <c r="B10" s="215" t="s">
        <v>401</v>
      </c>
      <c r="H10" s="140"/>
      <c r="L10" s="140"/>
      <c r="M10" s="140"/>
    </row>
    <row r="11" spans="1:13" ht="15" thickBot="1" x14ac:dyDescent="0.3">
      <c r="B11" s="214" t="s">
        <v>412</v>
      </c>
      <c r="H11" s="140"/>
      <c r="L11" s="140"/>
      <c r="M11" s="140"/>
    </row>
    <row r="12" spans="1:13" x14ac:dyDescent="0.25">
      <c r="B12" s="213"/>
      <c r="H12" s="140"/>
      <c r="L12" s="140"/>
      <c r="M12" s="140"/>
    </row>
    <row r="13" spans="1:13" ht="36" x14ac:dyDescent="0.25">
      <c r="A13" s="152" t="s">
        <v>5</v>
      </c>
      <c r="B13" s="152" t="s">
        <v>3</v>
      </c>
      <c r="C13" s="151"/>
      <c r="D13" s="151"/>
      <c r="E13" s="151"/>
      <c r="F13" s="151"/>
      <c r="G13" s="150"/>
      <c r="H13" s="140"/>
      <c r="L13" s="140"/>
      <c r="M13" s="140"/>
    </row>
    <row r="14" spans="1:13" x14ac:dyDescent="0.25">
      <c r="A14" s="141" t="s">
        <v>6</v>
      </c>
      <c r="B14" s="186" t="s">
        <v>7</v>
      </c>
      <c r="C14" s="141" t="s">
        <v>8</v>
      </c>
      <c r="E14" s="148"/>
      <c r="F14" s="148"/>
      <c r="H14" s="140"/>
      <c r="L14" s="140"/>
      <c r="M14" s="140"/>
    </row>
    <row r="15" spans="1:13" x14ac:dyDescent="0.25">
      <c r="A15" s="141" t="s">
        <v>9</v>
      </c>
      <c r="B15" s="186" t="s">
        <v>10</v>
      </c>
      <c r="C15" s="210" t="s">
        <v>11</v>
      </c>
      <c r="E15" s="148"/>
      <c r="F15" s="148"/>
      <c r="H15" s="140"/>
      <c r="L15" s="140"/>
      <c r="M15" s="140"/>
    </row>
    <row r="16" spans="1:13" ht="28.8" x14ac:dyDescent="0.25">
      <c r="A16" s="141" t="s">
        <v>12</v>
      </c>
      <c r="B16" s="186" t="s">
        <v>13</v>
      </c>
      <c r="C16" s="210" t="s">
        <v>14</v>
      </c>
      <c r="E16" s="148"/>
      <c r="F16" s="148"/>
      <c r="H16" s="140"/>
      <c r="L16" s="140"/>
      <c r="M16" s="140"/>
    </row>
    <row r="17" spans="1:13" ht="28.8" x14ac:dyDescent="0.25">
      <c r="A17" s="141" t="s">
        <v>15</v>
      </c>
      <c r="B17" s="186" t="s">
        <v>16</v>
      </c>
      <c r="C17" s="210" t="s">
        <v>17</v>
      </c>
      <c r="E17" s="148"/>
      <c r="F17" s="148"/>
      <c r="H17" s="140"/>
      <c r="L17" s="140"/>
      <c r="M17" s="140"/>
    </row>
    <row r="18" spans="1:13" outlineLevel="1" x14ac:dyDescent="0.25">
      <c r="A18" s="141" t="s">
        <v>18</v>
      </c>
      <c r="B18" s="186" t="s">
        <v>19</v>
      </c>
      <c r="C18" s="212">
        <v>45688</v>
      </c>
      <c r="E18" s="148"/>
      <c r="F18" s="148"/>
      <c r="H18" s="140"/>
      <c r="L18" s="140"/>
      <c r="M18" s="140"/>
    </row>
    <row r="19" spans="1:13" outlineLevel="1" x14ac:dyDescent="0.25">
      <c r="A19" s="141" t="s">
        <v>1331</v>
      </c>
      <c r="B19" s="186" t="s">
        <v>1330</v>
      </c>
      <c r="E19" s="148"/>
      <c r="F19" s="148"/>
      <c r="H19" s="140"/>
      <c r="L19" s="140"/>
      <c r="M19" s="140"/>
    </row>
    <row r="20" spans="1:13" outlineLevel="1" x14ac:dyDescent="0.25">
      <c r="A20" s="141" t="s">
        <v>20</v>
      </c>
      <c r="B20" s="143" t="s">
        <v>1329</v>
      </c>
      <c r="E20" s="148"/>
      <c r="F20" s="148"/>
      <c r="H20" s="140"/>
      <c r="L20" s="140"/>
      <c r="M20" s="140"/>
    </row>
    <row r="21" spans="1:13" outlineLevel="1" x14ac:dyDescent="0.25">
      <c r="A21" s="141" t="s">
        <v>1328</v>
      </c>
      <c r="B21" s="143" t="s">
        <v>1327</v>
      </c>
      <c r="E21" s="148"/>
      <c r="F21" s="148"/>
      <c r="H21" s="140"/>
      <c r="L21" s="140"/>
      <c r="M21" s="140"/>
    </row>
    <row r="22" spans="1:13" outlineLevel="1" x14ac:dyDescent="0.25">
      <c r="A22" s="141" t="s">
        <v>21</v>
      </c>
      <c r="B22" s="143"/>
      <c r="E22" s="148"/>
      <c r="F22" s="148"/>
      <c r="H22" s="140"/>
      <c r="L22" s="140"/>
      <c r="M22" s="140"/>
    </row>
    <row r="23" spans="1:13" outlineLevel="1" x14ac:dyDescent="0.25">
      <c r="A23" s="141" t="s">
        <v>22</v>
      </c>
      <c r="B23" s="143"/>
      <c r="E23" s="148"/>
      <c r="F23" s="148"/>
      <c r="H23" s="140"/>
      <c r="L23" s="140"/>
      <c r="M23" s="140"/>
    </row>
    <row r="24" spans="1:13" outlineLevel="1" x14ac:dyDescent="0.25">
      <c r="A24" s="141" t="s">
        <v>1326</v>
      </c>
      <c r="B24" s="143"/>
      <c r="E24" s="148"/>
      <c r="F24" s="148"/>
      <c r="H24" s="140"/>
      <c r="L24" s="140"/>
      <c r="M24" s="140"/>
    </row>
    <row r="25" spans="1:13" outlineLevel="1" x14ac:dyDescent="0.25">
      <c r="A25" s="141" t="s">
        <v>1325</v>
      </c>
      <c r="B25" s="143"/>
      <c r="E25" s="148"/>
      <c r="F25" s="148"/>
      <c r="H25" s="140"/>
      <c r="L25" s="140"/>
      <c r="M25" s="140"/>
    </row>
    <row r="26" spans="1:13" ht="18" x14ac:dyDescent="0.25">
      <c r="A26" s="151"/>
      <c r="B26" s="152" t="s">
        <v>1324</v>
      </c>
      <c r="C26" s="151"/>
      <c r="D26" s="151"/>
      <c r="E26" s="151"/>
      <c r="F26" s="151"/>
      <c r="G26" s="150"/>
      <c r="H26" s="140"/>
      <c r="L26" s="140"/>
      <c r="M26" s="140"/>
    </row>
    <row r="27" spans="1:13" x14ac:dyDescent="0.25">
      <c r="A27" s="141" t="s">
        <v>23</v>
      </c>
      <c r="B27" s="209" t="s">
        <v>1323</v>
      </c>
      <c r="C27" s="210" t="s">
        <v>24</v>
      </c>
      <c r="D27" s="166"/>
      <c r="E27" s="166"/>
      <c r="F27" s="166"/>
      <c r="H27" s="140"/>
      <c r="L27" s="140"/>
      <c r="M27" s="140"/>
    </row>
    <row r="28" spans="1:13" x14ac:dyDescent="0.25">
      <c r="A28" s="141" t="s">
        <v>25</v>
      </c>
      <c r="B28" s="211" t="s">
        <v>1322</v>
      </c>
      <c r="C28" s="210" t="s">
        <v>24</v>
      </c>
      <c r="D28" s="166"/>
      <c r="E28" s="166"/>
      <c r="F28" s="166"/>
      <c r="H28" s="140"/>
      <c r="L28" s="140"/>
    </row>
    <row r="29" spans="1:13" x14ac:dyDescent="0.25">
      <c r="A29" s="141" t="s">
        <v>26</v>
      </c>
      <c r="B29" s="209" t="s">
        <v>27</v>
      </c>
      <c r="C29" s="210" t="s">
        <v>24</v>
      </c>
      <c r="E29" s="166"/>
      <c r="F29" s="166"/>
      <c r="H29" s="140"/>
      <c r="L29" s="140"/>
    </row>
    <row r="30" spans="1:13" outlineLevel="1" x14ac:dyDescent="0.25">
      <c r="A30" s="141" t="s">
        <v>28</v>
      </c>
      <c r="B30" s="209" t="s">
        <v>29</v>
      </c>
      <c r="C30" s="210" t="s">
        <v>30</v>
      </c>
      <c r="E30" s="166"/>
      <c r="F30" s="166"/>
      <c r="H30" s="140"/>
      <c r="L30" s="140"/>
    </row>
    <row r="31" spans="1:13" outlineLevel="1" x14ac:dyDescent="0.25">
      <c r="A31" s="141" t="s">
        <v>31</v>
      </c>
      <c r="B31" s="209"/>
      <c r="E31" s="166"/>
      <c r="F31" s="166"/>
      <c r="H31" s="140"/>
      <c r="L31" s="140"/>
      <c r="M31" s="140"/>
    </row>
    <row r="32" spans="1:13" outlineLevel="1" x14ac:dyDescent="0.25">
      <c r="A32" s="141" t="s">
        <v>32</v>
      </c>
      <c r="B32" s="209"/>
      <c r="E32" s="166"/>
      <c r="F32" s="166"/>
      <c r="H32" s="140"/>
      <c r="L32" s="140"/>
      <c r="M32" s="140"/>
    </row>
    <row r="33" spans="1:14" outlineLevel="1" x14ac:dyDescent="0.25">
      <c r="A33" s="141" t="s">
        <v>33</v>
      </c>
      <c r="B33" s="209"/>
      <c r="E33" s="166"/>
      <c r="F33" s="166"/>
      <c r="H33" s="140"/>
      <c r="L33" s="140"/>
      <c r="M33" s="140"/>
    </row>
    <row r="34" spans="1:14" outlineLevel="1" x14ac:dyDescent="0.25">
      <c r="A34" s="141" t="s">
        <v>34</v>
      </c>
      <c r="B34" s="209"/>
      <c r="E34" s="166"/>
      <c r="F34" s="166"/>
      <c r="H34" s="140"/>
      <c r="L34" s="140"/>
      <c r="M34" s="140"/>
    </row>
    <row r="35" spans="1:14" outlineLevel="1" x14ac:dyDescent="0.25">
      <c r="A35" s="141" t="s">
        <v>1321</v>
      </c>
      <c r="B35" s="208"/>
      <c r="E35" s="166"/>
      <c r="F35" s="166"/>
      <c r="H35" s="140"/>
      <c r="L35" s="140"/>
      <c r="M35" s="140"/>
    </row>
    <row r="36" spans="1:14" ht="18" x14ac:dyDescent="0.25">
      <c r="A36" s="152"/>
      <c r="B36" s="152" t="s">
        <v>4</v>
      </c>
      <c r="C36" s="152"/>
      <c r="D36" s="151"/>
      <c r="E36" s="151"/>
      <c r="F36" s="151"/>
      <c r="G36" s="150"/>
      <c r="H36" s="140"/>
      <c r="L36" s="140"/>
      <c r="M36" s="140"/>
    </row>
    <row r="37" spans="1:14" ht="15" customHeight="1" x14ac:dyDescent="0.25">
      <c r="A37" s="146"/>
      <c r="B37" s="147" t="s">
        <v>35</v>
      </c>
      <c r="C37" s="146" t="s">
        <v>59</v>
      </c>
      <c r="D37" s="145"/>
      <c r="E37" s="145"/>
      <c r="F37" s="145"/>
      <c r="G37" s="144"/>
      <c r="H37" s="140"/>
      <c r="L37" s="140"/>
      <c r="M37" s="140"/>
    </row>
    <row r="38" spans="1:14" x14ac:dyDescent="0.25">
      <c r="A38" s="141" t="s">
        <v>36</v>
      </c>
      <c r="B38" s="166" t="s">
        <v>1320</v>
      </c>
      <c r="C38" s="155">
        <v>2928.46894600001</v>
      </c>
      <c r="F38" s="166"/>
      <c r="H38" s="140"/>
      <c r="L38" s="140"/>
      <c r="M38" s="140"/>
    </row>
    <row r="39" spans="1:14" x14ac:dyDescent="0.25">
      <c r="A39" s="141" t="s">
        <v>37</v>
      </c>
      <c r="B39" s="166" t="s">
        <v>38</v>
      </c>
      <c r="C39" s="155">
        <v>2250</v>
      </c>
      <c r="F39" s="166"/>
      <c r="H39" s="140"/>
      <c r="L39" s="140"/>
      <c r="M39" s="140"/>
      <c r="N39" s="139"/>
    </row>
    <row r="40" spans="1:14" outlineLevel="1" x14ac:dyDescent="0.25">
      <c r="A40" s="141" t="s">
        <v>39</v>
      </c>
      <c r="B40" s="154" t="s">
        <v>40</v>
      </c>
      <c r="C40" s="155">
        <v>2896.5753281365201</v>
      </c>
      <c r="F40" s="166"/>
      <c r="H40" s="140"/>
      <c r="L40" s="140"/>
      <c r="M40" s="140"/>
      <c r="N40" s="139"/>
    </row>
    <row r="41" spans="1:14" outlineLevel="1" x14ac:dyDescent="0.25">
      <c r="A41" s="141" t="s">
        <v>41</v>
      </c>
      <c r="B41" s="154" t="s">
        <v>42</v>
      </c>
      <c r="C41" s="155">
        <v>2290.9990937500002</v>
      </c>
      <c r="F41" s="166"/>
      <c r="H41" s="140"/>
      <c r="L41" s="140"/>
      <c r="M41" s="140"/>
      <c r="N41" s="139"/>
    </row>
    <row r="42" spans="1:14" outlineLevel="1" x14ac:dyDescent="0.25">
      <c r="A42" s="141" t="s">
        <v>43</v>
      </c>
      <c r="B42" s="154"/>
      <c r="C42" s="172"/>
      <c r="F42" s="166"/>
      <c r="H42" s="140"/>
      <c r="L42" s="140"/>
      <c r="M42" s="140"/>
      <c r="N42" s="139"/>
    </row>
    <row r="43" spans="1:14" outlineLevel="1" x14ac:dyDescent="0.25">
      <c r="A43" s="140" t="s">
        <v>1319</v>
      </c>
      <c r="B43" s="166"/>
      <c r="F43" s="166"/>
      <c r="H43" s="140"/>
      <c r="L43" s="140"/>
      <c r="M43" s="140"/>
      <c r="N43" s="139"/>
    </row>
    <row r="44" spans="1:14" ht="15" customHeight="1" x14ac:dyDescent="0.25">
      <c r="A44" s="146"/>
      <c r="B44" s="146" t="s">
        <v>1318</v>
      </c>
      <c r="C44" s="146" t="s">
        <v>44</v>
      </c>
      <c r="D44" s="146" t="s">
        <v>45</v>
      </c>
      <c r="E44" s="146"/>
      <c r="F44" s="146" t="s">
        <v>46</v>
      </c>
      <c r="G44" s="146" t="s">
        <v>47</v>
      </c>
      <c r="I44" s="140"/>
      <c r="J44" s="140"/>
      <c r="K44" s="139"/>
      <c r="L44" s="139"/>
      <c r="M44" s="139"/>
      <c r="N44" s="139"/>
    </row>
    <row r="45" spans="1:14" x14ac:dyDescent="0.25">
      <c r="A45" s="141" t="s">
        <v>48</v>
      </c>
      <c r="B45" s="166" t="s">
        <v>49</v>
      </c>
      <c r="C45" s="207">
        <v>0.05</v>
      </c>
      <c r="D45" s="173">
        <f>IF(OR(C38="[For completion]",C39="[For completion]"),"Please complete G.3.1.1 and G.3.1.2",(C38/C39-1-MAX(C45,F45)))</f>
        <v>0.25154175377778226</v>
      </c>
      <c r="E45" s="192"/>
      <c r="F45" s="192">
        <v>0.05</v>
      </c>
      <c r="G45" s="141" t="s">
        <v>50</v>
      </c>
      <c r="H45" s="140"/>
      <c r="L45" s="140"/>
      <c r="M45" s="140"/>
      <c r="N45" s="139"/>
    </row>
    <row r="46" spans="1:14" outlineLevel="1" x14ac:dyDescent="0.25">
      <c r="C46" s="192"/>
      <c r="D46" s="192"/>
      <c r="E46" s="192"/>
      <c r="F46" s="192"/>
      <c r="G46" s="161"/>
      <c r="H46" s="140"/>
      <c r="L46" s="140"/>
      <c r="M46" s="140"/>
      <c r="N46" s="139"/>
    </row>
    <row r="47" spans="1:14" outlineLevel="1" x14ac:dyDescent="0.25">
      <c r="A47" s="206" t="s">
        <v>51</v>
      </c>
      <c r="B47" s="206" t="s">
        <v>52</v>
      </c>
      <c r="C47" s="205">
        <f>IF(OR(C38="[For completion]",C39="[For completion]"),"", C38-C39)</f>
        <v>678.46894600000996</v>
      </c>
      <c r="D47" s="192"/>
      <c r="E47" s="192"/>
      <c r="F47" s="192"/>
      <c r="G47" s="161"/>
      <c r="H47" s="140"/>
      <c r="L47" s="140"/>
      <c r="M47" s="140"/>
      <c r="N47" s="139"/>
    </row>
    <row r="48" spans="1:14" outlineLevel="1" x14ac:dyDescent="0.25">
      <c r="A48" s="141" t="s">
        <v>53</v>
      </c>
      <c r="C48" s="161"/>
      <c r="D48" s="161"/>
      <c r="E48" s="161"/>
      <c r="F48" s="161"/>
      <c r="G48" s="161"/>
      <c r="H48" s="140"/>
      <c r="L48" s="140"/>
      <c r="M48" s="140"/>
      <c r="N48" s="139"/>
    </row>
    <row r="49" spans="1:14" outlineLevel="1" x14ac:dyDescent="0.25">
      <c r="A49" s="141" t="s">
        <v>54</v>
      </c>
      <c r="B49" s="143" t="s">
        <v>55</v>
      </c>
      <c r="C49" s="161"/>
      <c r="D49" s="204">
        <v>0.231374750212029</v>
      </c>
      <c r="E49" s="161"/>
      <c r="F49" s="161"/>
      <c r="G49" s="161"/>
      <c r="H49" s="140"/>
      <c r="L49" s="140"/>
      <c r="M49" s="140"/>
      <c r="N49" s="139"/>
    </row>
    <row r="50" spans="1:14" outlineLevel="1" x14ac:dyDescent="0.25">
      <c r="A50" s="141" t="s">
        <v>56</v>
      </c>
      <c r="B50" s="143" t="s">
        <v>57</v>
      </c>
      <c r="C50" s="161"/>
      <c r="D50" s="204">
        <v>0.26432844781063802</v>
      </c>
      <c r="E50" s="161"/>
      <c r="F50" s="161"/>
      <c r="G50" s="161"/>
      <c r="H50" s="140"/>
      <c r="L50" s="140"/>
      <c r="M50" s="140"/>
      <c r="N50" s="139"/>
    </row>
    <row r="51" spans="1:14" outlineLevel="1" x14ac:dyDescent="0.25">
      <c r="A51" s="141" t="s">
        <v>58</v>
      </c>
      <c r="B51" s="143"/>
      <c r="C51" s="161"/>
      <c r="D51" s="161"/>
      <c r="E51" s="161"/>
      <c r="F51" s="161"/>
      <c r="G51" s="161"/>
      <c r="H51" s="140"/>
      <c r="L51" s="140"/>
      <c r="M51" s="140"/>
      <c r="N51" s="139"/>
    </row>
    <row r="52" spans="1:14" ht="15" customHeight="1" x14ac:dyDescent="0.25">
      <c r="A52" s="146"/>
      <c r="B52" s="147" t="s">
        <v>1317</v>
      </c>
      <c r="C52" s="146" t="s">
        <v>59</v>
      </c>
      <c r="D52" s="146"/>
      <c r="E52" s="145"/>
      <c r="F52" s="144" t="s">
        <v>293</v>
      </c>
      <c r="G52" s="144"/>
      <c r="H52" s="140"/>
      <c r="L52" s="140"/>
      <c r="M52" s="140"/>
      <c r="N52" s="139"/>
    </row>
    <row r="53" spans="1:14" x14ac:dyDescent="0.25">
      <c r="A53" s="141" t="s">
        <v>60</v>
      </c>
      <c r="B53" s="166" t="s">
        <v>61</v>
      </c>
      <c r="C53" s="155">
        <v>2928.46894600001</v>
      </c>
      <c r="E53" s="181"/>
      <c r="F53" s="175">
        <f>IF($C$58=0,"",IF(C53="[for completion]","",C53/$C$58))</f>
        <v>0.95090621161879108</v>
      </c>
      <c r="G53" s="175"/>
      <c r="H53" s="140"/>
      <c r="L53" s="140"/>
      <c r="M53" s="140"/>
      <c r="N53" s="139"/>
    </row>
    <row r="54" spans="1:14" x14ac:dyDescent="0.25">
      <c r="A54" s="141" t="s">
        <v>62</v>
      </c>
      <c r="B54" s="166" t="s">
        <v>63</v>
      </c>
      <c r="C54" s="155" t="s">
        <v>64</v>
      </c>
      <c r="E54" s="181"/>
      <c r="F54" s="203">
        <v>0</v>
      </c>
      <c r="G54" s="175"/>
      <c r="H54" s="140"/>
      <c r="L54" s="140"/>
      <c r="M54" s="140"/>
      <c r="N54" s="139"/>
    </row>
    <row r="55" spans="1:14" x14ac:dyDescent="0.25">
      <c r="A55" s="141" t="s">
        <v>65</v>
      </c>
      <c r="B55" s="166" t="s">
        <v>66</v>
      </c>
      <c r="C55" s="155" t="s">
        <v>64</v>
      </c>
      <c r="E55" s="181"/>
      <c r="F55" s="203">
        <v>0</v>
      </c>
      <c r="G55" s="175"/>
      <c r="H55" s="140"/>
      <c r="L55" s="140"/>
      <c r="M55" s="140"/>
      <c r="N55" s="139"/>
    </row>
    <row r="56" spans="1:14" x14ac:dyDescent="0.25">
      <c r="A56" s="141" t="s">
        <v>67</v>
      </c>
      <c r="B56" s="166" t="s">
        <v>68</v>
      </c>
      <c r="C56" s="155">
        <v>20</v>
      </c>
      <c r="E56" s="181"/>
      <c r="F56" s="175">
        <f>IF($C$58=0,"",IF(C56="[for completion]","",C56/$C$58))</f>
        <v>6.4942208994063742E-3</v>
      </c>
      <c r="G56" s="175"/>
      <c r="H56" s="140"/>
      <c r="L56" s="140"/>
      <c r="M56" s="140"/>
      <c r="N56" s="139"/>
    </row>
    <row r="57" spans="1:14" x14ac:dyDescent="0.25">
      <c r="A57" s="141" t="s">
        <v>69</v>
      </c>
      <c r="B57" s="141" t="s">
        <v>70</v>
      </c>
      <c r="C57" s="155">
        <v>131.19223427</v>
      </c>
      <c r="E57" s="181"/>
      <c r="F57" s="175">
        <f>IF($C$58=0,"",IF(C57="[for completion]","",C57/$C$58))</f>
        <v>4.2599567481802561E-2</v>
      </c>
      <c r="G57" s="175"/>
      <c r="H57" s="140"/>
      <c r="L57" s="140"/>
      <c r="M57" s="140"/>
      <c r="N57" s="139"/>
    </row>
    <row r="58" spans="1:14" x14ac:dyDescent="0.25">
      <c r="A58" s="141" t="s">
        <v>71</v>
      </c>
      <c r="B58" s="180" t="s">
        <v>72</v>
      </c>
      <c r="C58" s="167">
        <f>SUM(C53:C57)</f>
        <v>3079.6611802700099</v>
      </c>
      <c r="D58" s="181"/>
      <c r="E58" s="181"/>
      <c r="F58" s="179">
        <f>SUM(F53:F57)</f>
        <v>1</v>
      </c>
      <c r="G58" s="175"/>
      <c r="H58" s="140"/>
      <c r="L58" s="140"/>
      <c r="M58" s="140"/>
      <c r="N58" s="139"/>
    </row>
    <row r="59" spans="1:14" outlineLevel="1" x14ac:dyDescent="0.25">
      <c r="A59" s="141" t="s">
        <v>73</v>
      </c>
      <c r="B59" s="142"/>
      <c r="C59" s="172"/>
      <c r="E59" s="181"/>
      <c r="F59" s="170"/>
      <c r="G59" s="175"/>
      <c r="H59" s="140"/>
      <c r="L59" s="140"/>
      <c r="M59" s="140"/>
      <c r="N59" s="139"/>
    </row>
    <row r="60" spans="1:14" outlineLevel="1" x14ac:dyDescent="0.25">
      <c r="A60" s="141" t="s">
        <v>74</v>
      </c>
      <c r="B60" s="142"/>
      <c r="C60" s="172"/>
      <c r="E60" s="181"/>
      <c r="F60" s="170"/>
      <c r="G60" s="175"/>
      <c r="H60" s="140"/>
      <c r="L60" s="140"/>
      <c r="M60" s="140"/>
      <c r="N60" s="139"/>
    </row>
    <row r="61" spans="1:14" outlineLevel="1" x14ac:dyDescent="0.25">
      <c r="A61" s="141" t="s">
        <v>75</v>
      </c>
      <c r="B61" s="142"/>
      <c r="C61" s="172"/>
      <c r="E61" s="181"/>
      <c r="F61" s="170"/>
      <c r="G61" s="175"/>
      <c r="H61" s="140"/>
      <c r="L61" s="140"/>
      <c r="M61" s="140"/>
      <c r="N61" s="139"/>
    </row>
    <row r="62" spans="1:14" outlineLevel="1" x14ac:dyDescent="0.25">
      <c r="A62" s="141" t="s">
        <v>76</v>
      </c>
      <c r="B62" s="142"/>
      <c r="C62" s="172"/>
      <c r="E62" s="181"/>
      <c r="F62" s="170"/>
      <c r="G62" s="175"/>
      <c r="H62" s="140"/>
      <c r="L62" s="140"/>
      <c r="M62" s="140"/>
      <c r="N62" s="139"/>
    </row>
    <row r="63" spans="1:14" outlineLevel="1" x14ac:dyDescent="0.25">
      <c r="A63" s="141" t="s">
        <v>77</v>
      </c>
      <c r="B63" s="142"/>
      <c r="C63" s="172"/>
      <c r="E63" s="181"/>
      <c r="F63" s="170"/>
      <c r="G63" s="175"/>
      <c r="H63" s="140"/>
      <c r="L63" s="140"/>
      <c r="M63" s="140"/>
      <c r="N63" s="139"/>
    </row>
    <row r="64" spans="1:14" outlineLevel="1" x14ac:dyDescent="0.25">
      <c r="A64" s="141" t="s">
        <v>78</v>
      </c>
      <c r="B64" s="142"/>
      <c r="C64" s="202"/>
      <c r="D64" s="139"/>
      <c r="E64" s="139"/>
      <c r="F64" s="170"/>
      <c r="G64" s="177"/>
      <c r="H64" s="140"/>
      <c r="L64" s="140"/>
      <c r="M64" s="140"/>
      <c r="N64" s="139"/>
    </row>
    <row r="65" spans="1:14" ht="34.200000000000003" customHeight="1" x14ac:dyDescent="0.25">
      <c r="A65" s="146"/>
      <c r="B65" s="147" t="s">
        <v>79</v>
      </c>
      <c r="C65" s="191" t="s">
        <v>1316</v>
      </c>
      <c r="D65" s="191" t="s">
        <v>1315</v>
      </c>
      <c r="E65" s="145"/>
      <c r="F65" s="144" t="s">
        <v>80</v>
      </c>
      <c r="G65" s="144" t="s">
        <v>81</v>
      </c>
      <c r="H65" s="140"/>
      <c r="L65" s="140"/>
      <c r="M65" s="140"/>
      <c r="N65" s="139"/>
    </row>
    <row r="66" spans="1:14" x14ac:dyDescent="0.25">
      <c r="A66" s="141" t="s">
        <v>82</v>
      </c>
      <c r="B66" s="166" t="s">
        <v>1314</v>
      </c>
      <c r="C66" s="155">
        <v>7.8429433647902602</v>
      </c>
      <c r="D66" s="155" t="s">
        <v>50</v>
      </c>
      <c r="E66" s="186"/>
      <c r="F66" s="201"/>
      <c r="G66" s="200"/>
      <c r="H66" s="140"/>
      <c r="L66" s="140"/>
      <c r="M66" s="140"/>
      <c r="N66" s="139"/>
    </row>
    <row r="67" spans="1:14" x14ac:dyDescent="0.25">
      <c r="B67" s="166"/>
      <c r="E67" s="186"/>
      <c r="F67" s="201"/>
      <c r="G67" s="200"/>
      <c r="H67" s="140"/>
      <c r="L67" s="140"/>
      <c r="M67" s="140"/>
      <c r="N67" s="139"/>
    </row>
    <row r="68" spans="1:14" x14ac:dyDescent="0.25">
      <c r="B68" s="166" t="s">
        <v>84</v>
      </c>
      <c r="C68" s="186"/>
      <c r="D68" s="186"/>
      <c r="E68" s="186"/>
      <c r="F68" s="200"/>
      <c r="G68" s="200"/>
      <c r="H68" s="140"/>
      <c r="L68" s="140"/>
      <c r="M68" s="140"/>
      <c r="N68" s="139"/>
    </row>
    <row r="69" spans="1:14" x14ac:dyDescent="0.25">
      <c r="B69" s="166" t="s">
        <v>85</v>
      </c>
      <c r="E69" s="186"/>
      <c r="F69" s="200"/>
      <c r="G69" s="200"/>
      <c r="H69" s="140"/>
      <c r="L69" s="140"/>
      <c r="M69" s="140"/>
      <c r="N69" s="139"/>
    </row>
    <row r="70" spans="1:14" x14ac:dyDescent="0.25">
      <c r="A70" s="141" t="s">
        <v>86</v>
      </c>
      <c r="B70" s="176" t="s">
        <v>114</v>
      </c>
      <c r="C70" s="155">
        <v>70.324294750000107</v>
      </c>
      <c r="D70" s="155" t="s">
        <v>50</v>
      </c>
      <c r="E70" s="176"/>
      <c r="F70" s="175">
        <f>IF($C$77=0,"",IF(C70="[for completion]","",C70/$C$77))</f>
        <v>2.4014014164656299E-2</v>
      </c>
      <c r="G70" s="170" t="str">
        <f>IF($D$77=0,"",IF(D70="[Mark as ND1 if not relevant]","",D70/$D$77))</f>
        <v/>
      </c>
      <c r="H70" s="140"/>
      <c r="L70" s="140"/>
      <c r="M70" s="140"/>
      <c r="N70" s="139"/>
    </row>
    <row r="71" spans="1:14" x14ac:dyDescent="0.25">
      <c r="A71" s="141" t="s">
        <v>87</v>
      </c>
      <c r="B71" s="176" t="s">
        <v>116</v>
      </c>
      <c r="C71" s="155">
        <v>87.261407219999995</v>
      </c>
      <c r="D71" s="155" t="s">
        <v>50</v>
      </c>
      <c r="E71" s="176"/>
      <c r="F71" s="175">
        <f>IF($C$77=0,"",IF(C71="[for completion]","",C71/$C$77))</f>
        <v>2.9797620814518276E-2</v>
      </c>
      <c r="G71" s="170" t="str">
        <f>IF($D$77=0,"",IF(D71="[Mark as ND1 if not relevant]","",D71/$D$77))</f>
        <v/>
      </c>
      <c r="H71" s="140"/>
      <c r="L71" s="140"/>
      <c r="M71" s="140"/>
      <c r="N71" s="139"/>
    </row>
    <row r="72" spans="1:14" x14ac:dyDescent="0.25">
      <c r="A72" s="141" t="s">
        <v>88</v>
      </c>
      <c r="B72" s="176" t="s">
        <v>118</v>
      </c>
      <c r="C72" s="155">
        <v>134.16952997000001</v>
      </c>
      <c r="D72" s="155" t="s">
        <v>50</v>
      </c>
      <c r="E72" s="176"/>
      <c r="F72" s="175">
        <f>IF($C$77=0,"",IF(C72="[for completion]","",C72/$C$77))</f>
        <v>4.5815589116375087E-2</v>
      </c>
      <c r="G72" s="170" t="str">
        <f>IF($D$77=0,"",IF(D72="[Mark as ND1 if not relevant]","",D72/$D$77))</f>
        <v/>
      </c>
      <c r="H72" s="140"/>
      <c r="L72" s="140"/>
      <c r="M72" s="140"/>
      <c r="N72" s="139"/>
    </row>
    <row r="73" spans="1:14" x14ac:dyDescent="0.25">
      <c r="A73" s="141" t="s">
        <v>89</v>
      </c>
      <c r="B73" s="176" t="s">
        <v>120</v>
      </c>
      <c r="C73" s="155">
        <v>172.64781171999999</v>
      </c>
      <c r="D73" s="155" t="s">
        <v>50</v>
      </c>
      <c r="E73" s="176"/>
      <c r="F73" s="175">
        <f>IF($C$77=0,"",IF(C73="[for completion]","",C73/$C$77))</f>
        <v>5.8954974392274123E-2</v>
      </c>
      <c r="G73" s="170" t="str">
        <f>IF($D$77=0,"",IF(D73="[Mark as ND1 if not relevant]","",D73/$D$77))</f>
        <v/>
      </c>
      <c r="H73" s="140"/>
      <c r="L73" s="140"/>
      <c r="M73" s="140"/>
      <c r="N73" s="139"/>
    </row>
    <row r="74" spans="1:14" x14ac:dyDescent="0.25">
      <c r="A74" s="141" t="s">
        <v>90</v>
      </c>
      <c r="B74" s="176" t="s">
        <v>122</v>
      </c>
      <c r="C74" s="155">
        <v>185.26172675999999</v>
      </c>
      <c r="D74" s="155" t="s">
        <v>50</v>
      </c>
      <c r="E74" s="176"/>
      <c r="F74" s="175">
        <f>IF($C$77=0,"",IF(C74="[for completion]","",C74/$C$77))</f>
        <v>6.326231562504675E-2</v>
      </c>
      <c r="G74" s="170" t="str">
        <f>IF($D$77=0,"",IF(D74="[Mark as ND1 if not relevant]","",D74/$D$77))</f>
        <v/>
      </c>
      <c r="H74" s="140"/>
      <c r="L74" s="140"/>
      <c r="M74" s="140"/>
      <c r="N74" s="139"/>
    </row>
    <row r="75" spans="1:14" x14ac:dyDescent="0.25">
      <c r="A75" s="141" t="s">
        <v>91</v>
      </c>
      <c r="B75" s="176" t="s">
        <v>124</v>
      </c>
      <c r="C75" s="155">
        <v>1368.35207094</v>
      </c>
      <c r="D75" s="155" t="s">
        <v>50</v>
      </c>
      <c r="E75" s="176"/>
      <c r="F75" s="175">
        <f>IF($C$77=0,"",IF(C75="[for completion]","",C75/$C$77))</f>
        <v>0.46725852183238414</v>
      </c>
      <c r="G75" s="170" t="str">
        <f>IF($D$77=0,"",IF(D75="[Mark as ND1 if not relevant]","",D75/$D$77))</f>
        <v/>
      </c>
      <c r="H75" s="140"/>
      <c r="L75" s="140"/>
      <c r="M75" s="140"/>
      <c r="N75" s="139"/>
    </row>
    <row r="76" spans="1:14" x14ac:dyDescent="0.25">
      <c r="A76" s="141" t="s">
        <v>92</v>
      </c>
      <c r="B76" s="176" t="s">
        <v>126</v>
      </c>
      <c r="C76" s="155">
        <v>910.45210464000002</v>
      </c>
      <c r="D76" s="155" t="s">
        <v>50</v>
      </c>
      <c r="E76" s="176"/>
      <c r="F76" s="175">
        <f>IF($C$77=0,"",IF(C76="[for completion]","",C76/$C$77))</f>
        <v>0.31089696405474537</v>
      </c>
      <c r="G76" s="170" t="str">
        <f>IF($D$77=0,"",IF(D76="[Mark as ND1 if not relevant]","",D76/$D$77))</f>
        <v/>
      </c>
      <c r="H76" s="140"/>
      <c r="L76" s="140"/>
      <c r="M76" s="140"/>
      <c r="N76" s="139"/>
    </row>
    <row r="77" spans="1:14" x14ac:dyDescent="0.25">
      <c r="A77" s="141" t="s">
        <v>93</v>
      </c>
      <c r="B77" s="174" t="s">
        <v>72</v>
      </c>
      <c r="C77" s="167">
        <f>SUM(C70:C76)</f>
        <v>2928.468946</v>
      </c>
      <c r="D77" s="167">
        <f>SUM(D70:D76)</f>
        <v>0</v>
      </c>
      <c r="E77" s="166"/>
      <c r="F77" s="178">
        <f>SUM(F70:F76)</f>
        <v>1</v>
      </c>
      <c r="G77" s="178">
        <f>SUM(G70:G76)</f>
        <v>0</v>
      </c>
      <c r="H77" s="140"/>
      <c r="L77" s="140"/>
      <c r="M77" s="140"/>
      <c r="N77" s="139"/>
    </row>
    <row r="78" spans="1:14" outlineLevel="1" x14ac:dyDescent="0.25">
      <c r="A78" s="141" t="s">
        <v>95</v>
      </c>
      <c r="B78" s="195" t="s">
        <v>96</v>
      </c>
      <c r="C78" s="155">
        <v>0.65480393000000003</v>
      </c>
      <c r="D78" s="167"/>
      <c r="E78" s="166"/>
      <c r="F78" s="170">
        <f>IF($C$77=0,"",IF(C78="[for completion]","",C78/$C$77))</f>
        <v>2.2359941050233695E-4</v>
      </c>
      <c r="G78" s="170" t="str">
        <f>IF($D$77=0,"",IF(D78="[for completion]","",D78/$D$77))</f>
        <v/>
      </c>
      <c r="H78" s="140"/>
      <c r="L78" s="140"/>
      <c r="M78" s="140"/>
      <c r="N78" s="139"/>
    </row>
    <row r="79" spans="1:14" outlineLevel="1" x14ac:dyDescent="0.25">
      <c r="A79" s="141" t="s">
        <v>97</v>
      </c>
      <c r="B79" s="195" t="s">
        <v>98</v>
      </c>
      <c r="C79" s="155">
        <v>23.76592351</v>
      </c>
      <c r="D79" s="167"/>
      <c r="E79" s="166"/>
      <c r="F79" s="170">
        <f>IF($C$77=0,"",IF(C79="[for completion]","",C79/$C$77))</f>
        <v>8.1154773870700976E-3</v>
      </c>
      <c r="G79" s="170" t="str">
        <f>IF($D$77=0,"",IF(D79="[for completion]","",D79/$D$77))</f>
        <v/>
      </c>
      <c r="H79" s="140"/>
      <c r="L79" s="140"/>
      <c r="M79" s="140"/>
      <c r="N79" s="139"/>
    </row>
    <row r="80" spans="1:14" outlineLevel="1" x14ac:dyDescent="0.25">
      <c r="A80" s="141" t="s">
        <v>99</v>
      </c>
      <c r="B80" s="195" t="s">
        <v>1310</v>
      </c>
      <c r="C80" s="155">
        <v>45.90356731</v>
      </c>
      <c r="D80" s="167"/>
      <c r="E80" s="166"/>
      <c r="F80" s="170">
        <f>IF($C$77=0,"",IF(C80="[for completion]","",C80/$C$77))</f>
        <v>1.5674937367083832E-2</v>
      </c>
      <c r="G80" s="170" t="str">
        <f>IF($D$77=0,"",IF(D80="[for completion]","",D80/$D$77))</f>
        <v/>
      </c>
      <c r="H80" s="140"/>
      <c r="L80" s="140"/>
      <c r="M80" s="140"/>
      <c r="N80" s="139"/>
    </row>
    <row r="81" spans="1:14" outlineLevel="1" x14ac:dyDescent="0.25">
      <c r="A81" s="141" t="s">
        <v>100</v>
      </c>
      <c r="B81" s="195" t="s">
        <v>101</v>
      </c>
      <c r="C81" s="155">
        <v>36.562863100000101</v>
      </c>
      <c r="D81" s="167"/>
      <c r="E81" s="166"/>
      <c r="F81" s="170">
        <f>IF($C$77=0,"",IF(C81="[for completion]","",C81/$C$77))</f>
        <v>1.2485316994718818E-2</v>
      </c>
      <c r="G81" s="170" t="str">
        <f>IF($D$77=0,"",IF(D81="[for completion]","",D81/$D$77))</f>
        <v/>
      </c>
      <c r="H81" s="140"/>
      <c r="L81" s="140"/>
      <c r="M81" s="140"/>
      <c r="N81" s="139"/>
    </row>
    <row r="82" spans="1:14" outlineLevel="1" x14ac:dyDescent="0.25">
      <c r="A82" s="141" t="s">
        <v>102</v>
      </c>
      <c r="B82" s="195" t="s">
        <v>1309</v>
      </c>
      <c r="C82" s="155">
        <v>50.698544120000001</v>
      </c>
      <c r="D82" s="167"/>
      <c r="E82" s="166"/>
      <c r="F82" s="170">
        <f>IF($C$77=0,"",IF(C82="[for completion]","",C82/$C$77))</f>
        <v>1.7312303819799497E-2</v>
      </c>
      <c r="G82" s="170" t="str">
        <f>IF($D$77=0,"",IF(D82="[for completion]","",D82/$D$77))</f>
        <v/>
      </c>
      <c r="H82" s="140"/>
      <c r="L82" s="140"/>
      <c r="M82" s="140"/>
      <c r="N82" s="139"/>
    </row>
    <row r="83" spans="1:14" outlineLevel="1" x14ac:dyDescent="0.25">
      <c r="A83" s="141" t="s">
        <v>103</v>
      </c>
      <c r="B83" s="195"/>
      <c r="C83" s="181"/>
      <c r="D83" s="181"/>
      <c r="E83" s="166"/>
      <c r="F83" s="175"/>
      <c r="G83" s="175"/>
      <c r="H83" s="140"/>
      <c r="L83" s="140"/>
      <c r="M83" s="140"/>
      <c r="N83" s="139"/>
    </row>
    <row r="84" spans="1:14" outlineLevel="1" x14ac:dyDescent="0.25">
      <c r="A84" s="141" t="s">
        <v>104</v>
      </c>
      <c r="B84" s="195"/>
      <c r="C84" s="181"/>
      <c r="D84" s="181"/>
      <c r="E84" s="166"/>
      <c r="F84" s="175"/>
      <c r="G84" s="175"/>
      <c r="H84" s="140"/>
      <c r="L84" s="140"/>
      <c r="M84" s="140"/>
      <c r="N84" s="139"/>
    </row>
    <row r="85" spans="1:14" outlineLevel="1" x14ac:dyDescent="0.25">
      <c r="A85" s="141" t="s">
        <v>105</v>
      </c>
      <c r="B85" s="195"/>
      <c r="C85" s="181"/>
      <c r="D85" s="181"/>
      <c r="E85" s="166"/>
      <c r="F85" s="175"/>
      <c r="G85" s="175"/>
      <c r="H85" s="140"/>
      <c r="L85" s="140"/>
      <c r="M85" s="140"/>
      <c r="N85" s="139"/>
    </row>
    <row r="86" spans="1:14" outlineLevel="1" x14ac:dyDescent="0.25">
      <c r="A86" s="141" t="s">
        <v>106</v>
      </c>
      <c r="B86" s="174"/>
      <c r="C86" s="181"/>
      <c r="D86" s="181"/>
      <c r="E86" s="166"/>
      <c r="F86" s="175"/>
      <c r="G86" s="175" t="str">
        <f>IF($D$77=0,"",IF(D86="[for completion]","",D86/$D$77))</f>
        <v/>
      </c>
      <c r="H86" s="140"/>
      <c r="L86" s="140"/>
      <c r="M86" s="140"/>
      <c r="N86" s="139"/>
    </row>
    <row r="87" spans="1:14" outlineLevel="1" x14ac:dyDescent="0.25">
      <c r="A87" s="141" t="s">
        <v>1313</v>
      </c>
      <c r="B87" s="195"/>
      <c r="C87" s="181"/>
      <c r="D87" s="181"/>
      <c r="E87" s="166"/>
      <c r="F87" s="175"/>
      <c r="G87" s="175" t="str">
        <f>IF($D$77=0,"",IF(D87="[for completion]","",D87/$D$77))</f>
        <v/>
      </c>
      <c r="H87" s="140"/>
      <c r="L87" s="140"/>
      <c r="M87" s="140"/>
      <c r="N87" s="139"/>
    </row>
    <row r="88" spans="1:14" ht="15" customHeight="1" x14ac:dyDescent="0.25">
      <c r="A88" s="146"/>
      <c r="B88" s="147" t="s">
        <v>107</v>
      </c>
      <c r="C88" s="191" t="s">
        <v>1312</v>
      </c>
      <c r="D88" s="191" t="s">
        <v>108</v>
      </c>
      <c r="E88" s="145"/>
      <c r="F88" s="144" t="s">
        <v>1311</v>
      </c>
      <c r="G88" s="146" t="s">
        <v>109</v>
      </c>
      <c r="H88" s="140"/>
      <c r="L88" s="140"/>
      <c r="M88" s="140"/>
      <c r="N88" s="139"/>
    </row>
    <row r="89" spans="1:14" x14ac:dyDescent="0.25">
      <c r="A89" s="141" t="s">
        <v>110</v>
      </c>
      <c r="B89" s="166" t="s">
        <v>83</v>
      </c>
      <c r="C89" s="155">
        <v>2.8621004566210102</v>
      </c>
      <c r="D89" s="155">
        <v>3.8621004566210102</v>
      </c>
      <c r="E89" s="186"/>
      <c r="F89" s="199"/>
      <c r="G89" s="196"/>
      <c r="H89" s="140"/>
      <c r="L89" s="140"/>
      <c r="M89" s="140"/>
      <c r="N89" s="139"/>
    </row>
    <row r="90" spans="1:14" x14ac:dyDescent="0.25">
      <c r="B90" s="166"/>
      <c r="C90" s="197"/>
      <c r="D90" s="197"/>
      <c r="E90" s="186"/>
      <c r="F90" s="199"/>
      <c r="G90" s="196"/>
      <c r="H90" s="140"/>
      <c r="L90" s="140"/>
      <c r="M90" s="140"/>
      <c r="N90" s="139"/>
    </row>
    <row r="91" spans="1:14" x14ac:dyDescent="0.25">
      <c r="B91" s="166" t="s">
        <v>111</v>
      </c>
      <c r="C91" s="198"/>
      <c r="D91" s="198"/>
      <c r="E91" s="186"/>
      <c r="F91" s="196"/>
      <c r="G91" s="196"/>
      <c r="H91" s="140"/>
      <c r="L91" s="140"/>
      <c r="M91" s="140"/>
      <c r="N91" s="139"/>
    </row>
    <row r="92" spans="1:14" x14ac:dyDescent="0.25">
      <c r="A92" s="141" t="s">
        <v>112</v>
      </c>
      <c r="B92" s="166" t="s">
        <v>85</v>
      </c>
      <c r="C92" s="197"/>
      <c r="D92" s="197"/>
      <c r="E92" s="186"/>
      <c r="F92" s="196"/>
      <c r="G92" s="196"/>
      <c r="H92" s="140"/>
      <c r="L92" s="140"/>
      <c r="M92" s="140"/>
      <c r="N92" s="139"/>
    </row>
    <row r="93" spans="1:14" x14ac:dyDescent="0.25">
      <c r="A93" s="141" t="s">
        <v>113</v>
      </c>
      <c r="B93" s="176" t="s">
        <v>114</v>
      </c>
      <c r="C93" s="155">
        <v>500</v>
      </c>
      <c r="D93" s="155">
        <v>0</v>
      </c>
      <c r="E93" s="176"/>
      <c r="F93" s="170">
        <f>IF($C$100=0,"",IF(C93="[for completion]","",IF(C93="","",C93/$C$100)))</f>
        <v>0.22222222222222221</v>
      </c>
      <c r="G93" s="170">
        <f>IF($D$100=0,"",IF(D93="[Mark as ND1 if not relevant]","",IF(D93="","",D93/$D$100)))</f>
        <v>0</v>
      </c>
      <c r="H93" s="140"/>
      <c r="L93" s="140"/>
      <c r="M93" s="140"/>
      <c r="N93" s="139"/>
    </row>
    <row r="94" spans="1:14" x14ac:dyDescent="0.25">
      <c r="A94" s="141" t="s">
        <v>115</v>
      </c>
      <c r="B94" s="176" t="s">
        <v>116</v>
      </c>
      <c r="C94" s="155">
        <v>0</v>
      </c>
      <c r="D94" s="155">
        <v>500</v>
      </c>
      <c r="E94" s="176"/>
      <c r="F94" s="170">
        <f>IF($C$100=0,"",IF(C94="[for completion]","",IF(C94="","",C94/$C$100)))</f>
        <v>0</v>
      </c>
      <c r="G94" s="170">
        <f>IF($D$100=0,"",IF(D94="[Mark as ND1 if not relevant]","",IF(D94="","",D94/$D$100)))</f>
        <v>0.22222222222222221</v>
      </c>
      <c r="H94" s="140"/>
      <c r="L94" s="140"/>
      <c r="M94" s="140"/>
      <c r="N94" s="139"/>
    </row>
    <row r="95" spans="1:14" x14ac:dyDescent="0.25">
      <c r="A95" s="141" t="s">
        <v>117</v>
      </c>
      <c r="B95" s="176" t="s">
        <v>118</v>
      </c>
      <c r="C95" s="155">
        <v>0</v>
      </c>
      <c r="D95" s="155">
        <v>0</v>
      </c>
      <c r="E95" s="176"/>
      <c r="F95" s="170">
        <f>IF($C$100=0,"",IF(C95="[for completion]","",IF(C95="","",C95/$C$100)))</f>
        <v>0</v>
      </c>
      <c r="G95" s="170">
        <f>IF($D$100=0,"",IF(D95="[Mark as ND1 if not relevant]","",IF(D95="","",D95/$D$100)))</f>
        <v>0</v>
      </c>
      <c r="H95" s="140"/>
      <c r="L95" s="140"/>
      <c r="M95" s="140"/>
      <c r="N95" s="139"/>
    </row>
    <row r="96" spans="1:14" x14ac:dyDescent="0.25">
      <c r="A96" s="141" t="s">
        <v>119</v>
      </c>
      <c r="B96" s="176" t="s">
        <v>120</v>
      </c>
      <c r="C96" s="155">
        <v>1750</v>
      </c>
      <c r="D96" s="155">
        <v>0</v>
      </c>
      <c r="E96" s="176"/>
      <c r="F96" s="170">
        <f>IF($C$100=0,"",IF(C96="[for completion]","",IF(C96="","",C96/$C$100)))</f>
        <v>0.77777777777777779</v>
      </c>
      <c r="G96" s="170">
        <f>IF($D$100=0,"",IF(D96="[Mark as ND1 if not relevant]","",IF(D96="","",D96/$D$100)))</f>
        <v>0</v>
      </c>
      <c r="H96" s="140"/>
      <c r="L96" s="140"/>
      <c r="M96" s="140"/>
      <c r="N96" s="139"/>
    </row>
    <row r="97" spans="1:14" x14ac:dyDescent="0.25">
      <c r="A97" s="141" t="s">
        <v>121</v>
      </c>
      <c r="B97" s="176" t="s">
        <v>122</v>
      </c>
      <c r="C97" s="155">
        <v>0</v>
      </c>
      <c r="D97" s="155">
        <v>1750</v>
      </c>
      <c r="E97" s="176"/>
      <c r="F97" s="170">
        <f>IF($C$100=0,"",IF(C97="[for completion]","",IF(C97="","",C97/$C$100)))</f>
        <v>0</v>
      </c>
      <c r="G97" s="170">
        <f>IF($D$100=0,"",IF(D97="[Mark as ND1 if not relevant]","",IF(D97="","",D97/$D$100)))</f>
        <v>0.77777777777777779</v>
      </c>
      <c r="H97" s="140"/>
      <c r="L97" s="140"/>
      <c r="M97" s="140"/>
    </row>
    <row r="98" spans="1:14" x14ac:dyDescent="0.25">
      <c r="A98" s="141" t="s">
        <v>123</v>
      </c>
      <c r="B98" s="176" t="s">
        <v>124</v>
      </c>
      <c r="C98" s="155">
        <v>0</v>
      </c>
      <c r="D98" s="155">
        <v>0</v>
      </c>
      <c r="E98" s="176"/>
      <c r="F98" s="170">
        <f>IF($C$100=0,"",IF(C98="[for completion]","",IF(C98="","",C98/$C$100)))</f>
        <v>0</v>
      </c>
      <c r="G98" s="170">
        <f>IF($D$100=0,"",IF(D98="[Mark as ND1 if not relevant]","",IF(D98="","",D98/$D$100)))</f>
        <v>0</v>
      </c>
      <c r="H98" s="140"/>
      <c r="L98" s="140"/>
      <c r="M98" s="140"/>
    </row>
    <row r="99" spans="1:14" x14ac:dyDescent="0.25">
      <c r="A99" s="141" t="s">
        <v>125</v>
      </c>
      <c r="B99" s="176" t="s">
        <v>126</v>
      </c>
      <c r="C99" s="155">
        <v>0</v>
      </c>
      <c r="D99" s="155">
        <v>0</v>
      </c>
      <c r="E99" s="176"/>
      <c r="F99" s="170">
        <f>IF($C$100=0,"",IF(C99="[for completion]","",IF(C99="","",C99/$C$100)))</f>
        <v>0</v>
      </c>
      <c r="G99" s="170">
        <f>IF($D$100=0,"",IF(D99="[Mark as ND1 if not relevant]","",IF(D99="","",D99/$D$100)))</f>
        <v>0</v>
      </c>
      <c r="H99" s="140"/>
      <c r="L99" s="140"/>
      <c r="M99" s="140"/>
    </row>
    <row r="100" spans="1:14" x14ac:dyDescent="0.25">
      <c r="A100" s="141" t="s">
        <v>127</v>
      </c>
      <c r="B100" s="174" t="s">
        <v>72</v>
      </c>
      <c r="C100" s="167">
        <f>SUM(C93:C99)</f>
        <v>2250</v>
      </c>
      <c r="D100" s="167">
        <f>SUM(D93:D99)</f>
        <v>2250</v>
      </c>
      <c r="E100" s="166"/>
      <c r="F100" s="178">
        <f>SUM(F93:F99)</f>
        <v>1</v>
      </c>
      <c r="G100" s="178">
        <f>SUM(G93:G99)</f>
        <v>1</v>
      </c>
      <c r="H100" s="140"/>
      <c r="L100" s="140"/>
      <c r="M100" s="140"/>
    </row>
    <row r="101" spans="1:14" outlineLevel="1" x14ac:dyDescent="0.25">
      <c r="A101" s="141" t="s">
        <v>128</v>
      </c>
      <c r="B101" s="195" t="s">
        <v>96</v>
      </c>
      <c r="C101" s="155">
        <v>0</v>
      </c>
      <c r="D101" s="167"/>
      <c r="E101" s="166"/>
      <c r="F101" s="170">
        <f>IF($C$100=0,"",IF(C101="[for completion]","",C101/$C$100))</f>
        <v>0</v>
      </c>
      <c r="G101" s="170">
        <f>IF($D$100=0,"",IF(D101="[for completion]","",D101/$D$100))</f>
        <v>0</v>
      </c>
      <c r="H101" s="140"/>
      <c r="L101" s="140"/>
      <c r="M101" s="140"/>
    </row>
    <row r="102" spans="1:14" outlineLevel="1" x14ac:dyDescent="0.25">
      <c r="A102" s="141" t="s">
        <v>129</v>
      </c>
      <c r="B102" s="195" t="s">
        <v>98</v>
      </c>
      <c r="C102" s="155">
        <v>0</v>
      </c>
      <c r="D102" s="167"/>
      <c r="E102" s="166"/>
      <c r="F102" s="170">
        <f>IF($C$100=0,"",IF(C102="[for completion]","",C102/$C$100))</f>
        <v>0</v>
      </c>
      <c r="G102" s="170">
        <f>IF($D$100=0,"",IF(D102="[for completion]","",D102/$D$100))</f>
        <v>0</v>
      </c>
      <c r="H102" s="140"/>
      <c r="L102" s="140"/>
      <c r="M102" s="140"/>
    </row>
    <row r="103" spans="1:14" outlineLevel="1" x14ac:dyDescent="0.25">
      <c r="A103" s="141" t="s">
        <v>130</v>
      </c>
      <c r="B103" s="195" t="s">
        <v>1310</v>
      </c>
      <c r="C103" s="155">
        <v>500</v>
      </c>
      <c r="D103" s="167"/>
      <c r="E103" s="166"/>
      <c r="F103" s="170">
        <f>IF($C$100=0,"",IF(C103="[for completion]","",C103/$C$100))</f>
        <v>0.22222222222222221</v>
      </c>
      <c r="G103" s="170">
        <f>IF($D$100=0,"",IF(D103="[for completion]","",D103/$D$100))</f>
        <v>0</v>
      </c>
      <c r="H103" s="140"/>
      <c r="L103" s="140"/>
      <c r="M103" s="140"/>
    </row>
    <row r="104" spans="1:14" outlineLevel="1" x14ac:dyDescent="0.25">
      <c r="A104" s="141" t="s">
        <v>131</v>
      </c>
      <c r="B104" s="195" t="s">
        <v>101</v>
      </c>
      <c r="C104" s="155">
        <v>0</v>
      </c>
      <c r="D104" s="167"/>
      <c r="E104" s="166"/>
      <c r="F104" s="170">
        <f>IF($C$100=0,"",IF(C104="[for completion]","",C104/$C$100))</f>
        <v>0</v>
      </c>
      <c r="G104" s="170">
        <f>IF($D$100=0,"",IF(D104="[for completion]","",D104/$D$100))</f>
        <v>0</v>
      </c>
      <c r="H104" s="140"/>
      <c r="L104" s="140"/>
      <c r="M104" s="140"/>
    </row>
    <row r="105" spans="1:14" outlineLevel="1" x14ac:dyDescent="0.25">
      <c r="A105" s="141" t="s">
        <v>132</v>
      </c>
      <c r="B105" s="195" t="s">
        <v>1309</v>
      </c>
      <c r="C105" s="155">
        <v>0</v>
      </c>
      <c r="D105" s="167"/>
      <c r="E105" s="166"/>
      <c r="F105" s="170">
        <f>IF($C$100=0,"",IF(C105="[for completion]","",C105/$C$100))</f>
        <v>0</v>
      </c>
      <c r="G105" s="170">
        <f>IF($D$100=0,"",IF(D105="[for completion]","",D105/$D$100))</f>
        <v>0</v>
      </c>
      <c r="H105" s="140"/>
      <c r="L105" s="140"/>
      <c r="M105" s="140"/>
    </row>
    <row r="106" spans="1:14" outlineLevel="1" x14ac:dyDescent="0.25">
      <c r="A106" s="141" t="s">
        <v>133</v>
      </c>
      <c r="B106" s="195"/>
      <c r="C106" s="181"/>
      <c r="D106" s="181"/>
      <c r="E106" s="166"/>
      <c r="F106" s="175"/>
      <c r="G106" s="175"/>
      <c r="H106" s="140"/>
      <c r="L106" s="140"/>
      <c r="M106" s="140"/>
    </row>
    <row r="107" spans="1:14" outlineLevel="1" x14ac:dyDescent="0.25">
      <c r="A107" s="141" t="s">
        <v>134</v>
      </c>
      <c r="B107" s="195"/>
      <c r="C107" s="181"/>
      <c r="D107" s="181"/>
      <c r="E107" s="166"/>
      <c r="F107" s="175"/>
      <c r="G107" s="175"/>
      <c r="H107" s="140"/>
      <c r="L107" s="140"/>
      <c r="M107" s="140"/>
    </row>
    <row r="108" spans="1:14" outlineLevel="1" x14ac:dyDescent="0.25">
      <c r="A108" s="141" t="s">
        <v>135</v>
      </c>
      <c r="B108" s="174"/>
      <c r="C108" s="181"/>
      <c r="D108" s="181"/>
      <c r="E108" s="166"/>
      <c r="F108" s="175"/>
      <c r="G108" s="175"/>
      <c r="H108" s="140"/>
      <c r="L108" s="140"/>
      <c r="M108" s="140"/>
    </row>
    <row r="109" spans="1:14" outlineLevel="1" x14ac:dyDescent="0.25">
      <c r="A109" s="141" t="s">
        <v>136</v>
      </c>
      <c r="B109" s="195"/>
      <c r="C109" s="181"/>
      <c r="D109" s="181"/>
      <c r="E109" s="166"/>
      <c r="F109" s="175"/>
      <c r="G109" s="175"/>
      <c r="H109" s="140"/>
      <c r="L109" s="140"/>
      <c r="M109" s="140"/>
    </row>
    <row r="110" spans="1:14" outlineLevel="1" x14ac:dyDescent="0.25">
      <c r="A110" s="141" t="s">
        <v>137</v>
      </c>
      <c r="B110" s="195"/>
      <c r="C110" s="181"/>
      <c r="D110" s="181"/>
      <c r="E110" s="166"/>
      <c r="F110" s="175"/>
      <c r="G110" s="175"/>
      <c r="H110" s="140"/>
      <c r="L110" s="140"/>
      <c r="M110" s="140"/>
    </row>
    <row r="111" spans="1:14" ht="15" customHeight="1" x14ac:dyDescent="0.25">
      <c r="A111" s="146"/>
      <c r="B111" s="194" t="s">
        <v>1308</v>
      </c>
      <c r="C111" s="144" t="s">
        <v>138</v>
      </c>
      <c r="D111" s="144" t="s">
        <v>139</v>
      </c>
      <c r="E111" s="145"/>
      <c r="F111" s="144" t="s">
        <v>140</v>
      </c>
      <c r="G111" s="144" t="s">
        <v>141</v>
      </c>
      <c r="H111" s="140"/>
      <c r="L111" s="140"/>
      <c r="M111" s="140"/>
    </row>
    <row r="112" spans="1:14" s="193" customFormat="1" x14ac:dyDescent="0.25">
      <c r="A112" s="141" t="s">
        <v>142</v>
      </c>
      <c r="B112" s="166" t="s">
        <v>1</v>
      </c>
      <c r="C112" s="155">
        <v>2928.46894600001</v>
      </c>
      <c r="D112" s="169">
        <v>0</v>
      </c>
      <c r="E112" s="175"/>
      <c r="F112" s="170">
        <f>IF($C$131=0,"",IF(C112="[for completion]","",IF(C112="","",C112/$C$131)))</f>
        <v>1</v>
      </c>
      <c r="G112" s="170" t="str">
        <f>IF($D$131=0,"",IF(D112="[for completion]","",IF(D112="","",D112/$D$131)))</f>
        <v/>
      </c>
      <c r="I112" s="141"/>
      <c r="J112" s="141"/>
      <c r="K112" s="141"/>
      <c r="L112" s="140"/>
      <c r="M112" s="140"/>
      <c r="N112" s="140"/>
    </row>
    <row r="113" spans="1:14" s="193" customFormat="1" x14ac:dyDescent="0.25">
      <c r="A113" s="141" t="s">
        <v>144</v>
      </c>
      <c r="B113" s="166" t="s">
        <v>145</v>
      </c>
      <c r="C113" s="172"/>
      <c r="D113" s="172"/>
      <c r="E113" s="175"/>
      <c r="F113" s="170" t="str">
        <f>IF($C$131=0,"",IF(C113="[for completion]","",IF(C113="","",C113/$C$131)))</f>
        <v/>
      </c>
      <c r="G113" s="170" t="str">
        <f>IF($D$131=0,"",IF(D113="[for completion]","",IF(D113="","",D113/$D$131)))</f>
        <v/>
      </c>
      <c r="I113" s="141"/>
      <c r="J113" s="141"/>
      <c r="K113" s="141"/>
      <c r="L113" s="166"/>
      <c r="M113" s="140"/>
      <c r="N113" s="140"/>
    </row>
    <row r="114" spans="1:14" s="193" customFormat="1" x14ac:dyDescent="0.25">
      <c r="A114" s="141" t="s">
        <v>146</v>
      </c>
      <c r="B114" s="166" t="s">
        <v>147</v>
      </c>
      <c r="C114" s="172"/>
      <c r="D114" s="172"/>
      <c r="E114" s="175"/>
      <c r="F114" s="170" t="str">
        <f>IF($C$131=0,"",IF(C114="[for completion]","",IF(C114="","",C114/$C$131)))</f>
        <v/>
      </c>
      <c r="G114" s="170" t="str">
        <f>IF($D$131=0,"",IF(D114="[for completion]","",IF(D114="","",D114/$D$131)))</f>
        <v/>
      </c>
      <c r="I114" s="141"/>
      <c r="J114" s="141"/>
      <c r="K114" s="141"/>
      <c r="L114" s="166"/>
      <c r="M114" s="140"/>
      <c r="N114" s="140"/>
    </row>
    <row r="115" spans="1:14" s="193" customFormat="1" x14ac:dyDescent="0.25">
      <c r="A115" s="141" t="s">
        <v>148</v>
      </c>
      <c r="B115" s="166" t="s">
        <v>149</v>
      </c>
      <c r="C115" s="172"/>
      <c r="D115" s="172"/>
      <c r="E115" s="175"/>
      <c r="F115" s="170" t="str">
        <f>IF($C$131=0,"",IF(C115="[for completion]","",IF(C115="","",C115/$C$131)))</f>
        <v/>
      </c>
      <c r="G115" s="170" t="str">
        <f>IF($D$131=0,"",IF(D115="[for completion]","",IF(D115="","",D115/$D$131)))</f>
        <v/>
      </c>
      <c r="I115" s="141"/>
      <c r="J115" s="141"/>
      <c r="K115" s="141"/>
      <c r="L115" s="166"/>
      <c r="M115" s="140"/>
      <c r="N115" s="140"/>
    </row>
    <row r="116" spans="1:14" s="193" customFormat="1" x14ac:dyDescent="0.25">
      <c r="A116" s="141" t="s">
        <v>150</v>
      </c>
      <c r="B116" s="166" t="s">
        <v>151</v>
      </c>
      <c r="C116" s="172"/>
      <c r="D116" s="172"/>
      <c r="E116" s="175"/>
      <c r="F116" s="170" t="str">
        <f>IF($C$131=0,"",IF(C116="[for completion]","",IF(C116="","",C116/$C$131)))</f>
        <v/>
      </c>
      <c r="G116" s="170" t="str">
        <f>IF($D$131=0,"",IF(D116="[for completion]","",IF(D116="","",D116/$D$131)))</f>
        <v/>
      </c>
      <c r="I116" s="141"/>
      <c r="J116" s="141"/>
      <c r="K116" s="141"/>
      <c r="L116" s="166"/>
      <c r="M116" s="140"/>
      <c r="N116" s="140"/>
    </row>
    <row r="117" spans="1:14" s="193" customFormat="1" x14ac:dyDescent="0.25">
      <c r="A117" s="141" t="s">
        <v>152</v>
      </c>
      <c r="B117" s="166" t="s">
        <v>153</v>
      </c>
      <c r="C117" s="172"/>
      <c r="D117" s="172"/>
      <c r="E117" s="166"/>
      <c r="F117" s="170" t="str">
        <f>IF($C$131=0,"",IF(C117="[for completion]","",IF(C117="","",C117/$C$131)))</f>
        <v/>
      </c>
      <c r="G117" s="170" t="str">
        <f>IF($D$131=0,"",IF(D117="[for completion]","",IF(D117="","",D117/$D$131)))</f>
        <v/>
      </c>
      <c r="I117" s="141"/>
      <c r="J117" s="141"/>
      <c r="K117" s="141"/>
      <c r="L117" s="166"/>
      <c r="M117" s="140"/>
      <c r="N117" s="140"/>
    </row>
    <row r="118" spans="1:14" x14ac:dyDescent="0.25">
      <c r="A118" s="141" t="s">
        <v>154</v>
      </c>
      <c r="B118" s="166" t="s">
        <v>155</v>
      </c>
      <c r="C118" s="172"/>
      <c r="D118" s="172"/>
      <c r="E118" s="166"/>
      <c r="F118" s="170" t="str">
        <f>IF($C$131=0,"",IF(C118="[for completion]","",IF(C118="","",C118/$C$131)))</f>
        <v/>
      </c>
      <c r="G118" s="170" t="str">
        <f>IF($D$131=0,"",IF(D118="[for completion]","",IF(D118="","",D118/$D$131)))</f>
        <v/>
      </c>
      <c r="L118" s="166"/>
      <c r="M118" s="140"/>
    </row>
    <row r="119" spans="1:14" x14ac:dyDescent="0.25">
      <c r="A119" s="141" t="s">
        <v>156</v>
      </c>
      <c r="B119" s="166" t="s">
        <v>157</v>
      </c>
      <c r="C119" s="172"/>
      <c r="D119" s="172"/>
      <c r="E119" s="166"/>
      <c r="F119" s="170" t="str">
        <f>IF($C$131=0,"",IF(C119="[for completion]","",IF(C119="","",C119/$C$131)))</f>
        <v/>
      </c>
      <c r="G119" s="170" t="str">
        <f>IF($D$131=0,"",IF(D119="[for completion]","",IF(D119="","",D119/$D$131)))</f>
        <v/>
      </c>
      <c r="L119" s="166"/>
      <c r="M119" s="140"/>
    </row>
    <row r="120" spans="1:14" x14ac:dyDescent="0.25">
      <c r="A120" s="141" t="s">
        <v>158</v>
      </c>
      <c r="B120" s="166" t="s">
        <v>159</v>
      </c>
      <c r="C120" s="172"/>
      <c r="D120" s="172"/>
      <c r="E120" s="166"/>
      <c r="F120" s="170" t="str">
        <f>IF($C$131=0,"",IF(C120="[for completion]","",IF(C120="","",C120/$C$131)))</f>
        <v/>
      </c>
      <c r="G120" s="170" t="str">
        <f>IF($D$131=0,"",IF(D120="[for completion]","",IF(D120="","",D120/$D$131)))</f>
        <v/>
      </c>
      <c r="L120" s="166"/>
      <c r="M120" s="140"/>
    </row>
    <row r="121" spans="1:14" x14ac:dyDescent="0.25">
      <c r="A121" s="141" t="s">
        <v>160</v>
      </c>
      <c r="B121" s="141" t="s">
        <v>161</v>
      </c>
      <c r="C121" s="172"/>
      <c r="D121" s="172"/>
      <c r="F121" s="170" t="str">
        <f>IF($C$131=0,"",IF(C121="[for completion]","",IF(C121="","",C121/$C$131)))</f>
        <v/>
      </c>
      <c r="G121" s="170" t="str">
        <f>IF($D$131=0,"",IF(D121="[for completion]","",IF(D121="","",D121/$D$131)))</f>
        <v/>
      </c>
      <c r="L121" s="166"/>
      <c r="M121" s="140"/>
    </row>
    <row r="122" spans="1:14" x14ac:dyDescent="0.25">
      <c r="A122" s="141" t="s">
        <v>162</v>
      </c>
      <c r="B122" s="166" t="s">
        <v>163</v>
      </c>
      <c r="C122" s="172"/>
      <c r="D122" s="172"/>
      <c r="E122" s="166"/>
      <c r="F122" s="170" t="str">
        <f>IF($C$131=0,"",IF(C122="[for completion]","",IF(C122="","",C122/$C$131)))</f>
        <v/>
      </c>
      <c r="G122" s="170" t="str">
        <f>IF($D$131=0,"",IF(D122="[for completion]","",IF(D122="","",D122/$D$131)))</f>
        <v/>
      </c>
      <c r="L122" s="166"/>
      <c r="M122" s="140"/>
    </row>
    <row r="123" spans="1:14" x14ac:dyDescent="0.25">
      <c r="A123" s="141" t="s">
        <v>164</v>
      </c>
      <c r="B123" s="166" t="s">
        <v>165</v>
      </c>
      <c r="C123" s="172"/>
      <c r="D123" s="172"/>
      <c r="E123" s="166"/>
      <c r="F123" s="170" t="str">
        <f>IF($C$131=0,"",IF(C123="[for completion]","",IF(C123="","",C123/$C$131)))</f>
        <v/>
      </c>
      <c r="G123" s="170" t="str">
        <f>IF($D$131=0,"",IF(D123="[for completion]","",IF(D123="","",D123/$D$131)))</f>
        <v/>
      </c>
      <c r="L123" s="166"/>
      <c r="M123" s="140"/>
    </row>
    <row r="124" spans="1:14" x14ac:dyDescent="0.25">
      <c r="A124" s="141" t="s">
        <v>166</v>
      </c>
      <c r="B124" s="166" t="s">
        <v>167</v>
      </c>
      <c r="C124" s="172"/>
      <c r="D124" s="172"/>
      <c r="E124" s="166"/>
      <c r="F124" s="170" t="str">
        <f>IF($C$131=0,"",IF(C124="[for completion]","",IF(C124="","",C124/$C$131)))</f>
        <v/>
      </c>
      <c r="G124" s="170" t="str">
        <f>IF($D$131=0,"",IF(D124="[for completion]","",IF(D124="","",D124/$D$131)))</f>
        <v/>
      </c>
      <c r="L124" s="176"/>
      <c r="M124" s="140"/>
    </row>
    <row r="125" spans="1:14" x14ac:dyDescent="0.25">
      <c r="A125" s="141" t="s">
        <v>168</v>
      </c>
      <c r="B125" s="141" t="s">
        <v>1307</v>
      </c>
      <c r="C125" s="172"/>
      <c r="D125" s="172"/>
      <c r="E125" s="166"/>
      <c r="F125" s="170" t="str">
        <f>IF($C$131=0,"",IF(C126="[for completion]","",IF(C126="","",C126/$C$131)))</f>
        <v/>
      </c>
      <c r="G125" s="170" t="str">
        <f>IF($D$131=0,"",IF(D126="[for completion]","",IF(D126="","",D126/$D$131)))</f>
        <v/>
      </c>
      <c r="L125" s="166"/>
      <c r="M125" s="140"/>
    </row>
    <row r="126" spans="1:14" x14ac:dyDescent="0.25">
      <c r="A126" s="141" t="s">
        <v>170</v>
      </c>
      <c r="B126" s="176" t="s">
        <v>169</v>
      </c>
      <c r="C126" s="172"/>
      <c r="D126" s="172"/>
      <c r="E126" s="166"/>
      <c r="F126" s="170" t="str">
        <f>IF($C$131=0,"",IF(C127="[for completion]","",IF(C127="","",C127/$C$131)))</f>
        <v/>
      </c>
      <c r="G126" s="170" t="str">
        <f>IF($D$131=0,"",IF(D127="[for completion]","",IF(D127="","",D127/$D$131)))</f>
        <v/>
      </c>
      <c r="H126" s="139"/>
      <c r="L126" s="166"/>
      <c r="M126" s="140"/>
    </row>
    <row r="127" spans="1:14" x14ac:dyDescent="0.25">
      <c r="A127" s="141" t="s">
        <v>172</v>
      </c>
      <c r="B127" s="166" t="s">
        <v>171</v>
      </c>
      <c r="C127" s="172"/>
      <c r="D127" s="172"/>
      <c r="E127" s="166"/>
      <c r="F127" s="170" t="str">
        <f>IF($C$131=0,"",IF(C128="[for completion]","",IF(C128="","",C128/$C$131)))</f>
        <v/>
      </c>
      <c r="G127" s="170" t="str">
        <f>IF($D$131=0,"",IF(D128="[for completion]","",IF(D128="","",D128/$D$131)))</f>
        <v/>
      </c>
      <c r="H127" s="140"/>
      <c r="L127" s="166"/>
      <c r="M127" s="140"/>
    </row>
    <row r="128" spans="1:14" x14ac:dyDescent="0.25">
      <c r="A128" s="141" t="s">
        <v>174</v>
      </c>
      <c r="B128" s="166" t="s">
        <v>173</v>
      </c>
      <c r="C128" s="172"/>
      <c r="D128" s="172"/>
      <c r="E128" s="166"/>
      <c r="F128" s="170" t="str">
        <f>IF($C$131=0,"",IF(C129="[for completion]","",IF(C129="","",C129/$C$131)))</f>
        <v/>
      </c>
      <c r="G128" s="170" t="str">
        <f>IF($D$131=0,"",IF(D129="[for completion]","",IF(D129="","",D129/$D$131)))</f>
        <v/>
      </c>
      <c r="H128" s="140"/>
      <c r="L128" s="140"/>
      <c r="M128" s="140"/>
    </row>
    <row r="129" spans="1:14" x14ac:dyDescent="0.25">
      <c r="A129" s="141" t="s">
        <v>176</v>
      </c>
      <c r="B129" s="166" t="s">
        <v>175</v>
      </c>
      <c r="C129" s="172"/>
      <c r="D129" s="172"/>
      <c r="E129" s="166"/>
      <c r="F129" s="170" t="str">
        <f>IF($C$131=0,"",IF(C130="[for completion]","",IF(C130="","",C130/$C$131)))</f>
        <v/>
      </c>
      <c r="G129" s="170" t="str">
        <f>IF($D$131=0,"",IF(D130="[for completion]","",IF(D130="","",D130/$D$131)))</f>
        <v/>
      </c>
      <c r="H129" s="140"/>
      <c r="L129" s="140"/>
      <c r="M129" s="140"/>
    </row>
    <row r="130" spans="1:14" outlineLevel="1" x14ac:dyDescent="0.25">
      <c r="A130" s="141" t="s">
        <v>177</v>
      </c>
      <c r="B130" s="166" t="s">
        <v>70</v>
      </c>
      <c r="C130" s="172"/>
      <c r="D130" s="172"/>
      <c r="E130" s="166"/>
      <c r="H130" s="140"/>
      <c r="L130" s="140"/>
      <c r="M130" s="140"/>
    </row>
    <row r="131" spans="1:14" outlineLevel="1" x14ac:dyDescent="0.25">
      <c r="A131" s="141" t="s">
        <v>178</v>
      </c>
      <c r="B131" s="174" t="s">
        <v>72</v>
      </c>
      <c r="C131" s="172">
        <f>SUM(C112:C130)</f>
        <v>2928.46894600001</v>
      </c>
      <c r="D131" s="172">
        <f>SUM(D112:D130)</f>
        <v>0</v>
      </c>
      <c r="E131" s="166"/>
      <c r="F131" s="192">
        <f>SUM(F112:F130)</f>
        <v>1</v>
      </c>
      <c r="G131" s="192">
        <f>SUM(G112:G130)</f>
        <v>0</v>
      </c>
      <c r="H131" s="140"/>
      <c r="L131" s="140"/>
      <c r="M131" s="140"/>
    </row>
    <row r="132" spans="1:14" outlineLevel="1" x14ac:dyDescent="0.25">
      <c r="A132" s="141" t="s">
        <v>180</v>
      </c>
      <c r="B132" s="142"/>
      <c r="C132" s="172"/>
      <c r="D132" s="172"/>
      <c r="E132" s="166"/>
      <c r="F132" s="170"/>
      <c r="G132" s="170" t="str">
        <f>IF($D$131=0,"",IF(D132="[for completion]","",D132/$D$131))</f>
        <v/>
      </c>
      <c r="H132" s="140"/>
      <c r="L132" s="140"/>
      <c r="M132" s="140"/>
    </row>
    <row r="133" spans="1:14" outlineLevel="1" x14ac:dyDescent="0.25">
      <c r="A133" s="141" t="s">
        <v>181</v>
      </c>
      <c r="B133" s="142"/>
      <c r="C133" s="172"/>
      <c r="D133" s="172"/>
      <c r="E133" s="166"/>
      <c r="F133" s="170"/>
      <c r="G133" s="170" t="str">
        <f>IF($D$131=0,"",IF(D133="[for completion]","",D133/$D$131))</f>
        <v/>
      </c>
      <c r="H133" s="140"/>
      <c r="L133" s="140"/>
      <c r="M133" s="140"/>
    </row>
    <row r="134" spans="1:14" outlineLevel="1" x14ac:dyDescent="0.25">
      <c r="A134" s="141" t="s">
        <v>182</v>
      </c>
      <c r="B134" s="142"/>
      <c r="C134" s="172"/>
      <c r="D134" s="172"/>
      <c r="E134" s="166"/>
      <c r="F134" s="170"/>
      <c r="G134" s="170" t="str">
        <f>IF($D$131=0,"",IF(D134="[for completion]","",D134/$D$131))</f>
        <v/>
      </c>
      <c r="H134" s="140"/>
      <c r="L134" s="140"/>
      <c r="M134" s="140"/>
    </row>
    <row r="135" spans="1:14" outlineLevel="1" x14ac:dyDescent="0.25">
      <c r="A135" s="141" t="s">
        <v>183</v>
      </c>
      <c r="B135" s="142"/>
      <c r="C135" s="172"/>
      <c r="D135" s="172"/>
      <c r="E135" s="166"/>
      <c r="F135" s="170"/>
      <c r="G135" s="170" t="str">
        <f>IF($D$131=0,"",IF(D135="[for completion]","",D135/$D$131))</f>
        <v/>
      </c>
      <c r="H135" s="140"/>
      <c r="L135" s="140"/>
      <c r="M135" s="140"/>
    </row>
    <row r="136" spans="1:14" outlineLevel="1" x14ac:dyDescent="0.25">
      <c r="A136" s="141" t="s">
        <v>184</v>
      </c>
      <c r="B136" s="142"/>
      <c r="C136" s="172"/>
      <c r="D136" s="172"/>
      <c r="E136" s="166"/>
      <c r="F136" s="170"/>
      <c r="G136" s="170" t="str">
        <f>IF($D$131=0,"",IF(D136="[for completion]","",D136/$D$131))</f>
        <v/>
      </c>
      <c r="H136" s="140"/>
      <c r="L136" s="140"/>
      <c r="M136" s="140"/>
    </row>
    <row r="137" spans="1:14" ht="15" customHeight="1" x14ac:dyDescent="0.25">
      <c r="A137" s="146"/>
      <c r="B137" s="147" t="s">
        <v>185</v>
      </c>
      <c r="C137" s="144" t="s">
        <v>138</v>
      </c>
      <c r="D137" s="144" t="s">
        <v>139</v>
      </c>
      <c r="E137" s="145"/>
      <c r="F137" s="144" t="s">
        <v>140</v>
      </c>
      <c r="G137" s="144" t="s">
        <v>141</v>
      </c>
      <c r="H137" s="140"/>
      <c r="L137" s="140"/>
      <c r="M137" s="140"/>
    </row>
    <row r="138" spans="1:14" s="193" customFormat="1" x14ac:dyDescent="0.25">
      <c r="A138" s="141" t="s">
        <v>186</v>
      </c>
      <c r="B138" s="166" t="s">
        <v>1</v>
      </c>
      <c r="C138" s="155">
        <v>3</v>
      </c>
      <c r="D138" s="155">
        <v>0</v>
      </c>
      <c r="E138" s="175"/>
      <c r="F138" s="170">
        <f>IF($C$157=0,"",IF(C138="[for completion]","",IF(C138="","",C138/$C$157)))</f>
        <v>1</v>
      </c>
      <c r="G138" s="170" t="str">
        <f>IF($D$157=0,"",IF(D138="[for completion]","",IF(D138="","",D138/$D$157)))</f>
        <v/>
      </c>
      <c r="H138" s="140"/>
      <c r="I138" s="141"/>
      <c r="J138" s="141"/>
      <c r="K138" s="141"/>
      <c r="L138" s="140"/>
      <c r="M138" s="140"/>
      <c r="N138" s="140"/>
    </row>
    <row r="139" spans="1:14" s="193" customFormat="1" x14ac:dyDescent="0.25">
      <c r="A139" s="141" t="s">
        <v>187</v>
      </c>
      <c r="B139" s="166" t="s">
        <v>145</v>
      </c>
      <c r="C139" s="172"/>
      <c r="D139" s="172"/>
      <c r="E139" s="175"/>
      <c r="F139" s="170" t="str">
        <f>IF($C$157=0,"",IF(C139="[for completion]","",IF(C139="","",C139/$C$157)))</f>
        <v/>
      </c>
      <c r="G139" s="170" t="str">
        <f>IF($D$157=0,"",IF(D139="[for completion]","",IF(D139="","",D139/$D$157)))</f>
        <v/>
      </c>
      <c r="H139" s="140"/>
      <c r="I139" s="141"/>
      <c r="J139" s="141"/>
      <c r="K139" s="141"/>
      <c r="L139" s="140"/>
      <c r="M139" s="140"/>
      <c r="N139" s="140"/>
    </row>
    <row r="140" spans="1:14" s="193" customFormat="1" x14ac:dyDescent="0.25">
      <c r="A140" s="141" t="s">
        <v>188</v>
      </c>
      <c r="B140" s="166" t="s">
        <v>147</v>
      </c>
      <c r="C140" s="172"/>
      <c r="D140" s="172"/>
      <c r="E140" s="175"/>
      <c r="F140" s="170" t="str">
        <f>IF($C$157=0,"",IF(C140="[for completion]","",IF(C140="","",C140/$C$157)))</f>
        <v/>
      </c>
      <c r="G140" s="170" t="str">
        <f>IF($D$157=0,"",IF(D140="[for completion]","",IF(D140="","",D140/$D$157)))</f>
        <v/>
      </c>
      <c r="H140" s="140"/>
      <c r="I140" s="141"/>
      <c r="J140" s="141"/>
      <c r="K140" s="141"/>
      <c r="L140" s="140"/>
      <c r="M140" s="140"/>
      <c r="N140" s="140"/>
    </row>
    <row r="141" spans="1:14" s="193" customFormat="1" x14ac:dyDescent="0.25">
      <c r="A141" s="141" t="s">
        <v>189</v>
      </c>
      <c r="B141" s="166" t="s">
        <v>149</v>
      </c>
      <c r="C141" s="172"/>
      <c r="D141" s="172"/>
      <c r="E141" s="175"/>
      <c r="F141" s="170" t="str">
        <f>IF($C$157=0,"",IF(C141="[for completion]","",IF(C141="","",C141/$C$157)))</f>
        <v/>
      </c>
      <c r="G141" s="170" t="str">
        <f>IF($D$157=0,"",IF(D141="[for completion]","",IF(D141="","",D141/$D$157)))</f>
        <v/>
      </c>
      <c r="H141" s="140"/>
      <c r="I141" s="141"/>
      <c r="J141" s="141"/>
      <c r="K141" s="141"/>
      <c r="L141" s="140"/>
      <c r="M141" s="140"/>
      <c r="N141" s="140"/>
    </row>
    <row r="142" spans="1:14" s="193" customFormat="1" x14ac:dyDescent="0.25">
      <c r="A142" s="141" t="s">
        <v>190</v>
      </c>
      <c r="B142" s="166" t="s">
        <v>151</v>
      </c>
      <c r="C142" s="172"/>
      <c r="D142" s="172"/>
      <c r="E142" s="175"/>
      <c r="F142" s="170" t="str">
        <f>IF($C$157=0,"",IF(C142="[for completion]","",IF(C142="","",C142/$C$157)))</f>
        <v/>
      </c>
      <c r="G142" s="170" t="str">
        <f>IF($D$157=0,"",IF(D142="[for completion]","",IF(D142="","",D142/$D$157)))</f>
        <v/>
      </c>
      <c r="H142" s="140"/>
      <c r="I142" s="141"/>
      <c r="J142" s="141"/>
      <c r="K142" s="141"/>
      <c r="L142" s="140"/>
      <c r="M142" s="140"/>
      <c r="N142" s="140"/>
    </row>
    <row r="143" spans="1:14" s="193" customFormat="1" x14ac:dyDescent="0.25">
      <c r="A143" s="141" t="s">
        <v>191</v>
      </c>
      <c r="B143" s="166" t="s">
        <v>153</v>
      </c>
      <c r="C143" s="172"/>
      <c r="D143" s="172"/>
      <c r="E143" s="166"/>
      <c r="F143" s="170" t="str">
        <f>IF($C$157=0,"",IF(C143="[for completion]","",IF(C143="","",C143/$C$157)))</f>
        <v/>
      </c>
      <c r="G143" s="170" t="str">
        <f>IF($D$157=0,"",IF(D143="[for completion]","",IF(D143="","",D143/$D$157)))</f>
        <v/>
      </c>
      <c r="H143" s="140"/>
      <c r="I143" s="141"/>
      <c r="J143" s="141"/>
      <c r="K143" s="141"/>
      <c r="L143" s="140"/>
      <c r="M143" s="140"/>
      <c r="N143" s="140"/>
    </row>
    <row r="144" spans="1:14" x14ac:dyDescent="0.25">
      <c r="A144" s="141" t="s">
        <v>192</v>
      </c>
      <c r="B144" s="166" t="s">
        <v>155</v>
      </c>
      <c r="C144" s="172"/>
      <c r="D144" s="172"/>
      <c r="E144" s="166"/>
      <c r="F144" s="170" t="str">
        <f>IF($C$157=0,"",IF(C144="[for completion]","",IF(C144="","",C144/$C$157)))</f>
        <v/>
      </c>
      <c r="G144" s="170" t="str">
        <f>IF($D$157=0,"",IF(D144="[for completion]","",IF(D144="","",D144/$D$157)))</f>
        <v/>
      </c>
      <c r="H144" s="140"/>
      <c r="L144" s="140"/>
      <c r="M144" s="140"/>
    </row>
    <row r="145" spans="1:14" x14ac:dyDescent="0.25">
      <c r="A145" s="141" t="s">
        <v>193</v>
      </c>
      <c r="B145" s="166" t="s">
        <v>157</v>
      </c>
      <c r="C145" s="172"/>
      <c r="D145" s="172"/>
      <c r="E145" s="166"/>
      <c r="F145" s="170" t="str">
        <f>IF($C$157=0,"",IF(C145="[for completion]","",IF(C145="","",C145/$C$157)))</f>
        <v/>
      </c>
      <c r="G145" s="170" t="str">
        <f>IF($D$157=0,"",IF(D145="[for completion]","",IF(D145="","",D145/$D$157)))</f>
        <v/>
      </c>
      <c r="H145" s="140"/>
      <c r="L145" s="140"/>
      <c r="M145" s="140"/>
      <c r="N145" s="139"/>
    </row>
    <row r="146" spans="1:14" x14ac:dyDescent="0.25">
      <c r="A146" s="141" t="s">
        <v>194</v>
      </c>
      <c r="B146" s="166" t="s">
        <v>159</v>
      </c>
      <c r="C146" s="172"/>
      <c r="D146" s="172"/>
      <c r="E146" s="166"/>
      <c r="F146" s="170" t="str">
        <f>IF($C$157=0,"",IF(C146="[for completion]","",IF(C146="","",C146/$C$157)))</f>
        <v/>
      </c>
      <c r="G146" s="170" t="str">
        <f>IF($D$157=0,"",IF(D146="[for completion]","",IF(D146="","",D146/$D$157)))</f>
        <v/>
      </c>
      <c r="H146" s="140"/>
      <c r="L146" s="140"/>
      <c r="M146" s="140"/>
      <c r="N146" s="139"/>
    </row>
    <row r="147" spans="1:14" x14ac:dyDescent="0.25">
      <c r="A147" s="141" t="s">
        <v>195</v>
      </c>
      <c r="B147" s="141" t="s">
        <v>161</v>
      </c>
      <c r="C147" s="172"/>
      <c r="D147" s="172"/>
      <c r="F147" s="170" t="str">
        <f>IF($C$157=0,"",IF(C147="[for completion]","",IF(C147="","",C147/$C$157)))</f>
        <v/>
      </c>
      <c r="G147" s="170" t="str">
        <f>IF($D$157=0,"",IF(D147="[for completion]","",IF(D147="","",D147/$D$157)))</f>
        <v/>
      </c>
      <c r="H147" s="140"/>
      <c r="L147" s="140"/>
      <c r="M147" s="140"/>
      <c r="N147" s="139"/>
    </row>
    <row r="148" spans="1:14" x14ac:dyDescent="0.25">
      <c r="A148" s="141" t="s">
        <v>196</v>
      </c>
      <c r="B148" s="166" t="s">
        <v>163</v>
      </c>
      <c r="C148" s="172"/>
      <c r="D148" s="172"/>
      <c r="E148" s="166"/>
      <c r="F148" s="170" t="str">
        <f>IF($C$157=0,"",IF(C148="[for completion]","",IF(C148="","",C148/$C$157)))</f>
        <v/>
      </c>
      <c r="G148" s="170" t="str">
        <f>IF($D$157=0,"",IF(D148="[for completion]","",IF(D148="","",D148/$D$157)))</f>
        <v/>
      </c>
      <c r="H148" s="140"/>
      <c r="L148" s="140"/>
      <c r="M148" s="140"/>
      <c r="N148" s="139"/>
    </row>
    <row r="149" spans="1:14" x14ac:dyDescent="0.25">
      <c r="A149" s="141" t="s">
        <v>197</v>
      </c>
      <c r="B149" s="166" t="s">
        <v>165</v>
      </c>
      <c r="C149" s="172"/>
      <c r="D149" s="172"/>
      <c r="E149" s="166"/>
      <c r="F149" s="170" t="str">
        <f>IF($C$157=0,"",IF(C149="[for completion]","",IF(C149="","",C149/$C$157)))</f>
        <v/>
      </c>
      <c r="G149" s="170" t="str">
        <f>IF($D$157=0,"",IF(D149="[for completion]","",IF(D149="","",D149/$D$157)))</f>
        <v/>
      </c>
      <c r="H149" s="140"/>
      <c r="L149" s="140"/>
      <c r="M149" s="140"/>
      <c r="N149" s="139"/>
    </row>
    <row r="150" spans="1:14" x14ac:dyDescent="0.25">
      <c r="A150" s="141" t="s">
        <v>198</v>
      </c>
      <c r="B150" s="166" t="s">
        <v>167</v>
      </c>
      <c r="C150" s="172"/>
      <c r="D150" s="172"/>
      <c r="E150" s="166"/>
      <c r="F150" s="170" t="str">
        <f>IF($C$157=0,"",IF(C150="[for completion]","",IF(C150="","",C150/$C$157)))</f>
        <v/>
      </c>
      <c r="G150" s="170" t="str">
        <f>IF($D$157=0,"",IF(D150="[for completion]","",IF(D150="","",D150/$D$157)))</f>
        <v/>
      </c>
      <c r="H150" s="140"/>
      <c r="L150" s="140"/>
      <c r="M150" s="140"/>
      <c r="N150" s="139"/>
    </row>
    <row r="151" spans="1:14" x14ac:dyDescent="0.25">
      <c r="A151" s="141" t="s">
        <v>199</v>
      </c>
      <c r="B151" s="141" t="s">
        <v>1307</v>
      </c>
      <c r="C151" s="172"/>
      <c r="D151" s="172"/>
      <c r="E151" s="166"/>
      <c r="F151" s="170" t="str">
        <f>IF($C$157=0,"",IF(C152="[for completion]","",IF(C152="","",C152/$C$157)))</f>
        <v/>
      </c>
      <c r="G151" s="170" t="str">
        <f>IF($D$157=0,"",IF(D152="[for completion]","",IF(D152="","",D152/$D$157)))</f>
        <v/>
      </c>
      <c r="H151" s="140"/>
      <c r="L151" s="140"/>
      <c r="M151" s="140"/>
      <c r="N151" s="139"/>
    </row>
    <row r="152" spans="1:14" x14ac:dyDescent="0.25">
      <c r="A152" s="141" t="s">
        <v>200</v>
      </c>
      <c r="B152" s="176" t="s">
        <v>169</v>
      </c>
      <c r="C152" s="172"/>
      <c r="D152" s="172"/>
      <c r="E152" s="166"/>
      <c r="F152" s="170" t="str">
        <f>IF($C$157=0,"",IF(C153="[for completion]","",IF(C153="","",C153/$C$157)))</f>
        <v/>
      </c>
      <c r="G152" s="170" t="str">
        <f>IF($D$157=0,"",IF(D153="[for completion]","",IF(D153="","",D153/$D$157)))</f>
        <v/>
      </c>
      <c r="H152" s="140"/>
      <c r="L152" s="140"/>
      <c r="M152" s="140"/>
      <c r="N152" s="139"/>
    </row>
    <row r="153" spans="1:14" x14ac:dyDescent="0.25">
      <c r="A153" s="141" t="s">
        <v>201</v>
      </c>
      <c r="B153" s="166" t="s">
        <v>171</v>
      </c>
      <c r="C153" s="172"/>
      <c r="D153" s="172"/>
      <c r="E153" s="166"/>
      <c r="F153" s="170" t="str">
        <f>IF($C$157=0,"",IF(C154="[for completion]","",IF(C154="","",C154/$C$157)))</f>
        <v/>
      </c>
      <c r="G153" s="170" t="str">
        <f>IF($D$157=0,"",IF(D154="[for completion]","",IF(D154="","",D154/$D$157)))</f>
        <v/>
      </c>
      <c r="H153" s="140"/>
      <c r="L153" s="140"/>
      <c r="M153" s="140"/>
      <c r="N153" s="139"/>
    </row>
    <row r="154" spans="1:14" x14ac:dyDescent="0.25">
      <c r="A154" s="141" t="s">
        <v>202</v>
      </c>
      <c r="B154" s="166" t="s">
        <v>173</v>
      </c>
      <c r="C154" s="172"/>
      <c r="D154" s="172"/>
      <c r="E154" s="166"/>
      <c r="F154" s="170" t="str">
        <f>IF($C$157=0,"",IF(C155="[for completion]","",IF(C155="","",C155/$C$157)))</f>
        <v/>
      </c>
      <c r="G154" s="170" t="str">
        <f>IF($D$157=0,"",IF(D155="[for completion]","",IF(D155="","",D155/$D$157)))</f>
        <v/>
      </c>
      <c r="H154" s="140"/>
      <c r="L154" s="140"/>
      <c r="M154" s="140"/>
      <c r="N154" s="139"/>
    </row>
    <row r="155" spans="1:14" x14ac:dyDescent="0.25">
      <c r="A155" s="141" t="s">
        <v>203</v>
      </c>
      <c r="B155" s="166" t="s">
        <v>175</v>
      </c>
      <c r="C155" s="172"/>
      <c r="D155" s="172"/>
      <c r="E155" s="166"/>
      <c r="F155" s="170" t="str">
        <f>IF($C$157=0,"",IF(C156="[for completion]","",IF(C156="","",C156/$C$157)))</f>
        <v/>
      </c>
      <c r="G155" s="170" t="str">
        <f>IF($D$157=0,"",IF(D156="[for completion]","",IF(D156="","",D156/$D$157)))</f>
        <v/>
      </c>
      <c r="H155" s="140"/>
      <c r="L155" s="140"/>
      <c r="M155" s="140"/>
      <c r="N155" s="139"/>
    </row>
    <row r="156" spans="1:14" outlineLevel="1" x14ac:dyDescent="0.25">
      <c r="A156" s="141" t="s">
        <v>204</v>
      </c>
      <c r="B156" s="166" t="s">
        <v>70</v>
      </c>
      <c r="C156" s="172"/>
      <c r="D156" s="172"/>
      <c r="E156" s="166"/>
      <c r="H156" s="140"/>
      <c r="L156" s="140"/>
      <c r="M156" s="140"/>
      <c r="N156" s="139"/>
    </row>
    <row r="157" spans="1:14" outlineLevel="1" x14ac:dyDescent="0.25">
      <c r="A157" s="141" t="s">
        <v>205</v>
      </c>
      <c r="B157" s="174" t="s">
        <v>72</v>
      </c>
      <c r="C157" s="172">
        <f>SUM(C138:C156)</f>
        <v>3</v>
      </c>
      <c r="D157" s="172">
        <f>SUM(D138:D156)</f>
        <v>0</v>
      </c>
      <c r="E157" s="166"/>
      <c r="F157" s="192">
        <f>SUM(F138:F156)</f>
        <v>1</v>
      </c>
      <c r="G157" s="192">
        <f>SUM(G138:G156)</f>
        <v>0</v>
      </c>
      <c r="H157" s="140"/>
      <c r="L157" s="140"/>
      <c r="M157" s="140"/>
      <c r="N157" s="139"/>
    </row>
    <row r="158" spans="1:14" outlineLevel="1" x14ac:dyDescent="0.25">
      <c r="A158" s="141" t="s">
        <v>206</v>
      </c>
      <c r="B158" s="142"/>
      <c r="C158" s="172"/>
      <c r="D158" s="172"/>
      <c r="E158" s="166"/>
      <c r="F158" s="170" t="str">
        <f>IF($C$157=0,"",IF(C158="[for completion]","",IF(C158="","",C158/$C$157)))</f>
        <v/>
      </c>
      <c r="G158" s="170" t="str">
        <f>IF($D$157=0,"",IF(D158="[for completion]","",IF(D158="","",D158/$D$157)))</f>
        <v/>
      </c>
      <c r="H158" s="140"/>
      <c r="L158" s="140"/>
      <c r="M158" s="140"/>
      <c r="N158" s="139"/>
    </row>
    <row r="159" spans="1:14" outlineLevel="1" x14ac:dyDescent="0.25">
      <c r="A159" s="141" t="s">
        <v>207</v>
      </c>
      <c r="B159" s="142"/>
      <c r="C159" s="172"/>
      <c r="D159" s="172"/>
      <c r="E159" s="166"/>
      <c r="F159" s="170" t="str">
        <f>IF($C$157=0,"",IF(C159="[for completion]","",IF(C159="","",C159/$C$157)))</f>
        <v/>
      </c>
      <c r="G159" s="170" t="str">
        <f>IF($D$157=0,"",IF(D159="[for completion]","",IF(D159="","",D159/$D$157)))</f>
        <v/>
      </c>
      <c r="H159" s="140"/>
      <c r="L159" s="140"/>
      <c r="M159" s="140"/>
      <c r="N159" s="139"/>
    </row>
    <row r="160" spans="1:14" outlineLevel="1" x14ac:dyDescent="0.25">
      <c r="A160" s="141" t="s">
        <v>208</v>
      </c>
      <c r="B160" s="142"/>
      <c r="C160" s="172"/>
      <c r="D160" s="172"/>
      <c r="E160" s="166"/>
      <c r="F160" s="170" t="str">
        <f>IF($C$157=0,"",IF(C160="[for completion]","",IF(C160="","",C160/$C$157)))</f>
        <v/>
      </c>
      <c r="G160" s="170" t="str">
        <f>IF($D$157=0,"",IF(D160="[for completion]","",IF(D160="","",D160/$D$157)))</f>
        <v/>
      </c>
      <c r="H160" s="140"/>
      <c r="L160" s="140"/>
      <c r="M160" s="140"/>
      <c r="N160" s="139"/>
    </row>
    <row r="161" spans="1:14" outlineLevel="1" x14ac:dyDescent="0.25">
      <c r="A161" s="141" t="s">
        <v>209</v>
      </c>
      <c r="B161" s="142"/>
      <c r="C161" s="172"/>
      <c r="D161" s="172"/>
      <c r="E161" s="166"/>
      <c r="F161" s="170" t="str">
        <f>IF($C$157=0,"",IF(C161="[for completion]","",IF(C161="","",C161/$C$157)))</f>
        <v/>
      </c>
      <c r="G161" s="170" t="str">
        <f>IF($D$157=0,"",IF(D161="[for completion]","",IF(D161="","",D161/$D$157)))</f>
        <v/>
      </c>
      <c r="H161" s="140"/>
      <c r="L161" s="140"/>
      <c r="M161" s="140"/>
      <c r="N161" s="139"/>
    </row>
    <row r="162" spans="1:14" outlineLevel="1" x14ac:dyDescent="0.25">
      <c r="A162" s="141" t="s">
        <v>210</v>
      </c>
      <c r="B162" s="142"/>
      <c r="C162" s="172"/>
      <c r="D162" s="172"/>
      <c r="E162" s="166"/>
      <c r="F162" s="170" t="str">
        <f>IF($C$157=0,"",IF(C162="[for completion]","",IF(C162="","",C162/$C$157)))</f>
        <v/>
      </c>
      <c r="G162" s="170" t="str">
        <f>IF($D$157=0,"",IF(D162="[for completion]","",IF(D162="","",D162/$D$157)))</f>
        <v/>
      </c>
      <c r="H162" s="140"/>
      <c r="L162" s="140"/>
      <c r="M162" s="140"/>
      <c r="N162" s="139"/>
    </row>
    <row r="163" spans="1:14" ht="15" customHeight="1" x14ac:dyDescent="0.25">
      <c r="A163" s="146"/>
      <c r="B163" s="147" t="s">
        <v>211</v>
      </c>
      <c r="C163" s="191" t="s">
        <v>138</v>
      </c>
      <c r="D163" s="191" t="s">
        <v>139</v>
      </c>
      <c r="E163" s="145"/>
      <c r="F163" s="191" t="s">
        <v>140</v>
      </c>
      <c r="G163" s="191" t="s">
        <v>141</v>
      </c>
      <c r="H163" s="140"/>
      <c r="L163" s="140"/>
      <c r="M163" s="140"/>
      <c r="N163" s="139"/>
    </row>
    <row r="164" spans="1:14" x14ac:dyDescent="0.25">
      <c r="A164" s="141" t="s">
        <v>212</v>
      </c>
      <c r="B164" s="140" t="s">
        <v>213</v>
      </c>
      <c r="C164" s="155">
        <v>2250</v>
      </c>
      <c r="D164" s="155">
        <v>0</v>
      </c>
      <c r="E164" s="171"/>
      <c r="F164" s="170">
        <f>IF($C$167=0,"",IF(C164="[for completion]","",IF(C164="","",C164/$C$167)))</f>
        <v>1</v>
      </c>
      <c r="G164" s="170" t="str">
        <f>IF($D$167=0,"",IF(D164="[for completion]","",IF(D164="","",D164/$D$167)))</f>
        <v/>
      </c>
      <c r="H164" s="140"/>
      <c r="L164" s="140"/>
      <c r="M164" s="140"/>
      <c r="N164" s="139"/>
    </row>
    <row r="165" spans="1:14" x14ac:dyDescent="0.25">
      <c r="A165" s="141" t="s">
        <v>214</v>
      </c>
      <c r="B165" s="140" t="s">
        <v>215</v>
      </c>
      <c r="C165" s="155">
        <v>0</v>
      </c>
      <c r="D165" s="155">
        <v>0</v>
      </c>
      <c r="E165" s="171"/>
      <c r="F165" s="170">
        <f>IF($C$167=0,"",IF(C165="[for completion]","",IF(C165="","",C165/$C$167)))</f>
        <v>0</v>
      </c>
      <c r="G165" s="170" t="str">
        <f>IF($D$167=0,"",IF(D165="[for completion]","",IF(D165="","",D165/$D$167)))</f>
        <v/>
      </c>
      <c r="H165" s="140"/>
      <c r="L165" s="140"/>
      <c r="M165" s="140"/>
      <c r="N165" s="139"/>
    </row>
    <row r="166" spans="1:14" x14ac:dyDescent="0.25">
      <c r="A166" s="141" t="s">
        <v>216</v>
      </c>
      <c r="B166" s="140" t="s">
        <v>70</v>
      </c>
      <c r="C166" s="155">
        <v>0</v>
      </c>
      <c r="D166" s="155">
        <v>0</v>
      </c>
      <c r="E166" s="171"/>
      <c r="F166" s="170">
        <f>IF($C$167=0,"",IF(C166="[for completion]","",IF(C166="","",C166/$C$167)))</f>
        <v>0</v>
      </c>
      <c r="G166" s="170" t="str">
        <f>IF($D$167=0,"",IF(D166="[for completion]","",IF(D166="","",D166/$D$167)))</f>
        <v/>
      </c>
      <c r="H166" s="140"/>
      <c r="L166" s="140"/>
      <c r="M166" s="140"/>
      <c r="N166" s="139"/>
    </row>
    <row r="167" spans="1:14" x14ac:dyDescent="0.25">
      <c r="A167" s="141" t="s">
        <v>217</v>
      </c>
      <c r="B167" s="188" t="s">
        <v>72</v>
      </c>
      <c r="C167" s="187">
        <f>SUM(C164:C166)</f>
        <v>2250</v>
      </c>
      <c r="D167" s="190">
        <f>SUM(D164:D166)</f>
        <v>0</v>
      </c>
      <c r="E167" s="171"/>
      <c r="F167" s="189">
        <f>SUM(F164:F166)</f>
        <v>1</v>
      </c>
      <c r="G167" s="189">
        <f>SUM(G164:G166)</f>
        <v>0</v>
      </c>
      <c r="H167" s="140"/>
      <c r="L167" s="140"/>
      <c r="M167" s="140"/>
      <c r="N167" s="139"/>
    </row>
    <row r="168" spans="1:14" outlineLevel="1" x14ac:dyDescent="0.25">
      <c r="A168" s="141" t="s">
        <v>218</v>
      </c>
      <c r="B168" s="188"/>
      <c r="C168" s="187"/>
      <c r="D168" s="187"/>
      <c r="E168" s="171"/>
      <c r="F168" s="171"/>
      <c r="G168" s="176"/>
      <c r="H168" s="140"/>
      <c r="L168" s="140"/>
      <c r="M168" s="140"/>
      <c r="N168" s="139"/>
    </row>
    <row r="169" spans="1:14" outlineLevel="1" x14ac:dyDescent="0.25">
      <c r="A169" s="141" t="s">
        <v>219</v>
      </c>
      <c r="B169" s="188"/>
      <c r="C169" s="187"/>
      <c r="D169" s="187"/>
      <c r="E169" s="171"/>
      <c r="F169" s="171"/>
      <c r="G169" s="176"/>
      <c r="H169" s="140"/>
      <c r="L169" s="140"/>
      <c r="M169" s="140"/>
      <c r="N169" s="139"/>
    </row>
    <row r="170" spans="1:14" outlineLevel="1" x14ac:dyDescent="0.25">
      <c r="A170" s="141" t="s">
        <v>220</v>
      </c>
      <c r="B170" s="188"/>
      <c r="C170" s="187"/>
      <c r="D170" s="187"/>
      <c r="E170" s="171"/>
      <c r="F170" s="171"/>
      <c r="G170" s="176"/>
      <c r="H170" s="140"/>
      <c r="L170" s="140"/>
      <c r="M170" s="140"/>
      <c r="N170" s="139"/>
    </row>
    <row r="171" spans="1:14" outlineLevel="1" x14ac:dyDescent="0.25">
      <c r="A171" s="141" t="s">
        <v>221</v>
      </c>
      <c r="B171" s="188"/>
      <c r="C171" s="187"/>
      <c r="D171" s="187"/>
      <c r="E171" s="171"/>
      <c r="F171" s="171"/>
      <c r="G171" s="176"/>
      <c r="H171" s="140"/>
      <c r="L171" s="140"/>
      <c r="M171" s="140"/>
      <c r="N171" s="139"/>
    </row>
    <row r="172" spans="1:14" outlineLevel="1" x14ac:dyDescent="0.25">
      <c r="A172" s="141" t="s">
        <v>222</v>
      </c>
      <c r="B172" s="188"/>
      <c r="C172" s="187"/>
      <c r="D172" s="187"/>
      <c r="E172" s="171"/>
      <c r="F172" s="171"/>
      <c r="G172" s="176"/>
      <c r="H172" s="140"/>
      <c r="L172" s="140"/>
      <c r="M172" s="140"/>
      <c r="N172" s="139"/>
    </row>
    <row r="173" spans="1:14" ht="15" customHeight="1" x14ac:dyDescent="0.25">
      <c r="A173" s="146"/>
      <c r="B173" s="147" t="s">
        <v>223</v>
      </c>
      <c r="C173" s="146" t="s">
        <v>59</v>
      </c>
      <c r="D173" s="146"/>
      <c r="E173" s="145"/>
      <c r="F173" s="144" t="s">
        <v>224</v>
      </c>
      <c r="G173" s="144"/>
      <c r="H173" s="140"/>
      <c r="L173" s="140"/>
      <c r="M173" s="140"/>
      <c r="N173" s="139"/>
    </row>
    <row r="174" spans="1:14" ht="15" customHeight="1" x14ac:dyDescent="0.25">
      <c r="A174" s="141" t="s">
        <v>225</v>
      </c>
      <c r="B174" s="166" t="s">
        <v>226</v>
      </c>
      <c r="C174" s="155">
        <v>0</v>
      </c>
      <c r="D174" s="186"/>
      <c r="E174" s="148"/>
      <c r="F174" s="183">
        <f>IF($C$179=0,"",IF(C174="[for completion]","",C174/$C$179))</f>
        <v>0</v>
      </c>
      <c r="G174" s="175"/>
      <c r="H174" s="140"/>
      <c r="L174" s="140"/>
      <c r="M174" s="140"/>
      <c r="N174" s="139"/>
    </row>
    <row r="175" spans="1:14" ht="30.75" customHeight="1" x14ac:dyDescent="0.25">
      <c r="A175" s="141" t="s">
        <v>227</v>
      </c>
      <c r="B175" s="166" t="s">
        <v>228</v>
      </c>
      <c r="C175" s="155">
        <v>20</v>
      </c>
      <c r="E175" s="177"/>
      <c r="F175" s="183">
        <f>IF($C$179=0,"",IF(C175="[for completion]","",C175/$C$179))</f>
        <v>0.13228192636060845</v>
      </c>
      <c r="G175" s="175"/>
      <c r="H175" s="140"/>
      <c r="L175" s="140"/>
      <c r="M175" s="140"/>
      <c r="N175" s="139"/>
    </row>
    <row r="176" spans="1:14" x14ac:dyDescent="0.25">
      <c r="A176" s="141" t="s">
        <v>229</v>
      </c>
      <c r="B176" s="166" t="s">
        <v>230</v>
      </c>
      <c r="C176" s="155">
        <v>0</v>
      </c>
      <c r="E176" s="177"/>
      <c r="F176" s="183">
        <f>IF($C$179=0,"",IF(C176="[for completion]","",C176/$C$179))</f>
        <v>0</v>
      </c>
      <c r="G176" s="175"/>
      <c r="H176" s="140"/>
      <c r="L176" s="140"/>
      <c r="M176" s="140"/>
      <c r="N176" s="139"/>
    </row>
    <row r="177" spans="1:14" x14ac:dyDescent="0.25">
      <c r="A177" s="141" t="s">
        <v>231</v>
      </c>
      <c r="B177" s="166" t="s">
        <v>232</v>
      </c>
      <c r="C177" s="155">
        <v>131.19223427</v>
      </c>
      <c r="E177" s="177"/>
      <c r="F177" s="183">
        <f>IF($C$179=0,"",IF(C177="[for completion]","",C177/$C$179))</f>
        <v>0.86771807363939157</v>
      </c>
      <c r="G177" s="175"/>
      <c r="H177" s="140"/>
      <c r="L177" s="140"/>
      <c r="M177" s="140"/>
      <c r="N177" s="139"/>
    </row>
    <row r="178" spans="1:14" x14ac:dyDescent="0.25">
      <c r="A178" s="141" t="s">
        <v>233</v>
      </c>
      <c r="B178" s="166" t="s">
        <v>70</v>
      </c>
      <c r="C178" s="155">
        <v>0</v>
      </c>
      <c r="E178" s="177"/>
      <c r="F178" s="183">
        <f>IF($C$179=0,"",IF(C178="[for completion]","",C178/$C$179))</f>
        <v>0</v>
      </c>
      <c r="G178" s="175"/>
      <c r="H178" s="140"/>
      <c r="L178" s="140"/>
      <c r="M178" s="140"/>
      <c r="N178" s="139"/>
    </row>
    <row r="179" spans="1:14" x14ac:dyDescent="0.25">
      <c r="A179" s="141" t="s">
        <v>234</v>
      </c>
      <c r="B179" s="174" t="s">
        <v>72</v>
      </c>
      <c r="C179" s="167">
        <f>SUM(C174:C178)</f>
        <v>151.19223427</v>
      </c>
      <c r="E179" s="177"/>
      <c r="F179" s="185">
        <f>SUM(F174:F178)</f>
        <v>1</v>
      </c>
      <c r="G179" s="175"/>
      <c r="H179" s="140"/>
      <c r="L179" s="140"/>
      <c r="M179" s="140"/>
      <c r="N179" s="139"/>
    </row>
    <row r="180" spans="1:14" outlineLevel="1" x14ac:dyDescent="0.25">
      <c r="A180" s="141" t="s">
        <v>235</v>
      </c>
      <c r="B180" s="182" t="s">
        <v>236</v>
      </c>
      <c r="C180" s="172"/>
      <c r="E180" s="177"/>
      <c r="F180" s="183"/>
      <c r="G180" s="175"/>
      <c r="H180" s="140"/>
      <c r="L180" s="140"/>
      <c r="M180" s="140"/>
      <c r="N180" s="139"/>
    </row>
    <row r="181" spans="1:14" s="182" customFormat="1" ht="28.8" outlineLevel="1" x14ac:dyDescent="0.25">
      <c r="A181" s="141" t="s">
        <v>237</v>
      </c>
      <c r="B181" s="182" t="s">
        <v>238</v>
      </c>
      <c r="C181" s="184"/>
      <c r="F181" s="183"/>
    </row>
    <row r="182" spans="1:14" ht="28.8" outlineLevel="1" x14ac:dyDescent="0.25">
      <c r="A182" s="141" t="s">
        <v>239</v>
      </c>
      <c r="B182" s="182" t="s">
        <v>240</v>
      </c>
      <c r="C182" s="172"/>
      <c r="E182" s="177"/>
      <c r="F182" s="183"/>
      <c r="G182" s="175"/>
      <c r="H182" s="140"/>
      <c r="L182" s="140"/>
      <c r="M182" s="140"/>
      <c r="N182" s="139"/>
    </row>
    <row r="183" spans="1:14" outlineLevel="1" x14ac:dyDescent="0.25">
      <c r="A183" s="141" t="s">
        <v>241</v>
      </c>
      <c r="B183" s="182" t="s">
        <v>242</v>
      </c>
      <c r="C183" s="172"/>
      <c r="E183" s="177"/>
      <c r="F183" s="183"/>
      <c r="G183" s="175"/>
      <c r="H183" s="140"/>
      <c r="L183" s="140"/>
      <c r="M183" s="140"/>
      <c r="N183" s="139"/>
    </row>
    <row r="184" spans="1:14" s="182" customFormat="1" outlineLevel="1" x14ac:dyDescent="0.25">
      <c r="A184" s="141" t="s">
        <v>243</v>
      </c>
      <c r="B184" s="182" t="s">
        <v>244</v>
      </c>
      <c r="C184" s="184"/>
      <c r="F184" s="183"/>
    </row>
    <row r="185" spans="1:14" outlineLevel="1" x14ac:dyDescent="0.25">
      <c r="A185" s="141" t="s">
        <v>245</v>
      </c>
      <c r="B185" s="182" t="s">
        <v>246</v>
      </c>
      <c r="C185" s="172"/>
      <c r="E185" s="177"/>
      <c r="F185" s="183"/>
      <c r="G185" s="175"/>
      <c r="H185" s="140"/>
      <c r="L185" s="140"/>
      <c r="M185" s="140"/>
      <c r="N185" s="139"/>
    </row>
    <row r="186" spans="1:14" outlineLevel="1" x14ac:dyDescent="0.25">
      <c r="A186" s="141" t="s">
        <v>247</v>
      </c>
      <c r="B186" s="182" t="s">
        <v>248</v>
      </c>
      <c r="C186" s="172"/>
      <c r="E186" s="177"/>
      <c r="F186" s="183"/>
      <c r="G186" s="175"/>
      <c r="H186" s="140"/>
      <c r="L186" s="140"/>
      <c r="M186" s="140"/>
      <c r="N186" s="139"/>
    </row>
    <row r="187" spans="1:14" outlineLevel="1" x14ac:dyDescent="0.25">
      <c r="A187" s="141" t="s">
        <v>249</v>
      </c>
      <c r="B187" s="182" t="s">
        <v>250</v>
      </c>
      <c r="C187" s="172"/>
      <c r="E187" s="177"/>
      <c r="F187" s="183"/>
      <c r="G187" s="175"/>
      <c r="H187" s="140"/>
      <c r="L187" s="140"/>
      <c r="M187" s="140"/>
      <c r="N187" s="139"/>
    </row>
    <row r="188" spans="1:14" outlineLevel="1" x14ac:dyDescent="0.25">
      <c r="A188" s="141" t="s">
        <v>251</v>
      </c>
      <c r="B188" s="182"/>
      <c r="E188" s="177"/>
      <c r="F188" s="175"/>
      <c r="G188" s="175"/>
      <c r="H188" s="140"/>
      <c r="L188" s="140"/>
      <c r="M188" s="140"/>
      <c r="N188" s="139"/>
    </row>
    <row r="189" spans="1:14" outlineLevel="1" x14ac:dyDescent="0.25">
      <c r="A189" s="141" t="s">
        <v>252</v>
      </c>
      <c r="B189" s="182"/>
      <c r="E189" s="177"/>
      <c r="F189" s="175"/>
      <c r="G189" s="175"/>
      <c r="H189" s="140"/>
      <c r="L189" s="140"/>
      <c r="M189" s="140"/>
      <c r="N189" s="139"/>
    </row>
    <row r="190" spans="1:14" outlineLevel="1" x14ac:dyDescent="0.25">
      <c r="A190" s="141" t="s">
        <v>253</v>
      </c>
      <c r="B190" s="182"/>
      <c r="E190" s="177"/>
      <c r="F190" s="175"/>
      <c r="G190" s="175"/>
      <c r="H190" s="140"/>
      <c r="L190" s="140"/>
      <c r="M190" s="140"/>
      <c r="N190" s="139"/>
    </row>
    <row r="191" spans="1:14" outlineLevel="1" x14ac:dyDescent="0.25">
      <c r="A191" s="141" t="s">
        <v>254</v>
      </c>
      <c r="B191" s="142"/>
      <c r="E191" s="177"/>
      <c r="F191" s="175"/>
      <c r="G191" s="175"/>
      <c r="H191" s="140"/>
      <c r="L191" s="140"/>
      <c r="M191" s="140"/>
      <c r="N191" s="139"/>
    </row>
    <row r="192" spans="1:14" ht="15" customHeight="1" x14ac:dyDescent="0.25">
      <c r="A192" s="146"/>
      <c r="B192" s="147" t="s">
        <v>255</v>
      </c>
      <c r="C192" s="146" t="s">
        <v>59</v>
      </c>
      <c r="D192" s="146"/>
      <c r="E192" s="145"/>
      <c r="F192" s="144" t="s">
        <v>224</v>
      </c>
      <c r="G192" s="144"/>
      <c r="H192" s="140"/>
      <c r="L192" s="140"/>
      <c r="M192" s="140"/>
      <c r="N192" s="139"/>
    </row>
    <row r="193" spans="1:14" x14ac:dyDescent="0.25">
      <c r="A193" s="141" t="s">
        <v>256</v>
      </c>
      <c r="B193" s="166" t="s">
        <v>257</v>
      </c>
      <c r="C193" s="155">
        <v>20</v>
      </c>
      <c r="E193" s="181"/>
      <c r="F193" s="170" t="s">
        <v>143</v>
      </c>
      <c r="G193" s="175"/>
      <c r="H193" s="140"/>
      <c r="L193" s="140"/>
      <c r="M193" s="140"/>
      <c r="N193" s="139"/>
    </row>
    <row r="194" spans="1:14" x14ac:dyDescent="0.25">
      <c r="A194" s="141" t="s">
        <v>258</v>
      </c>
      <c r="B194" s="166" t="s">
        <v>259</v>
      </c>
      <c r="C194" s="155">
        <v>0</v>
      </c>
      <c r="E194" s="177"/>
      <c r="F194" s="170" t="str">
        <f>IF($C$209=0,"",IF(C194="[for completion]","",C194/$C$209))</f>
        <v/>
      </c>
      <c r="G194" s="177"/>
      <c r="H194" s="140"/>
      <c r="L194" s="140"/>
      <c r="M194" s="140"/>
      <c r="N194" s="139"/>
    </row>
    <row r="195" spans="1:14" x14ac:dyDescent="0.25">
      <c r="A195" s="141" t="s">
        <v>260</v>
      </c>
      <c r="B195" s="166" t="s">
        <v>261</v>
      </c>
      <c r="C195" s="155">
        <v>0</v>
      </c>
      <c r="E195" s="177"/>
      <c r="F195" s="170" t="str">
        <f>IF($C$209=0,"",IF(C195="[for completion]","",C195/$C$209))</f>
        <v/>
      </c>
      <c r="G195" s="177"/>
      <c r="H195" s="140"/>
      <c r="L195" s="140"/>
      <c r="M195" s="140"/>
      <c r="N195" s="139"/>
    </row>
    <row r="196" spans="1:14" x14ac:dyDescent="0.25">
      <c r="A196" s="141" t="s">
        <v>262</v>
      </c>
      <c r="B196" s="166" t="s">
        <v>263</v>
      </c>
      <c r="C196" s="155">
        <v>0</v>
      </c>
      <c r="E196" s="177"/>
      <c r="F196" s="170" t="str">
        <f>IF($C$209=0,"",IF(C196="[for completion]","",C196/$C$209))</f>
        <v/>
      </c>
      <c r="G196" s="177"/>
      <c r="H196" s="140"/>
      <c r="L196" s="140"/>
      <c r="M196" s="140"/>
      <c r="N196" s="139"/>
    </row>
    <row r="197" spans="1:14" x14ac:dyDescent="0.25">
      <c r="A197" s="141" t="s">
        <v>264</v>
      </c>
      <c r="B197" s="166" t="s">
        <v>265</v>
      </c>
      <c r="C197" s="155">
        <v>0</v>
      </c>
      <c r="E197" s="177"/>
      <c r="F197" s="170" t="str">
        <f>IF($C$209=0,"",IF(C197="[for completion]","",C197/$C$209))</f>
        <v/>
      </c>
      <c r="G197" s="177"/>
      <c r="H197" s="140"/>
      <c r="L197" s="140"/>
      <c r="M197" s="140"/>
      <c r="N197" s="139"/>
    </row>
    <row r="198" spans="1:14" x14ac:dyDescent="0.25">
      <c r="A198" s="141" t="s">
        <v>266</v>
      </c>
      <c r="B198" s="141" t="s">
        <v>267</v>
      </c>
      <c r="C198" s="155">
        <v>0</v>
      </c>
      <c r="E198" s="177"/>
      <c r="F198" s="170" t="str">
        <f>IF($C$209=0,"",IF(C198="[for completion]","",C198/$C$209))</f>
        <v/>
      </c>
      <c r="G198" s="177"/>
      <c r="H198" s="140"/>
      <c r="L198" s="140"/>
      <c r="M198" s="140"/>
      <c r="N198" s="139"/>
    </row>
    <row r="199" spans="1:14" x14ac:dyDescent="0.25">
      <c r="A199" s="141" t="s">
        <v>268</v>
      </c>
      <c r="B199" s="166" t="s">
        <v>269</v>
      </c>
      <c r="C199" s="155">
        <v>0</v>
      </c>
      <c r="E199" s="177"/>
      <c r="F199" s="170" t="str">
        <f>IF($C$209=0,"",IF(C199="[for completion]","",C199/$C$209))</f>
        <v/>
      </c>
      <c r="G199" s="177"/>
      <c r="H199" s="140"/>
      <c r="L199" s="140"/>
      <c r="M199" s="140"/>
      <c r="N199" s="139"/>
    </row>
    <row r="200" spans="1:14" x14ac:dyDescent="0.25">
      <c r="A200" s="141" t="s">
        <v>270</v>
      </c>
      <c r="B200" s="166" t="s">
        <v>271</v>
      </c>
      <c r="C200" s="155">
        <v>0</v>
      </c>
      <c r="E200" s="177"/>
      <c r="F200" s="170" t="str">
        <f>IF($C$209=0,"",IF(C200="[for completion]","",C200/$C$209))</f>
        <v/>
      </c>
      <c r="G200" s="177"/>
      <c r="H200" s="140"/>
      <c r="L200" s="140"/>
      <c r="M200" s="140"/>
      <c r="N200" s="139"/>
    </row>
    <row r="201" spans="1:14" x14ac:dyDescent="0.25">
      <c r="A201" s="141" t="s">
        <v>272</v>
      </c>
      <c r="B201" s="166" t="s">
        <v>273</v>
      </c>
      <c r="C201" s="155">
        <v>0</v>
      </c>
      <c r="E201" s="177"/>
      <c r="F201" s="170" t="str">
        <f>IF($C$209=0,"",IF(C201="[for completion]","",C201/$C$209))</f>
        <v/>
      </c>
      <c r="G201" s="177"/>
      <c r="H201" s="140"/>
      <c r="L201" s="140"/>
      <c r="M201" s="140"/>
      <c r="N201" s="139"/>
    </row>
    <row r="202" spans="1:14" x14ac:dyDescent="0.25">
      <c r="A202" s="141" t="s">
        <v>274</v>
      </c>
      <c r="B202" s="166" t="s">
        <v>275</v>
      </c>
      <c r="C202" s="155">
        <v>0</v>
      </c>
      <c r="E202" s="177"/>
      <c r="F202" s="170" t="str">
        <f>IF($C$209=0,"",IF(C202="[for completion]","",C202/$C$209))</f>
        <v/>
      </c>
      <c r="G202" s="177"/>
      <c r="H202" s="140"/>
      <c r="L202" s="140"/>
      <c r="M202" s="140"/>
      <c r="N202" s="139"/>
    </row>
    <row r="203" spans="1:14" x14ac:dyDescent="0.25">
      <c r="A203" s="141" t="s">
        <v>276</v>
      </c>
      <c r="B203" s="166" t="s">
        <v>277</v>
      </c>
      <c r="C203" s="155">
        <v>0</v>
      </c>
      <c r="E203" s="177"/>
      <c r="F203" s="170" t="str">
        <f>IF($C$209=0,"",IF(C203="[for completion]","",C203/$C$209))</f>
        <v/>
      </c>
      <c r="G203" s="177"/>
      <c r="H203" s="140"/>
      <c r="L203" s="140"/>
      <c r="M203" s="140"/>
      <c r="N203" s="139"/>
    </row>
    <row r="204" spans="1:14" x14ac:dyDescent="0.25">
      <c r="A204" s="141" t="s">
        <v>278</v>
      </c>
      <c r="B204" s="166" t="s">
        <v>279</v>
      </c>
      <c r="C204" s="155">
        <v>0</v>
      </c>
      <c r="E204" s="177"/>
      <c r="F204" s="170" t="str">
        <f>IF($C$209=0,"",IF(C204="[for completion]","",C204/$C$209))</f>
        <v/>
      </c>
      <c r="G204" s="177"/>
      <c r="H204" s="140"/>
      <c r="L204" s="140"/>
      <c r="M204" s="140"/>
      <c r="N204" s="139"/>
    </row>
    <row r="205" spans="1:14" x14ac:dyDescent="0.25">
      <c r="A205" s="141" t="s">
        <v>280</v>
      </c>
      <c r="B205" s="166" t="s">
        <v>281</v>
      </c>
      <c r="C205" s="155">
        <v>0</v>
      </c>
      <c r="E205" s="177"/>
      <c r="F205" s="170" t="str">
        <f>IF($C$209=0,"",IF(C205="[for completion]","",C205/$C$209))</f>
        <v/>
      </c>
      <c r="G205" s="177"/>
      <c r="H205" s="140"/>
      <c r="L205" s="140"/>
      <c r="M205" s="140"/>
      <c r="N205" s="139"/>
    </row>
    <row r="206" spans="1:14" x14ac:dyDescent="0.25">
      <c r="A206" s="141" t="s">
        <v>282</v>
      </c>
      <c r="B206" s="166" t="s">
        <v>283</v>
      </c>
      <c r="C206" s="155">
        <v>0</v>
      </c>
      <c r="E206" s="177"/>
      <c r="F206" s="170" t="str">
        <f>IF($C$209=0,"",IF(C206="[for completion]","",C206/$C$209))</f>
        <v/>
      </c>
      <c r="G206" s="177"/>
      <c r="H206" s="140"/>
      <c r="L206" s="140"/>
      <c r="M206" s="140"/>
      <c r="N206" s="139"/>
    </row>
    <row r="207" spans="1:14" x14ac:dyDescent="0.25">
      <c r="A207" s="141" t="s">
        <v>284</v>
      </c>
      <c r="B207" s="166" t="s">
        <v>70</v>
      </c>
      <c r="C207" s="155">
        <v>0</v>
      </c>
      <c r="E207" s="177"/>
      <c r="F207" s="170" t="str">
        <f>IF($C$209=0,"",IF(C207="[for completion]","",C207/$C$209))</f>
        <v/>
      </c>
      <c r="G207" s="177"/>
      <c r="H207" s="140"/>
      <c r="L207" s="140"/>
      <c r="M207" s="140"/>
      <c r="N207" s="139"/>
    </row>
    <row r="208" spans="1:14" x14ac:dyDescent="0.25">
      <c r="A208" s="141" t="s">
        <v>285</v>
      </c>
      <c r="B208" s="180" t="s">
        <v>286</v>
      </c>
      <c r="C208" s="155">
        <v>20</v>
      </c>
      <c r="D208" s="166"/>
      <c r="E208" s="177"/>
      <c r="F208" s="179" t="s">
        <v>143</v>
      </c>
      <c r="G208" s="177"/>
      <c r="H208" s="140"/>
      <c r="L208" s="140"/>
      <c r="M208" s="140"/>
      <c r="N208" s="139"/>
    </row>
    <row r="209" spans="1:14" outlineLevel="1" x14ac:dyDescent="0.25">
      <c r="A209" s="141" t="s">
        <v>287</v>
      </c>
      <c r="B209" s="142" t="s">
        <v>179</v>
      </c>
      <c r="C209" s="167"/>
      <c r="E209" s="177"/>
      <c r="F209" s="178"/>
      <c r="G209" s="177"/>
      <c r="H209" s="140"/>
      <c r="L209" s="140"/>
      <c r="M209" s="140"/>
      <c r="N209" s="139"/>
    </row>
    <row r="210" spans="1:14" outlineLevel="1" x14ac:dyDescent="0.25">
      <c r="A210" s="141" t="s">
        <v>1306</v>
      </c>
      <c r="B210" s="142" t="s">
        <v>179</v>
      </c>
      <c r="C210" s="172"/>
      <c r="E210" s="177"/>
      <c r="F210" s="170" t="str">
        <f>IF($C$209=0,"",IF(C210="[for completion]","",C210/$C$209))</f>
        <v/>
      </c>
      <c r="G210" s="177"/>
      <c r="H210" s="140"/>
      <c r="L210" s="140"/>
      <c r="M210" s="140"/>
      <c r="N210" s="139"/>
    </row>
    <row r="211" spans="1:14" outlineLevel="1" x14ac:dyDescent="0.25">
      <c r="A211" s="141" t="s">
        <v>288</v>
      </c>
      <c r="B211" s="142" t="s">
        <v>179</v>
      </c>
      <c r="C211" s="172"/>
      <c r="E211" s="177"/>
      <c r="F211" s="170" t="str">
        <f>IF($C$209=0,"",IF(C211="[for completion]","",C211/$C$209))</f>
        <v/>
      </c>
      <c r="G211" s="177"/>
      <c r="H211" s="140"/>
      <c r="L211" s="140"/>
      <c r="M211" s="140"/>
      <c r="N211" s="139"/>
    </row>
    <row r="212" spans="1:14" outlineLevel="1" x14ac:dyDescent="0.25">
      <c r="A212" s="141" t="s">
        <v>289</v>
      </c>
      <c r="B212" s="142" t="s">
        <v>179</v>
      </c>
      <c r="C212" s="172"/>
      <c r="E212" s="177"/>
      <c r="F212" s="170" t="str">
        <f>IF($C$209=0,"",IF(C212="[for completion]","",C212/$C$209))</f>
        <v/>
      </c>
      <c r="G212" s="177"/>
      <c r="H212" s="140"/>
      <c r="L212" s="140"/>
      <c r="M212" s="140"/>
      <c r="N212" s="139"/>
    </row>
    <row r="213" spans="1:14" outlineLevel="1" x14ac:dyDescent="0.25">
      <c r="A213" s="141" t="s">
        <v>290</v>
      </c>
      <c r="B213" s="142" t="s">
        <v>179</v>
      </c>
      <c r="C213" s="172"/>
      <c r="E213" s="177"/>
      <c r="F213" s="170" t="str">
        <f>IF($C$209=0,"",IF(C213="[for completion]","",C213/$C$209))</f>
        <v/>
      </c>
      <c r="G213" s="177"/>
      <c r="H213" s="140"/>
      <c r="L213" s="140"/>
      <c r="M213" s="140"/>
      <c r="N213" s="139"/>
    </row>
    <row r="214" spans="1:14" outlineLevel="1" x14ac:dyDescent="0.25">
      <c r="A214" s="141" t="s">
        <v>291</v>
      </c>
      <c r="B214" s="142" t="s">
        <v>179</v>
      </c>
      <c r="C214" s="172"/>
      <c r="E214" s="177"/>
      <c r="F214" s="170" t="str">
        <f>IF($C$209=0,"",IF(C214="[for completion]","",C214/$C$209))</f>
        <v/>
      </c>
      <c r="G214" s="177"/>
      <c r="H214" s="140"/>
      <c r="L214" s="140"/>
      <c r="M214" s="140"/>
      <c r="N214" s="139"/>
    </row>
    <row r="215" spans="1:14" outlineLevel="1" x14ac:dyDescent="0.25">
      <c r="A215" s="141" t="s">
        <v>292</v>
      </c>
      <c r="B215" s="142" t="s">
        <v>179</v>
      </c>
      <c r="C215" s="172"/>
      <c r="E215" s="177"/>
      <c r="F215" s="170" t="str">
        <f>IF($C$209=0,"",IF(C215="[for completion]","",C215/$C$209))</f>
        <v/>
      </c>
      <c r="G215" s="177"/>
      <c r="H215" s="140"/>
      <c r="L215" s="140"/>
      <c r="M215" s="140"/>
      <c r="N215" s="139"/>
    </row>
    <row r="216" spans="1:14" ht="15" customHeight="1" x14ac:dyDescent="0.25">
      <c r="A216" s="146"/>
      <c r="B216" s="147" t="s">
        <v>1305</v>
      </c>
      <c r="C216" s="146" t="s">
        <v>59</v>
      </c>
      <c r="D216" s="146"/>
      <c r="E216" s="145"/>
      <c r="F216" s="144" t="s">
        <v>293</v>
      </c>
      <c r="G216" s="144" t="s">
        <v>294</v>
      </c>
      <c r="H216" s="140"/>
      <c r="L216" s="140"/>
      <c r="M216" s="140"/>
      <c r="N216" s="139"/>
    </row>
    <row r="217" spans="1:14" x14ac:dyDescent="0.25">
      <c r="A217" s="141" t="s">
        <v>295</v>
      </c>
      <c r="B217" s="176" t="s">
        <v>296</v>
      </c>
      <c r="C217" s="155">
        <v>20</v>
      </c>
      <c r="E217" s="171"/>
      <c r="F217" s="175">
        <f>IF($C$38=0,"",IF(C217="[for completion]","",IF(C217="","",C217/$C$38)))</f>
        <v>6.8295072847939743E-3</v>
      </c>
      <c r="G217" s="175">
        <f>IF($C$39=0,"",IF(C217="[for completion]","",IF(C217="","",C217/$C$39)))</f>
        <v>8.8888888888888889E-3</v>
      </c>
      <c r="H217" s="140"/>
      <c r="L217" s="140"/>
      <c r="M217" s="140"/>
      <c r="N217" s="139"/>
    </row>
    <row r="218" spans="1:14" x14ac:dyDescent="0.25">
      <c r="A218" s="141" t="s">
        <v>297</v>
      </c>
      <c r="B218" s="176" t="s">
        <v>298</v>
      </c>
      <c r="C218" s="155">
        <v>0</v>
      </c>
      <c r="E218" s="171"/>
      <c r="F218" s="175">
        <f>IF($C$38=0,"",IF(C218="[for completion]","",IF(C218="","",C218/$C$38)))</f>
        <v>0</v>
      </c>
      <c r="G218" s="175">
        <f>IF($C$39=0,"",IF(C218="[for completion]","",IF(C218="","",C218/$C$39)))</f>
        <v>0</v>
      </c>
      <c r="H218" s="140"/>
      <c r="L218" s="140"/>
      <c r="M218" s="140"/>
      <c r="N218" s="139"/>
    </row>
    <row r="219" spans="1:14" x14ac:dyDescent="0.25">
      <c r="A219" s="141" t="s">
        <v>299</v>
      </c>
      <c r="B219" s="176" t="s">
        <v>70</v>
      </c>
      <c r="C219" s="155">
        <v>0</v>
      </c>
      <c r="E219" s="171"/>
      <c r="F219" s="175">
        <f>IF($C$38=0,"",IF(C219="[for completion]","",IF(C219="","",C219/$C$38)))</f>
        <v>0</v>
      </c>
      <c r="G219" s="175">
        <f>IF($C$39=0,"",IF(C219="[for completion]","",IF(C219="","",C219/$C$39)))</f>
        <v>0</v>
      </c>
      <c r="H219" s="140"/>
      <c r="L219" s="140"/>
      <c r="M219" s="140"/>
      <c r="N219" s="139"/>
    </row>
    <row r="220" spans="1:14" x14ac:dyDescent="0.25">
      <c r="A220" s="141" t="s">
        <v>300</v>
      </c>
      <c r="B220" s="174" t="s">
        <v>72</v>
      </c>
      <c r="C220" s="172">
        <f>SUM(C217:C219)</f>
        <v>20</v>
      </c>
      <c r="E220" s="171"/>
      <c r="F220" s="173">
        <f>SUM(F217:F219)</f>
        <v>6.8295072847939743E-3</v>
      </c>
      <c r="G220" s="173">
        <f>SUM(G217:G219)</f>
        <v>8.8888888888888889E-3</v>
      </c>
      <c r="H220" s="140"/>
      <c r="L220" s="140"/>
      <c r="M220" s="140"/>
      <c r="N220" s="139"/>
    </row>
    <row r="221" spans="1:14" outlineLevel="1" x14ac:dyDescent="0.25">
      <c r="A221" s="141" t="s">
        <v>301</v>
      </c>
      <c r="B221" s="142" t="s">
        <v>179</v>
      </c>
      <c r="C221" s="172"/>
      <c r="E221" s="171"/>
      <c r="F221" s="170" t="str">
        <f>IF($C$38=0,"",IF(C221="[for completion]","",IF(C221="","",C221/$C$38)))</f>
        <v/>
      </c>
      <c r="G221" s="170" t="str">
        <f>IF($C$39=0,"",IF(C221="[for completion]","",IF(C221="","",C221/$C$39)))</f>
        <v/>
      </c>
      <c r="H221" s="140"/>
      <c r="L221" s="140"/>
      <c r="M221" s="140"/>
      <c r="N221" s="139"/>
    </row>
    <row r="222" spans="1:14" outlineLevel="1" x14ac:dyDescent="0.25">
      <c r="A222" s="141" t="s">
        <v>302</v>
      </c>
      <c r="B222" s="142" t="s">
        <v>179</v>
      </c>
      <c r="C222" s="172"/>
      <c r="E222" s="171"/>
      <c r="F222" s="170" t="str">
        <f>IF($C$38=0,"",IF(C222="[for completion]","",IF(C222="","",C222/$C$38)))</f>
        <v/>
      </c>
      <c r="G222" s="170" t="str">
        <f>IF($C$39=0,"",IF(C222="[for completion]","",IF(C222="","",C222/$C$39)))</f>
        <v/>
      </c>
      <c r="H222" s="140"/>
      <c r="L222" s="140"/>
      <c r="M222" s="140"/>
      <c r="N222" s="139"/>
    </row>
    <row r="223" spans="1:14" outlineLevel="1" x14ac:dyDescent="0.25">
      <c r="A223" s="141" t="s">
        <v>303</v>
      </c>
      <c r="B223" s="142" t="s">
        <v>179</v>
      </c>
      <c r="C223" s="172"/>
      <c r="E223" s="171"/>
      <c r="F223" s="170" t="str">
        <f>IF($C$38=0,"",IF(C223="[for completion]","",IF(C223="","",C223/$C$38)))</f>
        <v/>
      </c>
      <c r="G223" s="170" t="str">
        <f>IF($C$39=0,"",IF(C223="[for completion]","",IF(C223="","",C223/$C$39)))</f>
        <v/>
      </c>
      <c r="H223" s="140"/>
      <c r="L223" s="140"/>
      <c r="M223" s="140"/>
      <c r="N223" s="139"/>
    </row>
    <row r="224" spans="1:14" outlineLevel="1" x14ac:dyDescent="0.25">
      <c r="A224" s="141" t="s">
        <v>304</v>
      </c>
      <c r="B224" s="142" t="s">
        <v>179</v>
      </c>
      <c r="C224" s="172"/>
      <c r="E224" s="171"/>
      <c r="F224" s="170" t="str">
        <f>IF($C$38=0,"",IF(C224="[for completion]","",IF(C224="","",C224/$C$38)))</f>
        <v/>
      </c>
      <c r="G224" s="170" t="str">
        <f>IF($C$39=0,"",IF(C224="[for completion]","",IF(C224="","",C224/$C$39)))</f>
        <v/>
      </c>
      <c r="H224" s="140"/>
      <c r="L224" s="140"/>
      <c r="M224" s="140"/>
      <c r="N224" s="139"/>
    </row>
    <row r="225" spans="1:14" outlineLevel="1" x14ac:dyDescent="0.25">
      <c r="A225" s="141" t="s">
        <v>305</v>
      </c>
      <c r="B225" s="142" t="s">
        <v>179</v>
      </c>
      <c r="C225" s="172"/>
      <c r="E225" s="171"/>
      <c r="F225" s="170" t="str">
        <f>IF($C$38=0,"",IF(C225="[for completion]","",IF(C225="","",C225/$C$38)))</f>
        <v/>
      </c>
      <c r="G225" s="170" t="str">
        <f>IF($C$39=0,"",IF(C225="[for completion]","",IF(C225="","",C225/$C$39)))</f>
        <v/>
      </c>
      <c r="H225" s="140"/>
      <c r="L225" s="140"/>
      <c r="M225" s="140"/>
    </row>
    <row r="226" spans="1:14" outlineLevel="1" x14ac:dyDescent="0.25">
      <c r="A226" s="141" t="s">
        <v>306</v>
      </c>
      <c r="B226" s="142" t="s">
        <v>179</v>
      </c>
      <c r="C226" s="172"/>
      <c r="E226" s="166"/>
      <c r="F226" s="170" t="str">
        <f>IF($C$38=0,"",IF(C226="[for completion]","",IF(C226="","",C226/$C$38)))</f>
        <v/>
      </c>
      <c r="G226" s="170" t="str">
        <f>IF($C$39=0,"",IF(C226="[for completion]","",IF(C226="","",C226/$C$39)))</f>
        <v/>
      </c>
      <c r="H226" s="140"/>
      <c r="L226" s="140"/>
      <c r="M226" s="140"/>
    </row>
    <row r="227" spans="1:14" outlineLevel="1" x14ac:dyDescent="0.25">
      <c r="A227" s="141" t="s">
        <v>307</v>
      </c>
      <c r="B227" s="142" t="s">
        <v>179</v>
      </c>
      <c r="C227" s="172"/>
      <c r="E227" s="171"/>
      <c r="F227" s="170" t="str">
        <f>IF($C$38=0,"",IF(C227="[for completion]","",IF(C227="","",C227/$C$38)))</f>
        <v/>
      </c>
      <c r="G227" s="170" t="str">
        <f>IF($C$39=0,"",IF(C227="[for completion]","",IF(C227="","",C227/$C$39)))</f>
        <v/>
      </c>
      <c r="H227" s="140"/>
      <c r="L227" s="140"/>
      <c r="M227" s="140"/>
    </row>
    <row r="228" spans="1:14" ht="15" customHeight="1" x14ac:dyDescent="0.25">
      <c r="A228" s="146"/>
      <c r="B228" s="147" t="s">
        <v>1304</v>
      </c>
      <c r="C228" s="146"/>
      <c r="D228" s="146"/>
      <c r="E228" s="145"/>
      <c r="F228" s="144"/>
      <c r="G228" s="144"/>
      <c r="H228" s="140"/>
      <c r="L228" s="140"/>
      <c r="M228" s="140"/>
    </row>
    <row r="229" spans="1:14" ht="28.8" x14ac:dyDescent="0.25">
      <c r="A229" s="141" t="s">
        <v>308</v>
      </c>
      <c r="B229" s="166" t="s">
        <v>1303</v>
      </c>
      <c r="C229" s="169" t="s">
        <v>309</v>
      </c>
      <c r="H229" s="140"/>
      <c r="L229" s="140"/>
      <c r="M229" s="140"/>
    </row>
    <row r="230" spans="1:14" ht="15" customHeight="1" x14ac:dyDescent="0.25">
      <c r="A230" s="146"/>
      <c r="B230" s="147" t="s">
        <v>310</v>
      </c>
      <c r="C230" s="146"/>
      <c r="D230" s="146"/>
      <c r="E230" s="145"/>
      <c r="F230" s="144"/>
      <c r="G230" s="144"/>
      <c r="H230" s="140"/>
      <c r="L230" s="140"/>
      <c r="M230" s="140"/>
    </row>
    <row r="231" spans="1:14" x14ac:dyDescent="0.25">
      <c r="A231" s="141" t="s">
        <v>311</v>
      </c>
      <c r="B231" s="141" t="s">
        <v>312</v>
      </c>
      <c r="C231" s="155">
        <v>0</v>
      </c>
      <c r="E231" s="166"/>
      <c r="H231" s="140"/>
      <c r="L231" s="140"/>
      <c r="M231" s="140"/>
    </row>
    <row r="232" spans="1:14" x14ac:dyDescent="0.3">
      <c r="A232" s="141" t="s">
        <v>313</v>
      </c>
      <c r="B232" s="168" t="s">
        <v>314</v>
      </c>
      <c r="C232" s="155">
        <v>0</v>
      </c>
      <c r="E232" s="166"/>
      <c r="H232" s="140"/>
      <c r="L232" s="140"/>
      <c r="M232" s="140"/>
    </row>
    <row r="233" spans="1:14" x14ac:dyDescent="0.3">
      <c r="A233" s="141" t="s">
        <v>315</v>
      </c>
      <c r="B233" s="168" t="s">
        <v>316</v>
      </c>
      <c r="C233" s="155">
        <v>0</v>
      </c>
      <c r="E233" s="166"/>
      <c r="H233" s="140"/>
      <c r="L233" s="140"/>
      <c r="M233" s="140"/>
    </row>
    <row r="234" spans="1:14" outlineLevel="1" x14ac:dyDescent="0.25">
      <c r="A234" s="141" t="s">
        <v>317</v>
      </c>
      <c r="B234" s="143" t="s">
        <v>318</v>
      </c>
      <c r="C234" s="167"/>
      <c r="D234" s="166"/>
      <c r="E234" s="166"/>
      <c r="H234" s="140"/>
      <c r="L234" s="140"/>
      <c r="M234" s="140"/>
    </row>
    <row r="235" spans="1:14" outlineLevel="1" x14ac:dyDescent="0.25">
      <c r="A235" s="141" t="s">
        <v>319</v>
      </c>
      <c r="B235" s="143" t="s">
        <v>320</v>
      </c>
      <c r="C235" s="167"/>
      <c r="D235" s="166"/>
      <c r="E235" s="166"/>
      <c r="H235" s="140"/>
      <c r="L235" s="140"/>
      <c r="M235" s="140"/>
    </row>
    <row r="236" spans="1:14" outlineLevel="1" x14ac:dyDescent="0.25">
      <c r="A236" s="141" t="s">
        <v>321</v>
      </c>
      <c r="B236" s="143" t="s">
        <v>322</v>
      </c>
      <c r="C236" s="166"/>
      <c r="D236" s="166"/>
      <c r="E236" s="166"/>
      <c r="H236" s="140"/>
      <c r="L236" s="140"/>
      <c r="M236" s="140"/>
    </row>
    <row r="237" spans="1:14" outlineLevel="1" x14ac:dyDescent="0.25">
      <c r="A237" s="141" t="s">
        <v>323</v>
      </c>
      <c r="C237" s="166"/>
      <c r="D237" s="166"/>
      <c r="E237" s="166"/>
      <c r="H237" s="140"/>
      <c r="L237" s="140"/>
      <c r="M237" s="140"/>
    </row>
    <row r="238" spans="1:14" outlineLevel="1" x14ac:dyDescent="0.25">
      <c r="A238" s="141" t="s">
        <v>324</v>
      </c>
      <c r="C238" s="166"/>
      <c r="D238" s="166"/>
      <c r="E238" s="166"/>
      <c r="H238" s="140"/>
      <c r="L238" s="140"/>
      <c r="M238" s="140"/>
    </row>
    <row r="239" spans="1:14" outlineLevel="1" x14ac:dyDescent="0.3">
      <c r="A239" s="146"/>
      <c r="B239" s="147" t="s">
        <v>325</v>
      </c>
      <c r="C239" s="146"/>
      <c r="D239" s="146"/>
      <c r="E239" s="146"/>
      <c r="F239" s="146"/>
      <c r="G239" s="146"/>
      <c r="H239" s="140"/>
      <c r="K239" s="160"/>
      <c r="L239" s="160"/>
      <c r="M239" s="160"/>
      <c r="N239" s="160"/>
    </row>
    <row r="240" spans="1:14" ht="28.8" outlineLevel="1" x14ac:dyDescent="0.3">
      <c r="A240" s="141" t="s">
        <v>326</v>
      </c>
      <c r="B240" s="141" t="s">
        <v>1302</v>
      </c>
      <c r="G240" s="160"/>
      <c r="H240" s="140"/>
      <c r="K240" s="160"/>
      <c r="L240" s="160"/>
      <c r="M240" s="160"/>
      <c r="N240" s="160"/>
    </row>
    <row r="241" spans="1:14" outlineLevel="1" x14ac:dyDescent="0.3">
      <c r="A241" s="141" t="s">
        <v>327</v>
      </c>
      <c r="B241" s="141" t="s">
        <v>328</v>
      </c>
      <c r="G241" s="160"/>
      <c r="H241" s="140"/>
      <c r="K241" s="160"/>
      <c r="L241" s="160"/>
      <c r="M241" s="160"/>
      <c r="N241" s="160"/>
    </row>
    <row r="242" spans="1:14" outlineLevel="1" x14ac:dyDescent="0.3">
      <c r="A242" s="141" t="s">
        <v>329</v>
      </c>
      <c r="B242" s="141" t="s">
        <v>330</v>
      </c>
      <c r="G242" s="160"/>
      <c r="H242" s="140"/>
      <c r="K242" s="160"/>
      <c r="L242" s="160"/>
      <c r="M242" s="160"/>
      <c r="N242" s="160"/>
    </row>
    <row r="243" spans="1:14" ht="28.8" outlineLevel="1" x14ac:dyDescent="0.3">
      <c r="A243" s="141" t="s">
        <v>331</v>
      </c>
      <c r="B243" s="141" t="s">
        <v>1301</v>
      </c>
      <c r="G243" s="160"/>
      <c r="H243" s="140"/>
      <c r="K243" s="160"/>
      <c r="L243" s="160"/>
      <c r="M243" s="160"/>
      <c r="N243" s="160"/>
    </row>
    <row r="244" spans="1:14" outlineLevel="1" x14ac:dyDescent="0.3">
      <c r="A244" s="141" t="s">
        <v>332</v>
      </c>
      <c r="B244" s="141" t="s">
        <v>333</v>
      </c>
      <c r="C244" s="165"/>
      <c r="D244" s="165"/>
      <c r="E244" s="158"/>
      <c r="G244" s="160"/>
      <c r="H244" s="140"/>
      <c r="K244" s="160"/>
      <c r="L244" s="160"/>
      <c r="M244" s="160"/>
      <c r="N244" s="160"/>
    </row>
    <row r="245" spans="1:14" outlineLevel="1" x14ac:dyDescent="0.3">
      <c r="A245" s="141" t="s">
        <v>334</v>
      </c>
      <c r="B245" s="141" t="s">
        <v>1300</v>
      </c>
      <c r="C245" s="158"/>
      <c r="G245" s="160"/>
      <c r="H245" s="140"/>
      <c r="K245" s="160"/>
      <c r="L245" s="160"/>
      <c r="M245" s="160"/>
      <c r="N245" s="160"/>
    </row>
    <row r="246" spans="1:14" outlineLevel="1" x14ac:dyDescent="0.3">
      <c r="A246" s="141" t="s">
        <v>335</v>
      </c>
      <c r="B246" s="141" t="s">
        <v>1299</v>
      </c>
      <c r="G246" s="160"/>
      <c r="H246" s="140"/>
      <c r="K246" s="160"/>
      <c r="L246" s="160"/>
      <c r="M246" s="160"/>
      <c r="N246" s="160"/>
    </row>
    <row r="247" spans="1:14" outlineLevel="1" x14ac:dyDescent="0.3">
      <c r="A247" s="141" t="s">
        <v>336</v>
      </c>
      <c r="D247" s="160"/>
      <c r="E247" s="160"/>
      <c r="F247" s="160"/>
      <c r="G247" s="160"/>
      <c r="H247" s="140"/>
      <c r="K247" s="160"/>
      <c r="L247" s="160"/>
      <c r="M247" s="160"/>
      <c r="N247" s="160"/>
    </row>
    <row r="248" spans="1:14" outlineLevel="1" x14ac:dyDescent="0.3">
      <c r="A248" s="141" t="s">
        <v>337</v>
      </c>
      <c r="D248" s="160"/>
      <c r="E248" s="160"/>
      <c r="F248" s="160"/>
      <c r="G248" s="160"/>
      <c r="H248" s="140"/>
      <c r="K248" s="160"/>
      <c r="L248" s="160"/>
      <c r="M248" s="160"/>
      <c r="N248" s="160"/>
    </row>
    <row r="249" spans="1:14" outlineLevel="1" x14ac:dyDescent="0.3">
      <c r="A249" s="141" t="s">
        <v>338</v>
      </c>
      <c r="D249" s="160"/>
      <c r="E249" s="160"/>
      <c r="F249" s="160"/>
      <c r="G249" s="160"/>
      <c r="H249" s="140"/>
      <c r="K249" s="160"/>
      <c r="L249" s="160"/>
      <c r="M249" s="160"/>
      <c r="N249" s="160"/>
    </row>
    <row r="250" spans="1:14" outlineLevel="1" x14ac:dyDescent="0.3">
      <c r="A250" s="141" t="s">
        <v>339</v>
      </c>
      <c r="D250" s="160"/>
      <c r="E250" s="160"/>
      <c r="F250" s="160"/>
      <c r="G250" s="160"/>
      <c r="H250" s="140"/>
      <c r="K250" s="160"/>
      <c r="L250" s="160"/>
      <c r="M250" s="160"/>
      <c r="N250" s="160"/>
    </row>
    <row r="251" spans="1:14" outlineLevel="1" x14ac:dyDescent="0.3">
      <c r="A251" s="141" t="s">
        <v>340</v>
      </c>
      <c r="D251" s="160"/>
      <c r="E251" s="160"/>
      <c r="F251" s="160"/>
      <c r="G251" s="160"/>
      <c r="H251" s="140"/>
      <c r="K251" s="160"/>
      <c r="L251" s="160"/>
      <c r="M251" s="160"/>
      <c r="N251" s="160"/>
    </row>
    <row r="252" spans="1:14" outlineLevel="1" x14ac:dyDescent="0.3">
      <c r="A252" s="141" t="s">
        <v>341</v>
      </c>
      <c r="D252" s="160"/>
      <c r="E252" s="160"/>
      <c r="F252" s="160"/>
      <c r="G252" s="160"/>
      <c r="H252" s="140"/>
      <c r="K252" s="160"/>
      <c r="L252" s="160"/>
      <c r="M252" s="160"/>
      <c r="N252" s="160"/>
    </row>
    <row r="253" spans="1:14" outlineLevel="1" x14ac:dyDescent="0.3">
      <c r="A253" s="141" t="s">
        <v>342</v>
      </c>
      <c r="D253" s="160"/>
      <c r="E253" s="160"/>
      <c r="F253" s="160"/>
      <c r="G253" s="160"/>
      <c r="H253" s="140"/>
      <c r="K253" s="160"/>
      <c r="L253" s="160"/>
      <c r="M253" s="160"/>
      <c r="N253" s="160"/>
    </row>
    <row r="254" spans="1:14" outlineLevel="1" x14ac:dyDescent="0.3">
      <c r="A254" s="141" t="s">
        <v>343</v>
      </c>
      <c r="D254" s="160"/>
      <c r="E254" s="160"/>
      <c r="F254" s="160"/>
      <c r="G254" s="160"/>
      <c r="H254" s="140"/>
      <c r="K254" s="160"/>
      <c r="L254" s="160"/>
      <c r="M254" s="160"/>
      <c r="N254" s="160"/>
    </row>
    <row r="255" spans="1:14" outlineLevel="1" x14ac:dyDescent="0.3">
      <c r="A255" s="141" t="s">
        <v>344</v>
      </c>
      <c r="D255" s="160"/>
      <c r="E255" s="160"/>
      <c r="F255" s="160"/>
      <c r="G255" s="160"/>
      <c r="H255" s="140"/>
      <c r="K255" s="160"/>
      <c r="L255" s="160"/>
      <c r="M255" s="160"/>
      <c r="N255" s="160"/>
    </row>
    <row r="256" spans="1:14" outlineLevel="1" x14ac:dyDescent="0.3">
      <c r="A256" s="141" t="s">
        <v>345</v>
      </c>
      <c r="D256" s="160"/>
      <c r="E256" s="160"/>
      <c r="F256" s="160"/>
      <c r="G256" s="160"/>
      <c r="H256" s="140"/>
      <c r="K256" s="160"/>
      <c r="L256" s="160"/>
      <c r="M256" s="160"/>
      <c r="N256" s="160"/>
    </row>
    <row r="257" spans="1:14" outlineLevel="1" x14ac:dyDescent="0.3">
      <c r="A257" s="141" t="s">
        <v>346</v>
      </c>
      <c r="D257" s="160"/>
      <c r="E257" s="160"/>
      <c r="F257" s="160"/>
      <c r="G257" s="160"/>
      <c r="H257" s="140"/>
      <c r="K257" s="160"/>
      <c r="L257" s="160"/>
      <c r="M257" s="160"/>
      <c r="N257" s="160"/>
    </row>
    <row r="258" spans="1:14" outlineLevel="1" x14ac:dyDescent="0.3">
      <c r="A258" s="141" t="s">
        <v>347</v>
      </c>
      <c r="D258" s="160"/>
      <c r="E258" s="160"/>
      <c r="F258" s="160"/>
      <c r="G258" s="160"/>
      <c r="H258" s="140"/>
      <c r="K258" s="160"/>
      <c r="L258" s="160"/>
      <c r="M258" s="160"/>
      <c r="N258" s="160"/>
    </row>
    <row r="259" spans="1:14" outlineLevel="1" x14ac:dyDescent="0.3">
      <c r="A259" s="141" t="s">
        <v>348</v>
      </c>
      <c r="D259" s="160"/>
      <c r="E259" s="160"/>
      <c r="F259" s="160"/>
      <c r="G259" s="160"/>
      <c r="H259" s="140"/>
      <c r="K259" s="160"/>
      <c r="L259" s="160"/>
      <c r="M259" s="160"/>
      <c r="N259" s="160"/>
    </row>
    <row r="260" spans="1:14" outlineLevel="1" x14ac:dyDescent="0.3">
      <c r="A260" s="141" t="s">
        <v>349</v>
      </c>
      <c r="D260" s="160"/>
      <c r="E260" s="160"/>
      <c r="F260" s="160"/>
      <c r="G260" s="160"/>
      <c r="H260" s="140"/>
      <c r="K260" s="160"/>
      <c r="L260" s="160"/>
      <c r="M260" s="160"/>
      <c r="N260" s="160"/>
    </row>
    <row r="261" spans="1:14" outlineLevel="1" x14ac:dyDescent="0.3">
      <c r="A261" s="141" t="s">
        <v>350</v>
      </c>
      <c r="D261" s="160"/>
      <c r="E261" s="160"/>
      <c r="F261" s="160"/>
      <c r="G261" s="160"/>
      <c r="H261" s="140"/>
      <c r="K261" s="160"/>
      <c r="L261" s="160"/>
      <c r="M261" s="160"/>
      <c r="N261" s="160"/>
    </row>
    <row r="262" spans="1:14" outlineLevel="1" x14ac:dyDescent="0.3">
      <c r="A262" s="141" t="s">
        <v>351</v>
      </c>
      <c r="D262" s="160"/>
      <c r="E262" s="160"/>
      <c r="F262" s="160"/>
      <c r="G262" s="160"/>
      <c r="H262" s="140"/>
      <c r="K262" s="160"/>
      <c r="L262" s="160"/>
      <c r="M262" s="160"/>
      <c r="N262" s="160"/>
    </row>
    <row r="263" spans="1:14" outlineLevel="1" x14ac:dyDescent="0.3">
      <c r="A263" s="141" t="s">
        <v>352</v>
      </c>
      <c r="D263" s="160"/>
      <c r="E263" s="160"/>
      <c r="F263" s="160"/>
      <c r="G263" s="160"/>
      <c r="H263" s="140"/>
      <c r="K263" s="160"/>
      <c r="L263" s="160"/>
      <c r="M263" s="160"/>
      <c r="N263" s="160"/>
    </row>
    <row r="264" spans="1:14" outlineLevel="1" x14ac:dyDescent="0.3">
      <c r="A264" s="141" t="s">
        <v>353</v>
      </c>
      <c r="D264" s="160"/>
      <c r="E264" s="160"/>
      <c r="F264" s="160"/>
      <c r="G264" s="160"/>
      <c r="H264" s="140"/>
      <c r="K264" s="160"/>
      <c r="L264" s="160"/>
      <c r="M264" s="160"/>
      <c r="N264" s="160"/>
    </row>
    <row r="265" spans="1:14" outlineLevel="1" x14ac:dyDescent="0.3">
      <c r="A265" s="141" t="s">
        <v>354</v>
      </c>
      <c r="D265" s="160"/>
      <c r="E265" s="160"/>
      <c r="F265" s="160"/>
      <c r="G265" s="160"/>
      <c r="H265" s="140"/>
      <c r="K265" s="160"/>
      <c r="L265" s="160"/>
      <c r="M265" s="160"/>
      <c r="N265" s="160"/>
    </row>
    <row r="266" spans="1:14" outlineLevel="1" x14ac:dyDescent="0.3">
      <c r="A266" s="141" t="s">
        <v>355</v>
      </c>
      <c r="D266" s="160"/>
      <c r="E266" s="160"/>
      <c r="F266" s="160"/>
      <c r="G266" s="160"/>
      <c r="H266" s="140"/>
      <c r="K266" s="160"/>
      <c r="L266" s="160"/>
      <c r="M266" s="160"/>
      <c r="N266" s="160"/>
    </row>
    <row r="267" spans="1:14" outlineLevel="1" x14ac:dyDescent="0.3">
      <c r="A267" s="141" t="s">
        <v>356</v>
      </c>
      <c r="D267" s="160"/>
      <c r="E267" s="160"/>
      <c r="F267" s="160"/>
      <c r="G267" s="160"/>
      <c r="H267" s="140"/>
      <c r="K267" s="160"/>
      <c r="L267" s="160"/>
      <c r="M267" s="160"/>
      <c r="N267" s="160"/>
    </row>
    <row r="268" spans="1:14" outlineLevel="1" x14ac:dyDescent="0.3">
      <c r="A268" s="141" t="s">
        <v>357</v>
      </c>
      <c r="D268" s="160"/>
      <c r="E268" s="160"/>
      <c r="F268" s="160"/>
      <c r="G268" s="160"/>
      <c r="H268" s="140"/>
      <c r="K268" s="160"/>
      <c r="L268" s="160"/>
      <c r="M268" s="160"/>
      <c r="N268" s="160"/>
    </row>
    <row r="269" spans="1:14" outlineLevel="1" x14ac:dyDescent="0.3">
      <c r="A269" s="141" t="s">
        <v>358</v>
      </c>
      <c r="D269" s="160"/>
      <c r="E269" s="160"/>
      <c r="F269" s="160"/>
      <c r="G269" s="160"/>
      <c r="H269" s="140"/>
      <c r="K269" s="160"/>
      <c r="L269" s="160"/>
      <c r="M269" s="160"/>
      <c r="N269" s="160"/>
    </row>
    <row r="270" spans="1:14" outlineLevel="1" x14ac:dyDescent="0.3">
      <c r="A270" s="141" t="s">
        <v>359</v>
      </c>
      <c r="D270" s="160"/>
      <c r="E270" s="160"/>
      <c r="F270" s="160"/>
      <c r="G270" s="160"/>
      <c r="H270" s="140"/>
      <c r="K270" s="160"/>
      <c r="L270" s="160"/>
      <c r="M270" s="160"/>
      <c r="N270" s="160"/>
    </row>
    <row r="271" spans="1:14" outlineLevel="1" x14ac:dyDescent="0.3">
      <c r="A271" s="141" t="s">
        <v>360</v>
      </c>
      <c r="D271" s="160"/>
      <c r="E271" s="160"/>
      <c r="F271" s="160"/>
      <c r="G271" s="160"/>
      <c r="H271" s="140"/>
      <c r="K271" s="160"/>
      <c r="L271" s="160"/>
      <c r="M271" s="160"/>
      <c r="N271" s="160"/>
    </row>
    <row r="272" spans="1:14" outlineLevel="1" x14ac:dyDescent="0.3">
      <c r="A272" s="141" t="s">
        <v>361</v>
      </c>
      <c r="D272" s="160"/>
      <c r="E272" s="160"/>
      <c r="F272" s="160"/>
      <c r="G272" s="160"/>
      <c r="H272" s="140"/>
      <c r="K272" s="160"/>
      <c r="L272" s="160"/>
      <c r="M272" s="160"/>
      <c r="N272" s="160"/>
    </row>
    <row r="273" spans="1:14" outlineLevel="1" x14ac:dyDescent="0.3">
      <c r="A273" s="141" t="s">
        <v>362</v>
      </c>
      <c r="D273" s="160"/>
      <c r="E273" s="160"/>
      <c r="F273" s="160"/>
      <c r="G273" s="160"/>
      <c r="H273" s="140"/>
      <c r="K273" s="160"/>
      <c r="L273" s="160"/>
      <c r="M273" s="160"/>
      <c r="N273" s="160"/>
    </row>
    <row r="274" spans="1:14" outlineLevel="1" x14ac:dyDescent="0.3">
      <c r="A274" s="141" t="s">
        <v>363</v>
      </c>
      <c r="D274" s="160"/>
      <c r="E274" s="160"/>
      <c r="F274" s="160"/>
      <c r="G274" s="160"/>
      <c r="H274" s="140"/>
      <c r="K274" s="160"/>
      <c r="L274" s="160"/>
      <c r="M274" s="160"/>
      <c r="N274" s="160"/>
    </row>
    <row r="275" spans="1:14" outlineLevel="1" x14ac:dyDescent="0.3">
      <c r="A275" s="141" t="s">
        <v>364</v>
      </c>
      <c r="D275" s="160"/>
      <c r="E275" s="160"/>
      <c r="F275" s="160"/>
      <c r="G275" s="160"/>
      <c r="H275" s="140"/>
      <c r="K275" s="160"/>
      <c r="L275" s="160"/>
      <c r="M275" s="160"/>
      <c r="N275" s="160"/>
    </row>
    <row r="276" spans="1:14" outlineLevel="1" x14ac:dyDescent="0.3">
      <c r="A276" s="141" t="s">
        <v>365</v>
      </c>
      <c r="D276" s="160"/>
      <c r="E276" s="160"/>
      <c r="F276" s="160"/>
      <c r="G276" s="160"/>
      <c r="H276" s="140"/>
      <c r="K276" s="160"/>
      <c r="L276" s="160"/>
      <c r="M276" s="160"/>
      <c r="N276" s="160"/>
    </row>
    <row r="277" spans="1:14" outlineLevel="1" x14ac:dyDescent="0.3">
      <c r="A277" s="141" t="s">
        <v>366</v>
      </c>
      <c r="D277" s="160"/>
      <c r="E277" s="160"/>
      <c r="F277" s="160"/>
      <c r="G277" s="160"/>
      <c r="H277" s="140"/>
      <c r="K277" s="160"/>
      <c r="L277" s="160"/>
      <c r="M277" s="160"/>
      <c r="N277" s="160"/>
    </row>
    <row r="278" spans="1:14" outlineLevel="1" x14ac:dyDescent="0.3">
      <c r="A278" s="141" t="s">
        <v>367</v>
      </c>
      <c r="D278" s="160"/>
      <c r="E278" s="160"/>
      <c r="F278" s="160"/>
      <c r="G278" s="160"/>
      <c r="H278" s="140"/>
      <c r="K278" s="160"/>
      <c r="L278" s="160"/>
      <c r="M278" s="160"/>
      <c r="N278" s="160"/>
    </row>
    <row r="279" spans="1:14" outlineLevel="1" x14ac:dyDescent="0.3">
      <c r="A279" s="141" t="s">
        <v>368</v>
      </c>
      <c r="D279" s="160"/>
      <c r="E279" s="160"/>
      <c r="F279" s="160"/>
      <c r="G279" s="160"/>
      <c r="H279" s="140"/>
      <c r="K279" s="160"/>
      <c r="L279" s="160"/>
      <c r="M279" s="160"/>
      <c r="N279" s="160"/>
    </row>
    <row r="280" spans="1:14" outlineLevel="1" x14ac:dyDescent="0.3">
      <c r="A280" s="141" t="s">
        <v>369</v>
      </c>
      <c r="D280" s="160"/>
      <c r="E280" s="160"/>
      <c r="F280" s="160"/>
      <c r="G280" s="160"/>
      <c r="H280" s="140"/>
      <c r="K280" s="160"/>
      <c r="L280" s="160"/>
      <c r="M280" s="160"/>
      <c r="N280" s="160"/>
    </row>
    <row r="281" spans="1:14" outlineLevel="1" x14ac:dyDescent="0.3">
      <c r="A281" s="141" t="s">
        <v>370</v>
      </c>
      <c r="D281" s="160"/>
      <c r="E281" s="160"/>
      <c r="F281" s="160"/>
      <c r="G281" s="160"/>
      <c r="H281" s="140"/>
      <c r="K281" s="160"/>
      <c r="L281" s="160"/>
      <c r="M281" s="160"/>
      <c r="N281" s="160"/>
    </row>
    <row r="282" spans="1:14" outlineLevel="1" x14ac:dyDescent="0.3">
      <c r="A282" s="141" t="s">
        <v>371</v>
      </c>
      <c r="D282" s="160"/>
      <c r="E282" s="160"/>
      <c r="F282" s="160"/>
      <c r="G282" s="160"/>
      <c r="H282" s="140"/>
      <c r="K282" s="160"/>
      <c r="L282" s="160"/>
      <c r="M282" s="160"/>
      <c r="N282" s="160"/>
    </row>
    <row r="283" spans="1:14" outlineLevel="1" x14ac:dyDescent="0.3">
      <c r="A283" s="141" t="s">
        <v>372</v>
      </c>
      <c r="D283" s="160"/>
      <c r="E283" s="160"/>
      <c r="F283" s="160"/>
      <c r="G283" s="160"/>
      <c r="H283" s="140"/>
      <c r="K283" s="160"/>
      <c r="L283" s="160"/>
      <c r="M283" s="160"/>
      <c r="N283" s="160"/>
    </row>
    <row r="284" spans="1:14" outlineLevel="1" x14ac:dyDescent="0.3">
      <c r="A284" s="141" t="s">
        <v>373</v>
      </c>
      <c r="D284" s="160"/>
      <c r="E284" s="160"/>
      <c r="F284" s="160"/>
      <c r="G284" s="160"/>
      <c r="H284" s="140"/>
      <c r="K284" s="160"/>
      <c r="L284" s="160"/>
      <c r="M284" s="160"/>
      <c r="N284" s="160"/>
    </row>
    <row r="285" spans="1:14" ht="18" x14ac:dyDescent="0.25">
      <c r="A285" s="152"/>
      <c r="B285" s="152" t="s">
        <v>1298</v>
      </c>
      <c r="C285" s="152"/>
      <c r="D285" s="152"/>
      <c r="E285" s="152"/>
      <c r="F285" s="151"/>
      <c r="G285" s="150"/>
      <c r="H285" s="140"/>
      <c r="I285" s="149"/>
      <c r="J285" s="149"/>
      <c r="K285" s="149"/>
      <c r="L285" s="149"/>
      <c r="M285" s="148"/>
    </row>
    <row r="286" spans="1:14" ht="18" x14ac:dyDescent="0.25">
      <c r="A286" s="164" t="s">
        <v>1297</v>
      </c>
      <c r="B286" s="162"/>
      <c r="C286" s="162"/>
      <c r="D286" s="162"/>
      <c r="E286" s="162"/>
      <c r="F286" s="163"/>
      <c r="G286" s="162"/>
      <c r="H286" s="140"/>
      <c r="I286" s="149"/>
      <c r="J286" s="149"/>
      <c r="K286" s="149"/>
      <c r="L286" s="149"/>
      <c r="M286" s="148"/>
    </row>
    <row r="287" spans="1:14" ht="18" x14ac:dyDescent="0.25">
      <c r="A287" s="164" t="s">
        <v>1296</v>
      </c>
      <c r="B287" s="162"/>
      <c r="C287" s="162"/>
      <c r="D287" s="162"/>
      <c r="E287" s="162"/>
      <c r="F287" s="163"/>
      <c r="G287" s="162"/>
      <c r="H287" s="140"/>
      <c r="I287" s="149"/>
      <c r="J287" s="149"/>
      <c r="K287" s="149"/>
      <c r="L287" s="149"/>
      <c r="M287" s="148"/>
    </row>
    <row r="288" spans="1:14" x14ac:dyDescent="0.25">
      <c r="A288" s="141" t="s">
        <v>374</v>
      </c>
      <c r="B288" s="143" t="s">
        <v>1295</v>
      </c>
      <c r="C288" s="153">
        <f>ROW(B38)</f>
        <v>38</v>
      </c>
      <c r="D288" s="161"/>
      <c r="E288" s="161"/>
      <c r="F288" s="161"/>
      <c r="G288" s="161"/>
      <c r="H288" s="140"/>
      <c r="I288" s="143"/>
      <c r="J288" s="153"/>
      <c r="L288" s="161"/>
      <c r="M288" s="161"/>
      <c r="N288" s="161"/>
    </row>
    <row r="289" spans="1:14" x14ac:dyDescent="0.25">
      <c r="A289" s="141" t="s">
        <v>375</v>
      </c>
      <c r="B289" s="143" t="s">
        <v>1294</v>
      </c>
      <c r="C289" s="153">
        <f>ROW(B39)</f>
        <v>39</v>
      </c>
      <c r="E289" s="161"/>
      <c r="F289" s="161"/>
      <c r="H289" s="140"/>
      <c r="I289" s="143"/>
      <c r="J289" s="153"/>
      <c r="L289" s="161"/>
      <c r="M289" s="161"/>
    </row>
    <row r="290" spans="1:14" ht="28.8" x14ac:dyDescent="0.25">
      <c r="A290" s="141" t="s">
        <v>376</v>
      </c>
      <c r="B290" s="143" t="s">
        <v>1293</v>
      </c>
      <c r="C290" s="158" t="s">
        <v>1292</v>
      </c>
      <c r="G290" s="156"/>
      <c r="H290" s="140"/>
      <c r="I290" s="143"/>
      <c r="J290" s="153"/>
      <c r="K290" s="153"/>
      <c r="L290" s="156"/>
      <c r="M290" s="161"/>
      <c r="N290" s="156"/>
    </row>
    <row r="291" spans="1:14" x14ac:dyDescent="0.25">
      <c r="A291" s="141" t="s">
        <v>377</v>
      </c>
      <c r="B291" s="143" t="s">
        <v>1291</v>
      </c>
      <c r="C291" s="153" t="str">
        <f ca="1">IF(ISREF(INDIRECT("'B1. HTT Mortgage Assets'!A1")),ROW('B1. HTT Mortgage Assets'!B43)&amp;" for Mortgage Assets","")</f>
        <v>43 for Mortgage Assets</v>
      </c>
      <c r="D291" s="153"/>
      <c r="E291" s="156"/>
      <c r="F291" s="161"/>
      <c r="H291" s="140"/>
      <c r="I291" s="143"/>
      <c r="J291" s="153"/>
    </row>
    <row r="292" spans="1:14" x14ac:dyDescent="0.3">
      <c r="A292" s="141" t="s">
        <v>378</v>
      </c>
      <c r="B292" s="143" t="s">
        <v>1290</v>
      </c>
      <c r="C292" s="153">
        <f>ROW(B52)</f>
        <v>52</v>
      </c>
      <c r="G292" s="156"/>
      <c r="H292" s="140"/>
      <c r="I292" s="143"/>
      <c r="J292" s="160"/>
      <c r="K292" s="153"/>
      <c r="L292" s="156"/>
      <c r="N292" s="156"/>
    </row>
    <row r="293" spans="1:14" x14ac:dyDescent="0.3">
      <c r="A293" s="141" t="s">
        <v>379</v>
      </c>
      <c r="B293" s="143" t="s">
        <v>1289</v>
      </c>
      <c r="C293" s="159" t="str">
        <f ca="1">IF(ISREF(INDIRECT("'B1. HTT Mortgage Assets'!A1")),ROW('B1. HTT Mortgage Assets'!B186)&amp;" for Residential Mortgage Assets","")</f>
        <v>186 for Residential Mortgage Assets</v>
      </c>
      <c r="D293" s="153" t="str">
        <f ca="1">IF(ISREF(INDIRECT("'B1. HTT Mortgage Assets'!A1")),ROW('B1. HTT Mortgage Assets'!B424 )&amp; " for Commercial Mortgage Assets","")</f>
        <v>424 for Commercial Mortgage Assets</v>
      </c>
      <c r="E293" s="156"/>
      <c r="F293" s="153"/>
      <c r="G293" s="153"/>
      <c r="H293" s="140"/>
      <c r="I293" s="143"/>
      <c r="M293" s="156"/>
    </row>
    <row r="294" spans="1:14" x14ac:dyDescent="0.3">
      <c r="A294" s="141" t="s">
        <v>380</v>
      </c>
      <c r="B294" s="143" t="s">
        <v>1288</v>
      </c>
      <c r="C294" s="159" t="s">
        <v>381</v>
      </c>
      <c r="H294" s="140"/>
      <c r="I294" s="143"/>
      <c r="J294" s="153"/>
      <c r="M294" s="156"/>
    </row>
    <row r="295" spans="1:14" x14ac:dyDescent="0.25">
      <c r="A295" s="141" t="s">
        <v>382</v>
      </c>
      <c r="B295" s="143" t="s">
        <v>1287</v>
      </c>
      <c r="C295" s="153" t="str">
        <f ca="1">IF(ISREF(INDIRECT("'B1. HTT Mortgage Assets'!A1")),ROW('B1. HTT Mortgage Assets'!B149)&amp;" for Mortgage Assets","")</f>
        <v>149 for Mortgage Assets</v>
      </c>
      <c r="D295" s="153"/>
      <c r="F295" s="153"/>
      <c r="H295" s="140"/>
      <c r="I295" s="143"/>
      <c r="J295" s="153"/>
      <c r="L295" s="156"/>
      <c r="M295" s="156"/>
    </row>
    <row r="296" spans="1:14" x14ac:dyDescent="0.25">
      <c r="A296" s="141" t="s">
        <v>383</v>
      </c>
      <c r="B296" s="143" t="s">
        <v>1286</v>
      </c>
      <c r="C296" s="153">
        <f>ROW(B111)</f>
        <v>111</v>
      </c>
      <c r="F296" s="156"/>
      <c r="H296" s="140"/>
      <c r="I296" s="143"/>
      <c r="J296" s="153"/>
      <c r="L296" s="156"/>
      <c r="M296" s="156"/>
    </row>
    <row r="297" spans="1:14" x14ac:dyDescent="0.25">
      <c r="A297" s="141" t="s">
        <v>384</v>
      </c>
      <c r="B297" s="143" t="s">
        <v>1285</v>
      </c>
      <c r="C297" s="153">
        <f>ROW(B163)</f>
        <v>163</v>
      </c>
      <c r="E297" s="156"/>
      <c r="F297" s="156"/>
      <c r="H297" s="140"/>
      <c r="J297" s="153"/>
      <c r="L297" s="156"/>
    </row>
    <row r="298" spans="1:14" x14ac:dyDescent="0.25">
      <c r="A298" s="141" t="s">
        <v>385</v>
      </c>
      <c r="B298" s="143" t="s">
        <v>1284</v>
      </c>
      <c r="C298" s="153">
        <f>ROW(B137)</f>
        <v>137</v>
      </c>
      <c r="E298" s="156"/>
      <c r="F298" s="156"/>
      <c r="H298" s="140"/>
      <c r="I298" s="143"/>
      <c r="J298" s="153"/>
      <c r="L298" s="156"/>
    </row>
    <row r="299" spans="1:14" x14ac:dyDescent="0.25">
      <c r="A299" s="141" t="s">
        <v>386</v>
      </c>
      <c r="B299" s="143" t="s">
        <v>1283</v>
      </c>
      <c r="C299" s="158"/>
      <c r="E299" s="156"/>
      <c r="H299" s="140"/>
      <c r="I299" s="143"/>
      <c r="J299" s="153"/>
      <c r="L299" s="156"/>
    </row>
    <row r="300" spans="1:14" x14ac:dyDescent="0.25">
      <c r="A300" s="141" t="s">
        <v>387</v>
      </c>
      <c r="B300" s="143" t="s">
        <v>1282</v>
      </c>
      <c r="C300" s="153" t="s">
        <v>388</v>
      </c>
      <c r="D300" s="153" t="s">
        <v>1281</v>
      </c>
      <c r="E300" s="156"/>
      <c r="F300" s="157" t="s">
        <v>1280</v>
      </c>
      <c r="H300" s="140"/>
      <c r="I300" s="143"/>
      <c r="J300" s="153"/>
      <c r="K300" s="153"/>
      <c r="L300" s="156"/>
    </row>
    <row r="301" spans="1:14" outlineLevel="1" x14ac:dyDescent="0.25">
      <c r="A301" s="141" t="s">
        <v>389</v>
      </c>
      <c r="B301" s="143" t="s">
        <v>1279</v>
      </c>
      <c r="C301" s="153" t="s">
        <v>390</v>
      </c>
      <c r="H301" s="140"/>
      <c r="I301" s="143"/>
      <c r="J301" s="153"/>
      <c r="K301" s="153"/>
      <c r="L301" s="156"/>
    </row>
    <row r="302" spans="1:14" outlineLevel="1" x14ac:dyDescent="0.25">
      <c r="A302" s="141" t="s">
        <v>391</v>
      </c>
      <c r="B302" s="143" t="s">
        <v>1278</v>
      </c>
      <c r="C302" s="153" t="str">
        <f>ROW('C. HTT Harmonised Glossary'!B18)&amp;" for Harmonised Glossary"</f>
        <v>18 for Harmonised Glossary</v>
      </c>
      <c r="H302" s="140"/>
      <c r="I302" s="143"/>
      <c r="J302" s="153"/>
      <c r="K302" s="153"/>
      <c r="L302" s="156"/>
    </row>
    <row r="303" spans="1:14" outlineLevel="1" x14ac:dyDescent="0.25">
      <c r="A303" s="141" t="s">
        <v>392</v>
      </c>
      <c r="B303" s="143" t="s">
        <v>1277</v>
      </c>
      <c r="C303" s="153">
        <f>ROW(B65)</f>
        <v>65</v>
      </c>
      <c r="H303" s="140"/>
      <c r="I303" s="143"/>
      <c r="J303" s="153"/>
      <c r="K303" s="153"/>
      <c r="L303" s="156"/>
    </row>
    <row r="304" spans="1:14" outlineLevel="1" x14ac:dyDescent="0.25">
      <c r="A304" s="141" t="s">
        <v>393</v>
      </c>
      <c r="B304" s="143" t="s">
        <v>1276</v>
      </c>
      <c r="C304" s="153">
        <f>ROW(B88)</f>
        <v>88</v>
      </c>
      <c r="H304" s="140"/>
      <c r="I304" s="143"/>
      <c r="J304" s="153"/>
      <c r="K304" s="153"/>
      <c r="L304" s="156"/>
    </row>
    <row r="305" spans="1:14" outlineLevel="1" x14ac:dyDescent="0.25">
      <c r="A305" s="141" t="s">
        <v>394</v>
      </c>
      <c r="B305" s="143" t="s">
        <v>1275</v>
      </c>
      <c r="C305" s="153" t="s">
        <v>395</v>
      </c>
      <c r="E305" s="156"/>
      <c r="H305" s="140"/>
      <c r="I305" s="143"/>
      <c r="J305" s="153"/>
      <c r="K305" s="153"/>
      <c r="L305" s="156"/>
      <c r="N305" s="139"/>
    </row>
    <row r="306" spans="1:14" outlineLevel="1" x14ac:dyDescent="0.25">
      <c r="A306" s="141" t="s">
        <v>396</v>
      </c>
      <c r="B306" s="143" t="s">
        <v>1274</v>
      </c>
      <c r="C306" s="153">
        <v>44</v>
      </c>
      <c r="E306" s="156"/>
      <c r="H306" s="140"/>
      <c r="I306" s="143"/>
      <c r="J306" s="153"/>
      <c r="K306" s="153"/>
      <c r="L306" s="156"/>
      <c r="N306" s="139"/>
    </row>
    <row r="307" spans="1:14" outlineLevel="1" x14ac:dyDescent="0.25">
      <c r="A307" s="141" t="s">
        <v>397</v>
      </c>
      <c r="B307" s="143" t="s">
        <v>1273</v>
      </c>
      <c r="C307" s="153" t="str">
        <f ca="1">IF(ISREF(INDIRECT("'B1. HTT Mortgage Assets'!A1")),ROW('B1. HTT Mortgage Assets'!B179)&amp; " for Mortgage Assets","")</f>
        <v>179 for Mortgage Assets</v>
      </c>
      <c r="E307" s="156"/>
      <c r="H307" s="140"/>
      <c r="I307" s="143"/>
      <c r="J307" s="153"/>
      <c r="K307" s="153"/>
      <c r="L307" s="156"/>
      <c r="N307" s="139"/>
    </row>
    <row r="308" spans="1:14" outlineLevel="1" x14ac:dyDescent="0.25">
      <c r="A308" s="141" t="s">
        <v>398</v>
      </c>
      <c r="B308" s="143"/>
      <c r="E308" s="156"/>
      <c r="H308" s="140"/>
      <c r="I308" s="143"/>
      <c r="J308" s="153"/>
      <c r="K308" s="153"/>
      <c r="L308" s="156"/>
      <c r="N308" s="139"/>
    </row>
    <row r="309" spans="1:14" outlineLevel="1" x14ac:dyDescent="0.25">
      <c r="A309" s="141" t="s">
        <v>399</v>
      </c>
      <c r="E309" s="156"/>
      <c r="H309" s="140"/>
      <c r="I309" s="143"/>
      <c r="J309" s="153"/>
      <c r="K309" s="153"/>
      <c r="L309" s="156"/>
      <c r="N309" s="139"/>
    </row>
    <row r="310" spans="1:14" outlineLevel="1" x14ac:dyDescent="0.25">
      <c r="A310" s="141" t="s">
        <v>400</v>
      </c>
      <c r="H310" s="140"/>
      <c r="N310" s="139"/>
    </row>
    <row r="311" spans="1:14" ht="36" x14ac:dyDescent="0.25">
      <c r="A311" s="151"/>
      <c r="B311" s="152" t="s">
        <v>401</v>
      </c>
      <c r="C311" s="151"/>
      <c r="D311" s="151"/>
      <c r="E311" s="151"/>
      <c r="F311" s="151"/>
      <c r="G311" s="150"/>
      <c r="H311" s="140"/>
      <c r="I311" s="149"/>
      <c r="J311" s="148"/>
      <c r="K311" s="148"/>
      <c r="L311" s="148"/>
      <c r="M311" s="148"/>
      <c r="N311" s="139"/>
    </row>
    <row r="312" spans="1:14" x14ac:dyDescent="0.25">
      <c r="A312" s="141" t="s">
        <v>402</v>
      </c>
      <c r="B312" s="154" t="s">
        <v>403</v>
      </c>
      <c r="C312" s="155">
        <v>131.19223427</v>
      </c>
      <c r="H312" s="140"/>
      <c r="I312" s="154"/>
      <c r="J312" s="153"/>
      <c r="N312" s="139"/>
    </row>
    <row r="313" spans="1:14" outlineLevel="1" x14ac:dyDescent="0.25">
      <c r="A313" s="141" t="s">
        <v>404</v>
      </c>
      <c r="B313" s="154" t="s">
        <v>405</v>
      </c>
      <c r="C313" s="155"/>
      <c r="H313" s="140"/>
      <c r="I313" s="154"/>
      <c r="J313" s="153"/>
      <c r="N313" s="139"/>
    </row>
    <row r="314" spans="1:14" outlineLevel="1" x14ac:dyDescent="0.25">
      <c r="A314" s="141" t="s">
        <v>406</v>
      </c>
      <c r="B314" s="154" t="s">
        <v>407</v>
      </c>
      <c r="C314" s="155"/>
      <c r="H314" s="140"/>
      <c r="I314" s="154"/>
      <c r="J314" s="153"/>
      <c r="N314" s="139"/>
    </row>
    <row r="315" spans="1:14" outlineLevel="1" x14ac:dyDescent="0.25">
      <c r="A315" s="141" t="s">
        <v>408</v>
      </c>
      <c r="B315" s="154"/>
      <c r="C315" s="155"/>
      <c r="H315" s="140"/>
      <c r="I315" s="154"/>
      <c r="J315" s="153"/>
      <c r="N315" s="139"/>
    </row>
    <row r="316" spans="1:14" outlineLevel="1" x14ac:dyDescent="0.25">
      <c r="A316" s="141" t="s">
        <v>409</v>
      </c>
      <c r="B316" s="154"/>
      <c r="C316" s="153"/>
      <c r="H316" s="140"/>
      <c r="I316" s="154"/>
      <c r="J316" s="153"/>
      <c r="N316" s="139"/>
    </row>
    <row r="317" spans="1:14" outlineLevel="1" x14ac:dyDescent="0.25">
      <c r="A317" s="141" t="s">
        <v>410</v>
      </c>
      <c r="B317" s="154"/>
      <c r="C317" s="153"/>
      <c r="H317" s="140"/>
      <c r="I317" s="154"/>
      <c r="J317" s="153"/>
      <c r="N317" s="139"/>
    </row>
    <row r="318" spans="1:14" outlineLevel="1" x14ac:dyDescent="0.25">
      <c r="A318" s="141" t="s">
        <v>411</v>
      </c>
      <c r="B318" s="154"/>
      <c r="C318" s="153"/>
      <c r="H318" s="140"/>
      <c r="I318" s="154"/>
      <c r="J318" s="153"/>
      <c r="N318" s="139"/>
    </row>
    <row r="319" spans="1:14" ht="18" x14ac:dyDescent="0.25">
      <c r="A319" s="151"/>
      <c r="B319" s="152" t="s">
        <v>412</v>
      </c>
      <c r="C319" s="151"/>
      <c r="D319" s="151"/>
      <c r="E319" s="151"/>
      <c r="F319" s="151"/>
      <c r="G319" s="150"/>
      <c r="H319" s="140"/>
      <c r="I319" s="149"/>
      <c r="J319" s="148"/>
      <c r="K319" s="148"/>
      <c r="L319" s="148"/>
      <c r="M319" s="148"/>
      <c r="N319" s="139"/>
    </row>
    <row r="320" spans="1:14" ht="15" customHeight="1" outlineLevel="1" x14ac:dyDescent="0.25">
      <c r="A320" s="146"/>
      <c r="B320" s="147" t="s">
        <v>413</v>
      </c>
      <c r="C320" s="146"/>
      <c r="D320" s="146"/>
      <c r="E320" s="145"/>
      <c r="F320" s="144"/>
      <c r="G320" s="144"/>
      <c r="H320" s="140"/>
      <c r="L320" s="140"/>
      <c r="M320" s="140"/>
      <c r="N320" s="139"/>
    </row>
    <row r="321" spans="1:14" outlineLevel="1" x14ac:dyDescent="0.25">
      <c r="A321" s="141" t="s">
        <v>414</v>
      </c>
      <c r="B321" s="143" t="s">
        <v>1272</v>
      </c>
      <c r="C321" s="143"/>
      <c r="H321" s="140"/>
      <c r="I321" s="139"/>
      <c r="J321" s="139"/>
      <c r="K321" s="139"/>
      <c r="L321" s="139"/>
      <c r="M321" s="139"/>
      <c r="N321" s="139"/>
    </row>
    <row r="322" spans="1:14" outlineLevel="1" x14ac:dyDescent="0.25">
      <c r="A322" s="141" t="s">
        <v>415</v>
      </c>
      <c r="B322" s="143" t="s">
        <v>1271</v>
      </c>
      <c r="C322" s="143"/>
      <c r="H322" s="140"/>
      <c r="I322" s="139"/>
      <c r="J322" s="139"/>
      <c r="K322" s="139"/>
      <c r="L322" s="139"/>
      <c r="M322" s="139"/>
      <c r="N322" s="139"/>
    </row>
    <row r="323" spans="1:14" outlineLevel="1" x14ac:dyDescent="0.25">
      <c r="A323" s="141" t="s">
        <v>416</v>
      </c>
      <c r="B323" s="143" t="s">
        <v>417</v>
      </c>
      <c r="C323" s="143"/>
      <c r="H323" s="140"/>
      <c r="I323" s="139"/>
      <c r="J323" s="139"/>
      <c r="K323" s="139"/>
      <c r="L323" s="139"/>
      <c r="M323" s="139"/>
      <c r="N323" s="139"/>
    </row>
    <row r="324" spans="1:14" outlineLevel="1" x14ac:dyDescent="0.25">
      <c r="A324" s="141" t="s">
        <v>418</v>
      </c>
      <c r="B324" s="143" t="s">
        <v>419</v>
      </c>
      <c r="H324" s="140"/>
      <c r="I324" s="139"/>
      <c r="J324" s="139"/>
      <c r="K324" s="139"/>
      <c r="L324" s="139"/>
      <c r="M324" s="139"/>
      <c r="N324" s="139"/>
    </row>
    <row r="325" spans="1:14" outlineLevel="1" x14ac:dyDescent="0.25">
      <c r="A325" s="141" t="s">
        <v>420</v>
      </c>
      <c r="B325" s="143" t="s">
        <v>421</v>
      </c>
      <c r="H325" s="140"/>
      <c r="I325" s="139"/>
      <c r="J325" s="139"/>
      <c r="K325" s="139"/>
      <c r="L325" s="139"/>
      <c r="M325" s="139"/>
      <c r="N325" s="139"/>
    </row>
    <row r="326" spans="1:14" outlineLevel="1" x14ac:dyDescent="0.25">
      <c r="A326" s="141" t="s">
        <v>422</v>
      </c>
      <c r="B326" s="143" t="s">
        <v>823</v>
      </c>
      <c r="H326" s="140"/>
      <c r="I326" s="139"/>
      <c r="J326" s="139"/>
      <c r="K326" s="139"/>
      <c r="L326" s="139"/>
      <c r="M326" s="139"/>
      <c r="N326" s="139"/>
    </row>
    <row r="327" spans="1:14" outlineLevel="1" x14ac:dyDescent="0.25">
      <c r="A327" s="141" t="s">
        <v>423</v>
      </c>
      <c r="B327" s="143" t="s">
        <v>424</v>
      </c>
      <c r="H327" s="140"/>
      <c r="I327" s="139"/>
      <c r="J327" s="139"/>
      <c r="K327" s="139"/>
      <c r="L327" s="139"/>
      <c r="M327" s="139"/>
      <c r="N327" s="139"/>
    </row>
    <row r="328" spans="1:14" outlineLevel="1" x14ac:dyDescent="0.25">
      <c r="A328" s="141" t="s">
        <v>425</v>
      </c>
      <c r="B328" s="143" t="s">
        <v>426</v>
      </c>
      <c r="H328" s="140"/>
      <c r="I328" s="139"/>
      <c r="J328" s="139"/>
      <c r="K328" s="139"/>
      <c r="L328" s="139"/>
      <c r="M328" s="139"/>
      <c r="N328" s="139"/>
    </row>
    <row r="329" spans="1:14" outlineLevel="1" x14ac:dyDescent="0.25">
      <c r="A329" s="141" t="s">
        <v>427</v>
      </c>
      <c r="B329" s="143" t="s">
        <v>1270</v>
      </c>
      <c r="H329" s="140"/>
      <c r="I329" s="139"/>
      <c r="J329" s="139"/>
      <c r="K329" s="139"/>
      <c r="L329" s="139"/>
      <c r="M329" s="139"/>
      <c r="N329" s="139"/>
    </row>
    <row r="330" spans="1:14" outlineLevel="1" x14ac:dyDescent="0.25">
      <c r="A330" s="141" t="s">
        <v>428</v>
      </c>
      <c r="B330" s="142" t="s">
        <v>429</v>
      </c>
      <c r="H330" s="140"/>
      <c r="I330" s="139"/>
      <c r="J330" s="139"/>
      <c r="K330" s="139"/>
      <c r="L330" s="139"/>
      <c r="M330" s="139"/>
      <c r="N330" s="139"/>
    </row>
    <row r="331" spans="1:14" outlineLevel="1" x14ac:dyDescent="0.25">
      <c r="A331" s="141" t="s">
        <v>430</v>
      </c>
      <c r="B331" s="142" t="s">
        <v>429</v>
      </c>
      <c r="H331" s="140"/>
      <c r="I331" s="139"/>
      <c r="J331" s="139"/>
      <c r="K331" s="139"/>
      <c r="L331" s="139"/>
      <c r="M331" s="139"/>
      <c r="N331" s="139"/>
    </row>
    <row r="332" spans="1:14" outlineLevel="1" x14ac:dyDescent="0.25">
      <c r="A332" s="141" t="s">
        <v>431</v>
      </c>
      <c r="B332" s="142" t="s">
        <v>429</v>
      </c>
      <c r="H332" s="140"/>
      <c r="I332" s="139"/>
      <c r="J332" s="139"/>
      <c r="K332" s="139"/>
      <c r="L332" s="139"/>
      <c r="M332" s="139"/>
      <c r="N332" s="139"/>
    </row>
    <row r="333" spans="1:14" outlineLevel="1" x14ac:dyDescent="0.25">
      <c r="A333" s="141" t="s">
        <v>432</v>
      </c>
      <c r="B333" s="142" t="s">
        <v>429</v>
      </c>
      <c r="H333" s="140"/>
      <c r="I333" s="139"/>
      <c r="J333" s="139"/>
      <c r="K333" s="139"/>
      <c r="L333" s="139"/>
      <c r="M333" s="139"/>
      <c r="N333" s="139"/>
    </row>
    <row r="334" spans="1:14" outlineLevel="1" x14ac:dyDescent="0.25">
      <c r="A334" s="141" t="s">
        <v>433</v>
      </c>
      <c r="B334" s="142" t="s">
        <v>429</v>
      </c>
      <c r="H334" s="140"/>
      <c r="I334" s="139"/>
      <c r="J334" s="139"/>
      <c r="K334" s="139"/>
      <c r="L334" s="139"/>
      <c r="M334" s="139"/>
      <c r="N334" s="139"/>
    </row>
    <row r="335" spans="1:14" outlineLevel="1" x14ac:dyDescent="0.25">
      <c r="A335" s="141" t="s">
        <v>434</v>
      </c>
      <c r="B335" s="142" t="s">
        <v>429</v>
      </c>
      <c r="H335" s="140"/>
      <c r="I335" s="139"/>
      <c r="J335" s="139"/>
      <c r="K335" s="139"/>
      <c r="L335" s="139"/>
      <c r="M335" s="139"/>
      <c r="N335" s="139"/>
    </row>
    <row r="336" spans="1:14" outlineLevel="1" x14ac:dyDescent="0.25">
      <c r="A336" s="141" t="s">
        <v>435</v>
      </c>
      <c r="B336" s="142" t="s">
        <v>429</v>
      </c>
      <c r="H336" s="140"/>
      <c r="I336" s="139"/>
      <c r="J336" s="139"/>
      <c r="K336" s="139"/>
      <c r="L336" s="139"/>
      <c r="M336" s="139"/>
      <c r="N336" s="139"/>
    </row>
    <row r="337" spans="1:14" outlineLevel="1" x14ac:dyDescent="0.25">
      <c r="A337" s="141" t="s">
        <v>436</v>
      </c>
      <c r="B337" s="142" t="s">
        <v>429</v>
      </c>
      <c r="H337" s="140"/>
      <c r="I337" s="139"/>
      <c r="J337" s="139"/>
      <c r="K337" s="139"/>
      <c r="L337" s="139"/>
      <c r="M337" s="139"/>
      <c r="N337" s="139"/>
    </row>
    <row r="338" spans="1:14" outlineLevel="1" x14ac:dyDescent="0.25">
      <c r="A338" s="141" t="s">
        <v>437</v>
      </c>
      <c r="B338" s="142" t="s">
        <v>429</v>
      </c>
      <c r="H338" s="140"/>
      <c r="I338" s="139"/>
      <c r="J338" s="139"/>
      <c r="K338" s="139"/>
      <c r="L338" s="139"/>
      <c r="M338" s="139"/>
      <c r="N338" s="139"/>
    </row>
    <row r="339" spans="1:14" outlineLevel="1" x14ac:dyDescent="0.25">
      <c r="A339" s="141" t="s">
        <v>438</v>
      </c>
      <c r="B339" s="142" t="s">
        <v>429</v>
      </c>
      <c r="H339" s="140"/>
      <c r="I339" s="139"/>
      <c r="J339" s="139"/>
      <c r="K339" s="139"/>
      <c r="L339" s="139"/>
      <c r="M339" s="139"/>
      <c r="N339" s="139"/>
    </row>
    <row r="340" spans="1:14" outlineLevel="1" x14ac:dyDescent="0.25">
      <c r="A340" s="141" t="s">
        <v>439</v>
      </c>
      <c r="B340" s="142" t="s">
        <v>429</v>
      </c>
      <c r="H340" s="140"/>
      <c r="I340" s="139"/>
      <c r="J340" s="139"/>
      <c r="K340" s="139"/>
      <c r="L340" s="139"/>
      <c r="M340" s="139"/>
      <c r="N340" s="139"/>
    </row>
    <row r="341" spans="1:14" outlineLevel="1" x14ac:dyDescent="0.25">
      <c r="A341" s="141" t="s">
        <v>440</v>
      </c>
      <c r="B341" s="142" t="s">
        <v>429</v>
      </c>
      <c r="H341" s="140"/>
      <c r="I341" s="139"/>
      <c r="J341" s="139"/>
      <c r="K341" s="139"/>
      <c r="L341" s="139"/>
      <c r="M341" s="139"/>
      <c r="N341" s="139"/>
    </row>
    <row r="342" spans="1:14" outlineLevel="1" x14ac:dyDescent="0.25">
      <c r="A342" s="141" t="s">
        <v>441</v>
      </c>
      <c r="B342" s="142" t="s">
        <v>429</v>
      </c>
      <c r="H342" s="140"/>
      <c r="I342" s="139"/>
      <c r="J342" s="139"/>
      <c r="K342" s="139"/>
      <c r="L342" s="139"/>
      <c r="M342" s="139"/>
      <c r="N342" s="139"/>
    </row>
    <row r="343" spans="1:14" outlineLevel="1" x14ac:dyDescent="0.25">
      <c r="A343" s="141" t="s">
        <v>442</v>
      </c>
      <c r="B343" s="142" t="s">
        <v>429</v>
      </c>
      <c r="H343" s="140"/>
      <c r="I343" s="139"/>
      <c r="J343" s="139"/>
      <c r="K343" s="139"/>
      <c r="L343" s="139"/>
      <c r="M343" s="139"/>
      <c r="N343" s="139"/>
    </row>
    <row r="344" spans="1:14" outlineLevel="1" x14ac:dyDescent="0.25">
      <c r="A344" s="141" t="s">
        <v>443</v>
      </c>
      <c r="B344" s="142" t="s">
        <v>429</v>
      </c>
      <c r="H344" s="140"/>
      <c r="I344" s="139"/>
      <c r="J344" s="139"/>
      <c r="K344" s="139"/>
      <c r="L344" s="139"/>
      <c r="M344" s="139"/>
      <c r="N344" s="139"/>
    </row>
    <row r="345" spans="1:14" outlineLevel="1" x14ac:dyDescent="0.25">
      <c r="A345" s="141" t="s">
        <v>444</v>
      </c>
      <c r="B345" s="142" t="s">
        <v>429</v>
      </c>
      <c r="H345" s="140"/>
      <c r="I345" s="139"/>
      <c r="J345" s="139"/>
      <c r="K345" s="139"/>
      <c r="L345" s="139"/>
      <c r="M345" s="139"/>
      <c r="N345" s="139"/>
    </row>
    <row r="346" spans="1:14" outlineLevel="1" x14ac:dyDescent="0.25">
      <c r="A346" s="141" t="s">
        <v>445</v>
      </c>
      <c r="B346" s="142" t="s">
        <v>429</v>
      </c>
      <c r="H346" s="140"/>
      <c r="I346" s="139"/>
      <c r="J346" s="139"/>
      <c r="K346" s="139"/>
      <c r="L346" s="139"/>
      <c r="M346" s="139"/>
      <c r="N346" s="139"/>
    </row>
    <row r="347" spans="1:14" outlineLevel="1" x14ac:dyDescent="0.25">
      <c r="A347" s="141" t="s">
        <v>446</v>
      </c>
      <c r="B347" s="142" t="s">
        <v>429</v>
      </c>
      <c r="H347" s="140"/>
      <c r="I347" s="139"/>
      <c r="J347" s="139"/>
      <c r="K347" s="139"/>
      <c r="L347" s="139"/>
      <c r="M347" s="139"/>
      <c r="N347" s="139"/>
    </row>
    <row r="348" spans="1:14" outlineLevel="1" x14ac:dyDescent="0.25">
      <c r="A348" s="141" t="s">
        <v>447</v>
      </c>
      <c r="B348" s="142" t="s">
        <v>429</v>
      </c>
      <c r="H348" s="140"/>
      <c r="I348" s="139"/>
      <c r="J348" s="139"/>
      <c r="K348" s="139"/>
      <c r="L348" s="139"/>
      <c r="M348" s="139"/>
      <c r="N348" s="139"/>
    </row>
    <row r="349" spans="1:14" outlineLevel="1" x14ac:dyDescent="0.25">
      <c r="A349" s="141" t="s">
        <v>448</v>
      </c>
      <c r="B349" s="142" t="s">
        <v>429</v>
      </c>
      <c r="H349" s="140"/>
      <c r="I349" s="139"/>
      <c r="J349" s="139"/>
      <c r="K349" s="139"/>
      <c r="L349" s="139"/>
      <c r="M349" s="139"/>
      <c r="N349" s="139"/>
    </row>
    <row r="350" spans="1:14" outlineLevel="1" x14ac:dyDescent="0.25">
      <c r="A350" s="141" t="s">
        <v>449</v>
      </c>
      <c r="B350" s="142" t="s">
        <v>429</v>
      </c>
      <c r="H350" s="140"/>
      <c r="I350" s="139"/>
      <c r="J350" s="139"/>
      <c r="K350" s="139"/>
      <c r="L350" s="139"/>
      <c r="M350" s="139"/>
      <c r="N350" s="139"/>
    </row>
    <row r="351" spans="1:14" outlineLevel="1" x14ac:dyDescent="0.25">
      <c r="A351" s="141" t="s">
        <v>450</v>
      </c>
      <c r="B351" s="142" t="s">
        <v>429</v>
      </c>
      <c r="H351" s="140"/>
      <c r="I351" s="139"/>
      <c r="J351" s="139"/>
      <c r="K351" s="139"/>
      <c r="L351" s="139"/>
      <c r="M351" s="139"/>
      <c r="N351" s="139"/>
    </row>
    <row r="352" spans="1:14" outlineLevel="1" x14ac:dyDescent="0.25">
      <c r="A352" s="141" t="s">
        <v>451</v>
      </c>
      <c r="B352" s="142" t="s">
        <v>429</v>
      </c>
      <c r="H352" s="140"/>
      <c r="I352" s="139"/>
      <c r="J352" s="139"/>
      <c r="K352" s="139"/>
      <c r="L352" s="139"/>
      <c r="M352" s="139"/>
      <c r="N352" s="139"/>
    </row>
    <row r="353" spans="1:14" outlineLevel="1" x14ac:dyDescent="0.25">
      <c r="A353" s="141" t="s">
        <v>452</v>
      </c>
      <c r="B353" s="142" t="s">
        <v>429</v>
      </c>
      <c r="H353" s="140"/>
      <c r="I353" s="139"/>
      <c r="J353" s="139"/>
      <c r="K353" s="139"/>
      <c r="L353" s="139"/>
      <c r="M353" s="139"/>
      <c r="N353" s="139"/>
    </row>
    <row r="354" spans="1:14" outlineLevel="1" x14ac:dyDescent="0.25">
      <c r="A354" s="141" t="s">
        <v>453</v>
      </c>
      <c r="B354" s="142" t="s">
        <v>429</v>
      </c>
      <c r="H354" s="140"/>
      <c r="I354" s="139"/>
      <c r="J354" s="139"/>
      <c r="K354" s="139"/>
      <c r="L354" s="139"/>
      <c r="M354" s="139"/>
      <c r="N354" s="139"/>
    </row>
    <row r="355" spans="1:14" outlineLevel="1" x14ac:dyDescent="0.25">
      <c r="A355" s="141" t="s">
        <v>454</v>
      </c>
      <c r="B355" s="142" t="s">
        <v>429</v>
      </c>
      <c r="H355" s="140"/>
      <c r="I355" s="139"/>
      <c r="J355" s="139"/>
      <c r="K355" s="139"/>
      <c r="L355" s="139"/>
      <c r="M355" s="139"/>
      <c r="N355" s="139"/>
    </row>
    <row r="356" spans="1:14" outlineLevel="1" x14ac:dyDescent="0.25">
      <c r="A356" s="141" t="s">
        <v>455</v>
      </c>
      <c r="B356" s="142" t="s">
        <v>429</v>
      </c>
      <c r="H356" s="140"/>
      <c r="I356" s="139"/>
      <c r="J356" s="139"/>
      <c r="K356" s="139"/>
      <c r="L356" s="139"/>
      <c r="M356" s="139"/>
      <c r="N356" s="139"/>
    </row>
    <row r="357" spans="1:14" outlineLevel="1" x14ac:dyDescent="0.25">
      <c r="A357" s="141" t="s">
        <v>456</v>
      </c>
      <c r="B357" s="142" t="s">
        <v>429</v>
      </c>
      <c r="H357" s="140"/>
      <c r="I357" s="139"/>
      <c r="J357" s="139"/>
      <c r="K357" s="139"/>
      <c r="L357" s="139"/>
      <c r="M357" s="139"/>
      <c r="N357" s="139"/>
    </row>
    <row r="358" spans="1:14" outlineLevel="1" x14ac:dyDescent="0.25">
      <c r="A358" s="141" t="s">
        <v>457</v>
      </c>
      <c r="B358" s="142" t="s">
        <v>429</v>
      </c>
      <c r="H358" s="140"/>
      <c r="I358" s="139"/>
      <c r="J358" s="139"/>
      <c r="K358" s="139"/>
      <c r="L358" s="139"/>
      <c r="M358" s="139"/>
      <c r="N358" s="139"/>
    </row>
    <row r="359" spans="1:14" outlineLevel="1" x14ac:dyDescent="0.25">
      <c r="A359" s="141" t="s">
        <v>458</v>
      </c>
      <c r="B359" s="142" t="s">
        <v>429</v>
      </c>
      <c r="H359" s="140"/>
      <c r="I359" s="139"/>
      <c r="J359" s="139"/>
      <c r="K359" s="139"/>
      <c r="L359" s="139"/>
      <c r="M359" s="139"/>
      <c r="N359" s="139"/>
    </row>
    <row r="360" spans="1:14" outlineLevel="1" x14ac:dyDescent="0.25">
      <c r="A360" s="141" t="s">
        <v>459</v>
      </c>
      <c r="B360" s="142" t="s">
        <v>429</v>
      </c>
      <c r="H360" s="140"/>
      <c r="I360" s="139"/>
      <c r="J360" s="139"/>
      <c r="K360" s="139"/>
      <c r="L360" s="139"/>
      <c r="M360" s="139"/>
      <c r="N360" s="139"/>
    </row>
    <row r="361" spans="1:14" outlineLevel="1" x14ac:dyDescent="0.25">
      <c r="A361" s="141" t="s">
        <v>460</v>
      </c>
      <c r="B361" s="142" t="s">
        <v>429</v>
      </c>
      <c r="H361" s="140"/>
      <c r="I361" s="139"/>
      <c r="J361" s="139"/>
      <c r="K361" s="139"/>
      <c r="L361" s="139"/>
      <c r="M361" s="139"/>
      <c r="N361" s="139"/>
    </row>
    <row r="362" spans="1:14" outlineLevel="1" x14ac:dyDescent="0.25">
      <c r="A362" s="141" t="s">
        <v>461</v>
      </c>
      <c r="B362" s="142" t="s">
        <v>429</v>
      </c>
      <c r="H362" s="140"/>
      <c r="I362" s="139"/>
      <c r="J362" s="139"/>
      <c r="K362" s="139"/>
      <c r="L362" s="139"/>
      <c r="M362" s="139"/>
      <c r="N362" s="139"/>
    </row>
    <row r="363" spans="1:14" outlineLevel="1" x14ac:dyDescent="0.25">
      <c r="A363" s="141" t="s">
        <v>462</v>
      </c>
      <c r="B363" s="142" t="s">
        <v>429</v>
      </c>
      <c r="H363" s="140"/>
      <c r="I363" s="139"/>
      <c r="J363" s="139"/>
      <c r="K363" s="139"/>
      <c r="L363" s="139"/>
      <c r="M363" s="139"/>
      <c r="N363" s="139"/>
    </row>
    <row r="364" spans="1:14" outlineLevel="1" x14ac:dyDescent="0.25">
      <c r="A364" s="141" t="s">
        <v>463</v>
      </c>
      <c r="B364" s="142" t="s">
        <v>429</v>
      </c>
      <c r="H364" s="140"/>
      <c r="I364" s="139"/>
      <c r="J364" s="139"/>
      <c r="K364" s="139"/>
      <c r="L364" s="139"/>
      <c r="M364" s="139"/>
      <c r="N364" s="139"/>
    </row>
    <row r="365" spans="1:14" outlineLevel="1" x14ac:dyDescent="0.25">
      <c r="A365" s="141" t="s">
        <v>464</v>
      </c>
      <c r="B365" s="142" t="s">
        <v>429</v>
      </c>
      <c r="H365" s="140"/>
      <c r="I365" s="139"/>
      <c r="J365" s="139"/>
      <c r="K365" s="139"/>
      <c r="L365" s="139"/>
      <c r="M365" s="139"/>
      <c r="N365" s="139"/>
    </row>
    <row r="366" spans="1:14" x14ac:dyDescent="0.25">
      <c r="H366" s="140"/>
      <c r="I366" s="139"/>
      <c r="J366" s="139"/>
      <c r="K366" s="139"/>
      <c r="L366" s="139"/>
      <c r="M366" s="139"/>
      <c r="N366" s="139"/>
    </row>
    <row r="367" spans="1:14" x14ac:dyDescent="0.25">
      <c r="H367" s="140"/>
      <c r="I367" s="139"/>
      <c r="J367" s="139"/>
      <c r="K367" s="139"/>
      <c r="L367" s="139"/>
      <c r="M367" s="139"/>
      <c r="N367" s="139"/>
    </row>
    <row r="368" spans="1:14" x14ac:dyDescent="0.25">
      <c r="H368" s="140"/>
      <c r="I368" s="139"/>
      <c r="J368" s="139"/>
      <c r="K368" s="139"/>
      <c r="L368" s="139"/>
      <c r="M368" s="139"/>
      <c r="N368" s="139"/>
    </row>
    <row r="369" spans="8:8" s="139" customFormat="1" ht="13.8" x14ac:dyDescent="0.25">
      <c r="H369" s="140"/>
    </row>
    <row r="370" spans="8:8" s="139" customFormat="1" ht="13.8" x14ac:dyDescent="0.25">
      <c r="H370" s="140"/>
    </row>
    <row r="371" spans="8:8" s="139" customFormat="1" ht="13.8" x14ac:dyDescent="0.25">
      <c r="H371" s="140"/>
    </row>
    <row r="372" spans="8:8" s="139" customFormat="1" ht="13.8" x14ac:dyDescent="0.25">
      <c r="H372" s="140"/>
    </row>
    <row r="373" spans="8:8" s="139" customFormat="1" ht="13.8" x14ac:dyDescent="0.25">
      <c r="H373" s="140"/>
    </row>
    <row r="374" spans="8:8" s="139" customFormat="1" ht="13.8" x14ac:dyDescent="0.25">
      <c r="H374" s="140"/>
    </row>
    <row r="375" spans="8:8" s="139" customFormat="1" ht="13.8" x14ac:dyDescent="0.25">
      <c r="H375" s="140"/>
    </row>
    <row r="376" spans="8:8" s="139" customFormat="1" ht="13.8" x14ac:dyDescent="0.25">
      <c r="H376" s="140"/>
    </row>
    <row r="377" spans="8:8" s="139" customFormat="1" ht="13.8" x14ac:dyDescent="0.25">
      <c r="H377" s="140"/>
    </row>
    <row r="378" spans="8:8" s="139" customFormat="1" ht="13.8" x14ac:dyDescent="0.25">
      <c r="H378" s="140"/>
    </row>
    <row r="379" spans="8:8" s="139" customFormat="1" ht="13.8" x14ac:dyDescent="0.25">
      <c r="H379" s="140"/>
    </row>
    <row r="380" spans="8:8" s="139" customFormat="1" ht="13.8" x14ac:dyDescent="0.25">
      <c r="H380" s="140"/>
    </row>
    <row r="381" spans="8:8" s="139" customFormat="1" ht="13.8" x14ac:dyDescent="0.25">
      <c r="H381" s="140"/>
    </row>
    <row r="382" spans="8:8" s="139" customFormat="1" ht="13.8" x14ac:dyDescent="0.25">
      <c r="H382" s="140"/>
    </row>
    <row r="383" spans="8:8" s="139" customFormat="1" ht="13.8" x14ac:dyDescent="0.25">
      <c r="H383" s="140"/>
    </row>
    <row r="384" spans="8:8" s="139" customFormat="1" ht="13.8" x14ac:dyDescent="0.25">
      <c r="H384" s="140"/>
    </row>
    <row r="385" spans="8:8" s="139" customFormat="1" ht="13.8" x14ac:dyDescent="0.25">
      <c r="H385" s="140"/>
    </row>
    <row r="386" spans="8:8" s="139" customFormat="1" ht="13.8" x14ac:dyDescent="0.25">
      <c r="H386" s="140"/>
    </row>
    <row r="387" spans="8:8" s="139" customFormat="1" ht="13.8" x14ac:dyDescent="0.25">
      <c r="H387" s="140"/>
    </row>
    <row r="388" spans="8:8" s="139" customFormat="1" ht="13.8" x14ac:dyDescent="0.25">
      <c r="H388" s="140"/>
    </row>
    <row r="389" spans="8:8" s="139" customFormat="1" ht="13.8" x14ac:dyDescent="0.25">
      <c r="H389" s="140"/>
    </row>
    <row r="390" spans="8:8" s="139" customFormat="1" ht="13.8" x14ac:dyDescent="0.25">
      <c r="H390" s="140"/>
    </row>
    <row r="391" spans="8:8" s="139" customFormat="1" ht="13.8" x14ac:dyDescent="0.25">
      <c r="H391" s="140"/>
    </row>
    <row r="392" spans="8:8" s="139" customFormat="1" ht="13.8" x14ac:dyDescent="0.25">
      <c r="H392" s="140"/>
    </row>
    <row r="393" spans="8:8" s="139" customFormat="1" ht="13.8" x14ac:dyDescent="0.25">
      <c r="H393" s="140"/>
    </row>
    <row r="394" spans="8:8" s="139" customFormat="1" ht="13.8" x14ac:dyDescent="0.25">
      <c r="H394" s="140"/>
    </row>
    <row r="395" spans="8:8" s="139" customFormat="1" ht="13.8" x14ac:dyDescent="0.25">
      <c r="H395" s="140"/>
    </row>
    <row r="396" spans="8:8" s="139" customFormat="1" ht="13.8" x14ac:dyDescent="0.25">
      <c r="H396" s="140"/>
    </row>
    <row r="397" spans="8:8" s="139" customFormat="1" ht="13.8" x14ac:dyDescent="0.25">
      <c r="H397" s="140"/>
    </row>
    <row r="398" spans="8:8" s="139" customFormat="1" ht="13.8" x14ac:dyDescent="0.25">
      <c r="H398" s="140"/>
    </row>
    <row r="399" spans="8:8" s="139" customFormat="1" ht="13.8" x14ac:dyDescent="0.25">
      <c r="H399" s="140"/>
    </row>
    <row r="400" spans="8:8" s="139" customFormat="1" ht="13.8" x14ac:dyDescent="0.25">
      <c r="H400" s="140"/>
    </row>
    <row r="401" spans="8:8" s="139" customFormat="1" ht="13.8" x14ac:dyDescent="0.25">
      <c r="H401" s="140"/>
    </row>
    <row r="402" spans="8:8" s="139" customFormat="1" ht="13.8" x14ac:dyDescent="0.25">
      <c r="H402" s="140"/>
    </row>
    <row r="403" spans="8:8" s="139" customFormat="1" ht="13.8" x14ac:dyDescent="0.25">
      <c r="H403" s="140"/>
    </row>
    <row r="404" spans="8:8" s="139" customFormat="1" ht="13.8" x14ac:dyDescent="0.25">
      <c r="H404" s="140"/>
    </row>
    <row r="405" spans="8:8" s="139" customFormat="1" ht="13.8" x14ac:dyDescent="0.25">
      <c r="H405" s="140"/>
    </row>
    <row r="406" spans="8:8" s="139" customFormat="1" ht="13.8" x14ac:dyDescent="0.25">
      <c r="H406" s="140"/>
    </row>
    <row r="407" spans="8:8" s="139" customFormat="1" ht="13.8" x14ac:dyDescent="0.25">
      <c r="H407" s="140"/>
    </row>
    <row r="408" spans="8:8" s="139" customFormat="1" ht="13.8" x14ac:dyDescent="0.25">
      <c r="H408" s="140"/>
    </row>
    <row r="409" spans="8:8" s="139" customFormat="1" ht="13.8" x14ac:dyDescent="0.25">
      <c r="H409" s="140"/>
    </row>
    <row r="410" spans="8:8" s="139" customFormat="1" ht="13.8" x14ac:dyDescent="0.25">
      <c r="H410" s="140"/>
    </row>
    <row r="411" spans="8:8" s="139" customFormat="1" ht="13.8" x14ac:dyDescent="0.25">
      <c r="H411" s="140"/>
    </row>
    <row r="412" spans="8:8" s="139" customFormat="1" ht="13.8" x14ac:dyDescent="0.25">
      <c r="H412" s="140"/>
    </row>
    <row r="413" spans="8:8" s="139" customFormat="1" ht="13.8" x14ac:dyDescent="0.25">
      <c r="H413" s="140"/>
    </row>
  </sheetData>
  <protectedRanges>
    <protectedRange sqref="B316:D318 F313:G318 B315 D313:D315" name="Range12"/>
    <protectedRange sqref="C240:C244 F210:G215 B221:C227 B234:C238 B243:B284 C246:C284 B210:C215 G209 B209" name="Range10"/>
    <protectedRange sqref="B168:D172 F168:G172" name="Range8"/>
    <protectedRange sqref="B106:D110 F101:G110 D101:D105 C147:D147 B132:D136 C113:D130 B101:B105 F132:G136 F158:G162" name="Range6"/>
    <protectedRange sqref="B20:B25" name="Basic Facts 2"/>
    <protectedRange sqref="C14 C19:C25" name="Basic facts"/>
    <protectedRange sqref="B31:C35" name="Regulatory Sumary"/>
    <protectedRange sqref="C3 C46:D48 F46:G51 D53:D57 B59:D64 F53:G53 F59:G64 B83:D87 F66:G76 F78:G87 B40:B43 B31:C35 B20:C25 B49:B51 C42:C43 C14 C51:D51 C49:C50 G45 F56:G57 G54:G55 B78:B82 D78:D82 C19" name="HTT General"/>
    <protectedRange sqref="C139:D146 B158:D162 C148:D156" name="Range7"/>
    <protectedRange sqref="B180:D191 F180:G191" name="Range9"/>
    <protectedRange sqref="B321:G365" name="Range11"/>
    <protectedRange sqref="C46:G48 G45 B49:B51 C51:G51 C49:C50 E49:G50" name="Range13"/>
    <protectedRange sqref="C15:C18" name="Basic facts_1"/>
    <protectedRange sqref="C15:C18" name="HTT General_1"/>
    <protectedRange sqref="C27:C30" name="Regulatory Sumary_1"/>
    <protectedRange sqref="C27:C30" name="HTT General_2"/>
    <protectedRange sqref="C45 C38:C41" name="Regulatory Sumary_3"/>
    <protectedRange sqref="C45 C38:C41" name="HTT General_4"/>
    <protectedRange sqref="D49:D50" name="Regulatory Sumary_4"/>
    <protectedRange sqref="D49:D50" name="HTT General_5"/>
    <protectedRange sqref="F45" name="HTT General_6"/>
    <protectedRange sqref="F45" name="Range13_1"/>
    <protectedRange sqref="F54:F55 C66:D66 C53:C57 C78:C82 C70:D76" name="Regulatory Sumary_5"/>
    <protectedRange sqref="F54:F55 C66:D66 C53:C57 C78:C82 C70:D76" name="HTT General_7"/>
    <protectedRange sqref="C89 C93:C99 C101:C105" name="Regulatory Sumary_6"/>
    <protectedRange sqref="C89 C93:C99 C101:C105" name="HTT General_8"/>
    <protectedRange sqref="D89 D93:D99" name="HTT General_9"/>
    <protectedRange sqref="C112" name="Regulatory Sumary_7"/>
    <protectedRange sqref="C112" name="HTT General_10"/>
    <protectedRange sqref="D112" name="HTT General_11"/>
    <protectedRange sqref="C138" name="Regulatory Sumary_8"/>
    <protectedRange sqref="C138" name="HTT General_12"/>
    <protectedRange sqref="D138" name="Regulatory Sumary_9"/>
    <protectedRange sqref="D138" name="HTT General_13"/>
    <protectedRange sqref="C164:D166" name="Regulatory Sumary_10"/>
    <protectedRange sqref="C164:D166" name="HTT General_14"/>
    <protectedRange sqref="C174:C178 C193:C208" name="Regulatory Sumary_11"/>
    <protectedRange sqref="C174:C178 C193:C208" name="HTT General_15"/>
    <protectedRange sqref="C217:C219" name="Regulatory Sumary_12"/>
    <protectedRange sqref="C217:C219" name="HTT General_16"/>
    <protectedRange sqref="C231:C233 C312:C315" name="Regulatory Sumary_13"/>
    <protectedRange sqref="C231:C233 C312:C315" name="HTT General_17"/>
  </protectedRanges>
  <dataValidations count="1">
    <dataValidation type="list" allowBlank="1" showInputMessage="1" showErrorMessage="1" sqref="C299" xr:uid="{55EB22B9-0D58-437B-8AF3-3A6A3995F231}">
      <formula1>J299:J302</formula1>
    </dataValidation>
  </dataValidations>
  <hyperlinks>
    <hyperlink ref="B6" location="'A. HTT General'!B13" display="1. Basic Facts" xr:uid="{064E7BE4-2F18-4093-8E4F-A1AE5C40B308}"/>
    <hyperlink ref="B7" location="'A. HTT General'!B26" display="2. Regulatory Summary" xr:uid="{A4E6BDE8-265E-4CE0-AFD7-183A51491801}"/>
    <hyperlink ref="B8" location="'A. HTT General'!B36" display="3. General Cover Pool / Covered Bond Information" xr:uid="{760CCA6E-038B-4DC1-93BB-23C761375E20}"/>
    <hyperlink ref="B9" location="'A. HTT General'!B285" display="4. References to Capital Requirements Regulation (CRR) 129(7)" xr:uid="{B8FC27A9-2D34-4171-A4F4-076028C246AD}"/>
    <hyperlink ref="B11" location="'A. HTT General'!B319" display="6. Other relevant information" xr:uid="{E99946BD-A2CF-43A1-B846-5009C99C961B}"/>
    <hyperlink ref="C289" location="'A. HTT General'!A39" display="'A. HTT General'!A39" xr:uid="{DC3B0997-0DD0-4877-83A5-381AC971961A}"/>
    <hyperlink ref="C291" location="'B1. HTT Mortgage Assets'!B43" display="'B1. HTT Mortgage Assets'!B43" xr:uid="{E79524CD-83E0-4527-B117-A05BA02559CD}"/>
    <hyperlink ref="C292" location="'A. HTT General'!A52" display="'A. HTT General'!A52" xr:uid="{EA70626B-BDA8-4CBD-90FE-BE69B6E181B9}"/>
    <hyperlink ref="C297" location="'A. HTT General'!B163" display="'A. HTT General'!B163" xr:uid="{EDB5295B-158A-4673-AD9F-4DE66B76E81E}"/>
    <hyperlink ref="C298" location="'A. HTT General'!B137" display="'A. HTT General'!B137" xr:uid="{D959E212-BBC6-4719-B562-C156537C7A14}"/>
    <hyperlink ref="C302" location="'C. HTT Harmonised Glossary'!B18" display="'C. HTT Harmonised Glossary'!B18" xr:uid="{41824D88-DA4D-4261-A2C3-D4A305EB0DB5}"/>
    <hyperlink ref="C303" location="'A. HTT General'!B65" display="'A. HTT General'!B65" xr:uid="{0BBF176B-338F-4197-80D0-02603774565A}"/>
    <hyperlink ref="C304" location="'A. HTT General'!B88" display="'A. HTT General'!B88" xr:uid="{EAA741E5-F442-473D-9D53-FF8597B0D585}"/>
    <hyperlink ref="C307" location="'B1. HTT Mortgage Assets'!B179" display="'B1. HTT Mortgage Assets'!B179" xr:uid="{FBD8B3BB-B037-4971-96F1-9B0BC9135E96}"/>
    <hyperlink ref="B27" r:id="rId1" display="Basel Compliance (Y/N)" xr:uid="{3888B9CE-2E5D-419F-AE31-CBC26325496E}"/>
    <hyperlink ref="B29" r:id="rId2" xr:uid="{602061EF-0DBB-434B-AD4B-4C129B56741F}"/>
    <hyperlink ref="B30" r:id="rId3" xr:uid="{D50E89D5-9188-4447-97F1-608DD192542F}"/>
    <hyperlink ref="B10" location="'A. HTT General'!B311" display="5. References to Capital Requirements Regulation (CRR) 129(1)" xr:uid="{11D24232-D213-4C0E-B68C-48D33832329D}"/>
    <hyperlink ref="D293" location="'B1. HTT Mortgage Assets'!B424" display="'B1. HTT Mortgage Assets'!B424" xr:uid="{F06B7E8B-9C3B-4479-ADA8-7DA9AB3EF408}"/>
    <hyperlink ref="C293" location="'B1. HTT Mortgage Assets'!B186" display="'B1. HTT Mortgage Assets'!B186" xr:uid="{B0B49666-5165-41D8-8E7A-F2126F709E54}"/>
    <hyperlink ref="C288" location="'A. HTT General'!A38" display="'A. HTT General'!A38" xr:uid="{96C9AD2B-3B2E-4AC7-B06B-6222E7D0FA57}"/>
    <hyperlink ref="C296" location="'A. HTT General'!B111" display="'A. HTT General'!B111" xr:uid="{4381EEF6-0A11-431A-9B1A-80F73EBC3E5A}"/>
    <hyperlink ref="C295" location="'B1. HTT Mortgage Assets'!B149" display="'B1. HTT Mortgage Assets'!B149" xr:uid="{A3789FB0-343B-49F3-96A9-E21EBD14C54B}"/>
    <hyperlink ref="C294" location="'C. HTT Harmonised Glossary'!B20" display="link to Glossary HG.1.15" xr:uid="{D63D3303-8D5D-40BE-A20D-7B9FB1EE15C3}"/>
    <hyperlink ref="C306" location="'A. HTT General'!B44" display="'A. HTT General'!B44" xr:uid="{E9436B86-1095-41C0-870B-BFF713DDE8BA}"/>
    <hyperlink ref="C300" location="'B1. HTT Mortgage Assets'!B215" display="215 LTV residential mortgage" xr:uid="{95EBDC67-5A62-4AA3-AF52-EAAEC4D46E30}"/>
    <hyperlink ref="D300" location="'B1. HTT Mortgage Assets'!B453" display="441 LTV Commercial Mortgage" xr:uid="{CDA023B4-AA4C-451C-A4BB-A234AD081C5D}"/>
    <hyperlink ref="C301" location="'A. HTT General'!B230" display="230 Derivatives and Swaps" xr:uid="{B905C53A-11BB-44EC-9A0F-8506E21856B4}"/>
    <hyperlink ref="B28" r:id="rId4" display="CBD Compliance (Y/N)" xr:uid="{ADB77D70-1F84-40B2-9637-776D40602C35}"/>
    <hyperlink ref="C305" location="'C. HTT Harmonised Glossary'!B12" display="link to Glossary HG 1.7" xr:uid="{F5DF3AD4-29F5-4ACE-ACFF-387E7741A2B1}"/>
    <hyperlink ref="B44" location="'C. HTT Harmonised Glossary'!B6" display="2. Over-collateralisation (OC) " xr:uid="{65243CBE-2490-449D-BE6B-86373F8A3C90}"/>
    <hyperlink ref="F300" location="'B2. HTT Public Sector Assets'!B147" display="147 for Public Sector Asset - type of debtor" xr:uid="{A8C10924-575C-440D-9F25-4213BD588AEF}"/>
  </hyperlinks>
  <pageMargins left="0.7" right="0.7" top="0.75" bottom="0.75" header="0.3" footer="0.3"/>
  <pageSetup scale="32" orientation="portrait" r:id="rId5"/>
  <headerFooter>
    <oddFooter>&amp;R_x000D_&amp;1#&amp;"Calibri"&amp;10&amp;K0078D7 Classification : Internal</oddFooter>
  </headerFooter>
  <rowBreaks count="2" manualBreakCount="2">
    <brk id="136" max="16383" man="1"/>
    <brk id="284" max="16383" man="1"/>
  </rowBreaks>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0F272-8A9F-423C-B52B-87D19D8F4CC5}">
  <sheetPr>
    <tabColor theme="9" tint="-0.249977111117893"/>
  </sheetPr>
  <dimension ref="A1:N422"/>
  <sheetViews>
    <sheetView view="pageBreakPreview" zoomScale="60" zoomScaleNormal="85" workbookViewId="0">
      <selection activeCell="F1" sqref="F1"/>
    </sheetView>
  </sheetViews>
  <sheetFormatPr defaultColWidth="8.88671875" defaultRowHeight="14.4" outlineLevelRow="1" x14ac:dyDescent="0.25"/>
  <cols>
    <col min="1" max="1" width="13.88671875" style="141" customWidth="1"/>
    <col min="2" max="2" width="62.88671875" style="141" customWidth="1"/>
    <col min="3" max="3" width="41" style="141" customWidth="1"/>
    <col min="4" max="4" width="40.88671875" style="141" customWidth="1"/>
    <col min="5" max="5" width="6.6640625" style="141" customWidth="1"/>
    <col min="6" max="6" width="41.5546875" style="141" customWidth="1"/>
    <col min="7" max="7" width="41.5546875" style="140" customWidth="1"/>
    <col min="8" max="16384" width="8.88671875" style="139"/>
  </cols>
  <sheetData>
    <row r="1" spans="1:7" ht="31.2" x14ac:dyDescent="0.25">
      <c r="A1" s="222" t="s">
        <v>813</v>
      </c>
      <c r="B1" s="222"/>
      <c r="C1" s="140"/>
      <c r="D1" s="140"/>
      <c r="E1" s="140"/>
      <c r="F1" s="223" t="s">
        <v>1334</v>
      </c>
    </row>
    <row r="2" spans="1:7" thickBot="1" x14ac:dyDescent="0.3">
      <c r="A2" s="140"/>
      <c r="B2" s="140"/>
      <c r="C2" s="140"/>
      <c r="D2" s="140"/>
      <c r="E2" s="140"/>
      <c r="F2" s="140"/>
    </row>
    <row r="3" spans="1:7" ht="18.600000000000001" thickBot="1" x14ac:dyDescent="0.3">
      <c r="A3" s="218"/>
      <c r="B3" s="220" t="s">
        <v>0</v>
      </c>
      <c r="C3" s="255" t="s">
        <v>1</v>
      </c>
      <c r="D3" s="218"/>
      <c r="E3" s="218"/>
      <c r="F3" s="140"/>
      <c r="G3" s="218"/>
    </row>
    <row r="4" spans="1:7" ht="15" thickBot="1" x14ac:dyDescent="0.3"/>
    <row r="5" spans="1:7" ht="18" x14ac:dyDescent="0.25">
      <c r="A5" s="149"/>
      <c r="B5" s="217" t="s">
        <v>465</v>
      </c>
      <c r="C5" s="149"/>
      <c r="E5" s="148"/>
      <c r="F5" s="148"/>
    </row>
    <row r="6" spans="1:7" x14ac:dyDescent="0.25">
      <c r="B6" s="254" t="s">
        <v>466</v>
      </c>
    </row>
    <row r="7" spans="1:7" x14ac:dyDescent="0.25">
      <c r="B7" s="253" t="s">
        <v>467</v>
      </c>
    </row>
    <row r="8" spans="1:7" ht="15" thickBot="1" x14ac:dyDescent="0.3">
      <c r="B8" s="252" t="s">
        <v>468</v>
      </c>
    </row>
    <row r="9" spans="1:7" x14ac:dyDescent="0.25">
      <c r="B9" s="251"/>
    </row>
    <row r="10" spans="1:7" ht="36" x14ac:dyDescent="0.25">
      <c r="A10" s="152" t="s">
        <v>5</v>
      </c>
      <c r="B10" s="152" t="s">
        <v>466</v>
      </c>
      <c r="C10" s="151"/>
      <c r="D10" s="151"/>
      <c r="E10" s="151"/>
      <c r="F10" s="151"/>
      <c r="G10" s="150"/>
    </row>
    <row r="11" spans="1:7" ht="15" customHeight="1" x14ac:dyDescent="0.25">
      <c r="A11" s="146"/>
      <c r="B11" s="147" t="s">
        <v>469</v>
      </c>
      <c r="C11" s="146" t="s">
        <v>59</v>
      </c>
      <c r="D11" s="146"/>
      <c r="E11" s="146"/>
      <c r="F11" s="144" t="s">
        <v>470</v>
      </c>
      <c r="G11" s="144"/>
    </row>
    <row r="12" spans="1:7" x14ac:dyDescent="0.25">
      <c r="A12" s="141" t="s">
        <v>471</v>
      </c>
      <c r="B12" s="141" t="s">
        <v>472</v>
      </c>
      <c r="C12" s="169">
        <v>2928.46894600001</v>
      </c>
      <c r="F12" s="170">
        <f>IF($C$15=0,"",IF(C12="[for completion]","",C12/$C$15))</f>
        <v>1</v>
      </c>
    </row>
    <row r="13" spans="1:7" x14ac:dyDescent="0.25">
      <c r="A13" s="141" t="s">
        <v>473</v>
      </c>
      <c r="B13" s="141" t="s">
        <v>474</v>
      </c>
      <c r="C13" s="169">
        <v>0</v>
      </c>
      <c r="F13" s="170">
        <f>IF($C$15=0,"",IF(C13="[for completion]","",C13/$C$15))</f>
        <v>0</v>
      </c>
    </row>
    <row r="14" spans="1:7" x14ac:dyDescent="0.25">
      <c r="A14" s="141" t="s">
        <v>475</v>
      </c>
      <c r="B14" s="141" t="s">
        <v>70</v>
      </c>
      <c r="C14" s="169">
        <v>0</v>
      </c>
      <c r="F14" s="170">
        <f>IF($C$15=0,"",IF(C14="[for completion]","",C14/$C$15))</f>
        <v>0</v>
      </c>
    </row>
    <row r="15" spans="1:7" x14ac:dyDescent="0.25">
      <c r="A15" s="141" t="s">
        <v>476</v>
      </c>
      <c r="B15" s="250" t="s">
        <v>72</v>
      </c>
      <c r="C15" s="172">
        <f>SUM(C12:C14)</f>
        <v>2928.46894600001</v>
      </c>
      <c r="F15" s="228">
        <f>SUM(F12:F14)</f>
        <v>1</v>
      </c>
    </row>
    <row r="16" spans="1:7" outlineLevel="1" x14ac:dyDescent="0.25">
      <c r="A16" s="141" t="s">
        <v>477</v>
      </c>
      <c r="B16" s="142" t="s">
        <v>478</v>
      </c>
      <c r="C16" s="172"/>
      <c r="F16" s="170">
        <f>IF($C$15=0,"",IF(C16="[for completion]","",C16/$C$15))</f>
        <v>0</v>
      </c>
    </row>
    <row r="17" spans="1:7" outlineLevel="1" x14ac:dyDescent="0.25">
      <c r="A17" s="141" t="s">
        <v>479</v>
      </c>
      <c r="B17" s="142" t="s">
        <v>480</v>
      </c>
      <c r="C17" s="172"/>
      <c r="F17" s="170">
        <f>IF($C$15=0,"",IF(C17="[for completion]","",C17/$C$15))</f>
        <v>0</v>
      </c>
    </row>
    <row r="18" spans="1:7" outlineLevel="1" x14ac:dyDescent="0.25">
      <c r="A18" s="141" t="s">
        <v>481</v>
      </c>
      <c r="B18" s="142" t="s">
        <v>179</v>
      </c>
      <c r="C18" s="172"/>
      <c r="F18" s="170">
        <f>IF($C$15=0,"",IF(C18="[for completion]","",C18/$C$15))</f>
        <v>0</v>
      </c>
    </row>
    <row r="19" spans="1:7" outlineLevel="1" x14ac:dyDescent="0.25">
      <c r="A19" s="141" t="s">
        <v>482</v>
      </c>
      <c r="B19" s="142" t="s">
        <v>179</v>
      </c>
      <c r="C19" s="172"/>
      <c r="F19" s="170">
        <f>IF($C$15=0,"",IF(C19="[for completion]","",C19/$C$15))</f>
        <v>0</v>
      </c>
    </row>
    <row r="20" spans="1:7" outlineLevel="1" x14ac:dyDescent="0.25">
      <c r="A20" s="141" t="s">
        <v>483</v>
      </c>
      <c r="B20" s="142" t="s">
        <v>179</v>
      </c>
      <c r="C20" s="172"/>
      <c r="F20" s="170">
        <f>IF($C$15=0,"",IF(C20="[for completion]","",C20/$C$15))</f>
        <v>0</v>
      </c>
    </row>
    <row r="21" spans="1:7" outlineLevel="1" x14ac:dyDescent="0.25">
      <c r="A21" s="141" t="s">
        <v>484</v>
      </c>
      <c r="B21" s="142" t="s">
        <v>179</v>
      </c>
      <c r="C21" s="172"/>
      <c r="F21" s="170">
        <f>IF($C$15=0,"",IF(C21="[for completion]","",C21/$C$15))</f>
        <v>0</v>
      </c>
    </row>
    <row r="22" spans="1:7" outlineLevel="1" x14ac:dyDescent="0.25">
      <c r="A22" s="141" t="s">
        <v>485</v>
      </c>
      <c r="B22" s="142" t="s">
        <v>179</v>
      </c>
      <c r="C22" s="172"/>
      <c r="F22" s="170">
        <f>IF($C$15=0,"",IF(C22="[for completion]","",C22/$C$15))</f>
        <v>0</v>
      </c>
    </row>
    <row r="23" spans="1:7" outlineLevel="1" x14ac:dyDescent="0.25">
      <c r="A23" s="141" t="s">
        <v>486</v>
      </c>
      <c r="B23" s="142" t="s">
        <v>179</v>
      </c>
      <c r="C23" s="172"/>
      <c r="F23" s="170">
        <f>IF($C$15=0,"",IF(C23="[for completion]","",C23/$C$15))</f>
        <v>0</v>
      </c>
    </row>
    <row r="24" spans="1:7" outlineLevel="1" x14ac:dyDescent="0.25">
      <c r="A24" s="141" t="s">
        <v>487</v>
      </c>
      <c r="B24" s="142" t="s">
        <v>179</v>
      </c>
      <c r="C24" s="172"/>
      <c r="F24" s="170">
        <f>IF($C$15=0,"",IF(C24="[for completion]","",C24/$C$15))</f>
        <v>0</v>
      </c>
    </row>
    <row r="25" spans="1:7" outlineLevel="1" x14ac:dyDescent="0.25">
      <c r="A25" s="141" t="s">
        <v>488</v>
      </c>
      <c r="B25" s="142" t="s">
        <v>179</v>
      </c>
      <c r="C25" s="172"/>
      <c r="F25" s="170">
        <f>IF($C$15=0,"",IF(C25="[for completion]","",C25/$C$15))</f>
        <v>0</v>
      </c>
    </row>
    <row r="26" spans="1:7" outlineLevel="1" x14ac:dyDescent="0.25">
      <c r="A26" s="141" t="s">
        <v>1530</v>
      </c>
      <c r="B26" s="142" t="s">
        <v>179</v>
      </c>
      <c r="C26" s="202"/>
      <c r="D26" s="139"/>
      <c r="E26" s="139"/>
      <c r="F26" s="170">
        <f>IF($C$15=0,"",IF(C26="[for completion]","",C26/$C$15))</f>
        <v>0</v>
      </c>
    </row>
    <row r="27" spans="1:7" ht="15" customHeight="1" x14ac:dyDescent="0.25">
      <c r="A27" s="146"/>
      <c r="B27" s="147" t="s">
        <v>489</v>
      </c>
      <c r="C27" s="146" t="s">
        <v>490</v>
      </c>
      <c r="D27" s="146" t="s">
        <v>491</v>
      </c>
      <c r="E27" s="145"/>
      <c r="F27" s="146" t="s">
        <v>492</v>
      </c>
      <c r="G27" s="144"/>
    </row>
    <row r="28" spans="1:7" x14ac:dyDescent="0.25">
      <c r="A28" s="141" t="s">
        <v>493</v>
      </c>
      <c r="B28" s="141" t="s">
        <v>494</v>
      </c>
      <c r="C28" s="169">
        <v>41998</v>
      </c>
      <c r="D28" s="231"/>
      <c r="F28" s="231">
        <f>IF(AND(C28="[For completion]",D28="[For completion]"),"[For completion]",SUM(C28:D28))</f>
        <v>41998</v>
      </c>
    </row>
    <row r="29" spans="1:7" outlineLevel="1" x14ac:dyDescent="0.25">
      <c r="A29" s="141" t="s">
        <v>495</v>
      </c>
      <c r="B29" s="143" t="s">
        <v>1529</v>
      </c>
      <c r="C29" s="169">
        <v>22302</v>
      </c>
      <c r="D29" s="231"/>
      <c r="F29" s="231">
        <f>IF(AND(C29="[For completion]",D29="[For completion]"),"[For completion]",SUM(C29:D29))</f>
        <v>22302</v>
      </c>
    </row>
    <row r="30" spans="1:7" outlineLevel="1" x14ac:dyDescent="0.25">
      <c r="A30" s="141" t="s">
        <v>497</v>
      </c>
      <c r="B30" s="143" t="s">
        <v>498</v>
      </c>
      <c r="C30" s="231"/>
      <c r="D30" s="231"/>
      <c r="F30" s="231"/>
    </row>
    <row r="31" spans="1:7" outlineLevel="1" x14ac:dyDescent="0.25">
      <c r="A31" s="141" t="s">
        <v>499</v>
      </c>
      <c r="B31" s="143"/>
    </row>
    <row r="32" spans="1:7" outlineLevel="1" x14ac:dyDescent="0.25">
      <c r="A32" s="141" t="s">
        <v>500</v>
      </c>
      <c r="B32" s="143"/>
    </row>
    <row r="33" spans="1:7" outlineLevel="1" x14ac:dyDescent="0.25">
      <c r="A33" s="141" t="s">
        <v>501</v>
      </c>
      <c r="B33" s="143"/>
    </row>
    <row r="34" spans="1:7" outlineLevel="1" x14ac:dyDescent="0.25">
      <c r="A34" s="141" t="s">
        <v>502</v>
      </c>
      <c r="B34" s="143"/>
    </row>
    <row r="35" spans="1:7" ht="15" customHeight="1" x14ac:dyDescent="0.25">
      <c r="A35" s="146"/>
      <c r="B35" s="147" t="s">
        <v>503</v>
      </c>
      <c r="C35" s="146" t="s">
        <v>504</v>
      </c>
      <c r="D35" s="146" t="s">
        <v>505</v>
      </c>
      <c r="E35" s="145"/>
      <c r="F35" s="144" t="s">
        <v>470</v>
      </c>
      <c r="G35" s="144"/>
    </row>
    <row r="36" spans="1:7" x14ac:dyDescent="0.25">
      <c r="A36" s="141" t="s">
        <v>506</v>
      </c>
      <c r="B36" s="141" t="s">
        <v>507</v>
      </c>
      <c r="C36" s="207">
        <v>8.2655881029786403E-3</v>
      </c>
      <c r="D36" s="228"/>
      <c r="E36" s="226"/>
      <c r="F36" s="207">
        <v>8.2655881029786403E-3</v>
      </c>
    </row>
    <row r="37" spans="1:7" outlineLevel="1" x14ac:dyDescent="0.25">
      <c r="A37" s="141" t="s">
        <v>508</v>
      </c>
      <c r="C37" s="228"/>
      <c r="D37" s="228"/>
      <c r="E37" s="226"/>
      <c r="F37" s="228"/>
    </row>
    <row r="38" spans="1:7" outlineLevel="1" x14ac:dyDescent="0.25">
      <c r="A38" s="141" t="s">
        <v>509</v>
      </c>
      <c r="C38" s="228"/>
      <c r="D38" s="228"/>
      <c r="E38" s="226"/>
      <c r="F38" s="228"/>
    </row>
    <row r="39" spans="1:7" outlineLevel="1" x14ac:dyDescent="0.25">
      <c r="A39" s="141" t="s">
        <v>510</v>
      </c>
      <c r="C39" s="228"/>
      <c r="D39" s="228"/>
      <c r="E39" s="226"/>
      <c r="F39" s="228"/>
    </row>
    <row r="40" spans="1:7" outlineLevel="1" x14ac:dyDescent="0.25">
      <c r="A40" s="141" t="s">
        <v>511</v>
      </c>
      <c r="C40" s="228"/>
      <c r="D40" s="228"/>
      <c r="E40" s="226"/>
      <c r="F40" s="228"/>
    </row>
    <row r="41" spans="1:7" outlineLevel="1" x14ac:dyDescent="0.25">
      <c r="A41" s="141" t="s">
        <v>512</v>
      </c>
      <c r="C41" s="228"/>
      <c r="D41" s="228"/>
      <c r="E41" s="226"/>
      <c r="F41" s="228"/>
    </row>
    <row r="42" spans="1:7" outlineLevel="1" x14ac:dyDescent="0.25">
      <c r="A42" s="141" t="s">
        <v>513</v>
      </c>
      <c r="C42" s="228"/>
      <c r="D42" s="228"/>
      <c r="E42" s="226"/>
      <c r="F42" s="228"/>
    </row>
    <row r="43" spans="1:7" ht="15" customHeight="1" x14ac:dyDescent="0.25">
      <c r="A43" s="146"/>
      <c r="B43" s="147" t="s">
        <v>514</v>
      </c>
      <c r="C43" s="146" t="s">
        <v>504</v>
      </c>
      <c r="D43" s="146" t="s">
        <v>505</v>
      </c>
      <c r="E43" s="145"/>
      <c r="F43" s="144" t="s">
        <v>470</v>
      </c>
      <c r="G43" s="144"/>
    </row>
    <row r="44" spans="1:7" x14ac:dyDescent="0.25">
      <c r="A44" s="246" t="s">
        <v>515</v>
      </c>
      <c r="B44" s="248" t="s">
        <v>516</v>
      </c>
      <c r="C44" s="247">
        <f>SUM(C45:C71)</f>
        <v>1</v>
      </c>
      <c r="D44" s="247">
        <f>SUM(D45:D71)</f>
        <v>0</v>
      </c>
      <c r="E44" s="247"/>
      <c r="F44" s="247">
        <f>SUM(F45:F71)</f>
        <v>1</v>
      </c>
      <c r="G44" s="141"/>
    </row>
    <row r="45" spans="1:7" x14ac:dyDescent="0.25">
      <c r="A45" s="141" t="s">
        <v>517</v>
      </c>
      <c r="B45" s="141" t="s">
        <v>518</v>
      </c>
      <c r="C45" s="228"/>
      <c r="D45" s="228"/>
      <c r="E45" s="228"/>
      <c r="F45" s="228"/>
      <c r="G45" s="141"/>
    </row>
    <row r="46" spans="1:7" x14ac:dyDescent="0.25">
      <c r="A46" s="141" t="s">
        <v>519</v>
      </c>
      <c r="B46" s="141" t="s">
        <v>8</v>
      </c>
      <c r="C46" s="249">
        <v>1</v>
      </c>
      <c r="D46" s="228"/>
      <c r="E46" s="228"/>
      <c r="F46" s="249">
        <v>1</v>
      </c>
      <c r="G46" s="141"/>
    </row>
    <row r="47" spans="1:7" x14ac:dyDescent="0.25">
      <c r="A47" s="141" t="s">
        <v>520</v>
      </c>
      <c r="B47" s="141" t="s">
        <v>521</v>
      </c>
      <c r="C47" s="228"/>
      <c r="D47" s="228"/>
      <c r="E47" s="228"/>
      <c r="F47" s="228"/>
      <c r="G47" s="141"/>
    </row>
    <row r="48" spans="1:7" x14ac:dyDescent="0.25">
      <c r="A48" s="141" t="s">
        <v>522</v>
      </c>
      <c r="B48" s="141" t="s">
        <v>523</v>
      </c>
      <c r="C48" s="228"/>
      <c r="D48" s="228"/>
      <c r="E48" s="228"/>
      <c r="F48" s="228"/>
      <c r="G48" s="141"/>
    </row>
    <row r="49" spans="1:7" x14ac:dyDescent="0.25">
      <c r="A49" s="141" t="s">
        <v>524</v>
      </c>
      <c r="B49" s="141" t="s">
        <v>525</v>
      </c>
      <c r="C49" s="228"/>
      <c r="D49" s="228"/>
      <c r="E49" s="228"/>
      <c r="F49" s="228"/>
      <c r="G49" s="141"/>
    </row>
    <row r="50" spans="1:7" x14ac:dyDescent="0.25">
      <c r="A50" s="141" t="s">
        <v>526</v>
      </c>
      <c r="B50" s="141" t="s">
        <v>1528</v>
      </c>
      <c r="C50" s="228"/>
      <c r="D50" s="228"/>
      <c r="E50" s="228"/>
      <c r="F50" s="228"/>
      <c r="G50" s="141"/>
    </row>
    <row r="51" spans="1:7" x14ac:dyDescent="0.25">
      <c r="A51" s="141" t="s">
        <v>527</v>
      </c>
      <c r="B51" s="141" t="s">
        <v>528</v>
      </c>
      <c r="C51" s="228"/>
      <c r="D51" s="228"/>
      <c r="E51" s="228"/>
      <c r="F51" s="228"/>
      <c r="G51" s="141"/>
    </row>
    <row r="52" spans="1:7" x14ac:dyDescent="0.25">
      <c r="A52" s="141" t="s">
        <v>529</v>
      </c>
      <c r="B52" s="141" t="s">
        <v>530</v>
      </c>
      <c r="C52" s="228"/>
      <c r="D52" s="228"/>
      <c r="E52" s="228"/>
      <c r="F52" s="228"/>
      <c r="G52" s="141"/>
    </row>
    <row r="53" spans="1:7" x14ac:dyDescent="0.25">
      <c r="A53" s="141" t="s">
        <v>531</v>
      </c>
      <c r="B53" s="141" t="s">
        <v>532</v>
      </c>
      <c r="C53" s="228"/>
      <c r="D53" s="228"/>
      <c r="E53" s="228"/>
      <c r="F53" s="228"/>
      <c r="G53" s="141"/>
    </row>
    <row r="54" spans="1:7" x14ac:dyDescent="0.25">
      <c r="A54" s="141" t="s">
        <v>533</v>
      </c>
      <c r="B54" s="141" t="s">
        <v>534</v>
      </c>
      <c r="C54" s="228"/>
      <c r="D54" s="228"/>
      <c r="E54" s="228"/>
      <c r="F54" s="228"/>
      <c r="G54" s="141"/>
    </row>
    <row r="55" spans="1:7" x14ac:dyDescent="0.25">
      <c r="A55" s="141" t="s">
        <v>535</v>
      </c>
      <c r="B55" s="141" t="s">
        <v>536</v>
      </c>
      <c r="C55" s="228"/>
      <c r="D55" s="228"/>
      <c r="E55" s="228"/>
      <c r="F55" s="228"/>
      <c r="G55" s="141"/>
    </row>
    <row r="56" spans="1:7" x14ac:dyDescent="0.25">
      <c r="A56" s="141" t="s">
        <v>537</v>
      </c>
      <c r="B56" s="141" t="s">
        <v>538</v>
      </c>
      <c r="C56" s="228"/>
      <c r="D56" s="228"/>
      <c r="E56" s="228"/>
      <c r="F56" s="228"/>
      <c r="G56" s="141"/>
    </row>
    <row r="57" spans="1:7" x14ac:dyDescent="0.25">
      <c r="A57" s="141" t="s">
        <v>539</v>
      </c>
      <c r="B57" s="141" t="s">
        <v>540</v>
      </c>
      <c r="C57" s="228"/>
      <c r="D57" s="228"/>
      <c r="E57" s="228"/>
      <c r="F57" s="228"/>
      <c r="G57" s="141"/>
    </row>
    <row r="58" spans="1:7" x14ac:dyDescent="0.25">
      <c r="A58" s="141" t="s">
        <v>541</v>
      </c>
      <c r="B58" s="141" t="s">
        <v>542</v>
      </c>
      <c r="C58" s="228"/>
      <c r="D58" s="228"/>
      <c r="E58" s="228"/>
      <c r="F58" s="228"/>
      <c r="G58" s="141"/>
    </row>
    <row r="59" spans="1:7" x14ac:dyDescent="0.25">
      <c r="A59" s="141" t="s">
        <v>543</v>
      </c>
      <c r="B59" s="141" t="s">
        <v>544</v>
      </c>
      <c r="C59" s="228"/>
      <c r="D59" s="228"/>
      <c r="E59" s="228"/>
      <c r="F59" s="228"/>
      <c r="G59" s="141"/>
    </row>
    <row r="60" spans="1:7" x14ac:dyDescent="0.25">
      <c r="A60" s="141" t="s">
        <v>545</v>
      </c>
      <c r="B60" s="141" t="s">
        <v>546</v>
      </c>
      <c r="C60" s="228"/>
      <c r="D60" s="228"/>
      <c r="E60" s="228"/>
      <c r="F60" s="228"/>
      <c r="G60" s="141"/>
    </row>
    <row r="61" spans="1:7" x14ac:dyDescent="0.25">
      <c r="A61" s="141" t="s">
        <v>547</v>
      </c>
      <c r="B61" s="141" t="s">
        <v>548</v>
      </c>
      <c r="C61" s="228"/>
      <c r="D61" s="228"/>
      <c r="E61" s="228"/>
      <c r="F61" s="228"/>
      <c r="G61" s="141"/>
    </row>
    <row r="62" spans="1:7" x14ac:dyDescent="0.25">
      <c r="A62" s="141" t="s">
        <v>549</v>
      </c>
      <c r="B62" s="141" t="s">
        <v>550</v>
      </c>
      <c r="C62" s="228"/>
      <c r="D62" s="228"/>
      <c r="E62" s="228"/>
      <c r="F62" s="228"/>
      <c r="G62" s="141"/>
    </row>
    <row r="63" spans="1:7" x14ac:dyDescent="0.25">
      <c r="A63" s="141" t="s">
        <v>551</v>
      </c>
      <c r="B63" s="141" t="s">
        <v>552</v>
      </c>
      <c r="C63" s="228"/>
      <c r="D63" s="228"/>
      <c r="E63" s="228"/>
      <c r="F63" s="228"/>
      <c r="G63" s="141"/>
    </row>
    <row r="64" spans="1:7" x14ac:dyDescent="0.25">
      <c r="A64" s="141" t="s">
        <v>553</v>
      </c>
      <c r="B64" s="141" t="s">
        <v>554</v>
      </c>
      <c r="C64" s="228"/>
      <c r="D64" s="228"/>
      <c r="E64" s="228"/>
      <c r="F64" s="228"/>
      <c r="G64" s="141"/>
    </row>
    <row r="65" spans="1:7" x14ac:dyDescent="0.25">
      <c r="A65" s="141" t="s">
        <v>555</v>
      </c>
      <c r="B65" s="141" t="s">
        <v>556</v>
      </c>
      <c r="C65" s="228"/>
      <c r="D65" s="228"/>
      <c r="E65" s="228"/>
      <c r="F65" s="228"/>
      <c r="G65" s="141"/>
    </row>
    <row r="66" spans="1:7" x14ac:dyDescent="0.25">
      <c r="A66" s="141" t="s">
        <v>557</v>
      </c>
      <c r="B66" s="141" t="s">
        <v>558</v>
      </c>
      <c r="C66" s="228"/>
      <c r="D66" s="228"/>
      <c r="E66" s="228"/>
      <c r="F66" s="228"/>
      <c r="G66" s="141"/>
    </row>
    <row r="67" spans="1:7" x14ac:dyDescent="0.25">
      <c r="A67" s="141" t="s">
        <v>559</v>
      </c>
      <c r="B67" s="141" t="s">
        <v>560</v>
      </c>
      <c r="C67" s="228"/>
      <c r="D67" s="228"/>
      <c r="E67" s="228"/>
      <c r="F67" s="228"/>
      <c r="G67" s="141"/>
    </row>
    <row r="68" spans="1:7" x14ac:dyDescent="0.25">
      <c r="A68" s="141" t="s">
        <v>561</v>
      </c>
      <c r="B68" s="141" t="s">
        <v>562</v>
      </c>
      <c r="C68" s="228"/>
      <c r="D68" s="228"/>
      <c r="E68" s="228"/>
      <c r="F68" s="228"/>
      <c r="G68" s="141"/>
    </row>
    <row r="69" spans="1:7" x14ac:dyDescent="0.25">
      <c r="A69" s="141" t="s">
        <v>563</v>
      </c>
      <c r="B69" s="141" t="s">
        <v>564</v>
      </c>
      <c r="C69" s="228"/>
      <c r="D69" s="228"/>
      <c r="E69" s="228"/>
      <c r="F69" s="228"/>
      <c r="G69" s="141"/>
    </row>
    <row r="70" spans="1:7" x14ac:dyDescent="0.25">
      <c r="A70" s="141" t="s">
        <v>565</v>
      </c>
      <c r="B70" s="141" t="s">
        <v>566</v>
      </c>
      <c r="C70" s="228"/>
      <c r="D70" s="228"/>
      <c r="E70" s="228"/>
      <c r="F70" s="228"/>
      <c r="G70" s="141"/>
    </row>
    <row r="71" spans="1:7" x14ac:dyDescent="0.25">
      <c r="A71" s="141" t="s">
        <v>567</v>
      </c>
      <c r="B71" s="141" t="s">
        <v>568</v>
      </c>
      <c r="C71" s="228"/>
      <c r="D71" s="228"/>
      <c r="E71" s="228"/>
      <c r="F71" s="228"/>
      <c r="G71" s="141"/>
    </row>
    <row r="72" spans="1:7" x14ac:dyDescent="0.25">
      <c r="A72" s="246" t="s">
        <v>569</v>
      </c>
      <c r="B72" s="248" t="s">
        <v>263</v>
      </c>
      <c r="C72" s="247">
        <f>SUM(C73:C75)</f>
        <v>0</v>
      </c>
      <c r="D72" s="247">
        <f>SUM(D73:D75)</f>
        <v>0</v>
      </c>
      <c r="E72" s="247"/>
      <c r="F72" s="247">
        <f>SUM(F73:F75)</f>
        <v>0</v>
      </c>
      <c r="G72" s="141"/>
    </row>
    <row r="73" spans="1:7" x14ac:dyDescent="0.25">
      <c r="A73" s="141" t="s">
        <v>570</v>
      </c>
      <c r="B73" s="141" t="s">
        <v>571</v>
      </c>
      <c r="C73" s="228"/>
      <c r="D73" s="228"/>
      <c r="E73" s="228"/>
      <c r="F73" s="228"/>
      <c r="G73" s="141"/>
    </row>
    <row r="74" spans="1:7" x14ac:dyDescent="0.25">
      <c r="A74" s="141" t="s">
        <v>572</v>
      </c>
      <c r="B74" s="141" t="s">
        <v>573</v>
      </c>
      <c r="C74" s="228"/>
      <c r="D74" s="228"/>
      <c r="E74" s="228"/>
      <c r="F74" s="228"/>
      <c r="G74" s="141"/>
    </row>
    <row r="75" spans="1:7" x14ac:dyDescent="0.25">
      <c r="A75" s="141" t="s">
        <v>574</v>
      </c>
      <c r="B75" s="141" t="s">
        <v>575</v>
      </c>
      <c r="C75" s="228"/>
      <c r="D75" s="228"/>
      <c r="E75" s="228"/>
      <c r="F75" s="228"/>
      <c r="G75" s="141"/>
    </row>
    <row r="76" spans="1:7" x14ac:dyDescent="0.25">
      <c r="A76" s="246" t="s">
        <v>576</v>
      </c>
      <c r="B76" s="248" t="s">
        <v>70</v>
      </c>
      <c r="C76" s="247">
        <f>SUM(C77:C87)</f>
        <v>0</v>
      </c>
      <c r="D76" s="247">
        <f>SUM(D77:D87)</f>
        <v>0</v>
      </c>
      <c r="E76" s="247"/>
      <c r="F76" s="247">
        <f>SUM(F77:F87)</f>
        <v>0</v>
      </c>
      <c r="G76" s="141"/>
    </row>
    <row r="77" spans="1:7" x14ac:dyDescent="0.25">
      <c r="A77" s="141" t="s">
        <v>577</v>
      </c>
      <c r="B77" s="166" t="s">
        <v>265</v>
      </c>
      <c r="C77" s="228"/>
      <c r="D77" s="228"/>
      <c r="E77" s="228"/>
      <c r="F77" s="228"/>
      <c r="G77" s="141"/>
    </row>
    <row r="78" spans="1:7" x14ac:dyDescent="0.25">
      <c r="A78" s="141" t="s">
        <v>578</v>
      </c>
      <c r="B78" s="141" t="s">
        <v>267</v>
      </c>
      <c r="C78" s="228"/>
      <c r="D78" s="228"/>
      <c r="E78" s="228"/>
      <c r="F78" s="228"/>
      <c r="G78" s="141"/>
    </row>
    <row r="79" spans="1:7" x14ac:dyDescent="0.25">
      <c r="A79" s="141" t="s">
        <v>579</v>
      </c>
      <c r="B79" s="166" t="s">
        <v>269</v>
      </c>
      <c r="C79" s="228"/>
      <c r="D79" s="228"/>
      <c r="E79" s="228"/>
      <c r="F79" s="228"/>
      <c r="G79" s="141"/>
    </row>
    <row r="80" spans="1:7" x14ac:dyDescent="0.25">
      <c r="A80" s="141" t="s">
        <v>580</v>
      </c>
      <c r="B80" s="166" t="s">
        <v>271</v>
      </c>
      <c r="C80" s="228"/>
      <c r="D80" s="228"/>
      <c r="E80" s="228"/>
      <c r="F80" s="228"/>
      <c r="G80" s="141"/>
    </row>
    <row r="81" spans="1:7" x14ac:dyDescent="0.25">
      <c r="A81" s="141" t="s">
        <v>581</v>
      </c>
      <c r="B81" s="166" t="s">
        <v>273</v>
      </c>
      <c r="C81" s="228"/>
      <c r="D81" s="228"/>
      <c r="E81" s="228"/>
      <c r="F81" s="228"/>
      <c r="G81" s="141"/>
    </row>
    <row r="82" spans="1:7" x14ac:dyDescent="0.25">
      <c r="A82" s="141" t="s">
        <v>582</v>
      </c>
      <c r="B82" s="166" t="s">
        <v>275</v>
      </c>
      <c r="C82" s="228"/>
      <c r="D82" s="228"/>
      <c r="E82" s="228"/>
      <c r="F82" s="228"/>
      <c r="G82" s="141"/>
    </row>
    <row r="83" spans="1:7" x14ac:dyDescent="0.25">
      <c r="A83" s="141" t="s">
        <v>583</v>
      </c>
      <c r="B83" s="166" t="s">
        <v>277</v>
      </c>
      <c r="C83" s="228"/>
      <c r="D83" s="228"/>
      <c r="E83" s="228"/>
      <c r="F83" s="228"/>
      <c r="G83" s="141"/>
    </row>
    <row r="84" spans="1:7" x14ac:dyDescent="0.25">
      <c r="A84" s="141" t="s">
        <v>584</v>
      </c>
      <c r="B84" s="166" t="s">
        <v>279</v>
      </c>
      <c r="C84" s="228"/>
      <c r="D84" s="228"/>
      <c r="E84" s="228"/>
      <c r="F84" s="228"/>
      <c r="G84" s="141"/>
    </row>
    <row r="85" spans="1:7" x14ac:dyDescent="0.25">
      <c r="A85" s="141" t="s">
        <v>585</v>
      </c>
      <c r="B85" s="166" t="s">
        <v>281</v>
      </c>
      <c r="C85" s="228"/>
      <c r="D85" s="228"/>
      <c r="E85" s="228"/>
      <c r="F85" s="228"/>
      <c r="G85" s="141"/>
    </row>
    <row r="86" spans="1:7" x14ac:dyDescent="0.25">
      <c r="A86" s="141" t="s">
        <v>586</v>
      </c>
      <c r="B86" s="166" t="s">
        <v>283</v>
      </c>
      <c r="C86" s="228"/>
      <c r="D86" s="228"/>
      <c r="E86" s="228"/>
      <c r="F86" s="228"/>
      <c r="G86" s="141"/>
    </row>
    <row r="87" spans="1:7" x14ac:dyDescent="0.25">
      <c r="A87" s="141" t="s">
        <v>587</v>
      </c>
      <c r="B87" s="166" t="s">
        <v>70</v>
      </c>
      <c r="C87" s="228"/>
      <c r="D87" s="228"/>
      <c r="E87" s="228"/>
      <c r="F87" s="228"/>
      <c r="G87" s="141"/>
    </row>
    <row r="88" spans="1:7" outlineLevel="1" x14ac:dyDescent="0.25">
      <c r="A88" s="141" t="s">
        <v>588</v>
      </c>
      <c r="B88" s="142" t="s">
        <v>179</v>
      </c>
      <c r="C88" s="228"/>
      <c r="D88" s="228"/>
      <c r="E88" s="228"/>
      <c r="F88" s="228"/>
      <c r="G88" s="141"/>
    </row>
    <row r="89" spans="1:7" outlineLevel="1" x14ac:dyDescent="0.25">
      <c r="A89" s="141" t="s">
        <v>589</v>
      </c>
      <c r="B89" s="142" t="s">
        <v>179</v>
      </c>
      <c r="C89" s="228"/>
      <c r="D89" s="228"/>
      <c r="E89" s="228"/>
      <c r="F89" s="228"/>
      <c r="G89" s="141"/>
    </row>
    <row r="90" spans="1:7" outlineLevel="1" x14ac:dyDescent="0.25">
      <c r="A90" s="141" t="s">
        <v>590</v>
      </c>
      <c r="B90" s="142" t="s">
        <v>179</v>
      </c>
      <c r="C90" s="228"/>
      <c r="D90" s="228"/>
      <c r="E90" s="228"/>
      <c r="F90" s="228"/>
      <c r="G90" s="141"/>
    </row>
    <row r="91" spans="1:7" outlineLevel="1" x14ac:dyDescent="0.25">
      <c r="A91" s="141" t="s">
        <v>591</v>
      </c>
      <c r="B91" s="142" t="s">
        <v>179</v>
      </c>
      <c r="C91" s="228"/>
      <c r="D91" s="228"/>
      <c r="E91" s="228"/>
      <c r="F91" s="228"/>
      <c r="G91" s="141"/>
    </row>
    <row r="92" spans="1:7" outlineLevel="1" x14ac:dyDescent="0.25">
      <c r="A92" s="141" t="s">
        <v>592</v>
      </c>
      <c r="B92" s="142" t="s">
        <v>179</v>
      </c>
      <c r="C92" s="228"/>
      <c r="D92" s="228"/>
      <c r="E92" s="228"/>
      <c r="F92" s="228"/>
      <c r="G92" s="141"/>
    </row>
    <row r="93" spans="1:7" outlineLevel="1" x14ac:dyDescent="0.25">
      <c r="A93" s="141" t="s">
        <v>593</v>
      </c>
      <c r="B93" s="142" t="s">
        <v>179</v>
      </c>
      <c r="C93" s="228"/>
      <c r="D93" s="228"/>
      <c r="E93" s="228"/>
      <c r="F93" s="228"/>
      <c r="G93" s="141"/>
    </row>
    <row r="94" spans="1:7" outlineLevel="1" x14ac:dyDescent="0.25">
      <c r="A94" s="141" t="s">
        <v>594</v>
      </c>
      <c r="B94" s="142" t="s">
        <v>179</v>
      </c>
      <c r="C94" s="228"/>
      <c r="D94" s="228"/>
      <c r="E94" s="228"/>
      <c r="F94" s="228"/>
      <c r="G94" s="141"/>
    </row>
    <row r="95" spans="1:7" outlineLevel="1" x14ac:dyDescent="0.25">
      <c r="A95" s="141" t="s">
        <v>595</v>
      </c>
      <c r="B95" s="142" t="s">
        <v>179</v>
      </c>
      <c r="C95" s="228"/>
      <c r="D95" s="228"/>
      <c r="E95" s="228"/>
      <c r="F95" s="228"/>
      <c r="G95" s="141"/>
    </row>
    <row r="96" spans="1:7" outlineLevel="1" x14ac:dyDescent="0.25">
      <c r="A96" s="141" t="s">
        <v>596</v>
      </c>
      <c r="B96" s="142" t="s">
        <v>179</v>
      </c>
      <c r="C96" s="228"/>
      <c r="D96" s="228"/>
      <c r="E96" s="228"/>
      <c r="F96" s="228"/>
      <c r="G96" s="141"/>
    </row>
    <row r="97" spans="1:7" outlineLevel="1" x14ac:dyDescent="0.25">
      <c r="A97" s="141" t="s">
        <v>597</v>
      </c>
      <c r="B97" s="142" t="s">
        <v>179</v>
      </c>
      <c r="C97" s="228"/>
      <c r="D97" s="228"/>
      <c r="E97" s="228"/>
      <c r="F97" s="228"/>
      <c r="G97" s="141"/>
    </row>
    <row r="98" spans="1:7" ht="15" customHeight="1" x14ac:dyDescent="0.25">
      <c r="A98" s="146"/>
      <c r="B98" s="194" t="s">
        <v>1527</v>
      </c>
      <c r="C98" s="146" t="s">
        <v>504</v>
      </c>
      <c r="D98" s="146" t="s">
        <v>505</v>
      </c>
      <c r="E98" s="145"/>
      <c r="F98" s="144" t="s">
        <v>470</v>
      </c>
      <c r="G98" s="144"/>
    </row>
    <row r="99" spans="1:7" x14ac:dyDescent="0.25">
      <c r="A99" s="246" t="s">
        <v>598</v>
      </c>
      <c r="B99" s="207" t="s">
        <v>599</v>
      </c>
      <c r="C99" s="207">
        <v>0.169712532819872</v>
      </c>
      <c r="D99" s="207"/>
      <c r="E99" s="207"/>
      <c r="F99" s="207">
        <v>0.169712532819872</v>
      </c>
      <c r="G99" s="141"/>
    </row>
    <row r="100" spans="1:7" x14ac:dyDescent="0.25">
      <c r="A100" s="141" t="s">
        <v>600</v>
      </c>
      <c r="B100" s="207" t="s">
        <v>601</v>
      </c>
      <c r="C100" s="207">
        <v>0.13121996489834001</v>
      </c>
      <c r="D100" s="228"/>
      <c r="E100" s="228"/>
      <c r="F100" s="207">
        <v>0.13121996489834001</v>
      </c>
      <c r="G100" s="141"/>
    </row>
    <row r="101" spans="1:7" x14ac:dyDescent="0.25">
      <c r="A101" s="141" t="s">
        <v>602</v>
      </c>
      <c r="B101" s="207" t="s">
        <v>603</v>
      </c>
      <c r="C101" s="207">
        <v>0.147880973732545</v>
      </c>
      <c r="D101" s="228"/>
      <c r="E101" s="228"/>
      <c r="F101" s="207">
        <v>0.147880973732545</v>
      </c>
      <c r="G101" s="141"/>
    </row>
    <row r="102" spans="1:7" x14ac:dyDescent="0.25">
      <c r="A102" s="141" t="s">
        <v>604</v>
      </c>
      <c r="B102" s="207" t="s">
        <v>605</v>
      </c>
      <c r="C102" s="207">
        <v>0.10491267691933399</v>
      </c>
      <c r="D102" s="228"/>
      <c r="E102" s="228"/>
      <c r="F102" s="207">
        <v>0.10491267691933399</v>
      </c>
      <c r="G102" s="141"/>
    </row>
    <row r="103" spans="1:7" x14ac:dyDescent="0.25">
      <c r="A103" s="141" t="s">
        <v>606</v>
      </c>
      <c r="B103" s="207" t="s">
        <v>607</v>
      </c>
      <c r="C103" s="207">
        <v>0.107235237057556</v>
      </c>
      <c r="D103" s="228"/>
      <c r="E103" s="228"/>
      <c r="F103" s="207">
        <v>0.107235237057556</v>
      </c>
      <c r="G103" s="141"/>
    </row>
    <row r="104" spans="1:7" x14ac:dyDescent="0.25">
      <c r="A104" s="141" t="s">
        <v>608</v>
      </c>
      <c r="B104" s="207" t="s">
        <v>609</v>
      </c>
      <c r="C104" s="207">
        <v>6.9849167412000798E-2</v>
      </c>
      <c r="D104" s="228"/>
      <c r="E104" s="228"/>
      <c r="F104" s="207">
        <v>6.9849167412000798E-2</v>
      </c>
      <c r="G104" s="141"/>
    </row>
    <row r="105" spans="1:7" x14ac:dyDescent="0.25">
      <c r="A105" s="141" t="s">
        <v>610</v>
      </c>
      <c r="B105" s="207" t="s">
        <v>611</v>
      </c>
      <c r="C105" s="207">
        <v>7.9563142777475004E-2</v>
      </c>
      <c r="D105" s="228"/>
      <c r="E105" s="228"/>
      <c r="F105" s="207">
        <v>7.9563142777475004E-2</v>
      </c>
      <c r="G105" s="141"/>
    </row>
    <row r="106" spans="1:7" x14ac:dyDescent="0.25">
      <c r="A106" s="141" t="s">
        <v>612</v>
      </c>
      <c r="B106" s="207" t="s">
        <v>613</v>
      </c>
      <c r="C106" s="207">
        <v>6.3225178458149803E-2</v>
      </c>
      <c r="D106" s="228"/>
      <c r="E106" s="228"/>
      <c r="F106" s="207">
        <v>6.3225178458149803E-2</v>
      </c>
      <c r="G106" s="141"/>
    </row>
    <row r="107" spans="1:7" x14ac:dyDescent="0.25">
      <c r="A107" s="141" t="s">
        <v>614</v>
      </c>
      <c r="B107" s="207" t="s">
        <v>615</v>
      </c>
      <c r="C107" s="207">
        <v>5.2768569822491798E-2</v>
      </c>
      <c r="D107" s="228"/>
      <c r="E107" s="228"/>
      <c r="F107" s="207">
        <v>5.2768569822491798E-2</v>
      </c>
      <c r="G107" s="141"/>
    </row>
    <row r="108" spans="1:7" x14ac:dyDescent="0.25">
      <c r="A108" s="141" t="s">
        <v>616</v>
      </c>
      <c r="B108" s="207" t="s">
        <v>617</v>
      </c>
      <c r="C108" s="207">
        <v>4.2827889266612101E-2</v>
      </c>
      <c r="D108" s="228"/>
      <c r="E108" s="228"/>
      <c r="F108" s="207">
        <v>4.2827889266612101E-2</v>
      </c>
      <c r="G108" s="141"/>
    </row>
    <row r="109" spans="1:7" x14ac:dyDescent="0.25">
      <c r="A109" s="141" t="s">
        <v>618</v>
      </c>
      <c r="B109" s="207" t="s">
        <v>552</v>
      </c>
      <c r="C109" s="207">
        <v>2.9183550041305399E-2</v>
      </c>
      <c r="D109" s="228"/>
      <c r="E109" s="228"/>
      <c r="F109" s="207">
        <v>2.9183550041305399E-2</v>
      </c>
      <c r="G109" s="141"/>
    </row>
    <row r="110" spans="1:7" x14ac:dyDescent="0.25">
      <c r="A110" s="141" t="s">
        <v>619</v>
      </c>
      <c r="B110" s="207" t="s">
        <v>70</v>
      </c>
      <c r="C110" s="207">
        <v>1.62111679431823E-3</v>
      </c>
      <c r="D110" s="228"/>
      <c r="E110" s="228"/>
      <c r="F110" s="207">
        <v>1.62111679431823E-3</v>
      </c>
      <c r="G110" s="141"/>
    </row>
    <row r="111" spans="1:7" x14ac:dyDescent="0.25">
      <c r="A111" s="141" t="s">
        <v>620</v>
      </c>
      <c r="B111" s="166"/>
      <c r="C111" s="228"/>
      <c r="D111" s="228"/>
      <c r="E111" s="228"/>
      <c r="F111" s="228"/>
      <c r="G111" s="141"/>
    </row>
    <row r="112" spans="1:7" x14ac:dyDescent="0.25">
      <c r="A112" s="141" t="s">
        <v>621</v>
      </c>
      <c r="B112" s="166"/>
      <c r="C112" s="228"/>
      <c r="D112" s="228"/>
      <c r="E112" s="228"/>
      <c r="F112" s="228"/>
      <c r="G112" s="141"/>
    </row>
    <row r="113" spans="1:7" x14ac:dyDescent="0.25">
      <c r="A113" s="141" t="s">
        <v>622</v>
      </c>
      <c r="B113" s="166"/>
      <c r="C113" s="228"/>
      <c r="D113" s="228"/>
      <c r="E113" s="228"/>
      <c r="F113" s="228"/>
      <c r="G113" s="141"/>
    </row>
    <row r="114" spans="1:7" x14ac:dyDescent="0.25">
      <c r="A114" s="141" t="s">
        <v>623</v>
      </c>
      <c r="B114" s="166"/>
      <c r="C114" s="228"/>
      <c r="D114" s="228"/>
      <c r="E114" s="228"/>
      <c r="F114" s="228"/>
      <c r="G114" s="141"/>
    </row>
    <row r="115" spans="1:7" x14ac:dyDescent="0.25">
      <c r="A115" s="141" t="s">
        <v>624</v>
      </c>
      <c r="B115" s="166"/>
      <c r="C115" s="228"/>
      <c r="D115" s="228"/>
      <c r="E115" s="228"/>
      <c r="F115" s="228"/>
      <c r="G115" s="141"/>
    </row>
    <row r="116" spans="1:7" x14ac:dyDescent="0.25">
      <c r="A116" s="141" t="s">
        <v>625</v>
      </c>
      <c r="B116" s="166"/>
      <c r="C116" s="228"/>
      <c r="D116" s="228"/>
      <c r="E116" s="228"/>
      <c r="F116" s="228"/>
      <c r="G116" s="141"/>
    </row>
    <row r="117" spans="1:7" x14ac:dyDescent="0.25">
      <c r="A117" s="141" t="s">
        <v>626</v>
      </c>
      <c r="B117" s="166"/>
      <c r="C117" s="228"/>
      <c r="D117" s="228"/>
      <c r="E117" s="228"/>
      <c r="F117" s="228"/>
      <c r="G117" s="141"/>
    </row>
    <row r="118" spans="1:7" x14ac:dyDescent="0.25">
      <c r="A118" s="141" t="s">
        <v>627</v>
      </c>
      <c r="B118" s="166"/>
      <c r="C118" s="228"/>
      <c r="D118" s="228"/>
      <c r="E118" s="228"/>
      <c r="F118" s="228"/>
      <c r="G118" s="141"/>
    </row>
    <row r="119" spans="1:7" x14ac:dyDescent="0.25">
      <c r="A119" s="141" t="s">
        <v>628</v>
      </c>
      <c r="B119" s="166"/>
      <c r="C119" s="228"/>
      <c r="D119" s="228"/>
      <c r="E119" s="228"/>
      <c r="F119" s="228"/>
      <c r="G119" s="141"/>
    </row>
    <row r="120" spans="1:7" x14ac:dyDescent="0.25">
      <c r="A120" s="141" t="s">
        <v>629</v>
      </c>
      <c r="B120" s="166"/>
      <c r="C120" s="228"/>
      <c r="D120" s="228"/>
      <c r="E120" s="228"/>
      <c r="F120" s="228"/>
      <c r="G120" s="141"/>
    </row>
    <row r="121" spans="1:7" x14ac:dyDescent="0.25">
      <c r="A121" s="141" t="s">
        <v>630</v>
      </c>
      <c r="B121" s="166"/>
      <c r="C121" s="228"/>
      <c r="D121" s="228"/>
      <c r="E121" s="228"/>
      <c r="F121" s="228"/>
      <c r="G121" s="141"/>
    </row>
    <row r="122" spans="1:7" x14ac:dyDescent="0.25">
      <c r="A122" s="141" t="s">
        <v>631</v>
      </c>
      <c r="B122" s="166"/>
      <c r="C122" s="228"/>
      <c r="D122" s="228"/>
      <c r="E122" s="228"/>
      <c r="F122" s="228"/>
      <c r="G122" s="141"/>
    </row>
    <row r="123" spans="1:7" x14ac:dyDescent="0.25">
      <c r="A123" s="141" t="s">
        <v>632</v>
      </c>
      <c r="B123" s="166"/>
      <c r="C123" s="228"/>
      <c r="D123" s="228"/>
      <c r="E123" s="228"/>
      <c r="F123" s="228"/>
      <c r="G123" s="141"/>
    </row>
    <row r="124" spans="1:7" x14ac:dyDescent="0.25">
      <c r="A124" s="141" t="s">
        <v>633</v>
      </c>
      <c r="B124" s="166"/>
      <c r="C124" s="228"/>
      <c r="D124" s="228"/>
      <c r="E124" s="228"/>
      <c r="F124" s="228"/>
      <c r="G124" s="141"/>
    </row>
    <row r="125" spans="1:7" x14ac:dyDescent="0.25">
      <c r="A125" s="141" t="s">
        <v>634</v>
      </c>
      <c r="B125" s="166"/>
      <c r="C125" s="228"/>
      <c r="D125" s="228"/>
      <c r="E125" s="228"/>
      <c r="F125" s="228"/>
      <c r="G125" s="141"/>
    </row>
    <row r="126" spans="1:7" x14ac:dyDescent="0.25">
      <c r="A126" s="141" t="s">
        <v>635</v>
      </c>
      <c r="B126" s="166"/>
      <c r="C126" s="228"/>
      <c r="D126" s="228"/>
      <c r="E126" s="228"/>
      <c r="F126" s="228"/>
      <c r="G126" s="141"/>
    </row>
    <row r="127" spans="1:7" x14ac:dyDescent="0.25">
      <c r="A127" s="141" t="s">
        <v>636</v>
      </c>
      <c r="B127" s="166"/>
      <c r="C127" s="228"/>
      <c r="D127" s="228"/>
      <c r="E127" s="228"/>
      <c r="F127" s="228"/>
      <c r="G127" s="141"/>
    </row>
    <row r="128" spans="1:7" x14ac:dyDescent="0.25">
      <c r="A128" s="141" t="s">
        <v>637</v>
      </c>
      <c r="B128" s="166"/>
      <c r="C128" s="228"/>
      <c r="D128" s="228"/>
      <c r="E128" s="228"/>
      <c r="F128" s="228"/>
      <c r="G128" s="141"/>
    </row>
    <row r="129" spans="1:7" x14ac:dyDescent="0.25">
      <c r="A129" s="141" t="s">
        <v>638</v>
      </c>
      <c r="B129" s="166"/>
      <c r="C129" s="228"/>
      <c r="D129" s="228"/>
      <c r="E129" s="228"/>
      <c r="F129" s="228"/>
      <c r="G129" s="141"/>
    </row>
    <row r="130" spans="1:7" x14ac:dyDescent="0.25">
      <c r="A130" s="141" t="s">
        <v>1526</v>
      </c>
      <c r="B130" s="166"/>
      <c r="C130" s="228"/>
      <c r="D130" s="228"/>
      <c r="E130" s="228"/>
      <c r="F130" s="228"/>
      <c r="G130" s="141"/>
    </row>
    <row r="131" spans="1:7" x14ac:dyDescent="0.25">
      <c r="A131" s="141" t="s">
        <v>1525</v>
      </c>
      <c r="B131" s="166"/>
      <c r="C131" s="228"/>
      <c r="D131" s="228"/>
      <c r="E131" s="228"/>
      <c r="F131" s="228"/>
      <c r="G131" s="141"/>
    </row>
    <row r="132" spans="1:7" x14ac:dyDescent="0.25">
      <c r="A132" s="141" t="s">
        <v>1524</v>
      </c>
      <c r="B132" s="166"/>
      <c r="C132" s="228"/>
      <c r="D132" s="228"/>
      <c r="E132" s="228"/>
      <c r="F132" s="228"/>
      <c r="G132" s="141"/>
    </row>
    <row r="133" spans="1:7" x14ac:dyDescent="0.25">
      <c r="A133" s="141" t="s">
        <v>1523</v>
      </c>
      <c r="B133" s="166"/>
      <c r="C133" s="228"/>
      <c r="D133" s="228"/>
      <c r="E133" s="228"/>
      <c r="F133" s="228"/>
      <c r="G133" s="141"/>
    </row>
    <row r="134" spans="1:7" x14ac:dyDescent="0.25">
      <c r="A134" s="141" t="s">
        <v>1522</v>
      </c>
      <c r="B134" s="166"/>
      <c r="C134" s="228"/>
      <c r="D134" s="228"/>
      <c r="E134" s="228"/>
      <c r="F134" s="228"/>
      <c r="G134" s="141"/>
    </row>
    <row r="135" spans="1:7" x14ac:dyDescent="0.25">
      <c r="A135" s="141" t="s">
        <v>1521</v>
      </c>
      <c r="B135" s="166"/>
      <c r="C135" s="228"/>
      <c r="D135" s="228"/>
      <c r="E135" s="228"/>
      <c r="F135" s="228"/>
      <c r="G135" s="141"/>
    </row>
    <row r="136" spans="1:7" x14ac:dyDescent="0.25">
      <c r="A136" s="141" t="s">
        <v>1520</v>
      </c>
      <c r="B136" s="166"/>
      <c r="C136" s="228"/>
      <c r="D136" s="228"/>
      <c r="E136" s="228"/>
      <c r="F136" s="228"/>
      <c r="G136" s="141"/>
    </row>
    <row r="137" spans="1:7" x14ac:dyDescent="0.25">
      <c r="A137" s="141" t="s">
        <v>1519</v>
      </c>
      <c r="B137" s="166"/>
      <c r="C137" s="228"/>
      <c r="D137" s="228"/>
      <c r="E137" s="228"/>
      <c r="F137" s="228"/>
      <c r="G137" s="141"/>
    </row>
    <row r="138" spans="1:7" x14ac:dyDescent="0.25">
      <c r="A138" s="141" t="s">
        <v>1518</v>
      </c>
      <c r="B138" s="166"/>
      <c r="C138" s="228"/>
      <c r="D138" s="228"/>
      <c r="E138" s="228"/>
      <c r="F138" s="228"/>
      <c r="G138" s="141"/>
    </row>
    <row r="139" spans="1:7" x14ac:dyDescent="0.25">
      <c r="A139" s="141" t="s">
        <v>1517</v>
      </c>
      <c r="B139" s="166"/>
      <c r="C139" s="228"/>
      <c r="D139" s="228"/>
      <c r="E139" s="228"/>
      <c r="F139" s="228"/>
      <c r="G139" s="141"/>
    </row>
    <row r="140" spans="1:7" x14ac:dyDescent="0.25">
      <c r="A140" s="141" t="s">
        <v>1516</v>
      </c>
      <c r="B140" s="166"/>
      <c r="C140" s="228"/>
      <c r="D140" s="228"/>
      <c r="E140" s="228"/>
      <c r="F140" s="228"/>
      <c r="G140" s="141"/>
    </row>
    <row r="141" spans="1:7" x14ac:dyDescent="0.25">
      <c r="A141" s="141" t="s">
        <v>1515</v>
      </c>
      <c r="B141" s="166"/>
      <c r="C141" s="228"/>
      <c r="D141" s="228"/>
      <c r="E141" s="228"/>
      <c r="F141" s="228"/>
      <c r="G141" s="141"/>
    </row>
    <row r="142" spans="1:7" x14ac:dyDescent="0.25">
      <c r="A142" s="141" t="s">
        <v>1514</v>
      </c>
      <c r="B142" s="166"/>
      <c r="C142" s="228"/>
      <c r="D142" s="228"/>
      <c r="E142" s="228"/>
      <c r="F142" s="228"/>
      <c r="G142" s="141"/>
    </row>
    <row r="143" spans="1:7" x14ac:dyDescent="0.25">
      <c r="A143" s="141" t="s">
        <v>1513</v>
      </c>
      <c r="B143" s="166"/>
      <c r="C143" s="228"/>
      <c r="D143" s="228"/>
      <c r="E143" s="228"/>
      <c r="F143" s="228"/>
      <c r="G143" s="141"/>
    </row>
    <row r="144" spans="1:7" x14ac:dyDescent="0.25">
      <c r="A144" s="141" t="s">
        <v>1512</v>
      </c>
      <c r="B144" s="166"/>
      <c r="C144" s="228"/>
      <c r="D144" s="228"/>
      <c r="E144" s="228"/>
      <c r="F144" s="228"/>
      <c r="G144" s="141"/>
    </row>
    <row r="145" spans="1:7" x14ac:dyDescent="0.25">
      <c r="A145" s="141" t="s">
        <v>1511</v>
      </c>
      <c r="B145" s="166"/>
      <c r="C145" s="228"/>
      <c r="D145" s="228"/>
      <c r="E145" s="228"/>
      <c r="F145" s="228"/>
      <c r="G145" s="141"/>
    </row>
    <row r="146" spans="1:7" x14ac:dyDescent="0.25">
      <c r="A146" s="141" t="s">
        <v>1510</v>
      </c>
      <c r="B146" s="166"/>
      <c r="C146" s="228"/>
      <c r="D146" s="228"/>
      <c r="E146" s="228"/>
      <c r="F146" s="228"/>
      <c r="G146" s="141"/>
    </row>
    <row r="147" spans="1:7" x14ac:dyDescent="0.25">
      <c r="A147" s="141" t="s">
        <v>1509</v>
      </c>
      <c r="B147" s="166"/>
      <c r="C147" s="228"/>
      <c r="D147" s="228"/>
      <c r="E147" s="228"/>
      <c r="F147" s="228"/>
      <c r="G147" s="141"/>
    </row>
    <row r="148" spans="1:7" x14ac:dyDescent="0.25">
      <c r="A148" s="141" t="s">
        <v>1508</v>
      </c>
      <c r="B148" s="166"/>
      <c r="C148" s="228"/>
      <c r="D148" s="228"/>
      <c r="E148" s="228"/>
      <c r="F148" s="228"/>
      <c r="G148" s="141"/>
    </row>
    <row r="149" spans="1:7" ht="15" customHeight="1" x14ac:dyDescent="0.25">
      <c r="A149" s="146"/>
      <c r="B149" s="147" t="s">
        <v>639</v>
      </c>
      <c r="C149" s="146" t="s">
        <v>504</v>
      </c>
      <c r="D149" s="146" t="s">
        <v>505</v>
      </c>
      <c r="E149" s="145"/>
      <c r="F149" s="144" t="s">
        <v>470</v>
      </c>
      <c r="G149" s="144"/>
    </row>
    <row r="150" spans="1:7" x14ac:dyDescent="0.25">
      <c r="A150" s="141" t="s">
        <v>640</v>
      </c>
      <c r="B150" s="141" t="s">
        <v>641</v>
      </c>
      <c r="C150" s="207">
        <v>0.92185486713369902</v>
      </c>
      <c r="D150" s="228"/>
      <c r="E150" s="243"/>
      <c r="F150" s="207">
        <v>0.92185486713369902</v>
      </c>
    </row>
    <row r="151" spans="1:7" x14ac:dyDescent="0.25">
      <c r="A151" s="141" t="s">
        <v>642</v>
      </c>
      <c r="B151" s="141" t="s">
        <v>643</v>
      </c>
      <c r="C151" s="207">
        <v>0</v>
      </c>
      <c r="D151" s="228"/>
      <c r="E151" s="243"/>
      <c r="F151" s="207">
        <v>0</v>
      </c>
    </row>
    <row r="152" spans="1:7" x14ac:dyDescent="0.25">
      <c r="A152" s="141" t="s">
        <v>644</v>
      </c>
      <c r="B152" s="141" t="s">
        <v>70</v>
      </c>
      <c r="C152" s="207">
        <v>7.8145132866298705E-2</v>
      </c>
      <c r="D152" s="228"/>
      <c r="E152" s="243"/>
      <c r="F152" s="207">
        <v>7.8145132866298705E-2</v>
      </c>
    </row>
    <row r="153" spans="1:7" outlineLevel="1" x14ac:dyDescent="0.25">
      <c r="A153" s="141" t="s">
        <v>645</v>
      </c>
      <c r="C153" s="228"/>
      <c r="D153" s="228"/>
      <c r="E153" s="243"/>
      <c r="F153" s="228"/>
    </row>
    <row r="154" spans="1:7" outlineLevel="1" x14ac:dyDescent="0.25">
      <c r="A154" s="141" t="s">
        <v>646</v>
      </c>
      <c r="C154" s="228"/>
      <c r="D154" s="228"/>
      <c r="E154" s="243"/>
      <c r="F154" s="228"/>
    </row>
    <row r="155" spans="1:7" outlineLevel="1" x14ac:dyDescent="0.25">
      <c r="A155" s="141" t="s">
        <v>647</v>
      </c>
      <c r="C155" s="228"/>
      <c r="D155" s="228"/>
      <c r="E155" s="243"/>
      <c r="F155" s="228"/>
    </row>
    <row r="156" spans="1:7" outlineLevel="1" x14ac:dyDescent="0.25">
      <c r="A156" s="141" t="s">
        <v>648</v>
      </c>
      <c r="C156" s="228"/>
      <c r="D156" s="228"/>
      <c r="E156" s="243"/>
      <c r="F156" s="228"/>
    </row>
    <row r="157" spans="1:7" outlineLevel="1" x14ac:dyDescent="0.25">
      <c r="A157" s="141" t="s">
        <v>649</v>
      </c>
      <c r="C157" s="228"/>
      <c r="D157" s="228"/>
      <c r="E157" s="243"/>
      <c r="F157" s="228"/>
    </row>
    <row r="158" spans="1:7" outlineLevel="1" x14ac:dyDescent="0.25">
      <c r="A158" s="141" t="s">
        <v>650</v>
      </c>
      <c r="C158" s="228"/>
      <c r="D158" s="228"/>
      <c r="E158" s="243"/>
      <c r="F158" s="228"/>
    </row>
    <row r="159" spans="1:7" ht="15" customHeight="1" x14ac:dyDescent="0.25">
      <c r="A159" s="146"/>
      <c r="B159" s="147" t="s">
        <v>651</v>
      </c>
      <c r="C159" s="146" t="s">
        <v>504</v>
      </c>
      <c r="D159" s="146" t="s">
        <v>505</v>
      </c>
      <c r="E159" s="145"/>
      <c r="F159" s="144" t="s">
        <v>470</v>
      </c>
      <c r="G159" s="144"/>
    </row>
    <row r="160" spans="1:7" x14ac:dyDescent="0.25">
      <c r="A160" s="141" t="s">
        <v>652</v>
      </c>
      <c r="B160" s="141" t="s">
        <v>653</v>
      </c>
      <c r="C160" s="207">
        <v>2.66186091836399E-2</v>
      </c>
      <c r="D160" s="228"/>
      <c r="E160" s="243"/>
      <c r="F160" s="207">
        <v>2.66186091836399E-2</v>
      </c>
    </row>
    <row r="161" spans="1:7" x14ac:dyDescent="0.25">
      <c r="A161" s="141" t="s">
        <v>654</v>
      </c>
      <c r="B161" s="141" t="s">
        <v>655</v>
      </c>
      <c r="C161" s="207">
        <v>0.97338139081635999</v>
      </c>
      <c r="D161" s="228"/>
      <c r="E161" s="243"/>
      <c r="F161" s="207">
        <v>0.97338139081635999</v>
      </c>
    </row>
    <row r="162" spans="1:7" x14ac:dyDescent="0.25">
      <c r="A162" s="141" t="s">
        <v>656</v>
      </c>
      <c r="B162" s="141" t="s">
        <v>70</v>
      </c>
      <c r="C162" s="207">
        <v>0</v>
      </c>
      <c r="D162" s="228"/>
      <c r="E162" s="243"/>
      <c r="F162" s="207">
        <v>0</v>
      </c>
    </row>
    <row r="163" spans="1:7" outlineLevel="1" x14ac:dyDescent="0.25">
      <c r="A163" s="141" t="s">
        <v>657</v>
      </c>
      <c r="E163" s="140"/>
    </row>
    <row r="164" spans="1:7" outlineLevel="1" x14ac:dyDescent="0.25">
      <c r="A164" s="141" t="s">
        <v>658</v>
      </c>
      <c r="E164" s="140"/>
    </row>
    <row r="165" spans="1:7" outlineLevel="1" x14ac:dyDescent="0.25">
      <c r="A165" s="141" t="s">
        <v>659</v>
      </c>
      <c r="E165" s="140"/>
    </row>
    <row r="166" spans="1:7" outlineLevel="1" x14ac:dyDescent="0.25">
      <c r="A166" s="141" t="s">
        <v>660</v>
      </c>
      <c r="E166" s="140"/>
    </row>
    <row r="167" spans="1:7" outlineLevel="1" x14ac:dyDescent="0.25">
      <c r="A167" s="141" t="s">
        <v>661</v>
      </c>
      <c r="E167" s="140"/>
    </row>
    <row r="168" spans="1:7" outlineLevel="1" x14ac:dyDescent="0.25">
      <c r="A168" s="141" t="s">
        <v>662</v>
      </c>
      <c r="E168" s="140"/>
    </row>
    <row r="169" spans="1:7" ht="15" customHeight="1" x14ac:dyDescent="0.25">
      <c r="A169" s="146"/>
      <c r="B169" s="147" t="s">
        <v>663</v>
      </c>
      <c r="C169" s="146" t="s">
        <v>504</v>
      </c>
      <c r="D169" s="146" t="s">
        <v>505</v>
      </c>
      <c r="E169" s="145"/>
      <c r="F169" s="144" t="s">
        <v>470</v>
      </c>
      <c r="G169" s="144"/>
    </row>
    <row r="170" spans="1:7" x14ac:dyDescent="0.25">
      <c r="A170" s="141" t="s">
        <v>664</v>
      </c>
      <c r="B170" s="176" t="s">
        <v>665</v>
      </c>
      <c r="C170" s="207">
        <v>4.11012555056815E-2</v>
      </c>
      <c r="D170" s="228"/>
      <c r="E170" s="243"/>
      <c r="F170" s="207">
        <v>4.11012555056815E-2</v>
      </c>
    </row>
    <row r="171" spans="1:7" x14ac:dyDescent="0.25">
      <c r="A171" s="141" t="s">
        <v>666</v>
      </c>
      <c r="B171" s="176" t="s">
        <v>1507</v>
      </c>
      <c r="C171" s="207">
        <v>8.0602086975314596E-2</v>
      </c>
      <c r="D171" s="228"/>
      <c r="E171" s="243"/>
      <c r="F171" s="207">
        <v>8.0602086975314596E-2</v>
      </c>
    </row>
    <row r="172" spans="1:7" x14ac:dyDescent="0.25">
      <c r="A172" s="141" t="s">
        <v>667</v>
      </c>
      <c r="B172" s="176" t="s">
        <v>1506</v>
      </c>
      <c r="C172" s="207">
        <v>0.143904371093168</v>
      </c>
      <c r="D172" s="228"/>
      <c r="E172" s="228"/>
      <c r="F172" s="207">
        <v>0.143904371093168</v>
      </c>
    </row>
    <row r="173" spans="1:7" x14ac:dyDescent="0.25">
      <c r="A173" s="141" t="s">
        <v>668</v>
      </c>
      <c r="B173" s="176" t="s">
        <v>1505</v>
      </c>
      <c r="C173" s="207">
        <v>0.188088777687862</v>
      </c>
      <c r="D173" s="228"/>
      <c r="E173" s="228"/>
      <c r="F173" s="207">
        <v>0.188088777687862</v>
      </c>
    </row>
    <row r="174" spans="1:7" x14ac:dyDescent="0.25">
      <c r="A174" s="141" t="s">
        <v>669</v>
      </c>
      <c r="B174" s="176" t="s">
        <v>1504</v>
      </c>
      <c r="C174" s="207">
        <v>0.54630350873797395</v>
      </c>
      <c r="D174" s="228"/>
      <c r="E174" s="228"/>
      <c r="F174" s="207">
        <v>0.54630350873797395</v>
      </c>
    </row>
    <row r="175" spans="1:7" outlineLevel="1" x14ac:dyDescent="0.25">
      <c r="A175" s="141" t="s">
        <v>670</v>
      </c>
      <c r="B175" s="143"/>
      <c r="C175" s="228"/>
      <c r="D175" s="228"/>
      <c r="E175" s="228"/>
      <c r="F175" s="228"/>
    </row>
    <row r="176" spans="1:7" outlineLevel="1" x14ac:dyDescent="0.25">
      <c r="A176" s="141" t="s">
        <v>671</v>
      </c>
      <c r="B176" s="143"/>
      <c r="C176" s="228"/>
      <c r="D176" s="228"/>
      <c r="E176" s="228"/>
      <c r="F176" s="228"/>
    </row>
    <row r="177" spans="1:7" outlineLevel="1" x14ac:dyDescent="0.25">
      <c r="A177" s="141" t="s">
        <v>672</v>
      </c>
      <c r="B177" s="176"/>
      <c r="C177" s="228"/>
      <c r="D177" s="228"/>
      <c r="E177" s="228"/>
      <c r="F177" s="228"/>
    </row>
    <row r="178" spans="1:7" outlineLevel="1" x14ac:dyDescent="0.25">
      <c r="A178" s="141" t="s">
        <v>673</v>
      </c>
      <c r="B178" s="176"/>
      <c r="C178" s="228"/>
      <c r="D178" s="228"/>
      <c r="E178" s="228"/>
      <c r="F178" s="228"/>
    </row>
    <row r="179" spans="1:7" ht="15" customHeight="1" x14ac:dyDescent="0.25">
      <c r="A179" s="146"/>
      <c r="B179" s="194" t="s">
        <v>674</v>
      </c>
      <c r="C179" s="146" t="s">
        <v>504</v>
      </c>
      <c r="D179" s="146" t="s">
        <v>505</v>
      </c>
      <c r="E179" s="146"/>
      <c r="F179" s="146" t="s">
        <v>470</v>
      </c>
      <c r="G179" s="144"/>
    </row>
    <row r="180" spans="1:7" x14ac:dyDescent="0.25">
      <c r="A180" s="141" t="s">
        <v>675</v>
      </c>
      <c r="B180" s="141" t="s">
        <v>1503</v>
      </c>
      <c r="C180" s="207">
        <v>9.3464989742800505E-5</v>
      </c>
      <c r="D180" s="245"/>
      <c r="E180" s="243"/>
      <c r="F180" s="207">
        <v>9.3464989742800505E-5</v>
      </c>
    </row>
    <row r="181" spans="1:7" outlineLevel="1" x14ac:dyDescent="0.25">
      <c r="A181" s="141" t="s">
        <v>676</v>
      </c>
      <c r="B181" s="229" t="s">
        <v>677</v>
      </c>
      <c r="C181" s="207">
        <v>3.4147536423969902E-19</v>
      </c>
      <c r="D181" s="245"/>
      <c r="E181" s="243"/>
      <c r="F181" s="207">
        <v>3.4147536423969902E-19</v>
      </c>
    </row>
    <row r="182" spans="1:7" outlineLevel="1" x14ac:dyDescent="0.25">
      <c r="A182" s="141" t="s">
        <v>678</v>
      </c>
      <c r="B182" s="244"/>
      <c r="C182" s="228"/>
      <c r="D182" s="228"/>
      <c r="E182" s="243"/>
      <c r="F182" s="228"/>
    </row>
    <row r="183" spans="1:7" outlineLevel="1" x14ac:dyDescent="0.25">
      <c r="A183" s="141" t="s">
        <v>679</v>
      </c>
      <c r="B183" s="244"/>
      <c r="C183" s="228"/>
      <c r="D183" s="228"/>
      <c r="E183" s="243"/>
      <c r="F183" s="228"/>
    </row>
    <row r="184" spans="1:7" outlineLevel="1" x14ac:dyDescent="0.25">
      <c r="A184" s="141" t="s">
        <v>680</v>
      </c>
      <c r="B184" s="244"/>
      <c r="C184" s="228"/>
      <c r="D184" s="228"/>
      <c r="E184" s="243"/>
      <c r="F184" s="228"/>
    </row>
    <row r="185" spans="1:7" ht="18" x14ac:dyDescent="0.25">
      <c r="A185" s="241"/>
      <c r="B185" s="242" t="s">
        <v>467</v>
      </c>
      <c r="C185" s="241"/>
      <c r="D185" s="241"/>
      <c r="E185" s="241"/>
      <c r="F185" s="240"/>
      <c r="G185" s="240"/>
    </row>
    <row r="186" spans="1:7" ht="15" customHeight="1" x14ac:dyDescent="0.25">
      <c r="A186" s="146"/>
      <c r="B186" s="147" t="s">
        <v>681</v>
      </c>
      <c r="C186" s="146" t="s">
        <v>682</v>
      </c>
      <c r="D186" s="146" t="s">
        <v>683</v>
      </c>
      <c r="E186" s="145"/>
      <c r="F186" s="146" t="s">
        <v>504</v>
      </c>
      <c r="G186" s="146" t="s">
        <v>684</v>
      </c>
    </row>
    <row r="187" spans="1:7" x14ac:dyDescent="0.25">
      <c r="A187" s="141" t="s">
        <v>685</v>
      </c>
      <c r="B187" s="166" t="s">
        <v>686</v>
      </c>
      <c r="C187" s="232">
        <v>69.728771512929299</v>
      </c>
      <c r="E187" s="186"/>
      <c r="F187" s="200"/>
      <c r="G187" s="200"/>
    </row>
    <row r="188" spans="1:7" x14ac:dyDescent="0.25">
      <c r="A188" s="186"/>
      <c r="B188" s="239"/>
      <c r="C188" s="186"/>
      <c r="D188" s="186"/>
      <c r="E188" s="186"/>
      <c r="F188" s="200"/>
      <c r="G188" s="200"/>
    </row>
    <row r="189" spans="1:7" x14ac:dyDescent="0.25">
      <c r="B189" s="166" t="s">
        <v>687</v>
      </c>
      <c r="C189" s="186"/>
      <c r="D189" s="186"/>
      <c r="E189" s="186"/>
      <c r="F189" s="200"/>
      <c r="G189" s="200"/>
    </row>
    <row r="190" spans="1:7" x14ac:dyDescent="0.25">
      <c r="A190" s="141" t="s">
        <v>688</v>
      </c>
      <c r="B190" s="232" t="s">
        <v>689</v>
      </c>
      <c r="C190" s="232">
        <v>1221.9388168200001</v>
      </c>
      <c r="D190" s="234">
        <v>32326</v>
      </c>
      <c r="E190" s="238"/>
      <c r="F190" s="233">
        <f>IF($C$214=0,"",IF(C190="[for completion]","",IF(C190="","",C190/$C$214)))</f>
        <v>0.41726200255223755</v>
      </c>
      <c r="G190" s="233">
        <f>IF($D$214=0,"",IF(D190="[for completion]","",IF(D190="","",D190/$D$214)))</f>
        <v>0.76970331920567647</v>
      </c>
    </row>
    <row r="191" spans="1:7" x14ac:dyDescent="0.25">
      <c r="A191" s="141" t="s">
        <v>690</v>
      </c>
      <c r="B191" s="232" t="s">
        <v>691</v>
      </c>
      <c r="C191" s="232">
        <v>1010.3619204</v>
      </c>
      <c r="D191" s="234">
        <v>7285</v>
      </c>
      <c r="E191" s="238"/>
      <c r="F191" s="233">
        <f>IF($C$214=0,"",IF(C191="[for completion]","",IF(C191="","",C191/$C$214)))</f>
        <v>0.34501370478251275</v>
      </c>
      <c r="G191" s="233">
        <f>IF($D$214=0,"",IF(D191="[for completion]","",IF(D191="","",D191/$D$214)))</f>
        <v>0.17346064098290395</v>
      </c>
    </row>
    <row r="192" spans="1:7" x14ac:dyDescent="0.25">
      <c r="A192" s="141" t="s">
        <v>692</v>
      </c>
      <c r="B192" s="232" t="s">
        <v>693</v>
      </c>
      <c r="C192" s="232">
        <v>407.15279625999898</v>
      </c>
      <c r="D192" s="234">
        <v>1697</v>
      </c>
      <c r="E192" s="238"/>
      <c r="F192" s="233">
        <f>IF($C$214=0,"",IF(C192="[for completion]","",IF(C192="","",C192/$C$214)))</f>
        <v>0.13903264940409552</v>
      </c>
      <c r="G192" s="233">
        <f>IF($D$214=0,"",IF(D192="[for completion]","",IF(D192="","",D192/$D$214)))</f>
        <v>4.040668603266822E-2</v>
      </c>
    </row>
    <row r="193" spans="1:7" x14ac:dyDescent="0.25">
      <c r="A193" s="141" t="s">
        <v>694</v>
      </c>
      <c r="B193" s="232" t="s">
        <v>695</v>
      </c>
      <c r="C193" s="232">
        <v>158.08429298999999</v>
      </c>
      <c r="D193" s="234">
        <v>464</v>
      </c>
      <c r="E193" s="238"/>
      <c r="F193" s="233">
        <f>IF($C$214=0,"",IF(C193="[for completion]","",IF(C193="","",C193/$C$214)))</f>
        <v>5.3981891529335697E-2</v>
      </c>
      <c r="G193" s="233">
        <f>IF($D$214=0,"",IF(D193="[for completion]","",IF(D193="","",D193/$D$214)))</f>
        <v>1.1048145149769036E-2</v>
      </c>
    </row>
    <row r="194" spans="1:7" x14ac:dyDescent="0.25">
      <c r="A194" s="141" t="s">
        <v>696</v>
      </c>
      <c r="B194" s="232" t="s">
        <v>697</v>
      </c>
      <c r="C194" s="232">
        <v>130.93111952999999</v>
      </c>
      <c r="D194" s="234">
        <v>226</v>
      </c>
      <c r="E194" s="238"/>
      <c r="F194" s="233">
        <f>IF($C$214=0,"",IF(C194="[for completion]","",IF(C194="","",C194/$C$214)))</f>
        <v>4.4709751731818445E-2</v>
      </c>
      <c r="G194" s="233">
        <f>IF($D$214=0,"",IF(D194="[for completion]","",IF(D194="","",D194/$D$214)))</f>
        <v>5.3812086289823325E-3</v>
      </c>
    </row>
    <row r="195" spans="1:7" x14ac:dyDescent="0.25">
      <c r="A195" s="141" t="s">
        <v>698</v>
      </c>
      <c r="B195" s="166"/>
      <c r="C195" s="172"/>
      <c r="D195" s="231"/>
      <c r="E195" s="186"/>
      <c r="F195" s="170" t="str">
        <f>IF($C$214=0,"",IF(C195="[for completion]","",IF(C195="","",C195/$C$214)))</f>
        <v/>
      </c>
      <c r="G195" s="170" t="str">
        <f>IF($D$214=0,"",IF(D195="[for completion]","",IF(D195="","",D195/$D$214)))</f>
        <v/>
      </c>
    </row>
    <row r="196" spans="1:7" x14ac:dyDescent="0.25">
      <c r="A196" s="141" t="s">
        <v>699</v>
      </c>
      <c r="B196" s="166"/>
      <c r="C196" s="172"/>
      <c r="D196" s="231"/>
      <c r="E196" s="186"/>
      <c r="F196" s="170" t="str">
        <f>IF($C$214=0,"",IF(C196="[for completion]","",IF(C196="","",C196/$C$214)))</f>
        <v/>
      </c>
      <c r="G196" s="170" t="str">
        <f>IF($D$214=0,"",IF(D196="[for completion]","",IF(D196="","",D196/$D$214)))</f>
        <v/>
      </c>
    </row>
    <row r="197" spans="1:7" x14ac:dyDescent="0.25">
      <c r="A197" s="141" t="s">
        <v>700</v>
      </c>
      <c r="B197" s="166"/>
      <c r="C197" s="172"/>
      <c r="D197" s="231"/>
      <c r="E197" s="186"/>
      <c r="F197" s="170" t="str">
        <f>IF($C$214=0,"",IF(C197="[for completion]","",IF(C197="","",C197/$C$214)))</f>
        <v/>
      </c>
      <c r="G197" s="170" t="str">
        <f>IF($D$214=0,"",IF(D197="[for completion]","",IF(D197="","",D197/$D$214)))</f>
        <v/>
      </c>
    </row>
    <row r="198" spans="1:7" x14ac:dyDescent="0.25">
      <c r="A198" s="141" t="s">
        <v>701</v>
      </c>
      <c r="B198" s="166"/>
      <c r="C198" s="172"/>
      <c r="D198" s="231"/>
      <c r="E198" s="186"/>
      <c r="F198" s="170" t="str">
        <f>IF($C$214=0,"",IF(C198="[for completion]","",IF(C198="","",C198/$C$214)))</f>
        <v/>
      </c>
      <c r="G198" s="170" t="str">
        <f>IF($D$214=0,"",IF(D198="[for completion]","",IF(D198="","",D198/$D$214)))</f>
        <v/>
      </c>
    </row>
    <row r="199" spans="1:7" x14ac:dyDescent="0.25">
      <c r="A199" s="141" t="s">
        <v>702</v>
      </c>
      <c r="B199" s="166"/>
      <c r="C199" s="172"/>
      <c r="D199" s="231"/>
      <c r="E199" s="166"/>
      <c r="F199" s="170" t="str">
        <f>IF($C$214=0,"",IF(C199="[for completion]","",IF(C199="","",C199/$C$214)))</f>
        <v/>
      </c>
      <c r="G199" s="170" t="str">
        <f>IF($D$214=0,"",IF(D199="[for completion]","",IF(D199="","",D199/$D$214)))</f>
        <v/>
      </c>
    </row>
    <row r="200" spans="1:7" x14ac:dyDescent="0.25">
      <c r="A200" s="141" t="s">
        <v>703</v>
      </c>
      <c r="B200" s="166"/>
      <c r="C200" s="172"/>
      <c r="D200" s="231"/>
      <c r="E200" s="166"/>
      <c r="F200" s="170" t="str">
        <f>IF($C$214=0,"",IF(C200="[for completion]","",IF(C200="","",C200/$C$214)))</f>
        <v/>
      </c>
      <c r="G200" s="170" t="str">
        <f>IF($D$214=0,"",IF(D200="[for completion]","",IF(D200="","",D200/$D$214)))</f>
        <v/>
      </c>
    </row>
    <row r="201" spans="1:7" x14ac:dyDescent="0.25">
      <c r="A201" s="141" t="s">
        <v>704</v>
      </c>
      <c r="B201" s="166"/>
      <c r="C201" s="172"/>
      <c r="D201" s="231"/>
      <c r="E201" s="166"/>
      <c r="F201" s="170" t="str">
        <f>IF($C$214=0,"",IF(C201="[for completion]","",IF(C201="","",C201/$C$214)))</f>
        <v/>
      </c>
      <c r="G201" s="170" t="str">
        <f>IF($D$214=0,"",IF(D201="[for completion]","",IF(D201="","",D201/$D$214)))</f>
        <v/>
      </c>
    </row>
    <row r="202" spans="1:7" x14ac:dyDescent="0.25">
      <c r="A202" s="141" t="s">
        <v>705</v>
      </c>
      <c r="B202" s="166"/>
      <c r="C202" s="172"/>
      <c r="D202" s="231"/>
      <c r="E202" s="166"/>
      <c r="F202" s="170" t="str">
        <f>IF($C$214=0,"",IF(C202="[for completion]","",IF(C202="","",C202/$C$214)))</f>
        <v/>
      </c>
      <c r="G202" s="170" t="str">
        <f>IF($D$214=0,"",IF(D202="[for completion]","",IF(D202="","",D202/$D$214)))</f>
        <v/>
      </c>
    </row>
    <row r="203" spans="1:7" x14ac:dyDescent="0.25">
      <c r="A203" s="141" t="s">
        <v>706</v>
      </c>
      <c r="B203" s="166"/>
      <c r="C203" s="172"/>
      <c r="D203" s="231"/>
      <c r="E203" s="166"/>
      <c r="F203" s="170" t="str">
        <f>IF($C$214=0,"",IF(C203="[for completion]","",IF(C203="","",C203/$C$214)))</f>
        <v/>
      </c>
      <c r="G203" s="170" t="str">
        <f>IF($D$214=0,"",IF(D203="[for completion]","",IF(D203="","",D203/$D$214)))</f>
        <v/>
      </c>
    </row>
    <row r="204" spans="1:7" x14ac:dyDescent="0.25">
      <c r="A204" s="141" t="s">
        <v>707</v>
      </c>
      <c r="B204" s="166"/>
      <c r="C204" s="172"/>
      <c r="D204" s="231"/>
      <c r="E204" s="166"/>
      <c r="F204" s="170" t="str">
        <f>IF($C$214=0,"",IF(C204="[for completion]","",IF(C204="","",C204/$C$214)))</f>
        <v/>
      </c>
      <c r="G204" s="170" t="str">
        <f>IF($D$214=0,"",IF(D204="[for completion]","",IF(D204="","",D204/$D$214)))</f>
        <v/>
      </c>
    </row>
    <row r="205" spans="1:7" x14ac:dyDescent="0.25">
      <c r="A205" s="141" t="s">
        <v>708</v>
      </c>
      <c r="B205" s="166"/>
      <c r="C205" s="172"/>
      <c r="D205" s="231"/>
      <c r="F205" s="170" t="str">
        <f>IF($C$214=0,"",IF(C205="[for completion]","",IF(C205="","",C205/$C$214)))</f>
        <v/>
      </c>
      <c r="G205" s="170" t="str">
        <f>IF($D$214=0,"",IF(D205="[for completion]","",IF(D205="","",D205/$D$214)))</f>
        <v/>
      </c>
    </row>
    <row r="206" spans="1:7" x14ac:dyDescent="0.25">
      <c r="A206" s="141" t="s">
        <v>709</v>
      </c>
      <c r="B206" s="166"/>
      <c r="C206" s="172"/>
      <c r="D206" s="231"/>
      <c r="E206" s="229"/>
      <c r="F206" s="170" t="str">
        <f>IF($C$214=0,"",IF(C206="[for completion]","",IF(C206="","",C206/$C$214)))</f>
        <v/>
      </c>
      <c r="G206" s="170" t="str">
        <f>IF($D$214=0,"",IF(D206="[for completion]","",IF(D206="","",D206/$D$214)))</f>
        <v/>
      </c>
    </row>
    <row r="207" spans="1:7" x14ac:dyDescent="0.25">
      <c r="A207" s="141" t="s">
        <v>710</v>
      </c>
      <c r="B207" s="166"/>
      <c r="C207" s="172"/>
      <c r="D207" s="231"/>
      <c r="E207" s="229"/>
      <c r="F207" s="170" t="str">
        <f>IF($C$214=0,"",IF(C207="[for completion]","",IF(C207="","",C207/$C$214)))</f>
        <v/>
      </c>
      <c r="G207" s="170" t="str">
        <f>IF($D$214=0,"",IF(D207="[for completion]","",IF(D207="","",D207/$D$214)))</f>
        <v/>
      </c>
    </row>
    <row r="208" spans="1:7" x14ac:dyDescent="0.25">
      <c r="A208" s="141" t="s">
        <v>711</v>
      </c>
      <c r="B208" s="166"/>
      <c r="C208" s="172"/>
      <c r="D208" s="231"/>
      <c r="E208" s="229"/>
      <c r="F208" s="170" t="str">
        <f>IF($C$214=0,"",IF(C208="[for completion]","",IF(C208="","",C208/$C$214)))</f>
        <v/>
      </c>
      <c r="G208" s="170" t="str">
        <f>IF($D$214=0,"",IF(D208="[for completion]","",IF(D208="","",D208/$D$214)))</f>
        <v/>
      </c>
    </row>
    <row r="209" spans="1:7" x14ac:dyDescent="0.25">
      <c r="A209" s="141" t="s">
        <v>712</v>
      </c>
      <c r="B209" s="166"/>
      <c r="C209" s="172"/>
      <c r="D209" s="231"/>
      <c r="E209" s="229"/>
      <c r="F209" s="170" t="str">
        <f>IF($C$214=0,"",IF(C209="[for completion]","",IF(C209="","",C209/$C$214)))</f>
        <v/>
      </c>
      <c r="G209" s="170" t="str">
        <f>IF($D$214=0,"",IF(D209="[for completion]","",IF(D209="","",D209/$D$214)))</f>
        <v/>
      </c>
    </row>
    <row r="210" spans="1:7" x14ac:dyDescent="0.25">
      <c r="A210" s="141" t="s">
        <v>713</v>
      </c>
      <c r="B210" s="166"/>
      <c r="C210" s="172"/>
      <c r="D210" s="231"/>
      <c r="E210" s="229"/>
      <c r="F210" s="170" t="str">
        <f>IF($C$214=0,"",IF(C210="[for completion]","",IF(C210="","",C210/$C$214)))</f>
        <v/>
      </c>
      <c r="G210" s="170" t="str">
        <f>IF($D$214=0,"",IF(D210="[for completion]","",IF(D210="","",D210/$D$214)))</f>
        <v/>
      </c>
    </row>
    <row r="211" spans="1:7" x14ac:dyDescent="0.25">
      <c r="A211" s="141" t="s">
        <v>714</v>
      </c>
      <c r="B211" s="166"/>
      <c r="C211" s="172"/>
      <c r="D211" s="231"/>
      <c r="E211" s="229"/>
      <c r="F211" s="170" t="str">
        <f>IF($C$214=0,"",IF(C211="[for completion]","",IF(C211="","",C211/$C$214)))</f>
        <v/>
      </c>
      <c r="G211" s="170" t="str">
        <f>IF($D$214=0,"",IF(D211="[for completion]","",IF(D211="","",D211/$D$214)))</f>
        <v/>
      </c>
    </row>
    <row r="212" spans="1:7" x14ac:dyDescent="0.25">
      <c r="A212" s="141" t="s">
        <v>715</v>
      </c>
      <c r="B212" s="166"/>
      <c r="C212" s="172"/>
      <c r="D212" s="231"/>
      <c r="E212" s="229"/>
      <c r="F212" s="170" t="str">
        <f>IF($C$214=0,"",IF(C212="[for completion]","",IF(C212="","",C212/$C$214)))</f>
        <v/>
      </c>
      <c r="G212" s="170" t="str">
        <f>IF($D$214=0,"",IF(D212="[for completion]","",IF(D212="","",D212/$D$214)))</f>
        <v/>
      </c>
    </row>
    <row r="213" spans="1:7" x14ac:dyDescent="0.25">
      <c r="A213" s="141" t="s">
        <v>716</v>
      </c>
      <c r="B213" s="166"/>
      <c r="C213" s="172"/>
      <c r="D213" s="231"/>
      <c r="E213" s="229"/>
      <c r="F213" s="170" t="str">
        <f>IF($C$214=0,"",IF(C213="[for completion]","",IF(C213="","",C213/$C$214)))</f>
        <v/>
      </c>
      <c r="G213" s="170" t="str">
        <f>IF($D$214=0,"",IF(D213="[for completion]","",IF(D213="","",D213/$D$214)))</f>
        <v/>
      </c>
    </row>
    <row r="214" spans="1:7" x14ac:dyDescent="0.25">
      <c r="A214" s="141" t="s">
        <v>717</v>
      </c>
      <c r="B214" s="180" t="s">
        <v>72</v>
      </c>
      <c r="C214" s="167">
        <f>SUM(C190:C213)</f>
        <v>2928.4689459999991</v>
      </c>
      <c r="D214" s="181">
        <f>SUM(D190:D213)</f>
        <v>41998</v>
      </c>
      <c r="E214" s="229"/>
      <c r="F214" s="237">
        <f>SUM(F190:F213)</f>
        <v>1</v>
      </c>
      <c r="G214" s="237">
        <f>SUM(G190:G213)</f>
        <v>0.99999999999999989</v>
      </c>
    </row>
    <row r="215" spans="1:7" ht="15" customHeight="1" x14ac:dyDescent="0.25">
      <c r="A215" s="146"/>
      <c r="B215" s="146" t="s">
        <v>718</v>
      </c>
      <c r="C215" s="146" t="s">
        <v>682</v>
      </c>
      <c r="D215" s="146" t="s">
        <v>683</v>
      </c>
      <c r="E215" s="145"/>
      <c r="F215" s="146" t="s">
        <v>504</v>
      </c>
      <c r="G215" s="146" t="s">
        <v>684</v>
      </c>
    </row>
    <row r="216" spans="1:7" x14ac:dyDescent="0.25">
      <c r="A216" s="141" t="s">
        <v>719</v>
      </c>
      <c r="B216" s="141" t="s">
        <v>720</v>
      </c>
      <c r="C216" s="207">
        <v>0.56913668452174304</v>
      </c>
      <c r="D216" s="232"/>
      <c r="E216" s="210"/>
      <c r="F216" s="236"/>
      <c r="G216" s="236"/>
    </row>
    <row r="217" spans="1:7" x14ac:dyDescent="0.25">
      <c r="C217" s="210"/>
      <c r="D217" s="210"/>
      <c r="E217" s="210"/>
      <c r="F217" s="236"/>
      <c r="G217" s="236"/>
    </row>
    <row r="218" spans="1:7" x14ac:dyDescent="0.25">
      <c r="B218" s="166" t="s">
        <v>721</v>
      </c>
      <c r="C218" s="210"/>
      <c r="D218" s="210"/>
      <c r="E218" s="210"/>
      <c r="F218" s="236"/>
      <c r="G218" s="236"/>
    </row>
    <row r="219" spans="1:7" x14ac:dyDescent="0.25">
      <c r="A219" s="141" t="s">
        <v>722</v>
      </c>
      <c r="B219" s="141" t="s">
        <v>723</v>
      </c>
      <c r="C219" s="232">
        <v>728.50651564999498</v>
      </c>
      <c r="D219" s="234">
        <v>19752</v>
      </c>
      <c r="E219" s="210"/>
      <c r="F219" s="233">
        <f>IF($C$227=0,"",IF(C219="[for completion]","",C219/$C$227))</f>
        <v>0.248767027782577</v>
      </c>
      <c r="G219" s="233">
        <f>IF($D$227=0,"",IF(D219="[for completion]","",D219/$D$227))</f>
        <v>0.47030810990999572</v>
      </c>
    </row>
    <row r="220" spans="1:7" x14ac:dyDescent="0.25">
      <c r="A220" s="141" t="s">
        <v>724</v>
      </c>
      <c r="B220" s="141" t="s">
        <v>725</v>
      </c>
      <c r="C220" s="232">
        <v>381.488072560001</v>
      </c>
      <c r="D220" s="234">
        <v>5061</v>
      </c>
      <c r="E220" s="210"/>
      <c r="F220" s="233">
        <f>IF($C$227=0,"",IF(C220="[for completion]","",C220/$C$227))</f>
        <v>0.1302687785305276</v>
      </c>
      <c r="G220" s="233">
        <f>IF($D$227=0,"",IF(D220="[for completion]","",D220/$D$227))</f>
        <v>0.12050573836849374</v>
      </c>
    </row>
    <row r="221" spans="1:7" x14ac:dyDescent="0.25">
      <c r="A221" s="141" t="s">
        <v>726</v>
      </c>
      <c r="B221" s="141" t="s">
        <v>727</v>
      </c>
      <c r="C221" s="232">
        <v>415.33957000999902</v>
      </c>
      <c r="D221" s="234">
        <v>4859</v>
      </c>
      <c r="E221" s="210"/>
      <c r="F221" s="233">
        <f>IF($C$227=0,"",IF(C221="[for completion]","",C221/$C$227))</f>
        <v>0.14182823095232494</v>
      </c>
      <c r="G221" s="233">
        <f>IF($D$227=0,"",IF(D221="[for completion]","",D221/$D$227))</f>
        <v>0.11569598552312015</v>
      </c>
    </row>
    <row r="222" spans="1:7" x14ac:dyDescent="0.25">
      <c r="A222" s="141" t="s">
        <v>728</v>
      </c>
      <c r="B222" s="141" t="s">
        <v>729</v>
      </c>
      <c r="C222" s="232">
        <v>473.796212150001</v>
      </c>
      <c r="D222" s="234">
        <v>4912</v>
      </c>
      <c r="E222" s="210"/>
      <c r="F222" s="233">
        <f>IF($C$227=0,"",IF(C222="[for completion]","",C222/$C$227))</f>
        <v>0.16178973411931194</v>
      </c>
      <c r="G222" s="233">
        <f>IF($D$227=0,"",IF(D222="[for completion]","",D222/$D$227))</f>
        <v>0.11695795037858946</v>
      </c>
    </row>
    <row r="223" spans="1:7" x14ac:dyDescent="0.25">
      <c r="A223" s="141" t="s">
        <v>730</v>
      </c>
      <c r="B223" s="141" t="s">
        <v>731</v>
      </c>
      <c r="C223" s="232">
        <v>472.34542160000001</v>
      </c>
      <c r="D223" s="234">
        <v>4117</v>
      </c>
      <c r="E223" s="210"/>
      <c r="F223" s="233">
        <f>IF($C$227=0,"",IF(C223="[for completion]","",C223/$C$227))</f>
        <v>0.16129432488781484</v>
      </c>
      <c r="G223" s="233">
        <f>IF($D$227=0,"",IF(D223="[for completion]","",D223/$D$227))</f>
        <v>9.8028477546549836E-2</v>
      </c>
    </row>
    <row r="224" spans="1:7" x14ac:dyDescent="0.25">
      <c r="A224" s="141" t="s">
        <v>732</v>
      </c>
      <c r="B224" s="141" t="s">
        <v>733</v>
      </c>
      <c r="C224" s="232">
        <v>326.94181765000002</v>
      </c>
      <c r="D224" s="234">
        <v>2409</v>
      </c>
      <c r="E224" s="210"/>
      <c r="F224" s="233">
        <f>IF($C$227=0,"",IF(C224="[for completion]","",C224/$C$227))</f>
        <v>0.11164257626722346</v>
      </c>
      <c r="G224" s="233">
        <f>IF($D$227=0,"",IF(D224="[for completion]","",D224/$D$227))</f>
        <v>5.7359874279727607E-2</v>
      </c>
    </row>
    <row r="225" spans="1:7" x14ac:dyDescent="0.25">
      <c r="A225" s="141" t="s">
        <v>734</v>
      </c>
      <c r="B225" s="141" t="s">
        <v>735</v>
      </c>
      <c r="C225" s="232">
        <v>99.677992540000105</v>
      </c>
      <c r="D225" s="234">
        <v>618</v>
      </c>
      <c r="E225" s="210"/>
      <c r="F225" s="233">
        <f>IF($C$227=0,"",IF(C225="[for completion]","",C225/$C$227))</f>
        <v>3.4037578809278671E-2</v>
      </c>
      <c r="G225" s="233">
        <f>IF($D$227=0,"",IF(D225="[for completion]","",D225/$D$227))</f>
        <v>1.4714986427925139E-2</v>
      </c>
    </row>
    <row r="226" spans="1:7" x14ac:dyDescent="0.25">
      <c r="A226" s="141" t="s">
        <v>736</v>
      </c>
      <c r="B226" s="141" t="s">
        <v>737</v>
      </c>
      <c r="C226" s="232">
        <v>30.37334384</v>
      </c>
      <c r="D226" s="234">
        <v>270</v>
      </c>
      <c r="E226" s="210"/>
      <c r="F226" s="233">
        <f>IF($C$227=0,"",IF(C226="[for completion]","",C226/$C$227))</f>
        <v>1.037174865094166E-2</v>
      </c>
      <c r="G226" s="233">
        <f>IF($D$227=0,"",IF(D226="[for completion]","",D226/$D$227))</f>
        <v>6.4288775655983619E-3</v>
      </c>
    </row>
    <row r="227" spans="1:7" x14ac:dyDescent="0.25">
      <c r="A227" s="141" t="s">
        <v>738</v>
      </c>
      <c r="B227" s="180" t="s">
        <v>72</v>
      </c>
      <c r="C227" s="172">
        <f>SUM(C219:C226)</f>
        <v>2928.4689459999959</v>
      </c>
      <c r="D227" s="231">
        <f>SUM(D219:D226)</f>
        <v>41998</v>
      </c>
      <c r="F227" s="228">
        <f>SUM(F219:F226)</f>
        <v>1.0000000000000002</v>
      </c>
      <c r="G227" s="228">
        <f>SUM(G219:G226)</f>
        <v>1</v>
      </c>
    </row>
    <row r="228" spans="1:7" outlineLevel="1" x14ac:dyDescent="0.25">
      <c r="A228" s="141" t="s">
        <v>739</v>
      </c>
      <c r="B228" s="142" t="s">
        <v>740</v>
      </c>
      <c r="C228" s="232">
        <v>9.5325156999999994</v>
      </c>
      <c r="D228" s="235"/>
      <c r="F228" s="170">
        <f>IF($C$227=0,"",IF(C228="[for completion]","",C228/$C$227))</f>
        <v>3.2551192707781619E-3</v>
      </c>
      <c r="G228" s="233">
        <f>IF($D$227=0,"",IF(D228="[for completion]","",D228/$D$227))</f>
        <v>0</v>
      </c>
    </row>
    <row r="229" spans="1:7" outlineLevel="1" x14ac:dyDescent="0.25">
      <c r="A229" s="141" t="s">
        <v>741</v>
      </c>
      <c r="B229" s="142" t="s">
        <v>742</v>
      </c>
      <c r="C229" s="232">
        <v>4.6978047700000003</v>
      </c>
      <c r="D229" s="235"/>
      <c r="F229" s="170">
        <f>IF($C$227=0,"",IF(C229="[for completion]","",C229/$C$227))</f>
        <v>1.6041845949627518E-3</v>
      </c>
      <c r="G229" s="233">
        <f>IF($D$227=0,"",IF(D229="[for completion]","",D229/$D$227))</f>
        <v>0</v>
      </c>
    </row>
    <row r="230" spans="1:7" outlineLevel="1" x14ac:dyDescent="0.25">
      <c r="A230" s="141" t="s">
        <v>743</v>
      </c>
      <c r="B230" s="142" t="s">
        <v>744</v>
      </c>
      <c r="C230" s="232">
        <v>1.4603379000000001</v>
      </c>
      <c r="D230" s="235"/>
      <c r="F230" s="170">
        <f>IF($C$227=0,"",IF(C230="[for completion]","",C230/$C$227))</f>
        <v>4.986694163155392E-4</v>
      </c>
      <c r="G230" s="233">
        <f>IF($D$227=0,"",IF(D230="[for completion]","",D230/$D$227))</f>
        <v>0</v>
      </c>
    </row>
    <row r="231" spans="1:7" outlineLevel="1" x14ac:dyDescent="0.25">
      <c r="A231" s="141" t="s">
        <v>745</v>
      </c>
      <c r="B231" s="142" t="s">
        <v>746</v>
      </c>
      <c r="C231" s="232">
        <v>2.90483884</v>
      </c>
      <c r="D231" s="235"/>
      <c r="F231" s="170">
        <f>IF($C$227=0,"",IF(C231="[for completion]","",C231/$C$227))</f>
        <v>9.9193090094662874E-4</v>
      </c>
      <c r="G231" s="233">
        <f>IF($D$227=0,"",IF(D231="[for completion]","",D231/$D$227))</f>
        <v>0</v>
      </c>
    </row>
    <row r="232" spans="1:7" outlineLevel="1" x14ac:dyDescent="0.25">
      <c r="A232" s="141" t="s">
        <v>747</v>
      </c>
      <c r="B232" s="142" t="s">
        <v>748</v>
      </c>
      <c r="C232" s="232">
        <v>5.28104364</v>
      </c>
      <c r="D232" s="235"/>
      <c r="F232" s="170">
        <f>IF($C$227=0,"",IF(C232="[for completion]","",C232/$C$227))</f>
        <v>1.8033463005347531E-3</v>
      </c>
      <c r="G232" s="233">
        <f>IF($D$227=0,"",IF(D232="[for completion]","",D232/$D$227))</f>
        <v>0</v>
      </c>
    </row>
    <row r="233" spans="1:7" outlineLevel="1" x14ac:dyDescent="0.25">
      <c r="A233" s="141" t="s">
        <v>749</v>
      </c>
      <c r="B233" s="142" t="s">
        <v>750</v>
      </c>
      <c r="C233" s="232">
        <v>6.4968029899999999</v>
      </c>
      <c r="D233" s="235"/>
      <c r="F233" s="170">
        <f>IF($C$227=0,"",IF(C233="[for completion]","",C233/$C$227))</f>
        <v>2.2184981674038245E-3</v>
      </c>
      <c r="G233" s="233">
        <f>IF($D$227=0,"",IF(D233="[for completion]","",D233/$D$227))</f>
        <v>0</v>
      </c>
    </row>
    <row r="234" spans="1:7" outlineLevel="1" x14ac:dyDescent="0.25">
      <c r="A234" s="141" t="s">
        <v>751</v>
      </c>
      <c r="B234" s="142"/>
      <c r="F234" s="170"/>
      <c r="G234" s="170"/>
    </row>
    <row r="235" spans="1:7" outlineLevel="1" x14ac:dyDescent="0.25">
      <c r="A235" s="141" t="s">
        <v>752</v>
      </c>
      <c r="B235" s="142"/>
      <c r="F235" s="170"/>
      <c r="G235" s="170"/>
    </row>
    <row r="236" spans="1:7" outlineLevel="1" x14ac:dyDescent="0.25">
      <c r="A236" s="141" t="s">
        <v>753</v>
      </c>
      <c r="B236" s="142"/>
      <c r="F236" s="170"/>
      <c r="G236" s="170"/>
    </row>
    <row r="237" spans="1:7" ht="15" customHeight="1" x14ac:dyDescent="0.25">
      <c r="A237" s="146"/>
      <c r="B237" s="146" t="s">
        <v>754</v>
      </c>
      <c r="C237" s="146" t="s">
        <v>682</v>
      </c>
      <c r="D237" s="146" t="s">
        <v>683</v>
      </c>
      <c r="E237" s="145"/>
      <c r="F237" s="146" t="s">
        <v>504</v>
      </c>
      <c r="G237" s="146" t="s">
        <v>684</v>
      </c>
    </row>
    <row r="238" spans="1:7" x14ac:dyDescent="0.25">
      <c r="A238" s="141" t="s">
        <v>755</v>
      </c>
      <c r="B238" s="141" t="s">
        <v>720</v>
      </c>
      <c r="C238" s="207">
        <v>0.48286933732550502</v>
      </c>
      <c r="F238" s="226"/>
      <c r="G238" s="226"/>
    </row>
    <row r="239" spans="1:7" x14ac:dyDescent="0.25">
      <c r="C239" s="210"/>
      <c r="F239" s="226"/>
      <c r="G239" s="226"/>
    </row>
    <row r="240" spans="1:7" x14ac:dyDescent="0.25">
      <c r="B240" s="166" t="s">
        <v>721</v>
      </c>
      <c r="C240" s="210"/>
      <c r="F240" s="226"/>
      <c r="G240" s="226"/>
    </row>
    <row r="241" spans="1:7" x14ac:dyDescent="0.25">
      <c r="A241" s="141" t="s">
        <v>756</v>
      </c>
      <c r="B241" s="141" t="s">
        <v>723</v>
      </c>
      <c r="C241" s="232">
        <v>1113.6322534999999</v>
      </c>
      <c r="D241" s="234">
        <v>25327</v>
      </c>
      <c r="E241" s="210"/>
      <c r="F241" s="233">
        <f>IF($C$249=0,"",IF(C241="[Mark as ND1 if not relevant]","",C241/$C$249))</f>
        <v>0.3802779793929903</v>
      </c>
      <c r="G241" s="233">
        <f>IF($D$249=0,"",IF(D241="[Mark as ND1 if not relevant]","",D241/$D$249))</f>
        <v>0.60305252631077666</v>
      </c>
    </row>
    <row r="242" spans="1:7" x14ac:dyDescent="0.25">
      <c r="A242" s="141" t="s">
        <v>757</v>
      </c>
      <c r="B242" s="141" t="s">
        <v>725</v>
      </c>
      <c r="C242" s="232">
        <v>457.70137167000001</v>
      </c>
      <c r="D242" s="234">
        <v>5250</v>
      </c>
      <c r="E242" s="210"/>
      <c r="F242" s="233">
        <f>IF($C$249=0,"",IF(C242="[Mark as ND1 if not relevant]","",C242/$C$249))</f>
        <v>0.15629374260402351</v>
      </c>
      <c r="G242" s="233">
        <f>IF($D$249=0,"",IF(D242="[Mark as ND1 if not relevant]","",D242/$D$249))</f>
        <v>0.12500595266441258</v>
      </c>
    </row>
    <row r="243" spans="1:7" x14ac:dyDescent="0.25">
      <c r="A243" s="141" t="s">
        <v>758</v>
      </c>
      <c r="B243" s="141" t="s">
        <v>727</v>
      </c>
      <c r="C243" s="232">
        <v>417.13608121999999</v>
      </c>
      <c r="D243" s="234">
        <v>4215</v>
      </c>
      <c r="E243" s="210"/>
      <c r="F243" s="233">
        <f>IF($C$249=0,"",IF(C243="[Mark as ND1 if not relevant]","",C243/$C$249))</f>
        <v>0.14244169527212053</v>
      </c>
      <c r="G243" s="233">
        <f>IF($D$249=0,"",IF(D243="[Mark as ND1 if not relevant]","",D243/$D$249))</f>
        <v>0.10036192199628553</v>
      </c>
    </row>
    <row r="244" spans="1:7" x14ac:dyDescent="0.25">
      <c r="A244" s="141" t="s">
        <v>759</v>
      </c>
      <c r="B244" s="141" t="s">
        <v>729</v>
      </c>
      <c r="C244" s="232">
        <v>389.33125659000001</v>
      </c>
      <c r="D244" s="234">
        <v>3454</v>
      </c>
      <c r="E244" s="210"/>
      <c r="F244" s="233">
        <f>IF($C$249=0,"",IF(C244="[Mark as ND1 if not relevant]","",C244/$C$249))</f>
        <v>0.13294703265397032</v>
      </c>
      <c r="G244" s="233">
        <f>IF($D$249=0,"",IF(D244="[Mark as ND1 if not relevant]","",D244/$D$249))</f>
        <v>8.2242011524358297E-2</v>
      </c>
    </row>
    <row r="245" spans="1:7" x14ac:dyDescent="0.25">
      <c r="A245" s="141" t="s">
        <v>760</v>
      </c>
      <c r="B245" s="141" t="s">
        <v>731</v>
      </c>
      <c r="C245" s="232">
        <v>276.46072793000002</v>
      </c>
      <c r="D245" s="234">
        <v>1999</v>
      </c>
      <c r="E245" s="210"/>
      <c r="F245" s="233">
        <f>IF($C$249=0,"",IF(C245="[Mark as ND1 if not relevant]","",C245/$C$249))</f>
        <v>9.4404527767869326E-2</v>
      </c>
      <c r="G245" s="233">
        <f>IF($D$249=0,"",IF(D245="[Mark as ND1 if not relevant]","",D245/$D$249))</f>
        <v>4.7597504643078242E-2</v>
      </c>
    </row>
    <row r="246" spans="1:7" x14ac:dyDescent="0.25">
      <c r="A246" s="141" t="s">
        <v>761</v>
      </c>
      <c r="B246" s="141" t="s">
        <v>733</v>
      </c>
      <c r="C246" s="232">
        <v>188.84866571000001</v>
      </c>
      <c r="D246" s="234">
        <v>1211</v>
      </c>
      <c r="E246" s="210"/>
      <c r="F246" s="233">
        <f>IF($C$249=0,"",IF(C246="[Mark as ND1 if not relevant]","",C246/$C$249))</f>
        <v>6.4487166909503568E-2</v>
      </c>
      <c r="G246" s="233">
        <f>IF($D$249=0,"",IF(D246="[Mark as ND1 if not relevant]","",D246/$D$249))</f>
        <v>2.8834706414591172E-2</v>
      </c>
    </row>
    <row r="247" spans="1:7" x14ac:dyDescent="0.25">
      <c r="A247" s="141" t="s">
        <v>762</v>
      </c>
      <c r="B247" s="141" t="s">
        <v>735</v>
      </c>
      <c r="C247" s="232">
        <v>66.468873670000093</v>
      </c>
      <c r="D247" s="234">
        <v>380</v>
      </c>
      <c r="E247" s="210"/>
      <c r="F247" s="233">
        <f>IF($C$249=0,"",IF(C247="[Mark as ND1 if not relevant]","",C247/$C$249))</f>
        <v>2.2697482847065881E-2</v>
      </c>
      <c r="G247" s="233">
        <f>IF($D$249=0,"",IF(D247="[Mark as ND1 if not relevant]","",D247/$D$249))</f>
        <v>9.0480499071384345E-3</v>
      </c>
    </row>
    <row r="248" spans="1:7" x14ac:dyDescent="0.25">
      <c r="A248" s="141" t="s">
        <v>763</v>
      </c>
      <c r="B248" s="141" t="s">
        <v>737</v>
      </c>
      <c r="C248" s="232">
        <v>18.889715710000001</v>
      </c>
      <c r="D248" s="234">
        <v>162</v>
      </c>
      <c r="E248" s="210"/>
      <c r="F248" s="233">
        <f>IF($C$249=0,"",IF(C248="[Mark as ND1 if not relevant]","",C248/$C$249))</f>
        <v>6.450372552456631E-3</v>
      </c>
      <c r="G248" s="233">
        <f>IF($D$249=0,"",IF(D248="[Mark as ND1 if not relevant]","",D248/$D$249))</f>
        <v>3.857326539359017E-3</v>
      </c>
    </row>
    <row r="249" spans="1:7" x14ac:dyDescent="0.25">
      <c r="A249" s="141" t="s">
        <v>764</v>
      </c>
      <c r="B249" s="180" t="s">
        <v>72</v>
      </c>
      <c r="C249" s="172">
        <f>SUM(C241:C248)</f>
        <v>2928.468946</v>
      </c>
      <c r="D249" s="231">
        <f>SUM(D241:D248)</f>
        <v>41998</v>
      </c>
      <c r="F249" s="228">
        <f>SUM(F241:F248)</f>
        <v>1.0000000000000002</v>
      </c>
      <c r="G249" s="228">
        <f>SUM(G241:G248)</f>
        <v>1</v>
      </c>
    </row>
    <row r="250" spans="1:7" outlineLevel="1" x14ac:dyDescent="0.25">
      <c r="A250" s="141" t="s">
        <v>765</v>
      </c>
      <c r="B250" s="142" t="s">
        <v>740</v>
      </c>
      <c r="C250" s="232">
        <v>5.34774248</v>
      </c>
      <c r="D250" s="231"/>
      <c r="F250" s="170">
        <f>IF($C$249=0,"",IF(C250="[for completion]","",C250/$C$249))</f>
        <v>1.8261223112181161E-3</v>
      </c>
      <c r="G250" s="170">
        <f>IF($D$249=0,"",IF(D250="[for completion]","",D250/$D$249))</f>
        <v>0</v>
      </c>
    </row>
    <row r="251" spans="1:7" outlineLevel="1" x14ac:dyDescent="0.25">
      <c r="A251" s="141" t="s">
        <v>766</v>
      </c>
      <c r="B251" s="142" t="s">
        <v>742</v>
      </c>
      <c r="C251" s="232">
        <v>3.1347195499999998</v>
      </c>
      <c r="D251" s="231"/>
      <c r="F251" s="170">
        <f>IF($C$249=0,"",IF(C251="[for completion]","",C251/$C$249))</f>
        <v>1.0704295001255581E-3</v>
      </c>
      <c r="G251" s="170">
        <f>IF($D$249=0,"",IF(D251="[for completion]","",D251/$D$249))</f>
        <v>0</v>
      </c>
    </row>
    <row r="252" spans="1:7" outlineLevel="1" x14ac:dyDescent="0.25">
      <c r="A252" s="141" t="s">
        <v>767</v>
      </c>
      <c r="B252" s="142" t="s">
        <v>744</v>
      </c>
      <c r="C252" s="232">
        <v>1.2726092099999999</v>
      </c>
      <c r="D252" s="231"/>
      <c r="F252" s="170">
        <f>IF($C$249=0,"",IF(C252="[for completion]","",C252/$C$249))</f>
        <v>4.3456469351954672E-4</v>
      </c>
      <c r="G252" s="170">
        <f>IF($D$249=0,"",IF(D252="[for completion]","",D252/$D$249))</f>
        <v>0</v>
      </c>
    </row>
    <row r="253" spans="1:7" outlineLevel="1" x14ac:dyDescent="0.25">
      <c r="A253" s="141" t="s">
        <v>768</v>
      </c>
      <c r="B253" s="142" t="s">
        <v>746</v>
      </c>
      <c r="C253" s="232">
        <v>5.0713220100000003</v>
      </c>
      <c r="D253" s="231"/>
      <c r="F253" s="170">
        <f>IF($C$249=0,"",IF(C253="[for completion]","",C253/$C$249))</f>
        <v>1.7317315305415571E-3</v>
      </c>
      <c r="G253" s="170">
        <f>IF($D$249=0,"",IF(D253="[for completion]","",D253/$D$249))</f>
        <v>0</v>
      </c>
    </row>
    <row r="254" spans="1:7" outlineLevel="1" x14ac:dyDescent="0.25">
      <c r="A254" s="141" t="s">
        <v>769</v>
      </c>
      <c r="B254" s="142" t="s">
        <v>748</v>
      </c>
      <c r="C254" s="232">
        <v>0.70499243</v>
      </c>
      <c r="D254" s="231"/>
      <c r="F254" s="170">
        <f>IF($C$249=0,"",IF(C254="[for completion]","",C254/$C$249))</f>
        <v>2.4073754682048113E-4</v>
      </c>
      <c r="G254" s="170">
        <f>IF($D$249=0,"",IF(D254="[for completion]","",D254/$D$249))</f>
        <v>0</v>
      </c>
    </row>
    <row r="255" spans="1:7" outlineLevel="1" x14ac:dyDescent="0.25">
      <c r="A255" s="141" t="s">
        <v>770</v>
      </c>
      <c r="B255" s="142" t="s">
        <v>750</v>
      </c>
      <c r="C255" s="232">
        <v>3.3583300299999999</v>
      </c>
      <c r="D255" s="231"/>
      <c r="F255" s="170">
        <f>IF($C$249=0,"",IF(C255="[for completion]","",C255/$C$249))</f>
        <v>1.1467869702313721E-3</v>
      </c>
      <c r="G255" s="170">
        <f>IF($D$249=0,"",IF(D255="[for completion]","",D255/$D$249))</f>
        <v>0</v>
      </c>
    </row>
    <row r="256" spans="1:7" outlineLevel="1" x14ac:dyDescent="0.25">
      <c r="A256" s="141" t="s">
        <v>771</v>
      </c>
      <c r="B256" s="142"/>
      <c r="F256" s="175"/>
      <c r="G256" s="175"/>
    </row>
    <row r="257" spans="1:14" outlineLevel="1" x14ac:dyDescent="0.25">
      <c r="A257" s="141" t="s">
        <v>772</v>
      </c>
      <c r="B257" s="142"/>
      <c r="F257" s="175"/>
      <c r="G257" s="175"/>
    </row>
    <row r="258" spans="1:14" outlineLevel="1" x14ac:dyDescent="0.25">
      <c r="A258" s="141" t="s">
        <v>773</v>
      </c>
      <c r="B258" s="142"/>
      <c r="F258" s="175"/>
      <c r="G258" s="175"/>
    </row>
    <row r="259" spans="1:14" ht="15" customHeight="1" x14ac:dyDescent="0.25">
      <c r="A259" s="146"/>
      <c r="B259" s="191" t="s">
        <v>774</v>
      </c>
      <c r="C259" s="146" t="s">
        <v>504</v>
      </c>
      <c r="D259" s="146"/>
      <c r="E259" s="145"/>
      <c r="F259" s="146"/>
      <c r="G259" s="146"/>
    </row>
    <row r="260" spans="1:14" x14ac:dyDescent="0.25">
      <c r="A260" s="141" t="s">
        <v>775</v>
      </c>
      <c r="B260" s="141" t="s">
        <v>1502</v>
      </c>
      <c r="C260" s="207">
        <v>0.82057927338599301</v>
      </c>
      <c r="E260" s="229"/>
      <c r="F260" s="229"/>
      <c r="G260" s="229"/>
    </row>
    <row r="261" spans="1:14" x14ac:dyDescent="0.25">
      <c r="A261" s="141" t="s">
        <v>777</v>
      </c>
      <c r="B261" s="141" t="s">
        <v>778</v>
      </c>
      <c r="C261" s="207"/>
      <c r="E261" s="229"/>
      <c r="F261" s="229"/>
    </row>
    <row r="262" spans="1:14" x14ac:dyDescent="0.25">
      <c r="A262" s="141" t="s">
        <v>779</v>
      </c>
      <c r="B262" s="141" t="s">
        <v>780</v>
      </c>
      <c r="C262" s="207"/>
      <c r="E262" s="229"/>
      <c r="F262" s="229"/>
    </row>
    <row r="263" spans="1:14" x14ac:dyDescent="0.25">
      <c r="A263" s="141" t="s">
        <v>781</v>
      </c>
      <c r="B263" s="141" t="s">
        <v>782</v>
      </c>
      <c r="C263" s="207"/>
      <c r="E263" s="229"/>
      <c r="F263" s="229"/>
    </row>
    <row r="264" spans="1:14" x14ac:dyDescent="0.25">
      <c r="A264" s="141" t="s">
        <v>783</v>
      </c>
      <c r="B264" s="166" t="s">
        <v>784</v>
      </c>
      <c r="C264" s="207"/>
      <c r="D264" s="186"/>
      <c r="E264" s="186"/>
      <c r="F264" s="200"/>
      <c r="G264" s="200"/>
      <c r="H264" s="140"/>
      <c r="I264" s="141"/>
      <c r="J264" s="141"/>
      <c r="K264" s="141"/>
      <c r="L264" s="140"/>
      <c r="M264" s="140"/>
      <c r="N264" s="140"/>
    </row>
    <row r="265" spans="1:14" x14ac:dyDescent="0.25">
      <c r="A265" s="141" t="s">
        <v>785</v>
      </c>
      <c r="B265" s="141" t="s">
        <v>70</v>
      </c>
      <c r="C265" s="207">
        <v>0.17942072661400699</v>
      </c>
      <c r="E265" s="229"/>
      <c r="F265" s="229"/>
    </row>
    <row r="266" spans="1:14" outlineLevel="1" x14ac:dyDescent="0.25">
      <c r="A266" s="141" t="s">
        <v>787</v>
      </c>
      <c r="B266" s="142" t="s">
        <v>789</v>
      </c>
      <c r="C266" s="230"/>
      <c r="E266" s="229"/>
      <c r="F266" s="229"/>
    </row>
    <row r="267" spans="1:14" outlineLevel="1" x14ac:dyDescent="0.25">
      <c r="A267" s="141" t="s">
        <v>788</v>
      </c>
      <c r="B267" s="142" t="s">
        <v>791</v>
      </c>
      <c r="C267" s="228"/>
      <c r="E267" s="229"/>
      <c r="F267" s="229"/>
    </row>
    <row r="268" spans="1:14" outlineLevel="1" x14ac:dyDescent="0.25">
      <c r="A268" s="141" t="s">
        <v>790</v>
      </c>
      <c r="B268" s="142" t="s">
        <v>793</v>
      </c>
      <c r="C268" s="228"/>
      <c r="E268" s="229"/>
      <c r="F268" s="229"/>
    </row>
    <row r="269" spans="1:14" outlineLevel="1" x14ac:dyDescent="0.25">
      <c r="A269" s="141" t="s">
        <v>792</v>
      </c>
      <c r="B269" s="142" t="s">
        <v>795</v>
      </c>
      <c r="C269" s="228"/>
      <c r="E269" s="229"/>
      <c r="F269" s="229"/>
    </row>
    <row r="270" spans="1:14" outlineLevel="1" x14ac:dyDescent="0.25">
      <c r="A270" s="141" t="s">
        <v>794</v>
      </c>
      <c r="B270" s="142" t="s">
        <v>179</v>
      </c>
      <c r="C270" s="228"/>
      <c r="E270" s="229"/>
      <c r="F270" s="229"/>
    </row>
    <row r="271" spans="1:14" outlineLevel="1" x14ac:dyDescent="0.25">
      <c r="A271" s="141" t="s">
        <v>796</v>
      </c>
      <c r="B271" s="142" t="s">
        <v>179</v>
      </c>
      <c r="C271" s="228"/>
      <c r="E271" s="229"/>
      <c r="F271" s="229"/>
    </row>
    <row r="272" spans="1:14" outlineLevel="1" x14ac:dyDescent="0.25">
      <c r="A272" s="141" t="s">
        <v>797</v>
      </c>
      <c r="B272" s="142" t="s">
        <v>179</v>
      </c>
      <c r="C272" s="228"/>
      <c r="E272" s="229"/>
      <c r="F272" s="229"/>
    </row>
    <row r="273" spans="1:7" outlineLevel="1" x14ac:dyDescent="0.25">
      <c r="A273" s="141" t="s">
        <v>798</v>
      </c>
      <c r="B273" s="142" t="s">
        <v>179</v>
      </c>
      <c r="C273" s="228"/>
      <c r="E273" s="229"/>
      <c r="F273" s="229"/>
    </row>
    <row r="274" spans="1:7" outlineLevel="1" x14ac:dyDescent="0.25">
      <c r="A274" s="141" t="s">
        <v>799</v>
      </c>
      <c r="B274" s="142" t="s">
        <v>179</v>
      </c>
      <c r="C274" s="228"/>
      <c r="E274" s="229"/>
      <c r="F274" s="229"/>
    </row>
    <row r="275" spans="1:7" outlineLevel="1" x14ac:dyDescent="0.25">
      <c r="A275" s="141" t="s">
        <v>800</v>
      </c>
      <c r="B275" s="142" t="s">
        <v>179</v>
      </c>
      <c r="C275" s="228"/>
      <c r="E275" s="229"/>
      <c r="F275" s="229"/>
    </row>
    <row r="276" spans="1:7" ht="15" customHeight="1" x14ac:dyDescent="0.25">
      <c r="A276" s="146"/>
      <c r="B276" s="191" t="s">
        <v>801</v>
      </c>
      <c r="C276" s="146" t="s">
        <v>504</v>
      </c>
      <c r="D276" s="146"/>
      <c r="E276" s="145"/>
      <c r="F276" s="146"/>
      <c r="G276" s="144"/>
    </row>
    <row r="277" spans="1:7" x14ac:dyDescent="0.25">
      <c r="A277" s="141" t="s">
        <v>802</v>
      </c>
      <c r="B277" s="141" t="s">
        <v>803</v>
      </c>
      <c r="C277" s="207">
        <v>1</v>
      </c>
      <c r="E277" s="140"/>
      <c r="F277" s="140"/>
    </row>
    <row r="278" spans="1:7" x14ac:dyDescent="0.25">
      <c r="A278" s="141" t="s">
        <v>804</v>
      </c>
      <c r="B278" s="141" t="s">
        <v>805</v>
      </c>
      <c r="C278" s="228"/>
      <c r="E278" s="140"/>
      <c r="F278" s="140"/>
    </row>
    <row r="279" spans="1:7" x14ac:dyDescent="0.25">
      <c r="A279" s="141" t="s">
        <v>806</v>
      </c>
      <c r="B279" s="141" t="s">
        <v>70</v>
      </c>
      <c r="C279" s="228"/>
      <c r="E279" s="140"/>
      <c r="F279" s="140"/>
    </row>
    <row r="280" spans="1:7" outlineLevel="1" x14ac:dyDescent="0.25">
      <c r="A280" s="141" t="s">
        <v>807</v>
      </c>
      <c r="C280" s="228"/>
      <c r="E280" s="140"/>
      <c r="F280" s="140"/>
    </row>
    <row r="281" spans="1:7" outlineLevel="1" x14ac:dyDescent="0.25">
      <c r="A281" s="141" t="s">
        <v>808</v>
      </c>
      <c r="C281" s="228"/>
      <c r="E281" s="140"/>
      <c r="F281" s="140"/>
    </row>
    <row r="282" spans="1:7" outlineLevel="1" x14ac:dyDescent="0.25">
      <c r="A282" s="141" t="s">
        <v>809</v>
      </c>
      <c r="C282" s="228"/>
      <c r="E282" s="140"/>
      <c r="F282" s="140"/>
    </row>
    <row r="283" spans="1:7" outlineLevel="1" x14ac:dyDescent="0.25">
      <c r="A283" s="141" t="s">
        <v>810</v>
      </c>
      <c r="C283" s="228"/>
      <c r="E283" s="140"/>
      <c r="F283" s="140"/>
    </row>
    <row r="284" spans="1:7" outlineLevel="1" x14ac:dyDescent="0.25">
      <c r="A284" s="141" t="s">
        <v>811</v>
      </c>
      <c r="C284" s="228"/>
      <c r="E284" s="140"/>
      <c r="F284" s="140"/>
    </row>
    <row r="285" spans="1:7" outlineLevel="1" x14ac:dyDescent="0.25">
      <c r="A285" s="141" t="s">
        <v>812</v>
      </c>
      <c r="C285" s="228"/>
      <c r="E285" s="140"/>
      <c r="F285" s="140"/>
    </row>
    <row r="286" spans="1:7" s="160" customFormat="1" x14ac:dyDescent="0.3">
      <c r="A286" s="147"/>
      <c r="B286" s="147" t="s">
        <v>1501</v>
      </c>
      <c r="C286" s="147" t="s">
        <v>59</v>
      </c>
      <c r="D286" s="147" t="s">
        <v>1407</v>
      </c>
      <c r="E286" s="147"/>
      <c r="F286" s="147" t="s">
        <v>504</v>
      </c>
      <c r="G286" s="147" t="s">
        <v>1406</v>
      </c>
    </row>
    <row r="287" spans="1:7" s="160" customFormat="1" x14ac:dyDescent="0.3">
      <c r="A287" s="141" t="s">
        <v>1500</v>
      </c>
      <c r="B287" s="166"/>
      <c r="C287" s="172"/>
      <c r="D287" s="141"/>
      <c r="E287" s="148"/>
      <c r="F287" s="170" t="str">
        <f>IF($C$305=0,"",IF(C287="[For completion]","",C287/$C$305))</f>
        <v/>
      </c>
      <c r="G287" s="170" t="str">
        <f>IF($D$305=0,"",IF(D287="[For completion]","",D287/$D$305))</f>
        <v/>
      </c>
    </row>
    <row r="288" spans="1:7" s="160" customFormat="1" x14ac:dyDescent="0.3">
      <c r="A288" s="141" t="s">
        <v>1499</v>
      </c>
      <c r="B288" s="166"/>
      <c r="C288" s="172"/>
      <c r="D288" s="141"/>
      <c r="E288" s="148"/>
      <c r="F288" s="170" t="str">
        <f>IF($C$305=0,"",IF(C288="[For completion]","",C288/$C$305))</f>
        <v/>
      </c>
      <c r="G288" s="170" t="str">
        <f>IF($D$305=0,"",IF(D288="[For completion]","",D288/$D$305))</f>
        <v/>
      </c>
    </row>
    <row r="289" spans="1:7" s="160" customFormat="1" x14ac:dyDescent="0.3">
      <c r="A289" s="141" t="s">
        <v>1498</v>
      </c>
      <c r="B289" s="166"/>
      <c r="C289" s="172"/>
      <c r="D289" s="141"/>
      <c r="E289" s="148"/>
      <c r="F289" s="170" t="str">
        <f>IF($C$305=0,"",IF(C289="[For completion]","",C289/$C$305))</f>
        <v/>
      </c>
      <c r="G289" s="170" t="str">
        <f>IF($D$305=0,"",IF(D289="[For completion]","",D289/$D$305))</f>
        <v/>
      </c>
    </row>
    <row r="290" spans="1:7" s="160" customFormat="1" x14ac:dyDescent="0.3">
      <c r="A290" s="141" t="s">
        <v>1497</v>
      </c>
      <c r="B290" s="166"/>
      <c r="C290" s="172"/>
      <c r="D290" s="141"/>
      <c r="E290" s="148"/>
      <c r="F290" s="170" t="str">
        <f>IF($C$305=0,"",IF(C290="[For completion]","",C290/$C$305))</f>
        <v/>
      </c>
      <c r="G290" s="170" t="str">
        <f>IF($D$305=0,"",IF(D290="[For completion]","",D290/$D$305))</f>
        <v/>
      </c>
    </row>
    <row r="291" spans="1:7" s="160" customFormat="1" x14ac:dyDescent="0.3">
      <c r="A291" s="141" t="s">
        <v>1496</v>
      </c>
      <c r="B291" s="166"/>
      <c r="C291" s="172"/>
      <c r="D291" s="141"/>
      <c r="E291" s="148"/>
      <c r="F291" s="170" t="str">
        <f>IF($C$305=0,"",IF(C291="[For completion]","",C291/$C$305))</f>
        <v/>
      </c>
      <c r="G291" s="170" t="str">
        <f>IF($D$305=0,"",IF(D291="[For completion]","",D291/$D$305))</f>
        <v/>
      </c>
    </row>
    <row r="292" spans="1:7" s="160" customFormat="1" x14ac:dyDescent="0.3">
      <c r="A292" s="141" t="s">
        <v>1495</v>
      </c>
      <c r="B292" s="166"/>
      <c r="C292" s="172"/>
      <c r="D292" s="141"/>
      <c r="E292" s="148"/>
      <c r="F292" s="170" t="str">
        <f>IF($C$305=0,"",IF(C292="[For completion]","",C292/$C$305))</f>
        <v/>
      </c>
      <c r="G292" s="170" t="str">
        <f>IF($D$305=0,"",IF(D292="[For completion]","",D292/$D$305))</f>
        <v/>
      </c>
    </row>
    <row r="293" spans="1:7" s="160" customFormat="1" x14ac:dyDescent="0.3">
      <c r="A293" s="141" t="s">
        <v>1494</v>
      </c>
      <c r="B293" s="166"/>
      <c r="C293" s="172"/>
      <c r="D293" s="141"/>
      <c r="E293" s="148"/>
      <c r="F293" s="170" t="str">
        <f>IF($C$305=0,"",IF(C293="[For completion]","",C293/$C$305))</f>
        <v/>
      </c>
      <c r="G293" s="170" t="str">
        <f>IF($D$305=0,"",IF(D293="[For completion]","",D293/$D$305))</f>
        <v/>
      </c>
    </row>
    <row r="294" spans="1:7" s="160" customFormat="1" x14ac:dyDescent="0.3">
      <c r="A294" s="141" t="s">
        <v>1493</v>
      </c>
      <c r="B294" s="166"/>
      <c r="C294" s="172"/>
      <c r="D294" s="141"/>
      <c r="E294" s="148"/>
      <c r="F294" s="170" t="str">
        <f>IF($C$305=0,"",IF(C294="[For completion]","",C294/$C$305))</f>
        <v/>
      </c>
      <c r="G294" s="170" t="str">
        <f>IF($D$305=0,"",IF(D294="[For completion]","",D294/$D$305))</f>
        <v/>
      </c>
    </row>
    <row r="295" spans="1:7" s="160" customFormat="1" x14ac:dyDescent="0.3">
      <c r="A295" s="141" t="s">
        <v>1492</v>
      </c>
      <c r="B295" s="166"/>
      <c r="C295" s="172"/>
      <c r="D295" s="141"/>
      <c r="E295" s="148"/>
      <c r="F295" s="170" t="str">
        <f>IF($C$305=0,"",IF(C295="[For completion]","",C295/$C$305))</f>
        <v/>
      </c>
      <c r="G295" s="170" t="str">
        <f>IF($D$305=0,"",IF(D295="[For completion]","",D295/$D$305))</f>
        <v/>
      </c>
    </row>
    <row r="296" spans="1:7" s="160" customFormat="1" x14ac:dyDescent="0.3">
      <c r="A296" s="141" t="s">
        <v>1491</v>
      </c>
      <c r="B296" s="166"/>
      <c r="C296" s="172"/>
      <c r="D296" s="141"/>
      <c r="E296" s="148"/>
      <c r="F296" s="170" t="str">
        <f>IF($C$305=0,"",IF(C296="[For completion]","",C296/$C$305))</f>
        <v/>
      </c>
      <c r="G296" s="170" t="str">
        <f>IF($D$305=0,"",IF(D296="[For completion]","",D296/$D$305))</f>
        <v/>
      </c>
    </row>
    <row r="297" spans="1:7" s="160" customFormat="1" x14ac:dyDescent="0.3">
      <c r="A297" s="141" t="s">
        <v>1490</v>
      </c>
      <c r="B297" s="166"/>
      <c r="C297" s="172"/>
      <c r="D297" s="141"/>
      <c r="E297" s="148"/>
      <c r="F297" s="170" t="str">
        <f>IF($C$305=0,"",IF(C297="[For completion]","",C297/$C$305))</f>
        <v/>
      </c>
      <c r="G297" s="170" t="str">
        <f>IF($D$305=0,"",IF(D297="[For completion]","",D297/$D$305))</f>
        <v/>
      </c>
    </row>
    <row r="298" spans="1:7" s="160" customFormat="1" x14ac:dyDescent="0.3">
      <c r="A298" s="141" t="s">
        <v>1489</v>
      </c>
      <c r="B298" s="166"/>
      <c r="C298" s="172"/>
      <c r="D298" s="141"/>
      <c r="E298" s="148"/>
      <c r="F298" s="170" t="str">
        <f>IF($C$305=0,"",IF(C298="[For completion]","",C298/$C$305))</f>
        <v/>
      </c>
      <c r="G298" s="170" t="str">
        <f>IF($D$305=0,"",IF(D298="[For completion]","",D298/$D$305))</f>
        <v/>
      </c>
    </row>
    <row r="299" spans="1:7" s="160" customFormat="1" x14ac:dyDescent="0.3">
      <c r="A299" s="141" t="s">
        <v>1488</v>
      </c>
      <c r="B299" s="166"/>
      <c r="C299" s="172"/>
      <c r="D299" s="141"/>
      <c r="E299" s="148"/>
      <c r="F299" s="170" t="str">
        <f>IF($C$305=0,"",IF(C299="[For completion]","",C299/$C$305))</f>
        <v/>
      </c>
      <c r="G299" s="170" t="str">
        <f>IF($D$305=0,"",IF(D299="[For completion]","",D299/$D$305))</f>
        <v/>
      </c>
    </row>
    <row r="300" spans="1:7" s="160" customFormat="1" x14ac:dyDescent="0.3">
      <c r="A300" s="141" t="s">
        <v>1487</v>
      </c>
      <c r="B300" s="166"/>
      <c r="C300" s="172"/>
      <c r="D300" s="141"/>
      <c r="E300" s="148"/>
      <c r="F300" s="170" t="str">
        <f>IF($C$305=0,"",IF(C300="[For completion]","",C300/$C$305))</f>
        <v/>
      </c>
      <c r="G300" s="170" t="str">
        <f>IF($D$305=0,"",IF(D300="[For completion]","",D300/$D$305))</f>
        <v/>
      </c>
    </row>
    <row r="301" spans="1:7" s="160" customFormat="1" x14ac:dyDescent="0.3">
      <c r="A301" s="141" t="s">
        <v>1486</v>
      </c>
      <c r="B301" s="166"/>
      <c r="C301" s="172"/>
      <c r="D301" s="141"/>
      <c r="E301" s="148"/>
      <c r="F301" s="170" t="str">
        <f>IF($C$305=0,"",IF(C301="[For completion]","",C301/$C$305))</f>
        <v/>
      </c>
      <c r="G301" s="170" t="str">
        <f>IF($D$305=0,"",IF(D301="[For completion]","",D301/$D$305))</f>
        <v/>
      </c>
    </row>
    <row r="302" spans="1:7" s="160" customFormat="1" x14ac:dyDescent="0.3">
      <c r="A302" s="141" t="s">
        <v>1485</v>
      </c>
      <c r="B302" s="166"/>
      <c r="C302" s="172"/>
      <c r="D302" s="141"/>
      <c r="E302" s="148"/>
      <c r="F302" s="170" t="str">
        <f>IF($C$305=0,"",IF(C302="[For completion]","",C302/$C$305))</f>
        <v/>
      </c>
      <c r="G302" s="170" t="str">
        <f>IF($D$305=0,"",IF(D302="[For completion]","",D302/$D$305))</f>
        <v/>
      </c>
    </row>
    <row r="303" spans="1:7" s="160" customFormat="1" x14ac:dyDescent="0.3">
      <c r="A303" s="141" t="s">
        <v>1484</v>
      </c>
      <c r="B303" s="166"/>
      <c r="C303" s="172"/>
      <c r="D303" s="141"/>
      <c r="E303" s="148"/>
      <c r="F303" s="170" t="str">
        <f>IF($C$305=0,"",IF(C303="[For completion]","",C303/$C$305))</f>
        <v/>
      </c>
      <c r="G303" s="170" t="str">
        <f>IF($D$305=0,"",IF(D303="[For completion]","",D303/$D$305))</f>
        <v/>
      </c>
    </row>
    <row r="304" spans="1:7" s="160" customFormat="1" x14ac:dyDescent="0.3">
      <c r="A304" s="141" t="s">
        <v>1483</v>
      </c>
      <c r="B304" s="166" t="s">
        <v>1399</v>
      </c>
      <c r="C304" s="172"/>
      <c r="D304" s="141"/>
      <c r="E304" s="148"/>
      <c r="F304" s="170" t="str">
        <f>IF($C$305=0,"",IF(C304="[For completion]","",C304/$C$305))</f>
        <v/>
      </c>
      <c r="G304" s="170" t="str">
        <f>IF($D$305=0,"",IF(D304="[For completion]","",D304/$D$305))</f>
        <v/>
      </c>
    </row>
    <row r="305" spans="1:7" s="160" customFormat="1" x14ac:dyDescent="0.3">
      <c r="A305" s="141" t="s">
        <v>1482</v>
      </c>
      <c r="B305" s="166" t="s">
        <v>72</v>
      </c>
      <c r="C305" s="172">
        <f>SUM(C287:C304)</f>
        <v>0</v>
      </c>
      <c r="D305" s="141">
        <f>SUM(D287:D304)</f>
        <v>0</v>
      </c>
      <c r="E305" s="148"/>
      <c r="F305" s="226">
        <f>SUM(F287:F304)</f>
        <v>0</v>
      </c>
      <c r="G305" s="226">
        <f>SUM(G287:G304)</f>
        <v>0</v>
      </c>
    </row>
    <row r="306" spans="1:7" s="160" customFormat="1" x14ac:dyDescent="0.3">
      <c r="A306" s="141" t="s">
        <v>1481</v>
      </c>
      <c r="B306" s="166"/>
      <c r="C306" s="141"/>
      <c r="D306" s="141"/>
      <c r="E306" s="148"/>
      <c r="F306" s="148"/>
      <c r="G306" s="148"/>
    </row>
    <row r="307" spans="1:7" s="160" customFormat="1" x14ac:dyDescent="0.3">
      <c r="A307" s="141" t="s">
        <v>1480</v>
      </c>
      <c r="B307" s="166"/>
      <c r="C307" s="141"/>
      <c r="D307" s="141"/>
      <c r="E307" s="148"/>
      <c r="F307" s="148"/>
      <c r="G307" s="148"/>
    </row>
    <row r="308" spans="1:7" s="160" customFormat="1" x14ac:dyDescent="0.3">
      <c r="A308" s="141" t="s">
        <v>1479</v>
      </c>
      <c r="B308" s="166"/>
      <c r="C308" s="141"/>
      <c r="D308" s="141"/>
      <c r="E308" s="148"/>
      <c r="F308" s="148"/>
      <c r="G308" s="148"/>
    </row>
    <row r="309" spans="1:7" s="160" customFormat="1" x14ac:dyDescent="0.3">
      <c r="A309" s="147"/>
      <c r="B309" s="147" t="s">
        <v>1478</v>
      </c>
      <c r="C309" s="147" t="s">
        <v>59</v>
      </c>
      <c r="D309" s="147" t="s">
        <v>1407</v>
      </c>
      <c r="E309" s="147"/>
      <c r="F309" s="147" t="s">
        <v>504</v>
      </c>
      <c r="G309" s="147" t="s">
        <v>1406</v>
      </c>
    </row>
    <row r="310" spans="1:7" s="160" customFormat="1" x14ac:dyDescent="0.3">
      <c r="A310" s="141" t="s">
        <v>1477</v>
      </c>
      <c r="B310" s="166"/>
      <c r="C310" s="172"/>
      <c r="D310" s="141"/>
      <c r="E310" s="148"/>
      <c r="F310" s="170" t="str">
        <f>IF($C$328=0,"",IF(C310="[For completion]","",C310/$C$328))</f>
        <v/>
      </c>
      <c r="G310" s="170" t="str">
        <f>IF($D$328=0,"",IF(D310="[For completion]","",D310/$D$328))</f>
        <v/>
      </c>
    </row>
    <row r="311" spans="1:7" s="160" customFormat="1" x14ac:dyDescent="0.3">
      <c r="A311" s="141" t="s">
        <v>1476</v>
      </c>
      <c r="B311" s="166"/>
      <c r="C311" s="172"/>
      <c r="D311" s="141"/>
      <c r="E311" s="148"/>
      <c r="F311" s="170" t="str">
        <f>IF($C$328=0,"",IF(C311="[For completion]","",C311/$C$328))</f>
        <v/>
      </c>
      <c r="G311" s="170" t="str">
        <f>IF($D$328=0,"",IF(D311="[For completion]","",D311/$D$328))</f>
        <v/>
      </c>
    </row>
    <row r="312" spans="1:7" s="160" customFormat="1" x14ac:dyDescent="0.3">
      <c r="A312" s="141" t="s">
        <v>1475</v>
      </c>
      <c r="B312" s="166"/>
      <c r="C312" s="172"/>
      <c r="D312" s="141"/>
      <c r="E312" s="148"/>
      <c r="F312" s="170" t="str">
        <f>IF($C$328=0,"",IF(C312="[For completion]","",C312/$C$328))</f>
        <v/>
      </c>
      <c r="G312" s="170" t="str">
        <f>IF($D$328=0,"",IF(D312="[For completion]","",D312/$D$328))</f>
        <v/>
      </c>
    </row>
    <row r="313" spans="1:7" s="160" customFormat="1" x14ac:dyDescent="0.3">
      <c r="A313" s="141" t="s">
        <v>1474</v>
      </c>
      <c r="B313" s="166"/>
      <c r="C313" s="172"/>
      <c r="D313" s="141"/>
      <c r="E313" s="148"/>
      <c r="F313" s="170" t="str">
        <f>IF($C$328=0,"",IF(C313="[For completion]","",C313/$C$328))</f>
        <v/>
      </c>
      <c r="G313" s="170" t="str">
        <f>IF($D$328=0,"",IF(D313="[For completion]","",D313/$D$328))</f>
        <v/>
      </c>
    </row>
    <row r="314" spans="1:7" s="160" customFormat="1" x14ac:dyDescent="0.3">
      <c r="A314" s="141" t="s">
        <v>1473</v>
      </c>
      <c r="B314" s="166"/>
      <c r="C314" s="172"/>
      <c r="D314" s="141"/>
      <c r="E314" s="148"/>
      <c r="F314" s="170" t="str">
        <f>IF($C$328=0,"",IF(C314="[For completion]","",C314/$C$328))</f>
        <v/>
      </c>
      <c r="G314" s="170" t="str">
        <f>IF($D$328=0,"",IF(D314="[For completion]","",D314/$D$328))</f>
        <v/>
      </c>
    </row>
    <row r="315" spans="1:7" s="160" customFormat="1" x14ac:dyDescent="0.3">
      <c r="A315" s="141" t="s">
        <v>1472</v>
      </c>
      <c r="B315" s="166"/>
      <c r="C315" s="172"/>
      <c r="D315" s="141"/>
      <c r="E315" s="148"/>
      <c r="F315" s="170" t="str">
        <f>IF($C$328=0,"",IF(C315="[For completion]","",C315/$C$328))</f>
        <v/>
      </c>
      <c r="G315" s="170" t="str">
        <f>IF($D$328=0,"",IF(D315="[For completion]","",D315/$D$328))</f>
        <v/>
      </c>
    </row>
    <row r="316" spans="1:7" s="160" customFormat="1" x14ac:dyDescent="0.3">
      <c r="A316" s="141" t="s">
        <v>1471</v>
      </c>
      <c r="B316" s="166"/>
      <c r="C316" s="172"/>
      <c r="D316" s="141"/>
      <c r="E316" s="148"/>
      <c r="F316" s="170" t="str">
        <f>IF($C$328=0,"",IF(C316="[For completion]","",C316/$C$328))</f>
        <v/>
      </c>
      <c r="G316" s="170" t="str">
        <f>IF($D$328=0,"",IF(D316="[For completion]","",D316/$D$328))</f>
        <v/>
      </c>
    </row>
    <row r="317" spans="1:7" s="160" customFormat="1" x14ac:dyDescent="0.3">
      <c r="A317" s="141" t="s">
        <v>1470</v>
      </c>
      <c r="B317" s="166"/>
      <c r="C317" s="172"/>
      <c r="D317" s="141"/>
      <c r="E317" s="148"/>
      <c r="F317" s="170" t="str">
        <f>IF($C$328=0,"",IF(C317="[For completion]","",C317/$C$328))</f>
        <v/>
      </c>
      <c r="G317" s="170" t="str">
        <f>IF($D$328=0,"",IF(D317="[For completion]","",D317/$D$328))</f>
        <v/>
      </c>
    </row>
    <row r="318" spans="1:7" s="160" customFormat="1" x14ac:dyDescent="0.3">
      <c r="A318" s="141" t="s">
        <v>1469</v>
      </c>
      <c r="B318" s="166"/>
      <c r="C318" s="172"/>
      <c r="D318" s="141"/>
      <c r="E318" s="148"/>
      <c r="F318" s="170" t="str">
        <f>IF($C$328=0,"",IF(C318="[For completion]","",C318/$C$328))</f>
        <v/>
      </c>
      <c r="G318" s="170" t="str">
        <f>IF($D$328=0,"",IF(D318="[For completion]","",D318/$D$328))</f>
        <v/>
      </c>
    </row>
    <row r="319" spans="1:7" s="160" customFormat="1" x14ac:dyDescent="0.3">
      <c r="A319" s="141" t="s">
        <v>1468</v>
      </c>
      <c r="B319" s="166"/>
      <c r="C319" s="172"/>
      <c r="D319" s="141"/>
      <c r="E319" s="148"/>
      <c r="F319" s="170" t="str">
        <f>IF($C$328=0,"",IF(C319="[For completion]","",C319/$C$328))</f>
        <v/>
      </c>
      <c r="G319" s="170" t="str">
        <f>IF($D$328=0,"",IF(D319="[For completion]","",D319/$D$328))</f>
        <v/>
      </c>
    </row>
    <row r="320" spans="1:7" s="160" customFormat="1" x14ac:dyDescent="0.3">
      <c r="A320" s="141" t="s">
        <v>1467</v>
      </c>
      <c r="B320" s="166"/>
      <c r="C320" s="172"/>
      <c r="D320" s="141"/>
      <c r="E320" s="148"/>
      <c r="F320" s="170" t="str">
        <f>IF($C$328=0,"",IF(C320="[For completion]","",C320/$C$328))</f>
        <v/>
      </c>
      <c r="G320" s="170" t="str">
        <f>IF($D$328=0,"",IF(D320="[For completion]","",D320/$D$328))</f>
        <v/>
      </c>
    </row>
    <row r="321" spans="1:7" s="160" customFormat="1" x14ac:dyDescent="0.3">
      <c r="A321" s="141" t="s">
        <v>1466</v>
      </c>
      <c r="B321" s="166"/>
      <c r="C321" s="172"/>
      <c r="D321" s="141"/>
      <c r="E321" s="148"/>
      <c r="F321" s="170" t="str">
        <f>IF($C$328=0,"",IF(C321="[For completion]","",C321/$C$328))</f>
        <v/>
      </c>
      <c r="G321" s="170" t="str">
        <f>IF($D$328=0,"",IF(D321="[For completion]","",D321/$D$328))</f>
        <v/>
      </c>
    </row>
    <row r="322" spans="1:7" s="160" customFormat="1" x14ac:dyDescent="0.3">
      <c r="A322" s="141" t="s">
        <v>1465</v>
      </c>
      <c r="B322" s="166"/>
      <c r="C322" s="172"/>
      <c r="D322" s="141"/>
      <c r="E322" s="148"/>
      <c r="F322" s="170" t="str">
        <f>IF($C$328=0,"",IF(C322="[For completion]","",C322/$C$328))</f>
        <v/>
      </c>
      <c r="G322" s="170" t="str">
        <f>IF($D$328=0,"",IF(D322="[For completion]","",D322/$D$328))</f>
        <v/>
      </c>
    </row>
    <row r="323" spans="1:7" s="160" customFormat="1" x14ac:dyDescent="0.3">
      <c r="A323" s="141" t="s">
        <v>1464</v>
      </c>
      <c r="B323" s="166"/>
      <c r="C323" s="172"/>
      <c r="D323" s="141"/>
      <c r="E323" s="148"/>
      <c r="F323" s="170" t="str">
        <f>IF($C$328=0,"",IF(C323="[For completion]","",C323/$C$328))</f>
        <v/>
      </c>
      <c r="G323" s="170" t="str">
        <f>IF($D$328=0,"",IF(D323="[For completion]","",D323/$D$328))</f>
        <v/>
      </c>
    </row>
    <row r="324" spans="1:7" s="160" customFormat="1" x14ac:dyDescent="0.3">
      <c r="A324" s="141" t="s">
        <v>1463</v>
      </c>
      <c r="B324" s="166"/>
      <c r="C324" s="172"/>
      <c r="D324" s="141"/>
      <c r="E324" s="148"/>
      <c r="F324" s="170" t="str">
        <f>IF($C$328=0,"",IF(C324="[For completion]","",C324/$C$328))</f>
        <v/>
      </c>
      <c r="G324" s="170" t="str">
        <f>IF($D$328=0,"",IF(D324="[For completion]","",D324/$D$328))</f>
        <v/>
      </c>
    </row>
    <row r="325" spans="1:7" s="160" customFormat="1" x14ac:dyDescent="0.3">
      <c r="A325" s="141" t="s">
        <v>1462</v>
      </c>
      <c r="B325" s="166"/>
      <c r="C325" s="172"/>
      <c r="D325" s="141"/>
      <c r="E325" s="148"/>
      <c r="F325" s="170" t="str">
        <f>IF($C$328=0,"",IF(C325="[For completion]","",C325/$C$328))</f>
        <v/>
      </c>
      <c r="G325" s="170" t="str">
        <f>IF($D$328=0,"",IF(D325="[For completion]","",D325/$D$328))</f>
        <v/>
      </c>
    </row>
    <row r="326" spans="1:7" s="160" customFormat="1" x14ac:dyDescent="0.3">
      <c r="A326" s="141" t="s">
        <v>1461</v>
      </c>
      <c r="B326" s="166"/>
      <c r="C326" s="172"/>
      <c r="D326" s="141"/>
      <c r="E326" s="148"/>
      <c r="F326" s="170" t="str">
        <f>IF($C$328=0,"",IF(C326="[For completion]","",C326/$C$328))</f>
        <v/>
      </c>
      <c r="G326" s="170" t="str">
        <f>IF($D$328=0,"",IF(D326="[For completion]","",D326/$D$328))</f>
        <v/>
      </c>
    </row>
    <row r="327" spans="1:7" s="160" customFormat="1" x14ac:dyDescent="0.3">
      <c r="A327" s="141" t="s">
        <v>1460</v>
      </c>
      <c r="B327" s="166" t="s">
        <v>1399</v>
      </c>
      <c r="C327" s="172"/>
      <c r="D327" s="141"/>
      <c r="E327" s="148"/>
      <c r="F327" s="170" t="str">
        <f>IF($C$328=0,"",IF(C327="[For completion]","",C327/$C$328))</f>
        <v/>
      </c>
      <c r="G327" s="170" t="str">
        <f>IF($D$328=0,"",IF(D327="[For completion]","",D327/$D$328))</f>
        <v/>
      </c>
    </row>
    <row r="328" spans="1:7" s="160" customFormat="1" x14ac:dyDescent="0.3">
      <c r="A328" s="141" t="s">
        <v>1459</v>
      </c>
      <c r="B328" s="166" t="s">
        <v>72</v>
      </c>
      <c r="C328" s="172">
        <f>SUM(C310:C327)</f>
        <v>0</v>
      </c>
      <c r="D328" s="141">
        <f>SUM(D310:D327)</f>
        <v>0</v>
      </c>
      <c r="E328" s="148"/>
      <c r="F328" s="226">
        <f>SUM(F310:F327)</f>
        <v>0</v>
      </c>
      <c r="G328" s="226">
        <f>SUM(G310:G327)</f>
        <v>0</v>
      </c>
    </row>
    <row r="329" spans="1:7" s="160" customFormat="1" x14ac:dyDescent="0.3">
      <c r="A329" s="141" t="s">
        <v>1458</v>
      </c>
      <c r="B329" s="166"/>
      <c r="C329" s="141"/>
      <c r="D329" s="141"/>
      <c r="E329" s="148"/>
      <c r="F329" s="148"/>
      <c r="G329" s="148"/>
    </row>
    <row r="330" spans="1:7" s="160" customFormat="1" x14ac:dyDescent="0.3">
      <c r="A330" s="141" t="s">
        <v>1457</v>
      </c>
      <c r="B330" s="166"/>
      <c r="C330" s="141"/>
      <c r="D330" s="141"/>
      <c r="E330" s="148"/>
      <c r="F330" s="148"/>
      <c r="G330" s="148"/>
    </row>
    <row r="331" spans="1:7" s="160" customFormat="1" x14ac:dyDescent="0.3">
      <c r="A331" s="141" t="s">
        <v>1456</v>
      </c>
      <c r="B331" s="166"/>
      <c r="C331" s="141"/>
      <c r="D331" s="141"/>
      <c r="E331" s="148"/>
      <c r="F331" s="148"/>
      <c r="G331" s="148"/>
    </row>
    <row r="332" spans="1:7" s="160" customFormat="1" x14ac:dyDescent="0.3">
      <c r="A332" s="147"/>
      <c r="B332" s="147" t="s">
        <v>1455</v>
      </c>
      <c r="C332" s="147" t="s">
        <v>59</v>
      </c>
      <c r="D332" s="147" t="s">
        <v>1407</v>
      </c>
      <c r="E332" s="147"/>
      <c r="F332" s="147" t="s">
        <v>504</v>
      </c>
      <c r="G332" s="147" t="s">
        <v>1406</v>
      </c>
    </row>
    <row r="333" spans="1:7" s="160" customFormat="1" x14ac:dyDescent="0.3">
      <c r="A333" s="141" t="s">
        <v>1454</v>
      </c>
      <c r="B333" s="166" t="s">
        <v>1453</v>
      </c>
      <c r="C333" s="172"/>
      <c r="D333" s="141"/>
      <c r="E333" s="148"/>
      <c r="F333" s="170" t="str">
        <f>IF($C$346=0,"",IF(C333="[For completion]","",C333/$C$346))</f>
        <v/>
      </c>
      <c r="G333" s="170" t="str">
        <f>IF($D$346=0,"",IF(D333="[For completion]","",D333/$D$346))</f>
        <v/>
      </c>
    </row>
    <row r="334" spans="1:7" s="160" customFormat="1" x14ac:dyDescent="0.3">
      <c r="A334" s="141" t="s">
        <v>1452</v>
      </c>
      <c r="B334" s="166" t="s">
        <v>1451</v>
      </c>
      <c r="C334" s="172"/>
      <c r="D334" s="141"/>
      <c r="E334" s="148"/>
      <c r="F334" s="170" t="str">
        <f>IF($C$346=0,"",IF(C334="[For completion]","",C334/$C$346))</f>
        <v/>
      </c>
      <c r="G334" s="170" t="str">
        <f>IF($D$346=0,"",IF(D334="[For completion]","",D334/$D$346))</f>
        <v/>
      </c>
    </row>
    <row r="335" spans="1:7" s="160" customFormat="1" x14ac:dyDescent="0.3">
      <c r="A335" s="141" t="s">
        <v>1450</v>
      </c>
      <c r="B335" s="166" t="s">
        <v>1449</v>
      </c>
      <c r="C335" s="172"/>
      <c r="D335" s="141"/>
      <c r="E335" s="148"/>
      <c r="F335" s="170" t="str">
        <f>IF($C$346=0,"",IF(C335="[For completion]","",C335/$C$346))</f>
        <v/>
      </c>
      <c r="G335" s="170" t="str">
        <f>IF($D$346=0,"",IF(D335="[For completion]","",D335/$D$346))</f>
        <v/>
      </c>
    </row>
    <row r="336" spans="1:7" s="160" customFormat="1" x14ac:dyDescent="0.3">
      <c r="A336" s="141" t="s">
        <v>1448</v>
      </c>
      <c r="B336" s="166" t="s">
        <v>1447</v>
      </c>
      <c r="C336" s="172"/>
      <c r="D336" s="141"/>
      <c r="E336" s="148"/>
      <c r="F336" s="170" t="str">
        <f>IF($C$346=0,"",IF(C336="[For completion]","",C336/$C$346))</f>
        <v/>
      </c>
      <c r="G336" s="170" t="str">
        <f>IF($D$346=0,"",IF(D336="[For completion]","",D336/$D$346))</f>
        <v/>
      </c>
    </row>
    <row r="337" spans="1:7" s="160" customFormat="1" x14ac:dyDescent="0.3">
      <c r="A337" s="141" t="s">
        <v>1446</v>
      </c>
      <c r="B337" s="166" t="s">
        <v>1445</v>
      </c>
      <c r="C337" s="172"/>
      <c r="D337" s="141"/>
      <c r="E337" s="148"/>
      <c r="F337" s="170" t="str">
        <f>IF($C$346=0,"",IF(C337="[For completion]","",C337/$C$346))</f>
        <v/>
      </c>
      <c r="G337" s="170" t="str">
        <f>IF($D$346=0,"",IF(D337="[For completion]","",D337/$D$346))</f>
        <v/>
      </c>
    </row>
    <row r="338" spans="1:7" s="160" customFormat="1" x14ac:dyDescent="0.3">
      <c r="A338" s="141" t="s">
        <v>1444</v>
      </c>
      <c r="B338" s="166" t="s">
        <v>1443</v>
      </c>
      <c r="C338" s="172"/>
      <c r="D338" s="141"/>
      <c r="E338" s="148"/>
      <c r="F338" s="170" t="str">
        <f>IF($C$346=0,"",IF(C338="[For completion]","",C338/$C$346))</f>
        <v/>
      </c>
      <c r="G338" s="170" t="str">
        <f>IF($D$346=0,"",IF(D338="[For completion]","",D338/$D$346))</f>
        <v/>
      </c>
    </row>
    <row r="339" spans="1:7" s="160" customFormat="1" x14ac:dyDescent="0.3">
      <c r="A339" s="141" t="s">
        <v>1442</v>
      </c>
      <c r="B339" s="166" t="s">
        <v>1441</v>
      </c>
      <c r="C339" s="172"/>
      <c r="D339" s="141"/>
      <c r="E339" s="148"/>
      <c r="F339" s="170" t="str">
        <f>IF($C$346=0,"",IF(C339="[For completion]","",C339/$C$346))</f>
        <v/>
      </c>
      <c r="G339" s="170" t="str">
        <f>IF($D$346=0,"",IF(D339="[For completion]","",D339/$D$346))</f>
        <v/>
      </c>
    </row>
    <row r="340" spans="1:7" s="160" customFormat="1" x14ac:dyDescent="0.3">
      <c r="A340" s="141" t="s">
        <v>1440</v>
      </c>
      <c r="B340" s="166" t="s">
        <v>1439</v>
      </c>
      <c r="C340" s="172"/>
      <c r="D340" s="141"/>
      <c r="E340" s="148"/>
      <c r="F340" s="170" t="str">
        <f>IF($C$346=0,"",IF(C340="[For completion]","",C340/$C$346))</f>
        <v/>
      </c>
      <c r="G340" s="170" t="str">
        <f>IF($D$346=0,"",IF(D340="[For completion]","",D340/$D$346))</f>
        <v/>
      </c>
    </row>
    <row r="341" spans="1:7" s="160" customFormat="1" x14ac:dyDescent="0.3">
      <c r="A341" s="141" t="s">
        <v>1438</v>
      </c>
      <c r="B341" s="166" t="s">
        <v>1437</v>
      </c>
      <c r="C341" s="172"/>
      <c r="D341" s="141"/>
      <c r="E341" s="148"/>
      <c r="F341" s="170" t="str">
        <f>IF($C$346=0,"",IF(C341="[For completion]","",C341/$C$346))</f>
        <v/>
      </c>
      <c r="G341" s="170" t="str">
        <f>IF($D$346=0,"",IF(D341="[For completion]","",D341/$D$346))</f>
        <v/>
      </c>
    </row>
    <row r="342" spans="1:7" s="160" customFormat="1" x14ac:dyDescent="0.3">
      <c r="A342" s="141" t="s">
        <v>1436</v>
      </c>
      <c r="B342" s="141" t="s">
        <v>1435</v>
      </c>
      <c r="C342" s="172"/>
      <c r="D342" s="141"/>
      <c r="F342" s="170" t="str">
        <f>IF($C$346=0,"",IF(C342="[For completion]","",C342/$C$346))</f>
        <v/>
      </c>
      <c r="G342" s="170" t="str">
        <f>IF($D$346=0,"",IF(D342="[For completion]","",D342/$D$346))</f>
        <v/>
      </c>
    </row>
    <row r="343" spans="1:7" s="160" customFormat="1" x14ac:dyDescent="0.3">
      <c r="A343" s="141" t="s">
        <v>1434</v>
      </c>
      <c r="B343" s="141" t="s">
        <v>1433</v>
      </c>
      <c r="C343" s="172"/>
      <c r="D343" s="141"/>
      <c r="F343" s="170" t="str">
        <f>IF($C$346=0,"",IF(C343="[For completion]","",C343/$C$346))</f>
        <v/>
      </c>
      <c r="G343" s="170" t="str">
        <f>IF($D$346=0,"",IF(D343="[For completion]","",D343/$D$346))</f>
        <v/>
      </c>
    </row>
    <row r="344" spans="1:7" s="160" customFormat="1" x14ac:dyDescent="0.3">
      <c r="A344" s="141" t="s">
        <v>1432</v>
      </c>
      <c r="B344" s="166" t="s">
        <v>1431</v>
      </c>
      <c r="C344" s="172"/>
      <c r="D344" s="141"/>
      <c r="E344" s="148"/>
      <c r="F344" s="170" t="str">
        <f>IF($C$346=0,"",IF(C344="[For completion]","",C344/$C$346))</f>
        <v/>
      </c>
      <c r="G344" s="170" t="str">
        <f>IF($D$346=0,"",IF(D344="[For completion]","",D344/$D$346))</f>
        <v/>
      </c>
    </row>
    <row r="345" spans="1:7" s="160" customFormat="1" x14ac:dyDescent="0.3">
      <c r="A345" s="141" t="s">
        <v>1430</v>
      </c>
      <c r="B345" s="141" t="s">
        <v>1399</v>
      </c>
      <c r="C345" s="172"/>
      <c r="D345" s="141"/>
      <c r="F345" s="170" t="str">
        <f>IF($C$346=0,"",IF(C345="[For completion]","",C345/$C$346))</f>
        <v/>
      </c>
      <c r="G345" s="170" t="str">
        <f>IF($D$346=0,"",IF(D345="[For completion]","",D345/$D$346))</f>
        <v/>
      </c>
    </row>
    <row r="346" spans="1:7" s="160" customFormat="1" x14ac:dyDescent="0.3">
      <c r="A346" s="141" t="s">
        <v>1429</v>
      </c>
      <c r="B346" s="166" t="s">
        <v>72</v>
      </c>
      <c r="C346" s="172">
        <f>SUM(C333:C345)</f>
        <v>0</v>
      </c>
      <c r="D346" s="141">
        <f>SUM(D333:D345)</f>
        <v>0</v>
      </c>
      <c r="E346" s="148"/>
      <c r="F346" s="226">
        <f>SUM(F333:F345)</f>
        <v>0</v>
      </c>
      <c r="G346" s="226">
        <f>SUM(G333:G345)</f>
        <v>0</v>
      </c>
    </row>
    <row r="347" spans="1:7" s="160" customFormat="1" x14ac:dyDescent="0.3">
      <c r="A347" s="141" t="s">
        <v>1428</v>
      </c>
      <c r="B347" s="166"/>
      <c r="C347" s="172"/>
      <c r="D347" s="141"/>
      <c r="E347" s="148"/>
      <c r="F347" s="226"/>
      <c r="G347" s="226"/>
    </row>
    <row r="348" spans="1:7" s="160" customFormat="1" x14ac:dyDescent="0.3">
      <c r="A348" s="141" t="s">
        <v>1427</v>
      </c>
      <c r="B348" s="166"/>
      <c r="C348" s="172"/>
      <c r="D348" s="141"/>
      <c r="E348" s="148"/>
      <c r="F348" s="226"/>
      <c r="G348" s="226"/>
    </row>
    <row r="349" spans="1:7" s="160" customFormat="1" x14ac:dyDescent="0.3">
      <c r="A349" s="141" t="s">
        <v>1426</v>
      </c>
    </row>
    <row r="350" spans="1:7" s="160" customFormat="1" x14ac:dyDescent="0.3">
      <c r="A350" s="141" t="s">
        <v>1425</v>
      </c>
    </row>
    <row r="351" spans="1:7" s="160" customFormat="1" x14ac:dyDescent="0.3">
      <c r="A351" s="141" t="s">
        <v>1424</v>
      </c>
      <c r="B351" s="166"/>
      <c r="C351" s="172"/>
      <c r="D351" s="141"/>
      <c r="E351" s="148"/>
      <c r="F351" s="226"/>
      <c r="G351" s="226"/>
    </row>
    <row r="352" spans="1:7" s="160" customFormat="1" x14ac:dyDescent="0.3">
      <c r="A352" s="141" t="s">
        <v>1423</v>
      </c>
      <c r="B352" s="166"/>
      <c r="C352" s="172"/>
      <c r="D352" s="141"/>
      <c r="E352" s="148"/>
      <c r="F352" s="226"/>
      <c r="G352" s="226"/>
    </row>
    <row r="353" spans="1:7" s="160" customFormat="1" x14ac:dyDescent="0.3">
      <c r="A353" s="141" t="s">
        <v>1422</v>
      </c>
      <c r="B353" s="166"/>
      <c r="C353" s="172"/>
      <c r="D353" s="141"/>
      <c r="E353" s="148"/>
      <c r="F353" s="226"/>
      <c r="G353" s="226"/>
    </row>
    <row r="354" spans="1:7" s="160" customFormat="1" x14ac:dyDescent="0.3">
      <c r="A354" s="141" t="s">
        <v>1421</v>
      </c>
      <c r="B354" s="166"/>
      <c r="C354" s="172"/>
      <c r="D354" s="141"/>
      <c r="E354" s="148"/>
      <c r="F354" s="226"/>
      <c r="G354" s="226"/>
    </row>
    <row r="355" spans="1:7" s="160" customFormat="1" x14ac:dyDescent="0.3">
      <c r="A355" s="141" t="s">
        <v>1420</v>
      </c>
      <c r="B355" s="166"/>
      <c r="C355" s="141"/>
      <c r="D355" s="141"/>
      <c r="E355" s="148"/>
      <c r="F355" s="148"/>
      <c r="G355" s="148"/>
    </row>
    <row r="356" spans="1:7" s="160" customFormat="1" x14ac:dyDescent="0.3">
      <c r="A356" s="141" t="s">
        <v>1419</v>
      </c>
      <c r="B356" s="166"/>
      <c r="C356" s="141"/>
      <c r="D356" s="141"/>
      <c r="E356" s="148"/>
      <c r="F356" s="148"/>
      <c r="G356" s="148"/>
    </row>
    <row r="357" spans="1:7" s="160" customFormat="1" x14ac:dyDescent="0.3">
      <c r="A357" s="147"/>
      <c r="B357" s="147" t="s">
        <v>1418</v>
      </c>
      <c r="C357" s="147" t="s">
        <v>59</v>
      </c>
      <c r="D357" s="147" t="s">
        <v>1407</v>
      </c>
      <c r="E357" s="147"/>
      <c r="F357" s="147" t="s">
        <v>504</v>
      </c>
      <c r="G357" s="147" t="s">
        <v>1406</v>
      </c>
    </row>
    <row r="358" spans="1:7" s="160" customFormat="1" x14ac:dyDescent="0.3">
      <c r="A358" s="141" t="s">
        <v>1417</v>
      </c>
      <c r="B358" s="166" t="s">
        <v>1390</v>
      </c>
      <c r="C358" s="172"/>
      <c r="D358" s="141"/>
      <c r="E358" s="148"/>
      <c r="F358" s="170" t="str">
        <f>IF($C$365=0,"",IF(C358="[For completion]","",C358/$C$365))</f>
        <v/>
      </c>
      <c r="G358" s="170" t="str">
        <f>IF($D$365=0,"",IF(D358="[For completion]","",D358/$D$365))</f>
        <v/>
      </c>
    </row>
    <row r="359" spans="1:7" s="160" customFormat="1" x14ac:dyDescent="0.3">
      <c r="A359" s="141" t="s">
        <v>1416</v>
      </c>
      <c r="B359" s="227" t="s">
        <v>1388</v>
      </c>
      <c r="C359" s="172"/>
      <c r="D359" s="141"/>
      <c r="E359" s="148"/>
      <c r="F359" s="170" t="str">
        <f>IF($C$365=0,"",IF(C359="[For completion]","",C359/$C$365))</f>
        <v/>
      </c>
      <c r="G359" s="170" t="str">
        <f>IF($D$365=0,"",IF(D359="[For completion]","",D359/$D$365))</f>
        <v/>
      </c>
    </row>
    <row r="360" spans="1:7" s="160" customFormat="1" x14ac:dyDescent="0.3">
      <c r="A360" s="141" t="s">
        <v>1415</v>
      </c>
      <c r="B360" s="166" t="s">
        <v>1386</v>
      </c>
      <c r="C360" s="172"/>
      <c r="D360" s="141"/>
      <c r="E360" s="148"/>
      <c r="F360" s="170" t="str">
        <f>IF($C$365=0,"",IF(C360="[For completion]","",C360/$C$365))</f>
        <v/>
      </c>
      <c r="G360" s="170" t="str">
        <f>IF($D$365=0,"",IF(D360="[For completion]","",D360/$D$365))</f>
        <v/>
      </c>
    </row>
    <row r="361" spans="1:7" s="160" customFormat="1" x14ac:dyDescent="0.3">
      <c r="A361" s="141" t="s">
        <v>1414</v>
      </c>
      <c r="B361" s="166" t="s">
        <v>1384</v>
      </c>
      <c r="C361" s="172"/>
      <c r="D361" s="141"/>
      <c r="E361" s="148"/>
      <c r="F361" s="170" t="str">
        <f>IF($C$365=0,"",IF(C361="[For completion]","",C361/$C$365))</f>
        <v/>
      </c>
      <c r="G361" s="170" t="str">
        <f>IF($D$365=0,"",IF(D361="[For completion]","",D361/$D$365))</f>
        <v/>
      </c>
    </row>
    <row r="362" spans="1:7" s="160" customFormat="1" x14ac:dyDescent="0.3">
      <c r="A362" s="141" t="s">
        <v>1413</v>
      </c>
      <c r="B362" s="166" t="s">
        <v>1382</v>
      </c>
      <c r="C362" s="172"/>
      <c r="D362" s="141"/>
      <c r="E362" s="148"/>
      <c r="F362" s="170" t="str">
        <f>IF($C$365=0,"",IF(C362="[For completion]","",C362/$C$365))</f>
        <v/>
      </c>
      <c r="G362" s="170" t="str">
        <f>IF($D$365=0,"",IF(D362="[For completion]","",D362/$D$365))</f>
        <v/>
      </c>
    </row>
    <row r="363" spans="1:7" s="160" customFormat="1" x14ac:dyDescent="0.3">
      <c r="A363" s="141" t="s">
        <v>1412</v>
      </c>
      <c r="B363" s="166" t="s">
        <v>1380</v>
      </c>
      <c r="C363" s="172"/>
      <c r="D363" s="141"/>
      <c r="E363" s="148"/>
      <c r="F363" s="170" t="str">
        <f>IF($C$365=0,"",IF(C363="[For completion]","",C363/$C$365))</f>
        <v/>
      </c>
      <c r="G363" s="170" t="str">
        <f>IF($D$365=0,"",IF(D363="[For completion]","",D363/$D$365))</f>
        <v/>
      </c>
    </row>
    <row r="364" spans="1:7" s="160" customFormat="1" x14ac:dyDescent="0.3">
      <c r="A364" s="141" t="s">
        <v>1411</v>
      </c>
      <c r="B364" s="166" t="s">
        <v>1378</v>
      </c>
      <c r="C364" s="172"/>
      <c r="D364" s="141"/>
      <c r="E364" s="148"/>
      <c r="F364" s="170" t="str">
        <f>IF($C$365=0,"",IF(C364="[For completion]","",C364/$C$365))</f>
        <v/>
      </c>
      <c r="G364" s="170" t="str">
        <f>IF($D$365=0,"",IF(D364="[For completion]","",D364/$D$365))</f>
        <v/>
      </c>
    </row>
    <row r="365" spans="1:7" s="160" customFormat="1" x14ac:dyDescent="0.3">
      <c r="A365" s="141" t="s">
        <v>1410</v>
      </c>
      <c r="B365" s="166" t="s">
        <v>72</v>
      </c>
      <c r="C365" s="172">
        <f>SUM(C358:C364)</f>
        <v>0</v>
      </c>
      <c r="D365" s="141">
        <f>SUM(D358:D364)</f>
        <v>0</v>
      </c>
      <c r="E365" s="148"/>
      <c r="F365" s="226">
        <f>SUM(F358:F364)</f>
        <v>0</v>
      </c>
      <c r="G365" s="226">
        <f>SUM(G358:G364)</f>
        <v>0</v>
      </c>
    </row>
    <row r="366" spans="1:7" s="160" customFormat="1" x14ac:dyDescent="0.3">
      <c r="A366" s="141" t="s">
        <v>1409</v>
      </c>
      <c r="B366" s="166"/>
      <c r="C366" s="141"/>
      <c r="D366" s="141"/>
      <c r="E366" s="148"/>
      <c r="F366" s="148"/>
      <c r="G366" s="148"/>
    </row>
    <row r="367" spans="1:7" s="160" customFormat="1" x14ac:dyDescent="0.3">
      <c r="A367" s="147"/>
      <c r="B367" s="147" t="s">
        <v>1408</v>
      </c>
      <c r="C367" s="147" t="s">
        <v>59</v>
      </c>
      <c r="D367" s="147" t="s">
        <v>1407</v>
      </c>
      <c r="E367" s="147"/>
      <c r="F367" s="147" t="s">
        <v>504</v>
      </c>
      <c r="G367" s="147" t="s">
        <v>1406</v>
      </c>
    </row>
    <row r="368" spans="1:7" s="160" customFormat="1" x14ac:dyDescent="0.3">
      <c r="A368" s="141" t="s">
        <v>1405</v>
      </c>
      <c r="B368" s="166" t="s">
        <v>1404</v>
      </c>
      <c r="C368" s="172"/>
      <c r="D368" s="141"/>
      <c r="E368" s="148"/>
      <c r="F368" s="170" t="str">
        <f>IF($C$372=0,"",IF(C368="[For completion]","",C368/$C$372))</f>
        <v/>
      </c>
      <c r="G368" s="170" t="str">
        <f>IF($D$372=0,"",IF(D368="[For completion]","",D368/$D$372))</f>
        <v/>
      </c>
    </row>
    <row r="369" spans="1:7" s="160" customFormat="1" x14ac:dyDescent="0.3">
      <c r="A369" s="141" t="s">
        <v>1403</v>
      </c>
      <c r="B369" s="227" t="s">
        <v>1402</v>
      </c>
      <c r="C369" s="172"/>
      <c r="D369" s="141"/>
      <c r="E369" s="148"/>
      <c r="F369" s="170" t="str">
        <f>IF($C$372=0,"",IF(C369="[For completion]","",C369/$C$372))</f>
        <v/>
      </c>
      <c r="G369" s="170" t="str">
        <f>IF($D$372=0,"",IF(D369="[For completion]","",D369/$D$372))</f>
        <v/>
      </c>
    </row>
    <row r="370" spans="1:7" s="160" customFormat="1" x14ac:dyDescent="0.3">
      <c r="A370" s="141" t="s">
        <v>1401</v>
      </c>
      <c r="B370" s="166" t="s">
        <v>1378</v>
      </c>
      <c r="C370" s="172"/>
      <c r="D370" s="141"/>
      <c r="E370" s="148"/>
      <c r="F370" s="170" t="str">
        <f>IF($C$372=0,"",IF(C370="[For completion]","",C370/$C$372))</f>
        <v/>
      </c>
      <c r="G370" s="170" t="str">
        <f>IF($D$372=0,"",IF(D370="[For completion]","",D370/$D$372))</f>
        <v/>
      </c>
    </row>
    <row r="371" spans="1:7" s="160" customFormat="1" x14ac:dyDescent="0.3">
      <c r="A371" s="141" t="s">
        <v>1400</v>
      </c>
      <c r="B371" s="141" t="s">
        <v>1399</v>
      </c>
      <c r="C371" s="172"/>
      <c r="D371" s="141"/>
      <c r="E371" s="148"/>
      <c r="F371" s="170" t="str">
        <f>IF($C$372=0,"",IF(C371="[For completion]","",C371/$C$372))</f>
        <v/>
      </c>
      <c r="G371" s="170" t="str">
        <f>IF($D$372=0,"",IF(D371="[For completion]","",D371/$D$372))</f>
        <v/>
      </c>
    </row>
    <row r="372" spans="1:7" s="160" customFormat="1" x14ac:dyDescent="0.3">
      <c r="A372" s="141" t="s">
        <v>1398</v>
      </c>
      <c r="B372" s="166" t="s">
        <v>72</v>
      </c>
      <c r="C372" s="172">
        <f>SUM(C368:C371)</f>
        <v>0</v>
      </c>
      <c r="D372" s="141">
        <f>SUM(D368:D371)</f>
        <v>0</v>
      </c>
      <c r="E372" s="148"/>
      <c r="F372" s="226">
        <f>SUM(F368:F371)</f>
        <v>0</v>
      </c>
      <c r="G372" s="226">
        <f>SUM(G368:G371)</f>
        <v>0</v>
      </c>
    </row>
    <row r="373" spans="1:7" s="160" customFormat="1" x14ac:dyDescent="0.3">
      <c r="A373" s="141" t="s">
        <v>1397</v>
      </c>
      <c r="B373" s="166"/>
      <c r="C373" s="141"/>
      <c r="D373" s="141"/>
      <c r="E373" s="148"/>
      <c r="F373" s="148"/>
      <c r="G373" s="148"/>
    </row>
    <row r="374" spans="1:7" s="160" customFormat="1" ht="15" customHeight="1" x14ac:dyDescent="0.3">
      <c r="A374" s="147"/>
      <c r="B374" s="147" t="s">
        <v>1396</v>
      </c>
      <c r="C374" s="147" t="s">
        <v>1395</v>
      </c>
      <c r="D374" s="147" t="s">
        <v>1394</v>
      </c>
      <c r="E374" s="147"/>
      <c r="F374" s="147" t="s">
        <v>1393</v>
      </c>
      <c r="G374" s="147" t="s">
        <v>1392</v>
      </c>
    </row>
    <row r="375" spans="1:7" s="160" customFormat="1" x14ac:dyDescent="0.3">
      <c r="A375" s="141" t="s">
        <v>1391</v>
      </c>
      <c r="B375" s="166" t="s">
        <v>1390</v>
      </c>
      <c r="C375" s="172"/>
      <c r="D375" s="172"/>
      <c r="E375" s="140"/>
      <c r="F375" s="225"/>
      <c r="G375" s="225"/>
    </row>
    <row r="376" spans="1:7" s="160" customFormat="1" x14ac:dyDescent="0.3">
      <c r="A376" s="141" t="s">
        <v>1389</v>
      </c>
      <c r="B376" s="166" t="s">
        <v>1388</v>
      </c>
      <c r="C376" s="172"/>
      <c r="D376" s="172"/>
      <c r="E376" s="140"/>
      <c r="F376" s="225"/>
      <c r="G376" s="225"/>
    </row>
    <row r="377" spans="1:7" s="160" customFormat="1" x14ac:dyDescent="0.3">
      <c r="A377" s="141" t="s">
        <v>1387</v>
      </c>
      <c r="B377" s="166" t="s">
        <v>1386</v>
      </c>
      <c r="C377" s="172"/>
      <c r="D377" s="172"/>
      <c r="E377" s="140"/>
      <c r="F377" s="225"/>
      <c r="G377" s="225"/>
    </row>
    <row r="378" spans="1:7" s="160" customFormat="1" x14ac:dyDescent="0.3">
      <c r="A378" s="141" t="s">
        <v>1385</v>
      </c>
      <c r="B378" s="166" t="s">
        <v>1384</v>
      </c>
      <c r="C378" s="172"/>
      <c r="D378" s="172"/>
      <c r="E378" s="140"/>
      <c r="F378" s="225"/>
      <c r="G378" s="225"/>
    </row>
    <row r="379" spans="1:7" s="160" customFormat="1" x14ac:dyDescent="0.3">
      <c r="A379" s="141" t="s">
        <v>1383</v>
      </c>
      <c r="B379" s="166" t="s">
        <v>1382</v>
      </c>
      <c r="C379" s="172"/>
      <c r="D379" s="172"/>
      <c r="E379" s="140"/>
      <c r="F379" s="225"/>
      <c r="G379" s="225"/>
    </row>
    <row r="380" spans="1:7" s="160" customFormat="1" x14ac:dyDescent="0.3">
      <c r="A380" s="141" t="s">
        <v>1381</v>
      </c>
      <c r="B380" s="166" t="s">
        <v>1380</v>
      </c>
      <c r="C380" s="172"/>
      <c r="D380" s="172"/>
      <c r="E380" s="140"/>
      <c r="F380" s="225"/>
      <c r="G380" s="225"/>
    </row>
    <row r="381" spans="1:7" s="160" customFormat="1" x14ac:dyDescent="0.3">
      <c r="A381" s="141" t="s">
        <v>1379</v>
      </c>
      <c r="B381" s="166" t="s">
        <v>1378</v>
      </c>
      <c r="C381" s="172"/>
      <c r="D381" s="172"/>
      <c r="E381" s="140"/>
      <c r="F381" s="225"/>
      <c r="G381" s="225"/>
    </row>
    <row r="382" spans="1:7" s="160" customFormat="1" x14ac:dyDescent="0.3">
      <c r="A382" s="141" t="s">
        <v>1377</v>
      </c>
      <c r="B382" s="166" t="s">
        <v>72</v>
      </c>
      <c r="C382" s="172">
        <f>SUM(C375:C381)</f>
        <v>0</v>
      </c>
      <c r="D382" s="172">
        <f>SUM(D375:D381)</f>
        <v>0</v>
      </c>
      <c r="E382" s="140"/>
      <c r="F382" s="225"/>
      <c r="G382" s="170" t="str">
        <f>IF($D$393=0,"",IF(#REF!="[For completion]","",#REF!/$D$393))</f>
        <v/>
      </c>
    </row>
    <row r="383" spans="1:7" s="160" customFormat="1" x14ac:dyDescent="0.3">
      <c r="A383" s="141" t="s">
        <v>1376</v>
      </c>
      <c r="B383" s="166" t="s">
        <v>1375</v>
      </c>
      <c r="C383" s="141"/>
      <c r="D383" s="141"/>
      <c r="E383" s="140"/>
      <c r="F383" s="225"/>
      <c r="G383" s="170" t="str">
        <f>IF($D$393=0,"",IF(D382="[For completion]","",D382/$D$393))</f>
        <v/>
      </c>
    </row>
    <row r="384" spans="1:7" s="160" customFormat="1" x14ac:dyDescent="0.3">
      <c r="A384" s="141" t="s">
        <v>1374</v>
      </c>
      <c r="B384" s="141"/>
      <c r="C384" s="141"/>
      <c r="D384" s="141"/>
      <c r="E384" s="141"/>
      <c r="F384" s="141"/>
      <c r="G384" s="170" t="str">
        <f>IF($D$393=0,"",IF(D383="[For completion]","",D383/$D$393))</f>
        <v/>
      </c>
    </row>
    <row r="385" spans="1:7" s="160" customFormat="1" x14ac:dyDescent="0.3">
      <c r="A385" s="141" t="s">
        <v>1373</v>
      </c>
      <c r="B385" s="166"/>
      <c r="C385" s="172"/>
      <c r="D385" s="141"/>
      <c r="E385" s="140"/>
      <c r="F385" s="170"/>
      <c r="G385" s="170" t="str">
        <f>IF($D$393=0,"",IF(D385="[For completion]","",D385/$D$393))</f>
        <v/>
      </c>
    </row>
    <row r="386" spans="1:7" s="160" customFormat="1" x14ac:dyDescent="0.3">
      <c r="A386" s="141" t="s">
        <v>1372</v>
      </c>
      <c r="B386" s="166"/>
      <c r="C386" s="172"/>
      <c r="D386" s="141"/>
      <c r="E386" s="140"/>
      <c r="F386" s="170"/>
      <c r="G386" s="170" t="str">
        <f>IF($D$393=0,"",IF(D386="[For completion]","",D386/$D$393))</f>
        <v/>
      </c>
    </row>
    <row r="387" spans="1:7" s="160" customFormat="1" x14ac:dyDescent="0.3">
      <c r="A387" s="141" t="s">
        <v>1371</v>
      </c>
      <c r="B387" s="166"/>
      <c r="C387" s="172"/>
      <c r="D387" s="141"/>
      <c r="E387" s="140"/>
      <c r="F387" s="170"/>
      <c r="G387" s="170" t="str">
        <f>IF($D$393=0,"",IF(D387="[For completion]","",D387/$D$393))</f>
        <v/>
      </c>
    </row>
    <row r="388" spans="1:7" s="160" customFormat="1" x14ac:dyDescent="0.3">
      <c r="A388" s="141" t="s">
        <v>1370</v>
      </c>
      <c r="B388" s="166"/>
      <c r="C388" s="172"/>
      <c r="D388" s="141"/>
      <c r="E388" s="140"/>
      <c r="F388" s="170"/>
      <c r="G388" s="170" t="str">
        <f>IF($D$393=0,"",IF(D388="[For completion]","",D388/$D$393))</f>
        <v/>
      </c>
    </row>
    <row r="389" spans="1:7" s="160" customFormat="1" x14ac:dyDescent="0.3">
      <c r="A389" s="141" t="s">
        <v>1369</v>
      </c>
      <c r="B389" s="166"/>
      <c r="C389" s="172"/>
      <c r="D389" s="141"/>
      <c r="E389" s="140"/>
      <c r="F389" s="170"/>
      <c r="G389" s="170" t="str">
        <f>IF($D$393=0,"",IF(D389="[For completion]","",D389/$D$393))</f>
        <v/>
      </c>
    </row>
    <row r="390" spans="1:7" s="160" customFormat="1" x14ac:dyDescent="0.3">
      <c r="A390" s="141" t="s">
        <v>1368</v>
      </c>
      <c r="B390" s="166"/>
      <c r="C390" s="172"/>
      <c r="D390" s="141"/>
      <c r="E390" s="140"/>
      <c r="F390" s="170"/>
      <c r="G390" s="170" t="str">
        <f>IF($D$393=0,"",IF(D390="[For completion]","",D390/$D$393))</f>
        <v/>
      </c>
    </row>
    <row r="391" spans="1:7" s="160" customFormat="1" x14ac:dyDescent="0.3">
      <c r="A391" s="141" t="s">
        <v>1367</v>
      </c>
      <c r="B391" s="166"/>
      <c r="C391" s="172"/>
      <c r="D391" s="141"/>
      <c r="E391" s="140"/>
      <c r="F391" s="170"/>
      <c r="G391" s="170" t="str">
        <f>IF($D$393=0,"",IF(D391="[For completion]","",D391/$D$393))</f>
        <v/>
      </c>
    </row>
    <row r="392" spans="1:7" s="160" customFormat="1" x14ac:dyDescent="0.3">
      <c r="A392" s="141" t="s">
        <v>1366</v>
      </c>
      <c r="B392" s="166"/>
      <c r="C392" s="172"/>
      <c r="D392" s="141"/>
      <c r="E392" s="140"/>
      <c r="F392" s="170"/>
      <c r="G392" s="170" t="str">
        <f>IF($D$393=0,"",IF(D392="[For completion]","",D392/$D$393))</f>
        <v/>
      </c>
    </row>
    <row r="393" spans="1:7" s="160" customFormat="1" x14ac:dyDescent="0.3">
      <c r="A393" s="141" t="s">
        <v>1365</v>
      </c>
      <c r="B393" s="166"/>
      <c r="C393" s="172"/>
      <c r="D393" s="141"/>
      <c r="E393" s="140"/>
      <c r="F393" s="170"/>
      <c r="G393" s="170" t="str">
        <f>IF($D$393=0,"",IF(D393="[For completion]","",D393/$D$393))</f>
        <v/>
      </c>
    </row>
    <row r="394" spans="1:7" s="160" customFormat="1" x14ac:dyDescent="0.3">
      <c r="A394" s="141" t="s">
        <v>1364</v>
      </c>
      <c r="B394" s="141"/>
      <c r="C394" s="224"/>
      <c r="D394" s="141"/>
      <c r="E394" s="140"/>
      <c r="F394" s="140"/>
      <c r="G394" s="140"/>
    </row>
    <row r="395" spans="1:7" s="160" customFormat="1" x14ac:dyDescent="0.3">
      <c r="A395" s="141" t="s">
        <v>1363</v>
      </c>
      <c r="B395" s="141"/>
      <c r="C395" s="224"/>
      <c r="D395" s="141"/>
      <c r="E395" s="140"/>
      <c r="F395" s="140"/>
      <c r="G395" s="140"/>
    </row>
    <row r="396" spans="1:7" s="160" customFormat="1" x14ac:dyDescent="0.3">
      <c r="A396" s="141" t="s">
        <v>1362</v>
      </c>
      <c r="B396" s="141"/>
      <c r="C396" s="224"/>
      <c r="D396" s="141"/>
      <c r="E396" s="140"/>
      <c r="F396" s="140"/>
      <c r="G396" s="140"/>
    </row>
    <row r="397" spans="1:7" s="160" customFormat="1" x14ac:dyDescent="0.3">
      <c r="A397" s="141" t="s">
        <v>1361</v>
      </c>
      <c r="B397" s="141"/>
      <c r="C397" s="224"/>
      <c r="D397" s="141"/>
      <c r="E397" s="140"/>
      <c r="F397" s="140"/>
      <c r="G397" s="140"/>
    </row>
    <row r="398" spans="1:7" s="160" customFormat="1" x14ac:dyDescent="0.3">
      <c r="A398" s="141" t="s">
        <v>1360</v>
      </c>
      <c r="B398" s="141"/>
      <c r="C398" s="224"/>
      <c r="D398" s="141"/>
      <c r="E398" s="140"/>
      <c r="F398" s="140"/>
      <c r="G398" s="140"/>
    </row>
    <row r="399" spans="1:7" s="160" customFormat="1" x14ac:dyDescent="0.3">
      <c r="A399" s="141" t="s">
        <v>1359</v>
      </c>
      <c r="B399" s="141"/>
      <c r="C399" s="224"/>
      <c r="D399" s="141"/>
      <c r="E399" s="140"/>
      <c r="F399" s="140"/>
      <c r="G399" s="140"/>
    </row>
    <row r="400" spans="1:7" s="160" customFormat="1" x14ac:dyDescent="0.3">
      <c r="A400" s="141" t="s">
        <v>1358</v>
      </c>
      <c r="B400" s="141"/>
      <c r="C400" s="224"/>
      <c r="D400" s="141"/>
      <c r="E400" s="140"/>
      <c r="F400" s="140"/>
      <c r="G400" s="140"/>
    </row>
    <row r="401" spans="1:7" s="160" customFormat="1" x14ac:dyDescent="0.3">
      <c r="A401" s="141" t="s">
        <v>1357</v>
      </c>
      <c r="B401" s="141"/>
      <c r="C401" s="224"/>
      <c r="D401" s="141"/>
      <c r="E401" s="140"/>
      <c r="F401" s="140"/>
      <c r="G401" s="140"/>
    </row>
    <row r="402" spans="1:7" s="160" customFormat="1" x14ac:dyDescent="0.3">
      <c r="A402" s="141" t="s">
        <v>1356</v>
      </c>
      <c r="B402" s="141"/>
      <c r="C402" s="224"/>
      <c r="D402" s="141"/>
      <c r="E402" s="140"/>
      <c r="F402" s="140"/>
      <c r="G402" s="140"/>
    </row>
    <row r="403" spans="1:7" s="160" customFormat="1" x14ac:dyDescent="0.3">
      <c r="A403" s="141" t="s">
        <v>1355</v>
      </c>
      <c r="B403" s="141"/>
      <c r="C403" s="224"/>
      <c r="D403" s="141"/>
      <c r="E403" s="140"/>
      <c r="F403" s="140"/>
      <c r="G403" s="140"/>
    </row>
    <row r="404" spans="1:7" s="160" customFormat="1" x14ac:dyDescent="0.3">
      <c r="A404" s="141" t="s">
        <v>1354</v>
      </c>
      <c r="B404" s="141"/>
      <c r="C404" s="224"/>
      <c r="D404" s="141"/>
      <c r="E404" s="140"/>
      <c r="F404" s="140"/>
      <c r="G404" s="140"/>
    </row>
    <row r="405" spans="1:7" s="160" customFormat="1" x14ac:dyDescent="0.3">
      <c r="A405" s="141" t="s">
        <v>1353</v>
      </c>
      <c r="B405" s="141"/>
      <c r="C405" s="224"/>
      <c r="D405" s="141"/>
      <c r="E405" s="140"/>
      <c r="F405" s="140"/>
      <c r="G405" s="140"/>
    </row>
    <row r="406" spans="1:7" s="160" customFormat="1" x14ac:dyDescent="0.3">
      <c r="A406" s="141" t="s">
        <v>1352</v>
      </c>
      <c r="B406" s="141"/>
      <c r="C406" s="224"/>
      <c r="D406" s="141"/>
      <c r="E406" s="140"/>
      <c r="F406" s="140"/>
      <c r="G406" s="140"/>
    </row>
    <row r="407" spans="1:7" s="160" customFormat="1" x14ac:dyDescent="0.3">
      <c r="A407" s="141" t="s">
        <v>1351</v>
      </c>
      <c r="B407" s="141"/>
      <c r="C407" s="224"/>
      <c r="D407" s="141"/>
      <c r="E407" s="140"/>
      <c r="F407" s="140"/>
      <c r="G407" s="140"/>
    </row>
    <row r="408" spans="1:7" s="160" customFormat="1" x14ac:dyDescent="0.3">
      <c r="A408" s="141" t="s">
        <v>1350</v>
      </c>
      <c r="B408" s="141"/>
      <c r="C408" s="224"/>
      <c r="D408" s="141"/>
      <c r="E408" s="140"/>
      <c r="F408" s="140"/>
      <c r="G408" s="140"/>
    </row>
    <row r="409" spans="1:7" s="160" customFormat="1" x14ac:dyDescent="0.3">
      <c r="A409" s="141" t="s">
        <v>1349</v>
      </c>
      <c r="B409" s="141"/>
      <c r="C409" s="224"/>
      <c r="D409" s="141"/>
      <c r="E409" s="140"/>
      <c r="F409" s="140"/>
      <c r="G409" s="140"/>
    </row>
    <row r="410" spans="1:7" s="160" customFormat="1" x14ac:dyDescent="0.3">
      <c r="A410" s="141" t="s">
        <v>1348</v>
      </c>
      <c r="B410" s="141"/>
      <c r="C410" s="224"/>
      <c r="D410" s="141"/>
      <c r="E410" s="140"/>
      <c r="F410" s="140"/>
      <c r="G410" s="140"/>
    </row>
    <row r="411" spans="1:7" s="160" customFormat="1" x14ac:dyDescent="0.3">
      <c r="A411" s="141" t="s">
        <v>1347</v>
      </c>
      <c r="B411" s="141"/>
      <c r="C411" s="224"/>
      <c r="D411" s="141"/>
      <c r="E411" s="140"/>
      <c r="F411" s="140"/>
      <c r="G411" s="140"/>
    </row>
    <row r="412" spans="1:7" s="160" customFormat="1" x14ac:dyDescent="0.3">
      <c r="A412" s="141" t="s">
        <v>1346</v>
      </c>
      <c r="B412" s="141"/>
      <c r="C412" s="224"/>
      <c r="D412" s="141"/>
      <c r="E412" s="140"/>
      <c r="F412" s="140"/>
      <c r="G412" s="140"/>
    </row>
    <row r="413" spans="1:7" s="160" customFormat="1" x14ac:dyDescent="0.3">
      <c r="A413" s="141" t="s">
        <v>1345</v>
      </c>
      <c r="B413" s="141"/>
      <c r="C413" s="224"/>
      <c r="D413" s="141"/>
      <c r="E413" s="140"/>
      <c r="F413" s="140"/>
      <c r="G413" s="140"/>
    </row>
    <row r="414" spans="1:7" s="160" customFormat="1" x14ac:dyDescent="0.3">
      <c r="A414" s="141" t="s">
        <v>1344</v>
      </c>
      <c r="B414" s="141"/>
      <c r="C414" s="224"/>
      <c r="D414" s="141"/>
      <c r="E414" s="140"/>
      <c r="F414" s="140"/>
      <c r="G414" s="140"/>
    </row>
    <row r="415" spans="1:7" s="160" customFormat="1" x14ac:dyDescent="0.3">
      <c r="A415" s="141" t="s">
        <v>1343</v>
      </c>
      <c r="B415" s="141"/>
      <c r="C415" s="224"/>
      <c r="D415" s="141"/>
      <c r="E415" s="140"/>
      <c r="F415" s="140"/>
      <c r="G415" s="140"/>
    </row>
    <row r="416" spans="1:7" s="160" customFormat="1" x14ac:dyDescent="0.3">
      <c r="A416" s="141" t="s">
        <v>1342</v>
      </c>
      <c r="B416" s="141"/>
      <c r="C416" s="224"/>
      <c r="D416" s="141"/>
      <c r="E416" s="140"/>
      <c r="F416" s="140"/>
      <c r="G416" s="140"/>
    </row>
    <row r="417" spans="1:7" s="160" customFormat="1" x14ac:dyDescent="0.3">
      <c r="A417" s="141" t="s">
        <v>1341</v>
      </c>
      <c r="B417" s="141"/>
      <c r="C417" s="224"/>
      <c r="D417" s="141"/>
      <c r="E417" s="140"/>
      <c r="F417" s="140"/>
      <c r="G417" s="140"/>
    </row>
    <row r="418" spans="1:7" s="160" customFormat="1" x14ac:dyDescent="0.3">
      <c r="A418" s="141" t="s">
        <v>1340</v>
      </c>
      <c r="B418" s="141"/>
      <c r="C418" s="224"/>
      <c r="D418" s="141"/>
      <c r="E418" s="140"/>
      <c r="F418" s="140"/>
      <c r="G418" s="140"/>
    </row>
    <row r="419" spans="1:7" s="160" customFormat="1" x14ac:dyDescent="0.3">
      <c r="A419" s="141" t="s">
        <v>1339</v>
      </c>
      <c r="B419" s="141"/>
      <c r="C419" s="224"/>
      <c r="D419" s="141"/>
      <c r="E419" s="140"/>
      <c r="F419" s="140"/>
      <c r="G419" s="140"/>
    </row>
    <row r="420" spans="1:7" s="160" customFormat="1" x14ac:dyDescent="0.3">
      <c r="A420" s="141" t="s">
        <v>1338</v>
      </c>
      <c r="B420" s="141"/>
      <c r="C420" s="224"/>
      <c r="D420" s="141"/>
      <c r="E420" s="140"/>
      <c r="F420" s="140"/>
      <c r="G420" s="140"/>
    </row>
    <row r="421" spans="1:7" s="160" customFormat="1" x14ac:dyDescent="0.3">
      <c r="A421" s="141" t="s">
        <v>1337</v>
      </c>
      <c r="B421" s="141"/>
      <c r="C421" s="224"/>
      <c r="D421" s="141"/>
      <c r="E421" s="140"/>
      <c r="F421" s="140"/>
      <c r="G421" s="140"/>
    </row>
    <row r="422" spans="1:7" s="160" customFormat="1" x14ac:dyDescent="0.3">
      <c r="A422" s="141" t="s">
        <v>1336</v>
      </c>
      <c r="B422" s="141"/>
      <c r="C422" s="224"/>
      <c r="D422" s="141"/>
      <c r="E422" s="140"/>
      <c r="F422" s="140"/>
      <c r="G422" s="140"/>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B181:B184 D187 F187:G187 B195:D213 C182:D184 F182:F184 D150:D152 D160:D162 D170:D174 D180:D181" name="Mortgage Assets II"/>
    <protectedRange sqref="B234:D236 F228:G236 D238 F238:G238 B256:D258 F250:G258 B266:C275 B280:C285 C278:C279 F277:G285 D277:D285 C425:D425 D260:D275 F260:G275 B228:B233 B250:B255 D250:D255" name="Mortgage Asset IV"/>
    <protectedRange sqref="C3 B16:D26 F16:F26 B163:B168 B37:D42 F37:F42 C73:D75 F73:F75 B88:D97 F111:F148 B30:D34 F77:F97 C77:D87 F45 C45:D45 B29 D28:D29 F28:F34 D36 C47:D71 D46 F47:F71 B111:D148 D100:D110"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6924FA99-A835-44AC-AE73-0F4B17E3B35A}"/>
    <hyperlink ref="B7" location="'B1. HTT Mortgage Assets'!B166" display="7.A Residential Cover Pool" xr:uid="{A50DA855-4A29-4E04-816F-2720813386ED}"/>
    <hyperlink ref="B8" location="'B1. HTT Mortgage Assets'!B267" display="7.B Commercial Cover Pool" xr:uid="{88E7485A-BD61-4902-9ECF-EFD80C3C3D2D}"/>
    <hyperlink ref="B149" location="'2. Harmonised Glossary'!A9" display="Breakdown by Interest Rate" xr:uid="{74E7E0FA-AD27-4EE7-B2B5-58E279CA9C50}"/>
    <hyperlink ref="B11" location="'2. Harmonised Glossary'!A12" display="Property Type Information" xr:uid="{5476429D-F815-44C1-9A41-88131F1B42E0}"/>
    <hyperlink ref="B215" location="'C. HTT Harmonised Glossary'!B13" display="11. Loan to Value (LTV) Information - UNINDEXED" xr:uid="{DBF1AA23-CB8A-4C2B-8124-86971CA56774}"/>
    <hyperlink ref="B237" location="'C. HTT Harmonised Glossary'!B16" display="12. Loan to Value (LTV) Information - INDEXED " xr:uid="{67D87E61-54F6-4EBD-8C2B-E1EEA937142E}"/>
    <hyperlink ref="B179" location="'C. HTT Harmonised Glossary'!B19" display="9. Non-Performing Loans (NPLs)" xr:uid="{BD0ED77A-817B-4A9F-91DF-3A65252CAA5C}"/>
  </hyperlinks>
  <pageMargins left="0.7" right="0.7" top="0.75" bottom="0.75" header="0.3" footer="0.3"/>
  <pageSetup scale="31" orientation="portrait" r:id="rId1"/>
  <headerFooter>
    <oddFooter>&amp;R_x000D_&amp;1#&amp;"Calibri"&amp;10&amp;K0078D7 Classification : Internal</oddFooter>
  </headerFooter>
  <rowBreaks count="2" manualBreakCount="2">
    <brk id="148" max="16383" man="1"/>
    <brk id="30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3B680-EF12-43E3-91A8-FD52E5BC9C6D}">
  <sheetPr>
    <tabColor rgb="FFE36E00"/>
  </sheetPr>
  <dimension ref="A1:C403"/>
  <sheetViews>
    <sheetView view="pageBreakPreview" topLeftCell="A35" zoomScale="60" zoomScaleNormal="75" workbookViewId="0"/>
  </sheetViews>
  <sheetFormatPr defaultColWidth="11.44140625" defaultRowHeight="14.4" outlineLevelRow="1" x14ac:dyDescent="0.3"/>
  <cols>
    <col min="1" max="1" width="16.33203125" style="117" customWidth="1"/>
    <col min="2" max="2" width="89.88671875" style="210" bestFit="1" customWidth="1"/>
    <col min="3" max="3" width="134.6640625" style="117" customWidth="1"/>
    <col min="4" max="16384" width="11.44140625" style="117"/>
  </cols>
  <sheetData>
    <row r="1" spans="1:3" ht="31.2" x14ac:dyDescent="0.3">
      <c r="A1" s="278" t="s">
        <v>1631</v>
      </c>
      <c r="B1" s="278"/>
      <c r="C1" s="277" t="s">
        <v>1334</v>
      </c>
    </row>
    <row r="2" spans="1:3" x14ac:dyDescent="0.3">
      <c r="B2" s="262"/>
      <c r="C2" s="262"/>
    </row>
    <row r="3" spans="1:3" x14ac:dyDescent="0.3">
      <c r="A3" s="276" t="s">
        <v>1630</v>
      </c>
      <c r="B3" s="275"/>
      <c r="C3" s="262"/>
    </row>
    <row r="4" spans="1:3" x14ac:dyDescent="0.3">
      <c r="C4" s="262"/>
    </row>
    <row r="5" spans="1:3" ht="18" x14ac:dyDescent="0.3">
      <c r="A5" s="267" t="s">
        <v>5</v>
      </c>
      <c r="B5" s="267" t="s">
        <v>1629</v>
      </c>
      <c r="C5" s="266" t="s">
        <v>1538</v>
      </c>
    </row>
    <row r="6" spans="1:3" ht="28.8" x14ac:dyDescent="0.3">
      <c r="A6" s="265" t="s">
        <v>1628</v>
      </c>
      <c r="B6" s="238" t="s">
        <v>1627</v>
      </c>
      <c r="C6" s="274" t="s">
        <v>1626</v>
      </c>
    </row>
    <row r="7" spans="1:3" ht="28.8" x14ac:dyDescent="0.3">
      <c r="A7" s="265" t="s">
        <v>1625</v>
      </c>
      <c r="B7" s="238" t="s">
        <v>1624</v>
      </c>
      <c r="C7" s="274" t="s">
        <v>1623</v>
      </c>
    </row>
    <row r="8" spans="1:3" ht="28.8" x14ac:dyDescent="0.3">
      <c r="A8" s="265" t="s">
        <v>1622</v>
      </c>
      <c r="B8" s="238" t="s">
        <v>1621</v>
      </c>
      <c r="C8" s="274" t="s">
        <v>1620</v>
      </c>
    </row>
    <row r="9" spans="1:3" x14ac:dyDescent="0.3">
      <c r="A9" s="265" t="s">
        <v>1619</v>
      </c>
      <c r="B9" s="238" t="s">
        <v>1618</v>
      </c>
      <c r="C9" s="158" t="s">
        <v>1617</v>
      </c>
    </row>
    <row r="10" spans="1:3" ht="44.25" customHeight="1" x14ac:dyDescent="0.3">
      <c r="A10" s="265" t="s">
        <v>1616</v>
      </c>
      <c r="B10" s="238" t="s">
        <v>1615</v>
      </c>
      <c r="C10" s="273" t="s">
        <v>1614</v>
      </c>
    </row>
    <row r="11" spans="1:3" ht="54.75" customHeight="1" x14ac:dyDescent="0.3">
      <c r="A11" s="265" t="s">
        <v>1613</v>
      </c>
      <c r="B11" s="238" t="s">
        <v>1612</v>
      </c>
      <c r="C11" s="158" t="s">
        <v>1611</v>
      </c>
    </row>
    <row r="12" spans="1:3" x14ac:dyDescent="0.3">
      <c r="A12" s="265" t="s">
        <v>1610</v>
      </c>
      <c r="B12" s="238" t="s">
        <v>1609</v>
      </c>
      <c r="C12" s="268" t="s">
        <v>1608</v>
      </c>
    </row>
    <row r="13" spans="1:3" ht="28.8" x14ac:dyDescent="0.3">
      <c r="A13" s="265" t="s">
        <v>1607</v>
      </c>
      <c r="B13" s="238" t="s">
        <v>1606</v>
      </c>
      <c r="C13" s="268" t="s">
        <v>1605</v>
      </c>
    </row>
    <row r="14" spans="1:3" x14ac:dyDescent="0.3">
      <c r="A14" s="265" t="s">
        <v>1604</v>
      </c>
      <c r="B14" s="238" t="s">
        <v>1603</v>
      </c>
      <c r="C14" s="268" t="s">
        <v>1602</v>
      </c>
    </row>
    <row r="15" spans="1:3" ht="28.8" x14ac:dyDescent="0.3">
      <c r="A15" s="265" t="s">
        <v>1601</v>
      </c>
      <c r="B15" s="238" t="s">
        <v>1600</v>
      </c>
      <c r="C15" s="268" t="s">
        <v>1599</v>
      </c>
    </row>
    <row r="16" spans="1:3" x14ac:dyDescent="0.3">
      <c r="A16" s="265" t="s">
        <v>1598</v>
      </c>
      <c r="B16" s="238" t="s">
        <v>1597</v>
      </c>
      <c r="C16" s="268" t="s">
        <v>1596</v>
      </c>
    </row>
    <row r="17" spans="1:3" ht="30" customHeight="1" x14ac:dyDescent="0.3">
      <c r="A17" s="265" t="s">
        <v>1595</v>
      </c>
      <c r="B17" s="259" t="s">
        <v>1594</v>
      </c>
      <c r="C17" s="268" t="s">
        <v>1593</v>
      </c>
    </row>
    <row r="18" spans="1:3" ht="28.8" x14ac:dyDescent="0.3">
      <c r="A18" s="265" t="s">
        <v>1592</v>
      </c>
      <c r="B18" s="259" t="s">
        <v>1591</v>
      </c>
      <c r="C18" s="268" t="s">
        <v>1590</v>
      </c>
    </row>
    <row r="19" spans="1:3" x14ac:dyDescent="0.3">
      <c r="A19" s="265" t="s">
        <v>1589</v>
      </c>
      <c r="B19" s="259" t="s">
        <v>1588</v>
      </c>
      <c r="C19" s="268" t="s">
        <v>1587</v>
      </c>
    </row>
    <row r="20" spans="1:3" ht="28.8" x14ac:dyDescent="0.3">
      <c r="A20" s="265" t="s">
        <v>1586</v>
      </c>
      <c r="B20" s="238" t="s">
        <v>1585</v>
      </c>
      <c r="C20" s="268" t="s">
        <v>1584</v>
      </c>
    </row>
    <row r="21" spans="1:3" x14ac:dyDescent="0.3">
      <c r="A21" s="265" t="s">
        <v>1583</v>
      </c>
      <c r="B21" s="272" t="s">
        <v>1582</v>
      </c>
      <c r="C21" s="268" t="s">
        <v>1581</v>
      </c>
    </row>
    <row r="22" spans="1:3" x14ac:dyDescent="0.3">
      <c r="A22" s="265" t="s">
        <v>1580</v>
      </c>
      <c r="B22" s="263"/>
      <c r="C22" s="263"/>
    </row>
    <row r="23" spans="1:3" outlineLevel="1" x14ac:dyDescent="0.3">
      <c r="A23" s="265" t="s">
        <v>1579</v>
      </c>
      <c r="B23" s="268"/>
      <c r="C23" s="268"/>
    </row>
    <row r="24" spans="1:3" outlineLevel="1" x14ac:dyDescent="0.3">
      <c r="A24" s="265" t="s">
        <v>1578</v>
      </c>
      <c r="B24" s="271"/>
      <c r="C24" s="268"/>
    </row>
    <row r="25" spans="1:3" outlineLevel="1" x14ac:dyDescent="0.3">
      <c r="A25" s="265" t="s">
        <v>1577</v>
      </c>
      <c r="B25" s="271"/>
      <c r="C25" s="268"/>
    </row>
    <row r="26" spans="1:3" outlineLevel="1" x14ac:dyDescent="0.3">
      <c r="A26" s="265" t="s">
        <v>1576</v>
      </c>
      <c r="B26" s="271"/>
      <c r="C26" s="268"/>
    </row>
    <row r="27" spans="1:3" outlineLevel="1" x14ac:dyDescent="0.3">
      <c r="A27" s="265" t="s">
        <v>1575</v>
      </c>
      <c r="B27" s="271"/>
      <c r="C27" s="268"/>
    </row>
    <row r="28" spans="1:3" ht="18" outlineLevel="1" x14ac:dyDescent="0.3">
      <c r="A28" s="267"/>
      <c r="B28" s="267" t="s">
        <v>1574</v>
      </c>
      <c r="C28" s="266" t="s">
        <v>1538</v>
      </c>
    </row>
    <row r="29" spans="1:3" outlineLevel="1" x14ac:dyDescent="0.3">
      <c r="A29" s="265" t="s">
        <v>1573</v>
      </c>
      <c r="B29" s="238" t="s">
        <v>1572</v>
      </c>
      <c r="C29" s="268"/>
    </row>
    <row r="30" spans="1:3" outlineLevel="1" x14ac:dyDescent="0.3">
      <c r="A30" s="265" t="s">
        <v>1571</v>
      </c>
      <c r="B30" s="238" t="s">
        <v>1570</v>
      </c>
      <c r="C30" s="268"/>
    </row>
    <row r="31" spans="1:3" outlineLevel="1" x14ac:dyDescent="0.3">
      <c r="A31" s="265" t="s">
        <v>1569</v>
      </c>
      <c r="B31" s="238" t="s">
        <v>1568</v>
      </c>
      <c r="C31" s="268"/>
    </row>
    <row r="32" spans="1:3" ht="28.8" outlineLevel="1" x14ac:dyDescent="0.3">
      <c r="A32" s="265" t="s">
        <v>1567</v>
      </c>
      <c r="B32" s="269" t="s">
        <v>1566</v>
      </c>
      <c r="C32" s="268"/>
    </row>
    <row r="33" spans="1:3" outlineLevel="1" x14ac:dyDescent="0.3">
      <c r="A33" s="265" t="s">
        <v>1565</v>
      </c>
      <c r="B33" s="270"/>
      <c r="C33" s="268"/>
    </row>
    <row r="34" spans="1:3" outlineLevel="1" x14ac:dyDescent="0.3">
      <c r="A34" s="265" t="s">
        <v>1564</v>
      </c>
      <c r="B34" s="270"/>
      <c r="C34" s="268"/>
    </row>
    <row r="35" spans="1:3" outlineLevel="1" x14ac:dyDescent="0.3">
      <c r="A35" s="265" t="s">
        <v>1563</v>
      </c>
      <c r="B35" s="270"/>
      <c r="C35" s="268"/>
    </row>
    <row r="36" spans="1:3" outlineLevel="1" x14ac:dyDescent="0.3">
      <c r="A36" s="265" t="s">
        <v>1562</v>
      </c>
      <c r="B36" s="270"/>
      <c r="C36" s="268"/>
    </row>
    <row r="37" spans="1:3" outlineLevel="1" x14ac:dyDescent="0.3">
      <c r="A37" s="265" t="s">
        <v>1561</v>
      </c>
      <c r="B37" s="270"/>
      <c r="C37" s="268"/>
    </row>
    <row r="38" spans="1:3" outlineLevel="1" x14ac:dyDescent="0.3">
      <c r="A38" s="265" t="s">
        <v>1560</v>
      </c>
      <c r="B38" s="270"/>
      <c r="C38" s="268"/>
    </row>
    <row r="39" spans="1:3" outlineLevel="1" x14ac:dyDescent="0.3">
      <c r="A39" s="265" t="s">
        <v>1559</v>
      </c>
      <c r="B39" s="270"/>
      <c r="C39" s="268"/>
    </row>
    <row r="40" spans="1:3" outlineLevel="1" x14ac:dyDescent="0.3">
      <c r="A40" s="265" t="s">
        <v>1558</v>
      </c>
      <c r="B40" s="117"/>
      <c r="C40" s="268"/>
    </row>
    <row r="41" spans="1:3" outlineLevel="1" x14ac:dyDescent="0.3">
      <c r="A41" s="265" t="s">
        <v>1557</v>
      </c>
      <c r="B41" s="270"/>
      <c r="C41" s="268"/>
    </row>
    <row r="42" spans="1:3" outlineLevel="1" x14ac:dyDescent="0.3">
      <c r="A42" s="265" t="s">
        <v>1556</v>
      </c>
      <c r="B42" s="270"/>
      <c r="C42" s="268"/>
    </row>
    <row r="43" spans="1:3" outlineLevel="1" x14ac:dyDescent="0.3">
      <c r="A43" s="265" t="s">
        <v>1555</v>
      </c>
      <c r="B43" s="270"/>
      <c r="C43" s="268"/>
    </row>
    <row r="44" spans="1:3" ht="18" x14ac:dyDescent="0.3">
      <c r="A44" s="267"/>
      <c r="B44" s="267" t="s">
        <v>1554</v>
      </c>
      <c r="C44" s="266" t="s">
        <v>1553</v>
      </c>
    </row>
    <row r="45" spans="1:3" x14ac:dyDescent="0.3">
      <c r="A45" s="265" t="s">
        <v>1552</v>
      </c>
      <c r="B45" s="259" t="s">
        <v>1551</v>
      </c>
      <c r="C45" s="210" t="s">
        <v>50</v>
      </c>
    </row>
    <row r="46" spans="1:3" x14ac:dyDescent="0.3">
      <c r="A46" s="265" t="s">
        <v>1550</v>
      </c>
      <c r="B46" s="259" t="s">
        <v>1549</v>
      </c>
      <c r="C46" s="210" t="s">
        <v>1548</v>
      </c>
    </row>
    <row r="47" spans="1:3" x14ac:dyDescent="0.3">
      <c r="A47" s="265" t="s">
        <v>1547</v>
      </c>
      <c r="B47" s="259" t="s">
        <v>1546</v>
      </c>
      <c r="C47" s="210" t="s">
        <v>1545</v>
      </c>
    </row>
    <row r="48" spans="1:3" outlineLevel="1" x14ac:dyDescent="0.3">
      <c r="A48" s="265" t="s">
        <v>1544</v>
      </c>
      <c r="B48" s="269" t="s">
        <v>1543</v>
      </c>
      <c r="C48" s="268" t="s">
        <v>1542</v>
      </c>
    </row>
    <row r="49" spans="1:3" outlineLevel="1" x14ac:dyDescent="0.3">
      <c r="A49" s="265" t="s">
        <v>1541</v>
      </c>
      <c r="B49" s="264"/>
      <c r="C49" s="268"/>
    </row>
    <row r="50" spans="1:3" outlineLevel="1" x14ac:dyDescent="0.3">
      <c r="A50" s="265" t="s">
        <v>1540</v>
      </c>
      <c r="B50" s="269"/>
      <c r="C50" s="268"/>
    </row>
    <row r="51" spans="1:3" ht="18" x14ac:dyDescent="0.3">
      <c r="A51" s="267"/>
      <c r="B51" s="267" t="s">
        <v>1539</v>
      </c>
      <c r="C51" s="266" t="s">
        <v>1538</v>
      </c>
    </row>
    <row r="52" spans="1:3" x14ac:dyDescent="0.3">
      <c r="A52" s="265" t="s">
        <v>1537</v>
      </c>
      <c r="B52" s="238" t="s">
        <v>1536</v>
      </c>
      <c r="C52" s="210"/>
    </row>
    <row r="53" spans="1:3" x14ac:dyDescent="0.3">
      <c r="A53" s="265" t="s">
        <v>1535</v>
      </c>
      <c r="B53" s="264"/>
      <c r="C53" s="263"/>
    </row>
    <row r="54" spans="1:3" x14ac:dyDescent="0.3">
      <c r="A54" s="265" t="s">
        <v>1534</v>
      </c>
      <c r="B54" s="264"/>
      <c r="C54" s="263"/>
    </row>
    <row r="55" spans="1:3" x14ac:dyDescent="0.3">
      <c r="A55" s="265" t="s">
        <v>1533</v>
      </c>
      <c r="B55" s="264"/>
      <c r="C55" s="263"/>
    </row>
    <row r="56" spans="1:3" x14ac:dyDescent="0.3">
      <c r="A56" s="265" t="s">
        <v>1532</v>
      </c>
      <c r="B56" s="264"/>
      <c r="C56" s="263"/>
    </row>
    <row r="57" spans="1:3" x14ac:dyDescent="0.3">
      <c r="A57" s="265" t="s">
        <v>1531</v>
      </c>
      <c r="B57" s="264"/>
      <c r="C57" s="263"/>
    </row>
    <row r="58" spans="1:3" x14ac:dyDescent="0.3">
      <c r="B58" s="258"/>
    </row>
    <row r="59" spans="1:3" x14ac:dyDescent="0.3">
      <c r="B59" s="258"/>
    </row>
    <row r="60" spans="1:3" x14ac:dyDescent="0.3">
      <c r="B60" s="258"/>
    </row>
    <row r="61" spans="1:3" x14ac:dyDescent="0.3">
      <c r="B61" s="258"/>
    </row>
    <row r="62" spans="1:3" x14ac:dyDescent="0.3">
      <c r="B62" s="258"/>
    </row>
    <row r="63" spans="1:3" x14ac:dyDescent="0.3">
      <c r="B63" s="258"/>
    </row>
    <row r="64" spans="1:3" x14ac:dyDescent="0.3">
      <c r="B64" s="258"/>
    </row>
    <row r="65" spans="2:2" x14ac:dyDescent="0.3">
      <c r="B65" s="258"/>
    </row>
    <row r="66" spans="2:2" x14ac:dyDescent="0.3">
      <c r="B66" s="258"/>
    </row>
    <row r="67" spans="2:2" x14ac:dyDescent="0.3">
      <c r="B67" s="258"/>
    </row>
    <row r="68" spans="2:2" x14ac:dyDescent="0.3">
      <c r="B68" s="258"/>
    </row>
    <row r="69" spans="2:2" x14ac:dyDescent="0.3">
      <c r="B69" s="258"/>
    </row>
    <row r="70" spans="2:2" x14ac:dyDescent="0.3">
      <c r="B70" s="258"/>
    </row>
    <row r="71" spans="2:2" x14ac:dyDescent="0.3">
      <c r="B71" s="258"/>
    </row>
    <row r="72" spans="2:2" x14ac:dyDescent="0.3">
      <c r="B72" s="258"/>
    </row>
    <row r="73" spans="2:2" x14ac:dyDescent="0.3">
      <c r="B73" s="258"/>
    </row>
    <row r="74" spans="2:2" x14ac:dyDescent="0.3">
      <c r="B74" s="258"/>
    </row>
    <row r="75" spans="2:2" x14ac:dyDescent="0.3">
      <c r="B75" s="258"/>
    </row>
    <row r="76" spans="2:2" x14ac:dyDescent="0.3">
      <c r="B76" s="258"/>
    </row>
    <row r="77" spans="2:2" x14ac:dyDescent="0.3">
      <c r="B77" s="258"/>
    </row>
    <row r="78" spans="2:2" x14ac:dyDescent="0.3">
      <c r="B78" s="258"/>
    </row>
    <row r="79" spans="2:2" x14ac:dyDescent="0.3">
      <c r="B79" s="258"/>
    </row>
    <row r="80" spans="2:2" x14ac:dyDescent="0.3">
      <c r="B80" s="258"/>
    </row>
    <row r="81" spans="2:2" x14ac:dyDescent="0.3">
      <c r="B81" s="258"/>
    </row>
    <row r="82" spans="2:2" x14ac:dyDescent="0.3">
      <c r="B82" s="258"/>
    </row>
    <row r="83" spans="2:2" x14ac:dyDescent="0.3">
      <c r="B83" s="258"/>
    </row>
    <row r="84" spans="2:2" x14ac:dyDescent="0.3">
      <c r="B84" s="258"/>
    </row>
    <row r="85" spans="2:2" x14ac:dyDescent="0.3">
      <c r="B85" s="258"/>
    </row>
    <row r="86" spans="2:2" x14ac:dyDescent="0.3">
      <c r="B86" s="258"/>
    </row>
    <row r="87" spans="2:2" x14ac:dyDescent="0.3">
      <c r="B87" s="258"/>
    </row>
    <row r="88" spans="2:2" x14ac:dyDescent="0.3">
      <c r="B88" s="258"/>
    </row>
    <row r="89" spans="2:2" x14ac:dyDescent="0.3">
      <c r="B89" s="258"/>
    </row>
    <row r="90" spans="2:2" x14ac:dyDescent="0.3">
      <c r="B90" s="258"/>
    </row>
    <row r="91" spans="2:2" x14ac:dyDescent="0.3">
      <c r="B91" s="258"/>
    </row>
    <row r="92" spans="2:2" x14ac:dyDescent="0.3">
      <c r="B92" s="258"/>
    </row>
    <row r="93" spans="2:2" x14ac:dyDescent="0.3">
      <c r="B93" s="258"/>
    </row>
    <row r="94" spans="2:2" x14ac:dyDescent="0.3">
      <c r="B94" s="258"/>
    </row>
    <row r="95" spans="2:2" x14ac:dyDescent="0.3">
      <c r="B95" s="258"/>
    </row>
    <row r="96" spans="2:2" x14ac:dyDescent="0.3">
      <c r="B96" s="258"/>
    </row>
    <row r="97" spans="2:2" x14ac:dyDescent="0.3">
      <c r="B97" s="258"/>
    </row>
    <row r="98" spans="2:2" x14ac:dyDescent="0.3">
      <c r="B98" s="258"/>
    </row>
    <row r="99" spans="2:2" x14ac:dyDescent="0.3">
      <c r="B99" s="258"/>
    </row>
    <row r="100" spans="2:2" x14ac:dyDescent="0.3">
      <c r="B100" s="258"/>
    </row>
    <row r="101" spans="2:2" x14ac:dyDescent="0.3">
      <c r="B101" s="258"/>
    </row>
    <row r="102" spans="2:2" x14ac:dyDescent="0.3">
      <c r="B102" s="258"/>
    </row>
    <row r="103" spans="2:2" x14ac:dyDescent="0.3">
      <c r="B103" s="262"/>
    </row>
    <row r="104" spans="2:2" x14ac:dyDescent="0.3">
      <c r="B104" s="262"/>
    </row>
    <row r="105" spans="2:2" x14ac:dyDescent="0.3">
      <c r="B105" s="262"/>
    </row>
    <row r="106" spans="2:2" x14ac:dyDescent="0.3">
      <c r="B106" s="262"/>
    </row>
    <row r="107" spans="2:2" x14ac:dyDescent="0.3">
      <c r="B107" s="262"/>
    </row>
    <row r="108" spans="2:2" x14ac:dyDescent="0.3">
      <c r="B108" s="262"/>
    </row>
    <row r="109" spans="2:2" x14ac:dyDescent="0.3">
      <c r="B109" s="262"/>
    </row>
    <row r="110" spans="2:2" x14ac:dyDescent="0.3">
      <c r="B110" s="262"/>
    </row>
    <row r="111" spans="2:2" x14ac:dyDescent="0.3">
      <c r="B111" s="262"/>
    </row>
    <row r="112" spans="2:2" x14ac:dyDescent="0.3">
      <c r="B112" s="262"/>
    </row>
    <row r="113" spans="2:2" x14ac:dyDescent="0.3">
      <c r="B113" s="258"/>
    </row>
    <row r="114" spans="2:2" x14ac:dyDescent="0.3">
      <c r="B114" s="258"/>
    </row>
    <row r="115" spans="2:2" x14ac:dyDescent="0.3">
      <c r="B115" s="258"/>
    </row>
    <row r="116" spans="2:2" x14ac:dyDescent="0.3">
      <c r="B116" s="258"/>
    </row>
    <row r="117" spans="2:2" x14ac:dyDescent="0.3">
      <c r="B117" s="258"/>
    </row>
    <row r="118" spans="2:2" x14ac:dyDescent="0.3">
      <c r="B118" s="258"/>
    </row>
    <row r="119" spans="2:2" x14ac:dyDescent="0.3">
      <c r="B119" s="258"/>
    </row>
    <row r="120" spans="2:2" x14ac:dyDescent="0.3">
      <c r="B120" s="258"/>
    </row>
    <row r="121" spans="2:2" x14ac:dyDescent="0.3">
      <c r="B121" s="261"/>
    </row>
    <row r="122" spans="2:2" x14ac:dyDescent="0.3">
      <c r="B122" s="258"/>
    </row>
    <row r="123" spans="2:2" x14ac:dyDescent="0.3">
      <c r="B123" s="258"/>
    </row>
    <row r="124" spans="2:2" x14ac:dyDescent="0.3">
      <c r="B124" s="258"/>
    </row>
    <row r="125" spans="2:2" x14ac:dyDescent="0.3">
      <c r="B125" s="258"/>
    </row>
    <row r="126" spans="2:2" x14ac:dyDescent="0.3">
      <c r="B126" s="258"/>
    </row>
    <row r="127" spans="2:2" x14ac:dyDescent="0.3">
      <c r="B127" s="258"/>
    </row>
    <row r="128" spans="2:2" x14ac:dyDescent="0.3">
      <c r="B128" s="258"/>
    </row>
    <row r="129" spans="2:2" x14ac:dyDescent="0.3">
      <c r="B129" s="258"/>
    </row>
    <row r="130" spans="2:2" x14ac:dyDescent="0.3">
      <c r="B130" s="258"/>
    </row>
    <row r="131" spans="2:2" x14ac:dyDescent="0.3">
      <c r="B131" s="258"/>
    </row>
    <row r="132" spans="2:2" x14ac:dyDescent="0.3">
      <c r="B132" s="258"/>
    </row>
    <row r="133" spans="2:2" x14ac:dyDescent="0.3">
      <c r="B133" s="258"/>
    </row>
    <row r="134" spans="2:2" x14ac:dyDescent="0.3">
      <c r="B134" s="258"/>
    </row>
    <row r="135" spans="2:2" x14ac:dyDescent="0.3">
      <c r="B135" s="258"/>
    </row>
    <row r="136" spans="2:2" x14ac:dyDescent="0.3">
      <c r="B136" s="258"/>
    </row>
    <row r="137" spans="2:2" x14ac:dyDescent="0.3">
      <c r="B137" s="258"/>
    </row>
    <row r="138" spans="2:2" x14ac:dyDescent="0.3">
      <c r="B138" s="258"/>
    </row>
    <row r="140" spans="2:2" x14ac:dyDescent="0.3">
      <c r="B140" s="258"/>
    </row>
    <row r="141" spans="2:2" x14ac:dyDescent="0.3">
      <c r="B141" s="258"/>
    </row>
    <row r="142" spans="2:2" x14ac:dyDescent="0.3">
      <c r="B142" s="258"/>
    </row>
    <row r="147" spans="2:2" x14ac:dyDescent="0.3">
      <c r="B147" s="257"/>
    </row>
    <row r="148" spans="2:2" x14ac:dyDescent="0.3">
      <c r="B148" s="260"/>
    </row>
    <row r="154" spans="2:2" x14ac:dyDescent="0.3">
      <c r="B154" s="259"/>
    </row>
    <row r="155" spans="2:2" x14ac:dyDescent="0.3">
      <c r="B155" s="258"/>
    </row>
    <row r="157" spans="2:2" x14ac:dyDescent="0.3">
      <c r="B157" s="258"/>
    </row>
    <row r="158" spans="2:2" x14ac:dyDescent="0.3">
      <c r="B158" s="258"/>
    </row>
    <row r="159" spans="2:2" x14ac:dyDescent="0.3">
      <c r="B159" s="258"/>
    </row>
    <row r="160" spans="2:2" x14ac:dyDescent="0.3">
      <c r="B160" s="258"/>
    </row>
    <row r="161" spans="2:2" x14ac:dyDescent="0.3">
      <c r="B161" s="258"/>
    </row>
    <row r="162" spans="2:2" x14ac:dyDescent="0.3">
      <c r="B162" s="258"/>
    </row>
    <row r="163" spans="2:2" x14ac:dyDescent="0.3">
      <c r="B163" s="258"/>
    </row>
    <row r="164" spans="2:2" x14ac:dyDescent="0.3">
      <c r="B164" s="258"/>
    </row>
    <row r="165" spans="2:2" x14ac:dyDescent="0.3">
      <c r="B165" s="258"/>
    </row>
    <row r="166" spans="2:2" x14ac:dyDescent="0.3">
      <c r="B166" s="258"/>
    </row>
    <row r="167" spans="2:2" x14ac:dyDescent="0.3">
      <c r="B167" s="258"/>
    </row>
    <row r="168" spans="2:2" x14ac:dyDescent="0.3">
      <c r="B168" s="258"/>
    </row>
    <row r="265" spans="2:2" x14ac:dyDescent="0.3">
      <c r="B265" s="238"/>
    </row>
    <row r="266" spans="2:2" x14ac:dyDescent="0.3">
      <c r="B266" s="258"/>
    </row>
    <row r="267" spans="2:2" x14ac:dyDescent="0.3">
      <c r="B267" s="258"/>
    </row>
    <row r="270" spans="2:2" x14ac:dyDescent="0.3">
      <c r="B270" s="258"/>
    </row>
    <row r="286" spans="2:2" x14ac:dyDescent="0.3">
      <c r="B286" s="238"/>
    </row>
    <row r="316" spans="2:2" x14ac:dyDescent="0.3">
      <c r="B316" s="257"/>
    </row>
    <row r="317" spans="2:2" x14ac:dyDescent="0.3">
      <c r="B317" s="258"/>
    </row>
    <row r="319" spans="2:2" x14ac:dyDescent="0.3">
      <c r="B319" s="258"/>
    </row>
    <row r="320" spans="2:2" x14ac:dyDescent="0.3">
      <c r="B320" s="258"/>
    </row>
    <row r="321" spans="2:2" x14ac:dyDescent="0.3">
      <c r="B321" s="258"/>
    </row>
    <row r="322" spans="2:2" x14ac:dyDescent="0.3">
      <c r="B322" s="258"/>
    </row>
    <row r="323" spans="2:2" x14ac:dyDescent="0.3">
      <c r="B323" s="258"/>
    </row>
    <row r="324" spans="2:2" x14ac:dyDescent="0.3">
      <c r="B324" s="258"/>
    </row>
    <row r="325" spans="2:2" x14ac:dyDescent="0.3">
      <c r="B325" s="258"/>
    </row>
    <row r="326" spans="2:2" x14ac:dyDescent="0.3">
      <c r="B326" s="258"/>
    </row>
    <row r="327" spans="2:2" x14ac:dyDescent="0.3">
      <c r="B327" s="258"/>
    </row>
    <row r="328" spans="2:2" x14ac:dyDescent="0.3">
      <c r="B328" s="258"/>
    </row>
    <row r="329" spans="2:2" x14ac:dyDescent="0.3">
      <c r="B329" s="258"/>
    </row>
    <row r="330" spans="2:2" x14ac:dyDescent="0.3">
      <c r="B330" s="258"/>
    </row>
    <row r="342" spans="2:2" x14ac:dyDescent="0.3">
      <c r="B342" s="258"/>
    </row>
    <row r="343" spans="2:2" x14ac:dyDescent="0.3">
      <c r="B343" s="258"/>
    </row>
    <row r="344" spans="2:2" x14ac:dyDescent="0.3">
      <c r="B344" s="258"/>
    </row>
    <row r="345" spans="2:2" x14ac:dyDescent="0.3">
      <c r="B345" s="258"/>
    </row>
    <row r="346" spans="2:2" x14ac:dyDescent="0.3">
      <c r="B346" s="258"/>
    </row>
    <row r="347" spans="2:2" x14ac:dyDescent="0.3">
      <c r="B347" s="258"/>
    </row>
    <row r="348" spans="2:2" x14ac:dyDescent="0.3">
      <c r="B348" s="258"/>
    </row>
    <row r="349" spans="2:2" x14ac:dyDescent="0.3">
      <c r="B349" s="258"/>
    </row>
    <row r="350" spans="2:2" x14ac:dyDescent="0.3">
      <c r="B350" s="258"/>
    </row>
    <row r="352" spans="2:2" x14ac:dyDescent="0.3">
      <c r="B352" s="258"/>
    </row>
    <row r="353" spans="2:2" x14ac:dyDescent="0.3">
      <c r="B353" s="258"/>
    </row>
    <row r="354" spans="2:2" x14ac:dyDescent="0.3">
      <c r="B354" s="258"/>
    </row>
    <row r="355" spans="2:2" x14ac:dyDescent="0.3">
      <c r="B355" s="258"/>
    </row>
    <row r="356" spans="2:2" x14ac:dyDescent="0.3">
      <c r="B356" s="258"/>
    </row>
    <row r="358" spans="2:2" x14ac:dyDescent="0.3">
      <c r="B358" s="258"/>
    </row>
    <row r="361" spans="2:2" x14ac:dyDescent="0.3">
      <c r="B361" s="258"/>
    </row>
    <row r="364" spans="2:2" x14ac:dyDescent="0.3">
      <c r="B364" s="258"/>
    </row>
    <row r="365" spans="2:2" x14ac:dyDescent="0.3">
      <c r="B365" s="258"/>
    </row>
    <row r="366" spans="2:2" x14ac:dyDescent="0.3">
      <c r="B366" s="258"/>
    </row>
    <row r="367" spans="2:2" x14ac:dyDescent="0.3">
      <c r="B367" s="258"/>
    </row>
    <row r="368" spans="2:2" x14ac:dyDescent="0.3">
      <c r="B368" s="258"/>
    </row>
    <row r="369" spans="2:2" x14ac:dyDescent="0.3">
      <c r="B369" s="258"/>
    </row>
    <row r="370" spans="2:2" x14ac:dyDescent="0.3">
      <c r="B370" s="258"/>
    </row>
    <row r="371" spans="2:2" x14ac:dyDescent="0.3">
      <c r="B371" s="258"/>
    </row>
    <row r="372" spans="2:2" x14ac:dyDescent="0.3">
      <c r="B372" s="258"/>
    </row>
    <row r="373" spans="2:2" x14ac:dyDescent="0.3">
      <c r="B373" s="258"/>
    </row>
    <row r="374" spans="2:2" x14ac:dyDescent="0.3">
      <c r="B374" s="258"/>
    </row>
    <row r="375" spans="2:2" x14ac:dyDescent="0.3">
      <c r="B375" s="258"/>
    </row>
    <row r="376" spans="2:2" x14ac:dyDescent="0.3">
      <c r="B376" s="258"/>
    </row>
    <row r="377" spans="2:2" x14ac:dyDescent="0.3">
      <c r="B377" s="258"/>
    </row>
    <row r="378" spans="2:2" x14ac:dyDescent="0.3">
      <c r="B378" s="258"/>
    </row>
    <row r="379" spans="2:2" x14ac:dyDescent="0.3">
      <c r="B379" s="258"/>
    </row>
    <row r="380" spans="2:2" x14ac:dyDescent="0.3">
      <c r="B380" s="258"/>
    </row>
    <row r="381" spans="2:2" x14ac:dyDescent="0.3">
      <c r="B381" s="258"/>
    </row>
    <row r="382" spans="2:2" x14ac:dyDescent="0.3">
      <c r="B382" s="258"/>
    </row>
    <row r="386" spans="2:2" x14ac:dyDescent="0.3">
      <c r="B386" s="257"/>
    </row>
    <row r="403" spans="2:2" x14ac:dyDescent="0.3">
      <c r="B403" s="256"/>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49" orientation="landscape" r:id="rId1"/>
  <headerFooter>
    <oddHeader>&amp;R&amp;G</oddHeader>
    <oddFooter>&amp;R_x000D_&amp;1#&amp;"Calibri"&amp;10&amp;K0078D7 Classification : 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1"/>
  <sheetViews>
    <sheetView zoomScaleNormal="100" workbookViewId="0"/>
  </sheetViews>
  <sheetFormatPr defaultRowHeight="13.2" x14ac:dyDescent="0.25"/>
  <cols>
    <col min="1" max="1" width="0.44140625" customWidth="1"/>
    <col min="2" max="2" width="21.33203125" customWidth="1"/>
    <col min="3" max="3" width="10.21875" customWidth="1"/>
    <col min="4" max="4" width="3.5546875" customWidth="1"/>
    <col min="5" max="5" width="11.109375" customWidth="1"/>
    <col min="6" max="6" width="0.44140625" customWidth="1"/>
    <col min="7" max="7" width="0.33203125" customWidth="1"/>
    <col min="8" max="8" width="5.44140625" customWidth="1"/>
    <col min="9" max="9" width="14.5546875" customWidth="1"/>
    <col min="10" max="10" width="0.5546875" customWidth="1"/>
    <col min="11" max="11" width="15.21875" customWidth="1"/>
    <col min="12" max="12" width="0.109375" customWidth="1"/>
    <col min="13" max="13" width="0.44140625" customWidth="1"/>
  </cols>
  <sheetData>
    <row r="1" spans="2:12" s="1" customFormat="1" ht="5.25" customHeight="1" x14ac:dyDescent="0.15"/>
    <row r="2" spans="2:12" s="1" customFormat="1" ht="3.75" customHeight="1" x14ac:dyDescent="0.15">
      <c r="B2" s="67"/>
    </row>
    <row r="3" spans="2:12" s="1" customFormat="1" ht="22.95" customHeight="1" x14ac:dyDescent="0.15">
      <c r="B3" s="67"/>
      <c r="D3" s="72" t="s">
        <v>14</v>
      </c>
      <c r="E3" s="72"/>
      <c r="F3" s="72"/>
      <c r="G3" s="72"/>
      <c r="H3" s="72"/>
      <c r="I3" s="72"/>
      <c r="J3" s="72"/>
      <c r="K3" s="72"/>
      <c r="L3" s="72"/>
    </row>
    <row r="4" spans="2:12" s="1" customFormat="1" ht="11.1" customHeight="1" x14ac:dyDescent="0.15">
      <c r="B4" s="67"/>
    </row>
    <row r="5" spans="2:12" s="1" customFormat="1" ht="3.75" customHeight="1" x14ac:dyDescent="0.15"/>
    <row r="6" spans="2:12" s="1" customFormat="1" ht="33" customHeight="1" x14ac:dyDescent="0.15">
      <c r="B6" s="68" t="s">
        <v>939</v>
      </c>
      <c r="C6" s="68"/>
      <c r="D6" s="68"/>
      <c r="E6" s="68"/>
      <c r="F6" s="68"/>
      <c r="G6" s="68"/>
      <c r="H6" s="68"/>
      <c r="I6" s="68"/>
      <c r="J6" s="68"/>
      <c r="K6" s="68"/>
    </row>
    <row r="7" spans="2:12" s="1" customFormat="1" ht="10.65" customHeight="1" x14ac:dyDescent="0.15"/>
    <row r="8" spans="2:12" s="1" customFormat="1" ht="19.2" customHeight="1" x14ac:dyDescent="0.15">
      <c r="B8" s="69" t="s">
        <v>940</v>
      </c>
      <c r="C8" s="69"/>
      <c r="D8" s="69"/>
      <c r="E8" s="69"/>
      <c r="F8" s="69"/>
      <c r="G8" s="69"/>
      <c r="H8" s="69"/>
      <c r="I8" s="69"/>
      <c r="J8" s="69"/>
      <c r="K8" s="69"/>
      <c r="L8" s="69"/>
    </row>
    <row r="9" spans="2:12" s="1" customFormat="1" ht="2.7" customHeight="1" x14ac:dyDescent="0.15"/>
    <row r="10" spans="2:12" s="1" customFormat="1" ht="3.75" customHeight="1" x14ac:dyDescent="0.15">
      <c r="B10" s="73" t="s">
        <v>940</v>
      </c>
    </row>
    <row r="11" spans="2:12" s="1" customFormat="1" ht="21.3" customHeight="1" x14ac:dyDescent="0.15">
      <c r="B11" s="73"/>
      <c r="C11" s="70">
        <v>45688</v>
      </c>
      <c r="D11" s="70"/>
    </row>
    <row r="12" spans="2:12" s="1" customFormat="1" ht="4.2" customHeight="1" x14ac:dyDescent="0.15">
      <c r="B12" s="73"/>
    </row>
    <row r="13" spans="2:12" s="1" customFormat="1" ht="6.9" customHeight="1" x14ac:dyDescent="0.15"/>
    <row r="14" spans="2:12" s="1" customFormat="1" ht="19.2" customHeight="1" x14ac:dyDescent="0.15">
      <c r="B14" s="69" t="s">
        <v>941</v>
      </c>
      <c r="C14" s="69"/>
      <c r="D14" s="69"/>
      <c r="E14" s="69"/>
      <c r="F14" s="69"/>
      <c r="G14" s="69"/>
      <c r="H14" s="69"/>
      <c r="I14" s="69"/>
      <c r="J14" s="69"/>
      <c r="K14" s="69"/>
      <c r="L14" s="69"/>
    </row>
    <row r="15" spans="2:12" s="1" customFormat="1" ht="12.75" customHeight="1" x14ac:dyDescent="0.15"/>
    <row r="16" spans="2:12" s="1" customFormat="1" ht="17.55" customHeight="1" x14ac:dyDescent="0.15">
      <c r="B16" s="74" t="s">
        <v>921</v>
      </c>
      <c r="C16" s="74"/>
      <c r="D16" s="64"/>
      <c r="E16" s="64"/>
      <c r="F16" s="64"/>
      <c r="G16" s="64"/>
      <c r="H16" s="64"/>
      <c r="I16" s="64"/>
      <c r="J16" s="64"/>
      <c r="K16" s="64"/>
    </row>
    <row r="17" spans="2:12" s="1" customFormat="1" ht="14.85" customHeight="1" x14ac:dyDescent="0.15">
      <c r="B17" s="71" t="s">
        <v>922</v>
      </c>
      <c r="C17" s="71"/>
      <c r="D17" s="71" t="s">
        <v>923</v>
      </c>
      <c r="E17" s="71"/>
      <c r="F17" s="71" t="s">
        <v>924</v>
      </c>
      <c r="G17" s="71"/>
      <c r="H17" s="71"/>
      <c r="I17" s="71"/>
      <c r="J17" s="71"/>
      <c r="K17" s="71"/>
    </row>
    <row r="18" spans="2:12" s="1" customFormat="1" ht="14.4" customHeight="1" x14ac:dyDescent="0.15"/>
    <row r="19" spans="2:12" s="1" customFormat="1" ht="16.5" customHeight="1" x14ac:dyDescent="0.15">
      <c r="B19" s="66" t="s">
        <v>925</v>
      </c>
      <c r="C19" s="66"/>
      <c r="D19" s="66"/>
      <c r="E19" s="66"/>
      <c r="F19" s="64"/>
      <c r="G19" s="64"/>
      <c r="H19" s="64"/>
      <c r="I19" s="64"/>
      <c r="J19" s="65"/>
      <c r="K19" s="65"/>
      <c r="L19" s="65"/>
    </row>
    <row r="20" spans="2:12" s="1" customFormat="1" ht="14.85" customHeight="1" x14ac:dyDescent="0.15">
      <c r="B20" s="63" t="s">
        <v>926</v>
      </c>
      <c r="C20" s="63"/>
      <c r="D20" s="63" t="s">
        <v>927</v>
      </c>
      <c r="E20" s="63"/>
      <c r="F20" s="63"/>
      <c r="G20" s="63" t="s">
        <v>928</v>
      </c>
      <c r="H20" s="63"/>
      <c r="I20" s="63"/>
      <c r="J20" s="63"/>
      <c r="K20" s="63"/>
      <c r="L20" s="63"/>
    </row>
    <row r="21" spans="2:12" s="1" customFormat="1" ht="14.4" customHeight="1" x14ac:dyDescent="0.15"/>
    <row r="22" spans="2:12" s="1" customFormat="1" ht="16.5" customHeight="1" x14ac:dyDescent="0.15">
      <c r="B22" s="66" t="s">
        <v>929</v>
      </c>
      <c r="C22" s="66"/>
      <c r="D22" s="66"/>
      <c r="E22" s="66"/>
      <c r="F22" s="66"/>
      <c r="G22" s="66"/>
      <c r="H22" s="64"/>
      <c r="I22" s="64"/>
      <c r="J22" s="64"/>
      <c r="K22" s="65"/>
      <c r="L22" s="65"/>
    </row>
    <row r="23" spans="2:12" s="1" customFormat="1" ht="14.85" customHeight="1" x14ac:dyDescent="0.15">
      <c r="B23" s="63" t="s">
        <v>930</v>
      </c>
      <c r="C23" s="63"/>
      <c r="D23" s="63" t="s">
        <v>931</v>
      </c>
      <c r="E23" s="63"/>
      <c r="F23" s="63"/>
      <c r="G23" s="63" t="s">
        <v>932</v>
      </c>
      <c r="H23" s="63"/>
      <c r="I23" s="63"/>
      <c r="J23" s="63"/>
      <c r="K23" s="63"/>
      <c r="L23" s="63"/>
    </row>
    <row r="24" spans="2:12" s="1" customFormat="1" ht="13.35" customHeight="1" x14ac:dyDescent="0.15"/>
    <row r="25" spans="2:12" s="1" customFormat="1" ht="14.85" customHeight="1" x14ac:dyDescent="0.15">
      <c r="B25" s="66" t="s">
        <v>933</v>
      </c>
      <c r="C25" s="66"/>
      <c r="D25" s="65"/>
      <c r="E25" s="65"/>
      <c r="F25" s="65"/>
      <c r="G25" s="65"/>
      <c r="H25" s="65"/>
      <c r="I25" s="65"/>
      <c r="J25" s="65"/>
      <c r="K25" s="65"/>
    </row>
    <row r="26" spans="2:12" s="1" customFormat="1" ht="14.85" customHeight="1" x14ac:dyDescent="0.15">
      <c r="B26" s="63" t="s">
        <v>934</v>
      </c>
      <c r="C26" s="63"/>
      <c r="D26" s="62"/>
      <c r="E26" s="62"/>
      <c r="F26" s="62"/>
      <c r="G26" s="62"/>
      <c r="H26" s="62"/>
      <c r="I26" s="62"/>
      <c r="J26" s="62"/>
      <c r="K26" s="62"/>
    </row>
    <row r="27" spans="2:12" s="1" customFormat="1" ht="11.1" customHeight="1" x14ac:dyDescent="0.15"/>
    <row r="28" spans="2:12" s="1" customFormat="1" ht="14.85" customHeight="1" x14ac:dyDescent="0.15">
      <c r="B28" s="66" t="s">
        <v>935</v>
      </c>
      <c r="C28" s="66"/>
      <c r="D28" s="66"/>
      <c r="E28" s="66"/>
      <c r="F28" s="66"/>
      <c r="G28" s="66"/>
      <c r="H28" s="66"/>
      <c r="I28" s="66"/>
      <c r="J28" s="66"/>
      <c r="K28" s="66"/>
    </row>
    <row r="29" spans="2:12" s="1" customFormat="1" ht="14.85" customHeight="1" x14ac:dyDescent="0.15">
      <c r="B29" s="63" t="s">
        <v>936</v>
      </c>
      <c r="C29" s="63"/>
      <c r="D29" s="63"/>
      <c r="E29" s="63"/>
      <c r="F29" s="63"/>
      <c r="G29" s="63"/>
      <c r="H29" s="63"/>
      <c r="I29" s="63"/>
      <c r="J29" s="63"/>
      <c r="K29" s="63"/>
    </row>
    <row r="30" spans="2:12" s="1" customFormat="1" ht="14.85" customHeight="1" x14ac:dyDescent="0.15">
      <c r="B30" s="63" t="s">
        <v>937</v>
      </c>
      <c r="C30" s="63"/>
      <c r="D30" s="63"/>
      <c r="E30" s="63"/>
      <c r="F30" s="63"/>
      <c r="G30" s="63"/>
      <c r="H30" s="63"/>
      <c r="I30" s="63"/>
      <c r="J30" s="63"/>
      <c r="K30" s="63"/>
    </row>
    <row r="31" spans="2:12" s="1" customFormat="1" ht="14.85" customHeight="1" x14ac:dyDescent="0.15">
      <c r="B31" s="63" t="s">
        <v>938</v>
      </c>
      <c r="C31" s="63"/>
      <c r="D31" s="63"/>
      <c r="E31" s="63"/>
      <c r="F31" s="63"/>
      <c r="G31" s="63"/>
      <c r="H31" s="63"/>
      <c r="I31" s="63"/>
      <c r="J31" s="63"/>
      <c r="K31" s="63"/>
    </row>
  </sheetData>
  <mergeCells count="35">
    <mergeCell ref="B10:B12"/>
    <mergeCell ref="B14:L14"/>
    <mergeCell ref="B16:C16"/>
    <mergeCell ref="B17:C17"/>
    <mergeCell ref="B19:E19"/>
    <mergeCell ref="F19:I19"/>
    <mergeCell ref="J19:L19"/>
    <mergeCell ref="B2:B4"/>
    <mergeCell ref="B20:C20"/>
    <mergeCell ref="B22:G22"/>
    <mergeCell ref="B23:C23"/>
    <mergeCell ref="B25:C25"/>
    <mergeCell ref="B6:K6"/>
    <mergeCell ref="B8:L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L20"/>
    <mergeCell ref="G23:L23"/>
    <mergeCell ref="H22:J22"/>
    <mergeCell ref="I25:K25"/>
    <mergeCell ref="I26:K26"/>
    <mergeCell ref="K22:L2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23"/>
  <sheetViews>
    <sheetView workbookViewId="0">
      <selection activeCell="E28" sqref="E28"/>
    </sheetView>
  </sheetViews>
  <sheetFormatPr defaultRowHeight="13.2" x14ac:dyDescent="0.25"/>
  <cols>
    <col min="1" max="1" width="0.44140625" customWidth="1"/>
    <col min="2" max="2" width="0.109375" customWidth="1"/>
    <col min="3" max="3" width="9.109375" customWidth="1"/>
    <col min="4" max="4" width="11" customWidth="1"/>
    <col min="5" max="5" width="15.44140625" customWidth="1"/>
    <col min="6" max="6" width="3.6640625" customWidth="1"/>
    <col min="7" max="7" width="4.6640625" customWidth="1"/>
    <col min="8" max="8" width="10.109375" customWidth="1"/>
    <col min="9" max="9" width="8.21875" customWidth="1"/>
    <col min="10" max="10" width="7.5546875" customWidth="1"/>
    <col min="11" max="11" width="8.5546875" customWidth="1"/>
    <col min="12" max="12" width="9.6640625" customWidth="1"/>
    <col min="13" max="13" width="13" customWidth="1"/>
    <col min="14" max="14" width="12.44140625" customWidth="1"/>
    <col min="15" max="15" width="12.5546875" customWidth="1"/>
    <col min="16" max="17" width="0.109375" customWidth="1"/>
  </cols>
  <sheetData>
    <row r="1" spans="2:17" s="1" customFormat="1" ht="9" customHeight="1" x14ac:dyDescent="0.15"/>
    <row r="2" spans="2:17" s="1" customFormat="1" ht="22.95" customHeight="1" x14ac:dyDescent="0.15">
      <c r="B2" s="67"/>
      <c r="C2" s="67"/>
      <c r="D2" s="67"/>
      <c r="E2" s="72" t="s">
        <v>14</v>
      </c>
      <c r="F2" s="72"/>
      <c r="G2" s="72"/>
      <c r="H2" s="72"/>
      <c r="I2" s="72"/>
      <c r="J2" s="72"/>
    </row>
    <row r="3" spans="2:17" s="1" customFormat="1" ht="14.85" customHeight="1" x14ac:dyDescent="0.15">
      <c r="B3" s="67"/>
      <c r="C3" s="67"/>
      <c r="D3" s="67"/>
    </row>
    <row r="4" spans="2:17" s="1" customFormat="1" ht="2.7" customHeight="1" x14ac:dyDescent="0.15"/>
    <row r="5" spans="2:17" s="1" customFormat="1" ht="33" customHeight="1" x14ac:dyDescent="0.15">
      <c r="C5" s="68" t="s">
        <v>968</v>
      </c>
      <c r="D5" s="68"/>
      <c r="E5" s="68"/>
      <c r="F5" s="68"/>
      <c r="G5" s="68"/>
      <c r="H5" s="68"/>
      <c r="I5" s="68"/>
      <c r="J5" s="68"/>
      <c r="K5" s="68"/>
    </row>
    <row r="6" spans="2:17" s="1" customFormat="1" ht="5.25" customHeight="1" x14ac:dyDescent="0.15"/>
    <row r="7" spans="2:17" s="1" customFormat="1" ht="19.2" customHeight="1" x14ac:dyDescent="0.15">
      <c r="C7" s="69" t="s">
        <v>969</v>
      </c>
      <c r="D7" s="69"/>
      <c r="E7" s="69"/>
      <c r="F7" s="69"/>
      <c r="G7" s="69"/>
      <c r="H7" s="69"/>
      <c r="I7" s="69"/>
      <c r="J7" s="69"/>
      <c r="K7" s="69"/>
      <c r="L7" s="69"/>
      <c r="M7" s="69"/>
      <c r="N7" s="69"/>
      <c r="O7" s="69"/>
      <c r="P7" s="69"/>
      <c r="Q7" s="69"/>
    </row>
    <row r="8" spans="2:17" s="1" customFormat="1" ht="4.2" customHeight="1" x14ac:dyDescent="0.15"/>
    <row r="9" spans="2:17" s="1" customFormat="1" ht="33.6" customHeight="1" x14ac:dyDescent="0.15">
      <c r="C9" s="9" t="s">
        <v>942</v>
      </c>
      <c r="D9" s="9" t="s">
        <v>943</v>
      </c>
      <c r="E9" s="9" t="s">
        <v>944</v>
      </c>
      <c r="F9" s="79" t="s">
        <v>945</v>
      </c>
      <c r="G9" s="79"/>
      <c r="H9" s="10" t="s">
        <v>946</v>
      </c>
      <c r="I9" s="9" t="s">
        <v>947</v>
      </c>
      <c r="J9" s="10" t="s">
        <v>948</v>
      </c>
      <c r="K9" s="9" t="s">
        <v>949</v>
      </c>
      <c r="L9" s="10" t="s">
        <v>950</v>
      </c>
      <c r="M9" s="10" t="s">
        <v>951</v>
      </c>
      <c r="N9" s="10" t="s">
        <v>952</v>
      </c>
      <c r="O9" s="10" t="s">
        <v>964</v>
      </c>
    </row>
    <row r="10" spans="2:17" s="1" customFormat="1" ht="11.1" customHeight="1" x14ac:dyDescent="0.15">
      <c r="C10" s="11" t="s">
        <v>953</v>
      </c>
      <c r="D10" s="11" t="s">
        <v>954</v>
      </c>
      <c r="E10" s="12">
        <v>750000000</v>
      </c>
      <c r="F10" s="77">
        <v>43181</v>
      </c>
      <c r="G10" s="77"/>
      <c r="H10" s="13">
        <v>46834</v>
      </c>
      <c r="I10" s="11" t="s">
        <v>1</v>
      </c>
      <c r="J10" s="11" t="s">
        <v>955</v>
      </c>
      <c r="K10" s="14">
        <v>8.7500000000000008E-3</v>
      </c>
      <c r="L10" s="11" t="s">
        <v>956</v>
      </c>
      <c r="M10" s="11" t="s">
        <v>957</v>
      </c>
      <c r="N10" s="15">
        <v>3.13972602739726</v>
      </c>
      <c r="O10" s="11" t="s">
        <v>965</v>
      </c>
    </row>
    <row r="11" spans="2:17" s="1" customFormat="1" ht="11.1" customHeight="1" x14ac:dyDescent="0.15">
      <c r="C11" s="11" t="s">
        <v>958</v>
      </c>
      <c r="D11" s="11" t="s">
        <v>959</v>
      </c>
      <c r="E11" s="12">
        <v>500000000</v>
      </c>
      <c r="F11" s="77">
        <v>43377</v>
      </c>
      <c r="G11" s="77"/>
      <c r="H11" s="13">
        <v>45934</v>
      </c>
      <c r="I11" s="11" t="s">
        <v>1</v>
      </c>
      <c r="J11" s="11" t="s">
        <v>955</v>
      </c>
      <c r="K11" s="14">
        <v>6.2500000000000003E-3</v>
      </c>
      <c r="L11" s="11" t="s">
        <v>956</v>
      </c>
      <c r="M11" s="11" t="s">
        <v>960</v>
      </c>
      <c r="N11" s="15">
        <v>0.67397260273972603</v>
      </c>
      <c r="O11" s="11" t="s">
        <v>966</v>
      </c>
    </row>
    <row r="12" spans="2:17" s="1" customFormat="1" ht="11.1" customHeight="1" x14ac:dyDescent="0.15">
      <c r="C12" s="11" t="s">
        <v>961</v>
      </c>
      <c r="D12" s="11" t="s">
        <v>962</v>
      </c>
      <c r="E12" s="12">
        <v>1000000000</v>
      </c>
      <c r="F12" s="77">
        <v>45229</v>
      </c>
      <c r="G12" s="77"/>
      <c r="H12" s="13">
        <v>47056</v>
      </c>
      <c r="I12" s="11" t="s">
        <v>1</v>
      </c>
      <c r="J12" s="11" t="s">
        <v>955</v>
      </c>
      <c r="K12" s="14">
        <v>3.7499999999999999E-2</v>
      </c>
      <c r="L12" s="11" t="s">
        <v>956</v>
      </c>
      <c r="M12" s="11" t="s">
        <v>963</v>
      </c>
      <c r="N12" s="15">
        <v>3.74794520547945</v>
      </c>
      <c r="O12" s="11" t="s">
        <v>967</v>
      </c>
    </row>
    <row r="13" spans="2:17" s="1" customFormat="1" ht="11.1" customHeight="1" x14ac:dyDescent="0.15">
      <c r="C13" s="16"/>
      <c r="D13" s="17"/>
      <c r="E13" s="18">
        <v>2250000000</v>
      </c>
      <c r="F13" s="78"/>
      <c r="G13" s="78"/>
      <c r="H13" s="16"/>
      <c r="I13" s="16"/>
      <c r="J13" s="16"/>
      <c r="K13" s="16"/>
      <c r="L13" s="16"/>
      <c r="M13" s="16"/>
      <c r="N13" s="16"/>
      <c r="O13" s="16"/>
    </row>
    <row r="14" spans="2:17" s="1" customFormat="1" ht="5.85" customHeight="1" x14ac:dyDescent="0.15"/>
    <row r="15" spans="2:17" s="1" customFormat="1" ht="19.649999999999999" customHeight="1" x14ac:dyDescent="0.15">
      <c r="C15" s="69" t="s">
        <v>970</v>
      </c>
      <c r="D15" s="69"/>
      <c r="E15" s="69"/>
      <c r="F15" s="69"/>
      <c r="G15" s="69"/>
      <c r="H15" s="69"/>
      <c r="I15" s="69"/>
      <c r="J15" s="69"/>
      <c r="K15" s="69"/>
      <c r="L15" s="69"/>
      <c r="M15" s="69"/>
      <c r="N15" s="69"/>
      <c r="O15" s="69"/>
      <c r="P15" s="69"/>
    </row>
    <row r="16" spans="2:17" s="1" customFormat="1" ht="2.7" customHeight="1" x14ac:dyDescent="0.15"/>
    <row r="17" spans="3:8" s="1" customFormat="1" ht="14.85" customHeight="1" x14ac:dyDescent="0.15">
      <c r="C17" s="63" t="s">
        <v>971</v>
      </c>
      <c r="G17" s="80">
        <v>2250000000</v>
      </c>
      <c r="H17" s="80"/>
    </row>
    <row r="18" spans="3:8" s="1" customFormat="1" ht="0.45" customHeight="1" x14ac:dyDescent="0.15">
      <c r="C18" s="63"/>
      <c r="G18" s="81"/>
      <c r="H18" s="75">
        <v>2.0972222222222201E-2</v>
      </c>
    </row>
    <row r="19" spans="3:8" s="1" customFormat="1" ht="14.4" customHeight="1" x14ac:dyDescent="0.15">
      <c r="C19" s="61" t="s">
        <v>972</v>
      </c>
      <c r="D19" s="61"/>
      <c r="G19" s="81"/>
      <c r="H19" s="75"/>
    </row>
    <row r="20" spans="3:8" s="1" customFormat="1" ht="1.05" customHeight="1" x14ac:dyDescent="0.15">
      <c r="C20" s="61"/>
      <c r="D20" s="61"/>
      <c r="G20" s="82"/>
      <c r="H20" s="76">
        <v>2.8621004566210102</v>
      </c>
    </row>
    <row r="21" spans="3:8" s="1" customFormat="1" ht="13.8" customHeight="1" x14ac:dyDescent="0.15">
      <c r="C21" s="61" t="s">
        <v>973</v>
      </c>
      <c r="D21" s="61"/>
      <c r="G21" s="82"/>
      <c r="H21" s="76"/>
    </row>
    <row r="22" spans="3:8" s="1" customFormat="1" ht="2.1" customHeight="1" x14ac:dyDescent="0.15">
      <c r="C22" s="61"/>
      <c r="D22" s="61"/>
    </row>
    <row r="23" spans="3:8" s="1" customFormat="1" ht="15.9" customHeight="1" x14ac:dyDescent="0.15">
      <c r="C23" s="19" t="s">
        <v>974</v>
      </c>
    </row>
  </sheetData>
  <mergeCells count="16">
    <mergeCell ref="G18:G19"/>
    <mergeCell ref="G20:G21"/>
    <mergeCell ref="H18:H19"/>
    <mergeCell ref="H20:H21"/>
    <mergeCell ref="B2:D3"/>
    <mergeCell ref="C15:P15"/>
    <mergeCell ref="C17:C18"/>
    <mergeCell ref="C5:K5"/>
    <mergeCell ref="C7:Q7"/>
    <mergeCell ref="E2:J2"/>
    <mergeCell ref="F10:G10"/>
    <mergeCell ref="F11:G11"/>
    <mergeCell ref="F12:G12"/>
    <mergeCell ref="F13:G13"/>
    <mergeCell ref="F9:G9"/>
    <mergeCell ref="G17:H17"/>
  </mergeCells>
  <pageMargins left="0.7" right="0.7" top="0.75" bottom="0.75" header="0.3" footer="0.3"/>
  <pageSetup paperSize="9" orientation="landscape"/>
  <headerFooter alignWithMargins="0">
    <oddFooter>&amp;R_x000D_&amp;1#&amp;"Calibri"&amp;10&amp;K0078D7 Classification :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20"/>
  <sheetViews>
    <sheetView zoomScaleNormal="100" workbookViewId="0"/>
  </sheetViews>
  <sheetFormatPr defaultRowHeight="13.2" x14ac:dyDescent="0.25"/>
  <cols>
    <col min="1" max="1" width="0.44140625" customWidth="1"/>
    <col min="2" max="2" width="23.21875" customWidth="1"/>
    <col min="3" max="3" width="23.33203125" customWidth="1"/>
    <col min="4" max="4" width="14.5546875" customWidth="1"/>
    <col min="5" max="5" width="19.44140625" customWidth="1"/>
    <col min="6" max="6" width="4.88671875" customWidth="1"/>
    <col min="7" max="7" width="0.109375" customWidth="1"/>
    <col min="8" max="8" width="0.21875" customWidth="1"/>
  </cols>
  <sheetData>
    <row r="1" spans="2:7" s="1" customFormat="1" ht="1.05" customHeight="1" x14ac:dyDescent="0.15"/>
    <row r="2" spans="2:7" s="1" customFormat="1" ht="7.5" customHeight="1" x14ac:dyDescent="0.15">
      <c r="B2" s="67"/>
    </row>
    <row r="3" spans="2:7" s="1" customFormat="1" ht="22.95" customHeight="1" x14ac:dyDescent="0.15">
      <c r="B3" s="67"/>
      <c r="C3" s="72" t="s">
        <v>14</v>
      </c>
      <c r="D3" s="72"/>
      <c r="E3" s="72"/>
      <c r="F3" s="72"/>
      <c r="G3" s="72"/>
    </row>
    <row r="4" spans="2:7" s="1" customFormat="1" ht="7.5" customHeight="1" x14ac:dyDescent="0.15">
      <c r="B4" s="67"/>
    </row>
    <row r="5" spans="2:7" s="1" customFormat="1" ht="4.2" customHeight="1" x14ac:dyDescent="0.15"/>
    <row r="6" spans="2:7" s="1" customFormat="1" ht="33" customHeight="1" x14ac:dyDescent="0.15">
      <c r="B6" s="68" t="s">
        <v>992</v>
      </c>
      <c r="C6" s="68"/>
      <c r="D6" s="68"/>
      <c r="E6" s="68"/>
      <c r="F6" s="68"/>
    </row>
    <row r="7" spans="2:7" s="1" customFormat="1" ht="9.6" customHeight="1" x14ac:dyDescent="0.15"/>
    <row r="8" spans="2:7" s="1" customFormat="1" ht="19.2" customHeight="1" x14ac:dyDescent="0.15">
      <c r="B8" s="83" t="s">
        <v>993</v>
      </c>
      <c r="C8" s="83"/>
      <c r="D8" s="83"/>
      <c r="E8" s="83"/>
      <c r="F8" s="83"/>
    </row>
    <row r="9" spans="2:7" s="1" customFormat="1" ht="12.75" customHeight="1" x14ac:dyDescent="0.15"/>
    <row r="10" spans="2:7" s="1" customFormat="1" ht="15.9" customHeight="1" x14ac:dyDescent="0.15">
      <c r="B10" s="5" t="s">
        <v>975</v>
      </c>
      <c r="C10" s="20" t="s">
        <v>976</v>
      </c>
      <c r="D10" s="20" t="s">
        <v>977</v>
      </c>
      <c r="E10" s="20" t="s">
        <v>978</v>
      </c>
    </row>
    <row r="11" spans="2:7" s="1" customFormat="1" ht="14.85" customHeight="1" x14ac:dyDescent="0.15">
      <c r="B11" s="6" t="s">
        <v>979</v>
      </c>
      <c r="C11" s="21" t="s">
        <v>980</v>
      </c>
      <c r="D11" s="21" t="s">
        <v>981</v>
      </c>
      <c r="E11" s="21" t="s">
        <v>982</v>
      </c>
    </row>
    <row r="12" spans="2:7" s="1" customFormat="1" ht="14.85" customHeight="1" x14ac:dyDescent="0.15">
      <c r="B12" s="6" t="s">
        <v>983</v>
      </c>
      <c r="C12" s="21" t="s">
        <v>984</v>
      </c>
      <c r="D12" s="21" t="s">
        <v>981</v>
      </c>
      <c r="E12" s="21" t="s">
        <v>985</v>
      </c>
    </row>
    <row r="13" spans="2:7" s="1" customFormat="1" ht="14.85" customHeight="1" x14ac:dyDescent="0.15">
      <c r="B13" s="6" t="s">
        <v>986</v>
      </c>
      <c r="C13" s="21" t="s">
        <v>987</v>
      </c>
      <c r="D13" s="21" t="s">
        <v>981</v>
      </c>
      <c r="E13" s="21" t="s">
        <v>988</v>
      </c>
    </row>
    <row r="14" spans="2:7" s="1" customFormat="1" ht="28.8" customHeight="1" x14ac:dyDescent="0.15"/>
    <row r="15" spans="2:7" s="1" customFormat="1" ht="19.2" customHeight="1" x14ac:dyDescent="0.15">
      <c r="B15" s="83" t="s">
        <v>994</v>
      </c>
      <c r="C15" s="83"/>
      <c r="D15" s="83"/>
      <c r="E15" s="83"/>
      <c r="F15" s="83"/>
    </row>
    <row r="16" spans="2:7" s="1" customFormat="1" ht="15.9" customHeight="1" x14ac:dyDescent="0.15"/>
    <row r="17" spans="2:4" s="1" customFormat="1" ht="15.9" customHeight="1" x14ac:dyDescent="0.15">
      <c r="B17" s="5" t="s">
        <v>975</v>
      </c>
      <c r="C17" s="20" t="s">
        <v>976</v>
      </c>
      <c r="D17" s="20" t="s">
        <v>977</v>
      </c>
    </row>
    <row r="18" spans="2:4" s="1" customFormat="1" ht="14.85" customHeight="1" x14ac:dyDescent="0.15">
      <c r="B18" s="6" t="s">
        <v>979</v>
      </c>
      <c r="C18" s="21" t="s">
        <v>989</v>
      </c>
      <c r="D18" s="21"/>
    </row>
    <row r="19" spans="2:4" s="1" customFormat="1" ht="14.85" customHeight="1" x14ac:dyDescent="0.15">
      <c r="B19" s="6" t="s">
        <v>983</v>
      </c>
      <c r="C19" s="21" t="s">
        <v>990</v>
      </c>
      <c r="D19" s="21" t="s">
        <v>981</v>
      </c>
    </row>
    <row r="20" spans="2:4" s="1" customFormat="1" ht="14.85" customHeight="1" x14ac:dyDescent="0.15">
      <c r="B20" s="6" t="s">
        <v>986</v>
      </c>
      <c r="C20" s="21" t="s">
        <v>991</v>
      </c>
      <c r="D20" s="21" t="s">
        <v>981</v>
      </c>
    </row>
  </sheetData>
  <mergeCells count="5">
    <mergeCell ref="B15:F15"/>
    <mergeCell ref="B2:B4"/>
    <mergeCell ref="B6:F6"/>
    <mergeCell ref="B8:F8"/>
    <mergeCell ref="C3:G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7"/>
  <sheetViews>
    <sheetView view="pageBreakPreview" zoomScale="60" zoomScaleNormal="100" workbookViewId="0"/>
  </sheetViews>
  <sheetFormatPr defaultRowHeight="13.2" x14ac:dyDescent="0.25"/>
  <cols>
    <col min="1" max="1" width="0.6640625" customWidth="1"/>
    <col min="2" max="2" width="69.33203125" customWidth="1"/>
    <col min="3" max="3" width="18.109375" customWidth="1"/>
    <col min="4" max="4" width="5.88671875" customWidth="1"/>
  </cols>
  <sheetData>
    <row r="1" spans="2:4" s="1" customFormat="1" ht="9" customHeight="1" x14ac:dyDescent="0.15">
      <c r="B1" s="67"/>
    </row>
    <row r="2" spans="2:4" s="1" customFormat="1" ht="22.95" customHeight="1" x14ac:dyDescent="0.15">
      <c r="B2" s="67"/>
      <c r="C2" s="7" t="s">
        <v>14</v>
      </c>
    </row>
    <row r="3" spans="2:4" s="1" customFormat="1" ht="5.85" customHeight="1" x14ac:dyDescent="0.15">
      <c r="B3" s="67"/>
      <c r="C3" s="84"/>
    </row>
    <row r="4" spans="2:4" s="1" customFormat="1" ht="11.1" customHeight="1" x14ac:dyDescent="0.15">
      <c r="C4" s="84"/>
    </row>
    <row r="5" spans="2:4" s="1" customFormat="1" ht="33" customHeight="1" x14ac:dyDescent="0.15">
      <c r="B5" s="68" t="s">
        <v>1050</v>
      </c>
      <c r="C5" s="68"/>
    </row>
    <row r="6" spans="2:4" s="1" customFormat="1" ht="14.4" customHeight="1" x14ac:dyDescent="0.15">
      <c r="B6" s="6" t="s">
        <v>1051</v>
      </c>
    </row>
    <row r="7" spans="2:4" s="1" customFormat="1" ht="2.1" customHeight="1" x14ac:dyDescent="0.15"/>
    <row r="8" spans="2:4" s="1" customFormat="1" ht="19.2" customHeight="1" x14ac:dyDescent="0.15">
      <c r="B8" s="69" t="s">
        <v>1052</v>
      </c>
      <c r="C8" s="69"/>
    </row>
    <row r="9" spans="2:4" s="1" customFormat="1" ht="5.25" customHeight="1" x14ac:dyDescent="0.15"/>
    <row r="10" spans="2:4" s="1" customFormat="1" ht="21.3" customHeight="1" x14ac:dyDescent="0.25">
      <c r="B10" s="22" t="s">
        <v>995</v>
      </c>
      <c r="C10" s="23">
        <v>2250000000</v>
      </c>
      <c r="D10" s="24" t="s">
        <v>996</v>
      </c>
    </row>
    <row r="11" spans="2:4" s="1" customFormat="1" ht="21.3" customHeight="1" x14ac:dyDescent="0.25">
      <c r="B11" s="22" t="s">
        <v>997</v>
      </c>
      <c r="C11" s="23">
        <v>2928468946.00001</v>
      </c>
      <c r="D11" s="24" t="s">
        <v>998</v>
      </c>
    </row>
    <row r="12" spans="2:4" s="1" customFormat="1" ht="21.3" customHeight="1" x14ac:dyDescent="0.25">
      <c r="B12" s="22" t="s">
        <v>999</v>
      </c>
      <c r="C12" s="23">
        <v>20000000</v>
      </c>
      <c r="D12" s="24" t="s">
        <v>1000</v>
      </c>
    </row>
    <row r="13" spans="2:4" s="1" customFormat="1" ht="21.3" customHeight="1" x14ac:dyDescent="0.25">
      <c r="B13" s="22" t="s">
        <v>1001</v>
      </c>
      <c r="C13" s="23">
        <v>131192234.27</v>
      </c>
      <c r="D13" s="24" t="s">
        <v>1002</v>
      </c>
    </row>
    <row r="14" spans="2:4" s="1" customFormat="1" ht="21.3" customHeight="1" x14ac:dyDescent="0.25">
      <c r="B14" s="22" t="s">
        <v>1003</v>
      </c>
      <c r="C14" s="25">
        <v>0.36873830234222599</v>
      </c>
      <c r="D14" s="26"/>
    </row>
    <row r="15" spans="2:4" s="1" customFormat="1" ht="5.25" customHeight="1" x14ac:dyDescent="0.15"/>
    <row r="16" spans="2:4" s="1" customFormat="1" ht="19.2" customHeight="1" x14ac:dyDescent="0.15">
      <c r="B16" s="69" t="s">
        <v>1053</v>
      </c>
      <c r="C16" s="69"/>
    </row>
    <row r="17" spans="2:4" s="1" customFormat="1" ht="5.25" customHeight="1" x14ac:dyDescent="0.15"/>
    <row r="18" spans="2:4" s="1" customFormat="1" ht="21.3" customHeight="1" x14ac:dyDescent="0.25">
      <c r="B18" s="22" t="s">
        <v>1004</v>
      </c>
      <c r="C18" s="23">
        <v>2390972212.1492</v>
      </c>
      <c r="D18" s="24" t="s">
        <v>1005</v>
      </c>
    </row>
    <row r="19" spans="2:4" s="1" customFormat="1" ht="21.3" customHeight="1" x14ac:dyDescent="0.25">
      <c r="B19" s="22" t="s">
        <v>1006</v>
      </c>
      <c r="C19" s="25">
        <v>1.06265431651076</v>
      </c>
      <c r="D19" s="27" t="s">
        <v>1007</v>
      </c>
    </row>
    <row r="20" spans="2:4" s="1" customFormat="1" ht="21.3" customHeight="1" x14ac:dyDescent="0.25">
      <c r="B20" s="2" t="s">
        <v>1008</v>
      </c>
      <c r="C20" s="28" t="s">
        <v>1009</v>
      </c>
      <c r="D20" s="29" t="s">
        <v>1010</v>
      </c>
    </row>
    <row r="21" spans="2:4" s="1" customFormat="1" ht="5.25" customHeight="1" x14ac:dyDescent="0.15"/>
    <row r="22" spans="2:4" s="1" customFormat="1" ht="19.2" customHeight="1" x14ac:dyDescent="0.15">
      <c r="B22" s="69" t="s">
        <v>1054</v>
      </c>
      <c r="C22" s="69"/>
    </row>
    <row r="23" spans="2:4" s="1" customFormat="1" ht="5.25" customHeight="1" x14ac:dyDescent="0.15"/>
    <row r="24" spans="2:4" s="1" customFormat="1" ht="21.3" customHeight="1" x14ac:dyDescent="0.25">
      <c r="B24" s="22" t="s">
        <v>1011</v>
      </c>
      <c r="C24" s="23">
        <v>18884432</v>
      </c>
      <c r="D24" s="24" t="s">
        <v>1012</v>
      </c>
    </row>
    <row r="25" spans="2:4" s="1" customFormat="1" ht="21.3" customHeight="1" x14ac:dyDescent="0.25">
      <c r="B25" s="22" t="s">
        <v>1013</v>
      </c>
      <c r="C25" s="23">
        <v>131192234.27</v>
      </c>
      <c r="D25" s="24" t="s">
        <v>1014</v>
      </c>
    </row>
    <row r="26" spans="2:4" s="1" customFormat="1" ht="21.3" customHeight="1" x14ac:dyDescent="0.25">
      <c r="B26" s="22" t="s">
        <v>1015</v>
      </c>
      <c r="C26" s="30">
        <v>0</v>
      </c>
      <c r="D26" s="24" t="s">
        <v>1016</v>
      </c>
    </row>
    <row r="27" spans="2:4" s="1" customFormat="1" ht="21.3" customHeight="1" x14ac:dyDescent="0.25">
      <c r="B27" s="22" t="s">
        <v>1004</v>
      </c>
      <c r="C27" s="23">
        <v>2390972212.1492</v>
      </c>
      <c r="D27" s="24"/>
    </row>
    <row r="28" spans="2:4" s="1" customFormat="1" ht="21.3" customHeight="1" x14ac:dyDescent="0.25">
      <c r="B28" s="22" t="s">
        <v>1017</v>
      </c>
      <c r="C28" s="25">
        <v>1.1293550570752</v>
      </c>
      <c r="D28" s="27" t="s">
        <v>1007</v>
      </c>
    </row>
    <row r="29" spans="2:4" s="1" customFormat="1" ht="21.3" customHeight="1" x14ac:dyDescent="0.25">
      <c r="B29" s="2" t="s">
        <v>1018</v>
      </c>
      <c r="C29" s="28" t="s">
        <v>1009</v>
      </c>
      <c r="D29" s="29" t="s">
        <v>1019</v>
      </c>
    </row>
    <row r="30" spans="2:4" s="1" customFormat="1" ht="5.25" customHeight="1" x14ac:dyDescent="0.15"/>
    <row r="31" spans="2:4" s="1" customFormat="1" ht="19.2" customHeight="1" x14ac:dyDescent="0.15">
      <c r="B31" s="69" t="s">
        <v>1055</v>
      </c>
      <c r="C31" s="69"/>
    </row>
    <row r="32" spans="2:4" s="1" customFormat="1" ht="5.25" customHeight="1" x14ac:dyDescent="0.15"/>
    <row r="33" spans="2:4" s="1" customFormat="1" ht="21.3" customHeight="1" x14ac:dyDescent="0.25">
      <c r="B33" s="22" t="s">
        <v>1020</v>
      </c>
      <c r="C33" s="23">
        <v>475251335.86000001</v>
      </c>
      <c r="D33" s="24" t="s">
        <v>1021</v>
      </c>
    </row>
    <row r="34" spans="2:4" s="1" customFormat="1" ht="21.3" customHeight="1" x14ac:dyDescent="0.25">
      <c r="B34" s="22" t="s">
        <v>1022</v>
      </c>
      <c r="C34" s="23">
        <v>475251335.86000001</v>
      </c>
      <c r="D34" s="24"/>
    </row>
    <row r="35" spans="2:4" s="1" customFormat="1" ht="21.3" customHeight="1" x14ac:dyDescent="0.25">
      <c r="B35" s="22" t="s">
        <v>1023</v>
      </c>
      <c r="C35" s="31" t="s">
        <v>94</v>
      </c>
      <c r="D35" s="24"/>
    </row>
    <row r="36" spans="2:4" s="1" customFormat="1" ht="21.3" customHeight="1" x14ac:dyDescent="0.25">
      <c r="B36" s="22" t="s">
        <v>1024</v>
      </c>
      <c r="C36" s="31" t="s">
        <v>94</v>
      </c>
      <c r="D36" s="24"/>
    </row>
    <row r="37" spans="2:4" s="1" customFormat="1" ht="21.3" customHeight="1" x14ac:dyDescent="0.25">
      <c r="B37" s="22" t="s">
        <v>1025</v>
      </c>
      <c r="C37" s="31" t="s">
        <v>94</v>
      </c>
      <c r="D37" s="26"/>
    </row>
    <row r="38" spans="2:4" s="1" customFormat="1" ht="21.3" customHeight="1" x14ac:dyDescent="0.25">
      <c r="B38" s="22" t="s">
        <v>1026</v>
      </c>
      <c r="C38" s="23">
        <v>2541048878.4191999</v>
      </c>
      <c r="D38" s="24" t="s">
        <v>1027</v>
      </c>
    </row>
    <row r="39" spans="2:4" s="1" customFormat="1" ht="21.3" customHeight="1" x14ac:dyDescent="0.25">
      <c r="B39" s="22" t="s">
        <v>1004</v>
      </c>
      <c r="C39" s="23">
        <v>2390972212.1492</v>
      </c>
      <c r="D39" s="26"/>
    </row>
    <row r="40" spans="2:4" s="1" customFormat="1" ht="21.3" customHeight="1" x14ac:dyDescent="0.25">
      <c r="B40" s="22" t="s">
        <v>1028</v>
      </c>
      <c r="C40" s="23">
        <v>18884432</v>
      </c>
      <c r="D40" s="26"/>
    </row>
    <row r="41" spans="2:4" s="1" customFormat="1" ht="21.3" customHeight="1" x14ac:dyDescent="0.25">
      <c r="B41" s="22" t="s">
        <v>1029</v>
      </c>
      <c r="C41" s="23">
        <v>131192234.27</v>
      </c>
      <c r="D41" s="26"/>
    </row>
    <row r="42" spans="2:4" s="1" customFormat="1" ht="21.3" customHeight="1" x14ac:dyDescent="0.25">
      <c r="B42" s="22" t="s">
        <v>1025</v>
      </c>
      <c r="C42" s="31" t="s">
        <v>94</v>
      </c>
      <c r="D42" s="26"/>
    </row>
    <row r="43" spans="2:4" s="1" customFormat="1" ht="21.3" customHeight="1" x14ac:dyDescent="0.25">
      <c r="B43" s="22" t="s">
        <v>1030</v>
      </c>
      <c r="C43" s="23">
        <v>179375000</v>
      </c>
      <c r="D43" s="24" t="s">
        <v>1031</v>
      </c>
    </row>
    <row r="44" spans="2:4" s="1" customFormat="1" ht="21.3" customHeight="1" x14ac:dyDescent="0.25">
      <c r="B44" s="22" t="s">
        <v>1032</v>
      </c>
      <c r="C44" s="23">
        <v>20163788.869777001</v>
      </c>
      <c r="D44" s="24" t="s">
        <v>1033</v>
      </c>
    </row>
    <row r="45" spans="2:4" s="1" customFormat="1" ht="21.3" customHeight="1" x14ac:dyDescent="0.25">
      <c r="B45" s="22" t="s">
        <v>1034</v>
      </c>
      <c r="C45" s="23">
        <v>2250000000</v>
      </c>
      <c r="D45" s="24" t="s">
        <v>1035</v>
      </c>
    </row>
    <row r="46" spans="2:4" s="1" customFormat="1" ht="21.3" customHeight="1" x14ac:dyDescent="0.25">
      <c r="B46" s="22" t="s">
        <v>1036</v>
      </c>
      <c r="C46" s="23">
        <v>566761425.40942204</v>
      </c>
      <c r="D46" s="26"/>
    </row>
    <row r="47" spans="2:4" s="1" customFormat="1" ht="21.3" customHeight="1" x14ac:dyDescent="0.25">
      <c r="B47" s="2" t="s">
        <v>1037</v>
      </c>
      <c r="C47" s="28" t="s">
        <v>1009</v>
      </c>
      <c r="D47" s="26"/>
    </row>
    <row r="48" spans="2:4" s="1" customFormat="1" ht="5.25" customHeight="1" x14ac:dyDescent="0.15"/>
    <row r="49" spans="2:4" s="1" customFormat="1" ht="19.649999999999999" customHeight="1" x14ac:dyDescent="0.15">
      <c r="B49" s="69" t="s">
        <v>1056</v>
      </c>
      <c r="C49" s="69"/>
    </row>
    <row r="50" spans="2:4" s="1" customFormat="1" ht="5.25" customHeight="1" x14ac:dyDescent="0.15"/>
    <row r="51" spans="2:4" s="1" customFormat="1" ht="21.3" customHeight="1" x14ac:dyDescent="0.25">
      <c r="B51" s="22" t="s">
        <v>1038</v>
      </c>
      <c r="C51" s="23">
        <v>300217951.42999899</v>
      </c>
      <c r="D51" s="24" t="s">
        <v>1039</v>
      </c>
    </row>
    <row r="52" spans="2:4" s="1" customFormat="1" ht="21.3" customHeight="1" x14ac:dyDescent="0.25">
      <c r="B52" s="22" t="s">
        <v>1040</v>
      </c>
      <c r="C52" s="23">
        <v>-10087464.131100001</v>
      </c>
      <c r="D52" s="24" t="s">
        <v>1041</v>
      </c>
    </row>
    <row r="53" spans="2:4" s="1" customFormat="1" ht="21.3" customHeight="1" x14ac:dyDescent="0.25">
      <c r="B53" s="22" t="s">
        <v>1042</v>
      </c>
      <c r="C53" s="23">
        <v>290130487.29889899</v>
      </c>
      <c r="D53" s="24"/>
    </row>
    <row r="54" spans="2:4" s="1" customFormat="1" ht="21.3" customHeight="1" x14ac:dyDescent="0.25">
      <c r="B54" s="2" t="s">
        <v>1043</v>
      </c>
      <c r="C54" s="28" t="s">
        <v>1009</v>
      </c>
      <c r="D54" s="24"/>
    </row>
    <row r="55" spans="2:4" s="1" customFormat="1" ht="21.3" customHeight="1" x14ac:dyDescent="0.25">
      <c r="B55" s="22" t="s">
        <v>1044</v>
      </c>
      <c r="C55" s="23">
        <v>17980825</v>
      </c>
      <c r="D55" s="24" t="s">
        <v>1045</v>
      </c>
    </row>
    <row r="56" spans="2:4" s="1" customFormat="1" ht="21.3" customHeight="1" x14ac:dyDescent="0.25">
      <c r="B56" s="22" t="s">
        <v>1046</v>
      </c>
      <c r="C56" s="23">
        <v>6562500</v>
      </c>
      <c r="D56" s="24" t="s">
        <v>1047</v>
      </c>
    </row>
    <row r="57" spans="2:4" s="1" customFormat="1" ht="21.3" customHeight="1" x14ac:dyDescent="0.25">
      <c r="B57" s="22" t="s">
        <v>1048</v>
      </c>
      <c r="C57" s="23">
        <v>11418325</v>
      </c>
      <c r="D57" s="24" t="s">
        <v>1049</v>
      </c>
    </row>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69"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2025-02-07T09:41:41Z</dcterms:created>
  <dcterms:modified xsi:type="dcterms:W3CDTF">2025-02-10T13:18:24Z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2025-02-07T12:41:46Z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7de69cf2-9391-4c5e-be4e-d1a593d88753</vt:lpwstr>
  </property>
  <property fmtid="{D5CDD505-2E9C-101B-9397-08002B2CF9AE}" pid="8" name="MSIP_Label_8ffbc0b8-e97b-47d1-beac-cb0955d66f3b_ContentBits">
    <vt:lpwstr>2</vt:lpwstr>
  </property>
</Properties>
</file>