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5\2025_02\"/>
    </mc:Choice>
  </mc:AlternateContent>
  <xr:revisionPtr revIDLastSave="0" documentId="13_ncr:1_{685C7BEB-3656-497F-ACE0-53B9A37966F3}" xr6:coauthVersionLast="47" xr6:coauthVersionMax="47" xr10:uidLastSave="{00000000-0000-0000-0000-000000000000}"/>
  <bookViews>
    <workbookView xWindow="28680" yWindow="-120" windowWidth="29040" windowHeight="15720" xr2:uid="{00000000-000D-0000-FFFF-FFFF00000000}"/>
  </bookViews>
  <sheets>
    <sheet name="Disclaimer" sheetId="19" r:id="rId1"/>
    <sheet name="Introduction" sheetId="14" r:id="rId2"/>
    <sheet name="A. HTT General" sheetId="15" r:id="rId3"/>
    <sheet name="B1. HTT Mortgage Assets" sheetId="16" r:id="rId4"/>
    <sheet name="C. HTT Harmonised Glossary" sheetId="17"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F15" i="16" s="1"/>
  <c r="F13" i="16"/>
  <c r="F14" i="16"/>
  <c r="C15" i="16"/>
  <c r="F16" i="16"/>
  <c r="F17" i="16"/>
  <c r="F18" i="16"/>
  <c r="F19" i="16"/>
  <c r="F20" i="16"/>
  <c r="F21" i="16"/>
  <c r="F22" i="16"/>
  <c r="F23" i="16"/>
  <c r="F24" i="16"/>
  <c r="F25" i="16"/>
  <c r="F26" i="16"/>
  <c r="F28" i="16"/>
  <c r="F29" i="16"/>
  <c r="C44" i="16"/>
  <c r="D44" i="16"/>
  <c r="F44" i="16"/>
  <c r="C72" i="16"/>
  <c r="D72" i="16"/>
  <c r="F72" i="16"/>
  <c r="C76" i="16"/>
  <c r="D76" i="16"/>
  <c r="F76" i="16"/>
  <c r="F192" i="16"/>
  <c r="G192" i="16"/>
  <c r="F193" i="16"/>
  <c r="G193" i="16"/>
  <c r="F196" i="16"/>
  <c r="G196" i="16"/>
  <c r="F197" i="16"/>
  <c r="G197" i="16"/>
  <c r="F200" i="16"/>
  <c r="G200" i="16"/>
  <c r="F201" i="16"/>
  <c r="G201" i="16"/>
  <c r="F204" i="16"/>
  <c r="G204" i="16"/>
  <c r="F205" i="16"/>
  <c r="G205" i="16"/>
  <c r="F208" i="16"/>
  <c r="G208" i="16"/>
  <c r="F209" i="16"/>
  <c r="G209" i="16"/>
  <c r="F212" i="16"/>
  <c r="G212" i="16"/>
  <c r="F213" i="16"/>
  <c r="G213" i="16"/>
  <c r="C214" i="16"/>
  <c r="F190" i="16" s="1"/>
  <c r="D214" i="16"/>
  <c r="G190" i="16" s="1"/>
  <c r="F220" i="16"/>
  <c r="G220" i="16"/>
  <c r="F224" i="16"/>
  <c r="G224" i="16"/>
  <c r="C227" i="16"/>
  <c r="F221" i="16" s="1"/>
  <c r="D227" i="16"/>
  <c r="G221" i="16" s="1"/>
  <c r="G230" i="16"/>
  <c r="F231" i="16"/>
  <c r="G231" i="16"/>
  <c r="F242" i="16"/>
  <c r="G242" i="16"/>
  <c r="F246" i="16"/>
  <c r="G246" i="16"/>
  <c r="C249" i="16"/>
  <c r="F243" i="16" s="1"/>
  <c r="D249" i="16"/>
  <c r="G243" i="16" s="1"/>
  <c r="G252" i="16"/>
  <c r="F253" i="16"/>
  <c r="G253" i="16"/>
  <c r="F287" i="16"/>
  <c r="G287" i="16"/>
  <c r="F288" i="16"/>
  <c r="G288" i="16"/>
  <c r="F291" i="16"/>
  <c r="G291" i="16"/>
  <c r="F292" i="16"/>
  <c r="G292" i="16"/>
  <c r="F295" i="16"/>
  <c r="G295" i="16"/>
  <c r="F296" i="16"/>
  <c r="G296" i="16"/>
  <c r="F299" i="16"/>
  <c r="G299" i="16"/>
  <c r="F300" i="16"/>
  <c r="G300" i="16"/>
  <c r="F303" i="16"/>
  <c r="G303" i="16"/>
  <c r="F304" i="16"/>
  <c r="G304" i="16"/>
  <c r="C305" i="16"/>
  <c r="F289" i="16" s="1"/>
  <c r="D305" i="16"/>
  <c r="G289" i="16" s="1"/>
  <c r="F310" i="16"/>
  <c r="G310" i="16"/>
  <c r="F311" i="16"/>
  <c r="G311" i="16"/>
  <c r="F314" i="16"/>
  <c r="G314" i="16"/>
  <c r="F315" i="16"/>
  <c r="G315" i="16"/>
  <c r="F318" i="16"/>
  <c r="G318" i="16"/>
  <c r="F319" i="16"/>
  <c r="G319" i="16"/>
  <c r="F322" i="16"/>
  <c r="G322" i="16"/>
  <c r="F323" i="16"/>
  <c r="G323" i="16"/>
  <c r="F326" i="16"/>
  <c r="G326" i="16"/>
  <c r="F327" i="16"/>
  <c r="G327" i="16"/>
  <c r="C328" i="16"/>
  <c r="F312" i="16" s="1"/>
  <c r="D328" i="16"/>
  <c r="G312" i="16" s="1"/>
  <c r="C346" i="16"/>
  <c r="F335" i="16" s="1"/>
  <c r="D346" i="16"/>
  <c r="G333" i="16" s="1"/>
  <c r="F359" i="16"/>
  <c r="G359" i="16"/>
  <c r="F360" i="16"/>
  <c r="G360" i="16"/>
  <c r="F363" i="16"/>
  <c r="G363" i="16"/>
  <c r="F364" i="16"/>
  <c r="G364" i="16"/>
  <c r="C365" i="16"/>
  <c r="F361" i="16" s="1"/>
  <c r="D365" i="16"/>
  <c r="G361" i="16" s="1"/>
  <c r="F369" i="16"/>
  <c r="G369" i="16"/>
  <c r="C372" i="16"/>
  <c r="F370" i="16" s="1"/>
  <c r="D372" i="16"/>
  <c r="G370" i="16" s="1"/>
  <c r="C382" i="16"/>
  <c r="D382" i="16"/>
  <c r="G382" i="16"/>
  <c r="G383" i="16"/>
  <c r="G384" i="16"/>
  <c r="G385" i="16"/>
  <c r="G386" i="16"/>
  <c r="G387" i="16"/>
  <c r="G388" i="16"/>
  <c r="G389" i="16"/>
  <c r="G390" i="16"/>
  <c r="G391" i="16"/>
  <c r="G392" i="16"/>
  <c r="G393" i="16"/>
  <c r="D45" i="15"/>
  <c r="C47" i="15"/>
  <c r="F56" i="15"/>
  <c r="F57" i="15"/>
  <c r="C58" i="15"/>
  <c r="F53" i="15" s="1"/>
  <c r="F58" i="15" s="1"/>
  <c r="F70" i="15"/>
  <c r="G70" i="15"/>
  <c r="F71" i="15"/>
  <c r="F72" i="15"/>
  <c r="G72" i="15"/>
  <c r="F74" i="15"/>
  <c r="G74" i="15"/>
  <c r="F75" i="15"/>
  <c r="F76" i="15"/>
  <c r="G76" i="15"/>
  <c r="C77" i="15"/>
  <c r="F73" i="15" s="1"/>
  <c r="D77" i="15"/>
  <c r="G71" i="15" s="1"/>
  <c r="F78" i="15"/>
  <c r="F79" i="15"/>
  <c r="G79" i="15"/>
  <c r="F80" i="15"/>
  <c r="G80" i="15"/>
  <c r="F81" i="15"/>
  <c r="G81" i="15"/>
  <c r="F82" i="15"/>
  <c r="G86" i="15"/>
  <c r="G87" i="15"/>
  <c r="F95" i="15"/>
  <c r="F99" i="15"/>
  <c r="C100" i="15"/>
  <c r="F96" i="15" s="1"/>
  <c r="D100" i="15"/>
  <c r="G95" i="15" s="1"/>
  <c r="F101" i="15"/>
  <c r="F102" i="15"/>
  <c r="F103" i="15"/>
  <c r="G103" i="15"/>
  <c r="F105" i="15"/>
  <c r="F112" i="15"/>
  <c r="F113" i="15"/>
  <c r="G113" i="15"/>
  <c r="F115" i="15"/>
  <c r="G115" i="15"/>
  <c r="F116" i="15"/>
  <c r="F117" i="15"/>
  <c r="G117" i="15"/>
  <c r="F119" i="15"/>
  <c r="G119" i="15"/>
  <c r="F120" i="15"/>
  <c r="F121" i="15"/>
  <c r="G121" i="15"/>
  <c r="F123" i="15"/>
  <c r="G123" i="15"/>
  <c r="F124" i="15"/>
  <c r="F125" i="15"/>
  <c r="G125" i="15"/>
  <c r="F127" i="15"/>
  <c r="G127" i="15"/>
  <c r="F128" i="15"/>
  <c r="F129" i="15"/>
  <c r="G129" i="15"/>
  <c r="C131" i="15"/>
  <c r="F114" i="15" s="1"/>
  <c r="D131" i="15"/>
  <c r="G112" i="15" s="1"/>
  <c r="G132" i="15"/>
  <c r="G134" i="15"/>
  <c r="G135" i="15"/>
  <c r="G136" i="15"/>
  <c r="F138" i="15"/>
  <c r="F139" i="15"/>
  <c r="G139" i="15"/>
  <c r="F141" i="15"/>
  <c r="F142" i="15"/>
  <c r="F143" i="15"/>
  <c r="G143" i="15"/>
  <c r="F145" i="15"/>
  <c r="F146" i="15"/>
  <c r="F147" i="15"/>
  <c r="G147" i="15"/>
  <c r="F149" i="15"/>
  <c r="F150" i="15"/>
  <c r="F151" i="15"/>
  <c r="G151" i="15"/>
  <c r="F153" i="15"/>
  <c r="F154" i="15"/>
  <c r="F155" i="15"/>
  <c r="G155" i="15"/>
  <c r="C157" i="15"/>
  <c r="F140" i="15" s="1"/>
  <c r="D157" i="15"/>
  <c r="G140" i="15" s="1"/>
  <c r="F158" i="15"/>
  <c r="F159" i="15"/>
  <c r="G159" i="15"/>
  <c r="F160" i="15"/>
  <c r="G160" i="15"/>
  <c r="F161" i="15"/>
  <c r="F162" i="15"/>
  <c r="F164" i="15"/>
  <c r="G164" i="15"/>
  <c r="G165" i="15"/>
  <c r="F166" i="15"/>
  <c r="C167" i="15"/>
  <c r="F165" i="15" s="1"/>
  <c r="D167" i="15"/>
  <c r="G166" i="15" s="1"/>
  <c r="F175" i="15"/>
  <c r="F176" i="15"/>
  <c r="C179" i="15"/>
  <c r="F174" i="15" s="1"/>
  <c r="F194" i="15"/>
  <c r="F195" i="15"/>
  <c r="F196" i="15"/>
  <c r="F197" i="15"/>
  <c r="F198" i="15"/>
  <c r="F199" i="15"/>
  <c r="F200" i="15"/>
  <c r="F201" i="15"/>
  <c r="F202" i="15"/>
  <c r="F203" i="15"/>
  <c r="F204" i="15"/>
  <c r="F205" i="15"/>
  <c r="F206" i="15"/>
  <c r="F207" i="15"/>
  <c r="F210" i="15"/>
  <c r="F211" i="15"/>
  <c r="F212" i="15"/>
  <c r="F213" i="15"/>
  <c r="F214" i="15"/>
  <c r="F215" i="15"/>
  <c r="F217" i="15"/>
  <c r="G217" i="15"/>
  <c r="G220" i="15" s="1"/>
  <c r="F218" i="15"/>
  <c r="G218" i="15"/>
  <c r="F219" i="15"/>
  <c r="G219" i="15"/>
  <c r="C220" i="15"/>
  <c r="F220" i="15"/>
  <c r="F221" i="15"/>
  <c r="G221" i="15"/>
  <c r="F222" i="15"/>
  <c r="G222" i="15"/>
  <c r="F223" i="15"/>
  <c r="G223" i="15"/>
  <c r="F224" i="15"/>
  <c r="G224" i="15"/>
  <c r="F225" i="15"/>
  <c r="G225" i="15"/>
  <c r="F226" i="15"/>
  <c r="G226" i="15"/>
  <c r="F227" i="15"/>
  <c r="G227" i="15"/>
  <c r="C288" i="15"/>
  <c r="C289" i="15"/>
  <c r="C291" i="15"/>
  <c r="F342" i="16" l="1"/>
  <c r="F334" i="16"/>
  <c r="G345" i="16"/>
  <c r="G337" i="16"/>
  <c r="G241" i="16"/>
  <c r="F368" i="16"/>
  <c r="F341" i="16"/>
  <c r="F337" i="16"/>
  <c r="F333" i="16"/>
  <c r="F252" i="16"/>
  <c r="F245" i="16"/>
  <c r="F223" i="16"/>
  <c r="F219" i="16"/>
  <c r="G371" i="16"/>
  <c r="G362" i="16"/>
  <c r="G358" i="16"/>
  <c r="G365" i="16" s="1"/>
  <c r="G344" i="16"/>
  <c r="G340" i="16"/>
  <c r="G336" i="16"/>
  <c r="G325" i="16"/>
  <c r="G321" i="16"/>
  <c r="G317" i="16"/>
  <c r="G313" i="16"/>
  <c r="G328" i="16" s="1"/>
  <c r="G302" i="16"/>
  <c r="G298" i="16"/>
  <c r="G294" i="16"/>
  <c r="G290" i="16"/>
  <c r="G305" i="16" s="1"/>
  <c r="G255" i="16"/>
  <c r="G251" i="16"/>
  <c r="G248" i="16"/>
  <c r="G244" i="16"/>
  <c r="G233" i="16"/>
  <c r="G229" i="16"/>
  <c r="G226" i="16"/>
  <c r="G222" i="16"/>
  <c r="G211" i="16"/>
  <c r="G207" i="16"/>
  <c r="G203" i="16"/>
  <c r="G199" i="16"/>
  <c r="G195" i="16"/>
  <c r="G191" i="16"/>
  <c r="G368" i="16"/>
  <c r="G372" i="16" s="1"/>
  <c r="G341" i="16"/>
  <c r="G245" i="16"/>
  <c r="G223" i="16"/>
  <c r="G219" i="16"/>
  <c r="F345" i="16"/>
  <c r="F241" i="16"/>
  <c r="F230" i="16"/>
  <c r="F371" i="16"/>
  <c r="F362" i="16"/>
  <c r="F358" i="16"/>
  <c r="F365" i="16" s="1"/>
  <c r="F344" i="16"/>
  <c r="F340" i="16"/>
  <c r="F336" i="16"/>
  <c r="F325" i="16"/>
  <c r="F321" i="16"/>
  <c r="F317" i="16"/>
  <c r="F313" i="16"/>
  <c r="F328" i="16" s="1"/>
  <c r="F302" i="16"/>
  <c r="F298" i="16"/>
  <c r="F294" i="16"/>
  <c r="F290" i="16"/>
  <c r="F255" i="16"/>
  <c r="F251" i="16"/>
  <c r="F248" i="16"/>
  <c r="F244" i="16"/>
  <c r="F233" i="16"/>
  <c r="F229" i="16"/>
  <c r="F226" i="16"/>
  <c r="F222" i="16"/>
  <c r="F211" i="16"/>
  <c r="F207" i="16"/>
  <c r="F203" i="16"/>
  <c r="F199" i="16"/>
  <c r="F195" i="16"/>
  <c r="F191" i="16"/>
  <c r="G338" i="16"/>
  <c r="G334" i="16"/>
  <c r="G346" i="16" s="1"/>
  <c r="F338" i="16"/>
  <c r="G343" i="16"/>
  <c r="G339" i="16"/>
  <c r="G335" i="16"/>
  <c r="G324" i="16"/>
  <c r="G320" i="16"/>
  <c r="G316" i="16"/>
  <c r="G301" i="16"/>
  <c r="G297" i="16"/>
  <c r="G293" i="16"/>
  <c r="G254" i="16"/>
  <c r="G250" i="16"/>
  <c r="G247" i="16"/>
  <c r="G232" i="16"/>
  <c r="G228" i="16"/>
  <c r="G225" i="16"/>
  <c r="G210" i="16"/>
  <c r="G206" i="16"/>
  <c r="G202" i="16"/>
  <c r="G198" i="16"/>
  <c r="G194" i="16"/>
  <c r="G214" i="16" s="1"/>
  <c r="F343" i="16"/>
  <c r="F339" i="16"/>
  <c r="F324" i="16"/>
  <c r="F320" i="16"/>
  <c r="F316" i="16"/>
  <c r="F301" i="16"/>
  <c r="F297" i="16"/>
  <c r="F293" i="16"/>
  <c r="F305" i="16" s="1"/>
  <c r="F254" i="16"/>
  <c r="F250" i="16"/>
  <c r="F247" i="16"/>
  <c r="F232" i="16"/>
  <c r="F228" i="16"/>
  <c r="F225" i="16"/>
  <c r="F210" i="16"/>
  <c r="F206" i="16"/>
  <c r="F202" i="16"/>
  <c r="F198" i="16"/>
  <c r="F194" i="16"/>
  <c r="F214" i="16" s="1"/>
  <c r="G342" i="16"/>
  <c r="F77" i="15"/>
  <c r="G167" i="15"/>
  <c r="F167" i="15"/>
  <c r="G162" i="15"/>
  <c r="G154" i="15"/>
  <c r="G146" i="15"/>
  <c r="G142" i="15"/>
  <c r="F178" i="15"/>
  <c r="G126" i="15"/>
  <c r="G122" i="15"/>
  <c r="G131" i="15" s="1"/>
  <c r="G118" i="15"/>
  <c r="G114" i="15"/>
  <c r="G104" i="15"/>
  <c r="G97" i="15"/>
  <c r="G93" i="15"/>
  <c r="G73" i="15"/>
  <c r="G105" i="15"/>
  <c r="G101" i="15"/>
  <c r="G98" i="15"/>
  <c r="G94" i="15"/>
  <c r="G158" i="15"/>
  <c r="G150" i="15"/>
  <c r="G138" i="15"/>
  <c r="G157" i="15" s="1"/>
  <c r="F98" i="15"/>
  <c r="F94" i="15"/>
  <c r="F177" i="15"/>
  <c r="F179" i="15" s="1"/>
  <c r="G161" i="15"/>
  <c r="G153" i="15"/>
  <c r="G149" i="15"/>
  <c r="G145" i="15"/>
  <c r="G141" i="15"/>
  <c r="F126" i="15"/>
  <c r="F122" i="15"/>
  <c r="F118" i="15"/>
  <c r="F131" i="15" s="1"/>
  <c r="F104" i="15"/>
  <c r="F97" i="15"/>
  <c r="F93" i="15"/>
  <c r="F100" i="15" s="1"/>
  <c r="G96" i="15"/>
  <c r="G152" i="15"/>
  <c r="G148" i="15"/>
  <c r="G144" i="15"/>
  <c r="F152" i="15"/>
  <c r="F157" i="15" s="1"/>
  <c r="F148" i="15"/>
  <c r="F144" i="15"/>
  <c r="G133" i="15"/>
  <c r="G128" i="15"/>
  <c r="G124" i="15"/>
  <c r="G120" i="15"/>
  <c r="G116" i="15"/>
  <c r="G102" i="15"/>
  <c r="G99" i="15"/>
  <c r="G82" i="15"/>
  <c r="G78" i="15"/>
  <c r="G75" i="15"/>
  <c r="G77" i="15" s="1"/>
  <c r="C292" i="15"/>
  <c r="C293" i="15"/>
  <c r="D293" i="15"/>
  <c r="C295" i="15"/>
  <c r="F346" i="16" l="1"/>
  <c r="F249" i="16"/>
  <c r="F372" i="16"/>
  <c r="G227" i="16"/>
  <c r="F227" i="16"/>
  <c r="G249" i="16"/>
  <c r="G100" i="15"/>
  <c r="C296" i="15"/>
  <c r="C297" i="15"/>
  <c r="C298" i="15"/>
  <c r="C302" i="15"/>
  <c r="C303" i="15"/>
  <c r="C304" i="15"/>
  <c r="C307" i="15"/>
  <c r="F9" i="14"/>
  <c r="F10" i="14"/>
</calcChain>
</file>

<file path=xl/sharedStrings.xml><?xml version="1.0" encoding="utf-8"?>
<sst xmlns="http://schemas.openxmlformats.org/spreadsheetml/2006/main" count="2354" uniqueCount="1800">
  <si>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</si>
  <si>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</si>
  <si>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</si>
  <si>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</si>
  <si>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</si>
  <si>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</si>
  <si>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</si>
  <si>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</si>
  <si>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</si>
  <si>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</si>
  <si>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</si>
  <si>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</si>
  <si>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</si>
  <si>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</si>
  <si>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</si>
  <si>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</si>
  <si>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</si>
  <si>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</si>
  <si>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</si>
  <si>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</si>
  <si>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</si>
  <si>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</si>
  <si>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</si>
  <si>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</si>
  <si>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</si>
  <si>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</si>
  <si>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</si>
  <si>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</si>
  <si>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</si>
  <si>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</si>
  <si>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</si>
  <si>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</si>
  <si>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</si>
  <si>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</si>
  <si>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</si>
  <si>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</si>
  <si>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</si>
  <si>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</si>
  <si>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</si>
  <si>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</si>
  <si>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</si>
  <si>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</si>
  <si>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</si>
  <si>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</si>
  <si>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</si>
  <si>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</si>
  <si>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</si>
  <si>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</si>
  <si>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</si>
  <si>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</si>
  <si>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</si>
  <si>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</si>
  <si>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</si>
  <si>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</si>
  <si>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</si>
  <si>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</si>
  <si>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</si>
  <si>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</si>
  <si>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</si>
  <si>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</si>
  <si>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</si>
  <si>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</si>
  <si>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</si>
  <si>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</si>
  <si>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</si>
  <si>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</si>
  <si>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</si>
  <si>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</si>
  <si>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</si>
  <si>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</si>
  <si>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</si>
  <si>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</si>
  <si>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</si>
  <si>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</si>
  <si>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</si>
  <si>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</si>
  <si>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</si>
  <si>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</si>
  <si>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</si>
  <si>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</si>
  <si>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</si>
  <si>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</si>
  <si>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</si>
  <si>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</si>
  <si>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</si>
  <si>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</si>
  <si>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</si>
  <si>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</si>
  <si>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</si>
  <si>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</si>
  <si>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</si>
  <si>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</si>
  <si>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</si>
  <si>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</si>
  <si>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</si>
  <si>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</si>
  <si>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</si>
  <si>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</si>
  <si>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</si>
  <si>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</si>
  <si>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</si>
  <si>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</si>
  <si>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</si>
  <si>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</si>
  <si>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</si>
  <si>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</si>
  <si>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</si>
  <si>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</si>
  <si>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</si>
  <si>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</si>
  <si>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</si>
  <si>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</si>
  <si>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</si>
  <si>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</si>
  <si>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</si>
  <si>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</si>
  <si>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</si>
  <si>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</si>
  <si>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</si>
  <si>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</si>
  <si>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</si>
  <si>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</si>
  <si>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</si>
  <si>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</si>
  <si>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</si>
  <si>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</si>
  <si>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</si>
  <si>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</si>
  <si>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</si>
  <si>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</si>
  <si>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</si>
  <si>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</si>
  <si>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</si>
  <si>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</si>
  <si>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</si>
  <si>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</si>
  <si>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</si>
  <si>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</si>
  <si>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</si>
  <si>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</si>
  <si>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</si>
  <si>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</si>
  <si>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</si>
  <si>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</si>
  <si>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</si>
  <si>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</si>
  <si>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</si>
  <si>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</si>
  <si>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</si>
  <si>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</si>
  <si>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</si>
  <si>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</si>
  <si>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</si>
  <si>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</si>
  <si>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</si>
  <si>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</si>
  <si>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</si>
  <si>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</si>
  <si>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</si>
  <si>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</si>
  <si>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</si>
  <si>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</si>
  <si>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</si>
  <si>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</si>
  <si>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</si>
  <si>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</si>
  <si>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</si>
  <si>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</si>
  <si>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</si>
  <si>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</si>
  <si>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</si>
  <si>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</si>
  <si>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</si>
  <si>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</si>
  <si>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</si>
  <si>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</si>
  <si>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</si>
  <si>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</si>
  <si>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</si>
  <si>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</si>
  <si>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</si>
  <si>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</si>
  <si>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</si>
  <si>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</si>
  <si>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</si>
  <si>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</si>
  <si>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</si>
  <si>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</si>
  <si>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</si>
  <si>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</si>
  <si>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</si>
  <si>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</si>
  <si>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</si>
  <si>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</si>
  <si>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</si>
  <si>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</si>
  <si>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</si>
  <si>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</si>
  <si>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</si>
  <si>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</si>
  <si>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</si>
  <si>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</si>
  <si>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</si>
  <si>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</si>
  <si>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</si>
  <si>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</si>
  <si>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</si>
  <si>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</si>
  <si>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</si>
  <si>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</si>
  <si>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</si>
  <si>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</si>
  <si>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</si>
  <si>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</si>
  <si>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</si>
  <si>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</si>
  <si>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</si>
  <si>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</si>
  <si>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</si>
  <si>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</si>
  <si>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</si>
  <si>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</si>
  <si>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</si>
  <si>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</si>
  <si>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</si>
  <si>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</si>
  <si>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</si>
  <si>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</si>
  <si>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</si>
  <si>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</si>
  <si>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</si>
  <si>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</si>
  <si>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</si>
  <si>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</si>
  <si>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</si>
  <si>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</si>
  <si>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</si>
  <si>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</si>
  <si>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</si>
  <si>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</si>
  <si>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</si>
  <si>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</si>
  <si>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</si>
  <si>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</si>
  <si>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</si>
  <si>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</si>
  <si>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</si>
  <si>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</si>
  <si>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</si>
  <si>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</si>
  <si>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</si>
  <si>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</si>
  <si>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</si>
  <si>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</si>
  <si>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</si>
  <si>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</si>
  <si>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</si>
  <si>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</si>
  <si>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</si>
  <si>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</si>
  <si>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</si>
  <si>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</si>
  <si>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</si>
  <si>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</si>
  <si>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</si>
  <si>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</si>
  <si>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</si>
  <si>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</si>
  <si>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</si>
  <si>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</si>
  <si>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</si>
  <si>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</si>
  <si>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</si>
  <si>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</si>
  <si>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</si>
  <si>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</si>
  <si>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</si>
  <si>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</si>
  <si>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</si>
  <si>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</si>
  <si>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</si>
  <si>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</si>
  <si>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</si>
  <si>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</si>
  <si>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</si>
  <si>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</si>
  <si>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</si>
  <si>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</si>
  <si>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</si>
  <si>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</si>
  <si>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</si>
  <si>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</si>
  <si>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</si>
  <si>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</si>
  <si>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</si>
  <si>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</si>
  <si>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</si>
  <si>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</si>
  <si>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</si>
  <si>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</si>
  <si>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</si>
  <si>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</si>
  <si>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</si>
  <si>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</si>
  <si>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</si>
  <si>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</si>
  <si>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</si>
  <si>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</si>
  <si>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</si>
  <si>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</si>
  <si>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</si>
  <si>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</si>
  <si>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</si>
  <si>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</si>
  <si>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</si>
  <si>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</si>
  <si>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</si>
  <si>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</si>
  <si>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</si>
  <si>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</si>
  <si>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</si>
  <si>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</si>
  <si>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</si>
  <si>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</si>
  <si>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</si>
  <si>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</si>
  <si>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</si>
  <si>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</si>
  <si>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</si>
  <si>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</si>
  <si>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</si>
  <si>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</si>
  <si>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</si>
  <si>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</si>
  <si>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</si>
  <si>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</si>
  <si>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</si>
  <si>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</si>
  <si>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</si>
  <si>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</si>
  <si>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</si>
  <si>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</si>
  <si>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</si>
  <si>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</si>
  <si>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</si>
  <si>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</si>
  <si>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</si>
  <si>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</si>
  <si>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</si>
  <si>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</si>
  <si>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</si>
  <si>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</si>
  <si>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</si>
  <si>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</si>
  <si>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</si>
  <si>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</si>
  <si>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</si>
  <si>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</si>
  <si>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</si>
  <si>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</si>
  <si>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</si>
  <si>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</si>
  <si>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</si>
  <si>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</si>
  <si>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</si>
  <si>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</si>
  <si>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</si>
  <si>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</si>
  <si>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</si>
  <si>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</si>
  <si>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</si>
  <si>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</si>
  <si>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</si>
  <si>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</si>
  <si>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</si>
  <si>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</si>
  <si>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</si>
  <si>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</si>
  <si>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</si>
  <si>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</si>
  <si>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</si>
  <si>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link to Glossary HG.1.15</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</si>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</sst>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9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49" fontId="25" fillId="5"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3" fontId="24" fillId="3" borderId="6"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9" fillId="0" borderId="0" xfId="4"/>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2" fillId="0" borderId="0" xfId="4" applyFont="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0" borderId="0" xfId="4" applyFont="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left"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6" applyNumberFormat="1" applyFont="1" applyAlignment="1">
      <alignment horizontal="center" vertical="center" wrapText="1"/>
    </xf>
    <xf numFmtId="4" fontId="40" fillId="0" borderId="0" xfId="6" applyNumberFormat="1" applyFont="1" applyAlignment="1">
      <alignment horizontal="center" vertical="center" wrapText="1"/>
    </xf>
    <xf numFmtId="3" fontId="40" fillId="0" borderId="0" xfId="4" applyNumberFormat="1" applyFont="1" applyAlignment="1">
      <alignment horizontal="center" vertical="center" wrapText="1"/>
    </xf>
    <xf numFmtId="170" fontId="40" fillId="0" borderId="0" xfId="1" quotePrefix="1" applyNumberFormat="1" applyFont="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63CCB55D-A510-44A0-9584-2CB46AB406C8}"/>
    <cellStyle name="Normal" xfId="0" builtinId="0"/>
    <cellStyle name="Normal 2" xfId="1" xr:uid="{4E6356CF-AB8C-41D0-8904-C282E77157D2}"/>
    <cellStyle name="Normal 3" xfId="4" xr:uid="{54179A1A-250B-4FDE-83BB-BBB4C9E0B148}"/>
    <cellStyle name="Normal 4" xfId="3" xr:uid="{29A4104F-0DD8-45F2-AF7B-E49A24276DDA}"/>
    <cellStyle name="Percent 2" xfId="5" xr:uid="{9CCDF85D-77F7-43DD-BBE4-DEFD70DEC561}"/>
    <cellStyle name="Percent 3" xfId="6" xr:uid="{AD056FF0-7F1C-485B-A215-7C2F764AD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63A875B7-6906-495E-8928-100DF2BE3C80}"/>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44450</xdr:colOff>
      <xdr:row>0</xdr:row>
      <xdr:rowOff>0</xdr:rowOff>
    </xdr:from>
    <xdr:to>
      <xdr:col>1</xdr:col>
      <xdr:colOff>904875</xdr:colOff>
      <xdr:row>1</xdr:row>
      <xdr:rowOff>842010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44450" y="0"/>
          <a:ext cx="10718800" cy="616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2</xdr:col>
      <xdr:colOff>0</xdr:colOff>
      <xdr:row>12</xdr:row>
      <xdr:rowOff>95250</xdr:rowOff>
    </xdr:from>
    <xdr:to>
      <xdr:col>6</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6</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6</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35814</xdr:rowOff>
    </xdr:from>
    <xdr:to>
      <xdr:col>6</xdr:col>
      <xdr:colOff>3134106</xdr:colOff>
      <xdr:row>20</xdr:row>
      <xdr:rowOff>4294378</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6</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0</xdr:col>
      <xdr:colOff>35814</xdr:colOff>
      <xdr:row>24</xdr:row>
      <xdr:rowOff>35814</xdr:rowOff>
    </xdr:from>
    <xdr:to>
      <xdr:col>6</xdr:col>
      <xdr:colOff>2950464</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3</xdr:col>
      <xdr:colOff>476250</xdr:colOff>
      <xdr:row>26</xdr:row>
      <xdr:rowOff>47498</xdr:rowOff>
    </xdr:from>
    <xdr:to>
      <xdr:col>6</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3</xdr:col>
      <xdr:colOff>169926</xdr:colOff>
      <xdr:row>28</xdr:row>
      <xdr:rowOff>456946</xdr:rowOff>
    </xdr:from>
    <xdr:to>
      <xdr:col>6</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3</xdr:col>
      <xdr:colOff>95250</xdr:colOff>
      <xdr:row>30</xdr:row>
      <xdr:rowOff>35814</xdr:rowOff>
    </xdr:from>
    <xdr:to>
      <xdr:col>6</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3</xdr:col>
      <xdr:colOff>314452</xdr:colOff>
      <xdr:row>32</xdr:row>
      <xdr:rowOff>104902</xdr:rowOff>
    </xdr:from>
    <xdr:to>
      <xdr:col>6</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6</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3</xdr:col>
      <xdr:colOff>43942</xdr:colOff>
      <xdr:row>36</xdr:row>
      <xdr:rowOff>115062</xdr:rowOff>
    </xdr:from>
    <xdr:to>
      <xdr:col>6</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3</xdr:col>
      <xdr:colOff>151892</xdr:colOff>
      <xdr:row>38</xdr:row>
      <xdr:rowOff>35814</xdr:rowOff>
    </xdr:from>
    <xdr:to>
      <xdr:col>6</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3</xdr:col>
      <xdr:colOff>238252</xdr:colOff>
      <xdr:row>40</xdr:row>
      <xdr:rowOff>35814</xdr:rowOff>
    </xdr:from>
    <xdr:to>
      <xdr:col>6</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3</xdr:col>
      <xdr:colOff>162560</xdr:colOff>
      <xdr:row>42</xdr:row>
      <xdr:rowOff>35814</xdr:rowOff>
    </xdr:from>
    <xdr:to>
      <xdr:col>6</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1</xdr:col>
      <xdr:colOff>0</xdr:colOff>
      <xdr:row>44</xdr:row>
      <xdr:rowOff>107950</xdr:rowOff>
    </xdr:from>
    <xdr:to>
      <xdr:col>6</xdr:col>
      <xdr:colOff>1911604</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1</xdr:col>
      <xdr:colOff>3556</xdr:colOff>
      <xdr:row>46</xdr:row>
      <xdr:rowOff>122174</xdr:rowOff>
    </xdr:from>
    <xdr:to>
      <xdr:col>6</xdr:col>
      <xdr:colOff>1917954</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20F5-EC6E-4865-93B9-2D2692709F58}">
  <sheetPr>
    <tabColor rgb="FFE36E00"/>
  </sheetPr>
  <dimension ref="A1:A174"/>
  <sheetViews>
    <sheetView tabSelected="1" zoomScale="60" zoomScaleNormal="60" workbookViewId="0"/>
  </sheetViews>
  <sheetFormatPr defaultColWidth="9.109375" defaultRowHeight="14.4" x14ac:dyDescent="0.3"/>
  <cols>
    <col min="1" max="1" width="242" style="116" customWidth="1"/>
    <col min="2" max="16384" width="9.109375" style="116"/>
  </cols>
  <sheetData>
    <row r="1" spans="1:1" ht="31.2" x14ac:dyDescent="0.3">
      <c r="A1" s="276" t="s">
        <v>1799</v>
      </c>
    </row>
    <row r="3" spans="1:1" ht="15" x14ac:dyDescent="0.3">
      <c r="A3" s="296"/>
    </row>
    <row r="4" spans="1:1" ht="34.799999999999997" x14ac:dyDescent="0.3">
      <c r="A4" s="292" t="s">
        <v>1798</v>
      </c>
    </row>
    <row r="5" spans="1:1" ht="34.799999999999997" x14ac:dyDescent="0.3">
      <c r="A5" s="292" t="s">
        <v>1797</v>
      </c>
    </row>
    <row r="6" spans="1:1" ht="52.2" x14ac:dyDescent="0.3">
      <c r="A6" s="292" t="s">
        <v>1796</v>
      </c>
    </row>
    <row r="7" spans="1:1" ht="17.399999999999999" x14ac:dyDescent="0.3">
      <c r="A7" s="292"/>
    </row>
    <row r="8" spans="1:1" ht="18" x14ac:dyDescent="0.3">
      <c r="A8" s="291" t="s">
        <v>1795</v>
      </c>
    </row>
    <row r="9" spans="1:1" ht="34.799999999999997" x14ac:dyDescent="0.35">
      <c r="A9" s="294" t="s">
        <v>1794</v>
      </c>
    </row>
    <row r="10" spans="1:1" ht="87" x14ac:dyDescent="0.3">
      <c r="A10" s="290" t="s">
        <v>1793</v>
      </c>
    </row>
    <row r="11" spans="1:1" ht="34.799999999999997" x14ac:dyDescent="0.3">
      <c r="A11" s="290" t="s">
        <v>1792</v>
      </c>
    </row>
    <row r="12" spans="1:1" ht="17.399999999999999" x14ac:dyDescent="0.3">
      <c r="A12" s="290" t="s">
        <v>1791</v>
      </c>
    </row>
    <row r="13" spans="1:1" ht="17.399999999999999" x14ac:dyDescent="0.3">
      <c r="A13" s="290" t="s">
        <v>1790</v>
      </c>
    </row>
    <row r="14" spans="1:1" ht="34.799999999999997" x14ac:dyDescent="0.3">
      <c r="A14" s="290" t="s">
        <v>1789</v>
      </c>
    </row>
    <row r="15" spans="1:1" ht="17.399999999999999" x14ac:dyDescent="0.3">
      <c r="A15" s="290"/>
    </row>
    <row r="16" spans="1:1" ht="18" x14ac:dyDescent="0.3">
      <c r="A16" s="291" t="s">
        <v>1788</v>
      </c>
    </row>
    <row r="17" spans="1:1" ht="17.399999999999999" x14ac:dyDescent="0.3">
      <c r="A17" s="287" t="s">
        <v>1787</v>
      </c>
    </row>
    <row r="18" spans="1:1" ht="34.799999999999997" x14ac:dyDescent="0.3">
      <c r="A18" s="288" t="s">
        <v>1786</v>
      </c>
    </row>
    <row r="19" spans="1:1" ht="34.799999999999997" x14ac:dyDescent="0.3">
      <c r="A19" s="288" t="s">
        <v>1785</v>
      </c>
    </row>
    <row r="20" spans="1:1" ht="52.2" x14ac:dyDescent="0.3">
      <c r="A20" s="288" t="s">
        <v>1784</v>
      </c>
    </row>
    <row r="21" spans="1:1" ht="87" x14ac:dyDescent="0.3">
      <c r="A21" s="288" t="s">
        <v>1783</v>
      </c>
    </row>
    <row r="22" spans="1:1" ht="52.2" x14ac:dyDescent="0.3">
      <c r="A22" s="288" t="s">
        <v>1782</v>
      </c>
    </row>
    <row r="23" spans="1:1" ht="34.799999999999997" x14ac:dyDescent="0.3">
      <c r="A23" s="288" t="s">
        <v>1781</v>
      </c>
    </row>
    <row r="24" spans="1:1" ht="17.399999999999999" x14ac:dyDescent="0.3">
      <c r="A24" s="288" t="s">
        <v>1780</v>
      </c>
    </row>
    <row r="25" spans="1:1" ht="17.399999999999999" x14ac:dyDescent="0.3">
      <c r="A25" s="287" t="s">
        <v>1779</v>
      </c>
    </row>
    <row r="26" spans="1:1" ht="52.2" x14ac:dyDescent="0.35">
      <c r="A26" s="286" t="s">
        <v>1778</v>
      </c>
    </row>
    <row r="27" spans="1:1" ht="17.399999999999999" x14ac:dyDescent="0.35">
      <c r="A27" s="286" t="s">
        <v>1777</v>
      </c>
    </row>
    <row r="28" spans="1:1" ht="17.399999999999999" x14ac:dyDescent="0.3">
      <c r="A28" s="287" t="s">
        <v>1776</v>
      </c>
    </row>
    <row r="29" spans="1:1" ht="34.799999999999997" x14ac:dyDescent="0.3">
      <c r="A29" s="288" t="s">
        <v>1775</v>
      </c>
    </row>
    <row r="30" spans="1:1" ht="34.799999999999997" x14ac:dyDescent="0.3">
      <c r="A30" s="288" t="s">
        <v>1774</v>
      </c>
    </row>
    <row r="31" spans="1:1" ht="34.799999999999997" x14ac:dyDescent="0.3">
      <c r="A31" s="288" t="s">
        <v>1773</v>
      </c>
    </row>
    <row r="32" spans="1:1" ht="34.799999999999997" x14ac:dyDescent="0.3">
      <c r="A32" s="288" t="s">
        <v>1772</v>
      </c>
    </row>
    <row r="33" spans="1:1" ht="17.399999999999999" x14ac:dyDescent="0.3">
      <c r="A33" s="288"/>
    </row>
    <row r="34" spans="1:1" ht="18" x14ac:dyDescent="0.3">
      <c r="A34" s="291" t="s">
        <v>1771</v>
      </c>
    </row>
    <row r="35" spans="1:1" ht="17.399999999999999" x14ac:dyDescent="0.3">
      <c r="A35" s="287" t="s">
        <v>1770</v>
      </c>
    </row>
    <row r="36" spans="1:1" ht="34.799999999999997" x14ac:dyDescent="0.3">
      <c r="A36" s="288" t="s">
        <v>1769</v>
      </c>
    </row>
    <row r="37" spans="1:1" ht="34.799999999999997" x14ac:dyDescent="0.3">
      <c r="A37" s="288" t="s">
        <v>1768</v>
      </c>
    </row>
    <row r="38" spans="1:1" ht="34.799999999999997" x14ac:dyDescent="0.3">
      <c r="A38" s="288" t="s">
        <v>1767</v>
      </c>
    </row>
    <row r="39" spans="1:1" ht="17.399999999999999" x14ac:dyDescent="0.3">
      <c r="A39" s="288" t="s">
        <v>1766</v>
      </c>
    </row>
    <row r="40" spans="1:1" ht="34.799999999999997" x14ac:dyDescent="0.3">
      <c r="A40" s="288" t="s">
        <v>1765</v>
      </c>
    </row>
    <row r="41" spans="1:1" ht="17.399999999999999" x14ac:dyDescent="0.3">
      <c r="A41" s="287" t="s">
        <v>1764</v>
      </c>
    </row>
    <row r="42" spans="1:1" ht="17.399999999999999" x14ac:dyDescent="0.3">
      <c r="A42" s="288" t="s">
        <v>1763</v>
      </c>
    </row>
    <row r="43" spans="1:1" ht="17.399999999999999" x14ac:dyDescent="0.35">
      <c r="A43" s="286" t="s">
        <v>1762</v>
      </c>
    </row>
    <row r="44" spans="1:1" ht="17.399999999999999" x14ac:dyDescent="0.3">
      <c r="A44" s="287" t="s">
        <v>1761</v>
      </c>
    </row>
    <row r="45" spans="1:1" ht="34.799999999999997" x14ac:dyDescent="0.35">
      <c r="A45" s="286" t="s">
        <v>1760</v>
      </c>
    </row>
    <row r="46" spans="1:1" ht="34.799999999999997" x14ac:dyDescent="0.3">
      <c r="A46" s="288" t="s">
        <v>1759</v>
      </c>
    </row>
    <row r="47" spans="1:1" ht="52.2" x14ac:dyDescent="0.3">
      <c r="A47" s="288" t="s">
        <v>1758</v>
      </c>
    </row>
    <row r="48" spans="1:1" ht="17.399999999999999" x14ac:dyDescent="0.3">
      <c r="A48" s="288" t="s">
        <v>1757</v>
      </c>
    </row>
    <row r="49" spans="1:1" ht="17.399999999999999" x14ac:dyDescent="0.35">
      <c r="A49" s="286" t="s">
        <v>1756</v>
      </c>
    </row>
    <row r="50" spans="1:1" ht="17.399999999999999" x14ac:dyDescent="0.3">
      <c r="A50" s="287" t="s">
        <v>1755</v>
      </c>
    </row>
    <row r="51" spans="1:1" ht="34.799999999999997" x14ac:dyDescent="0.35">
      <c r="A51" s="286" t="s">
        <v>1754</v>
      </c>
    </row>
    <row r="52" spans="1:1" ht="17.399999999999999" x14ac:dyDescent="0.3">
      <c r="A52" s="288" t="s">
        <v>1753</v>
      </c>
    </row>
    <row r="53" spans="1:1" ht="34.799999999999997" x14ac:dyDescent="0.35">
      <c r="A53" s="286" t="s">
        <v>1752</v>
      </c>
    </row>
    <row r="54" spans="1:1" ht="17.399999999999999" x14ac:dyDescent="0.3">
      <c r="A54" s="287" t="s">
        <v>1751</v>
      </c>
    </row>
    <row r="55" spans="1:1" ht="17.399999999999999" x14ac:dyDescent="0.35">
      <c r="A55" s="286" t="s">
        <v>1750</v>
      </c>
    </row>
    <row r="56" spans="1:1" ht="34.799999999999997" x14ac:dyDescent="0.3">
      <c r="A56" s="288" t="s">
        <v>1749</v>
      </c>
    </row>
    <row r="57" spans="1:1" ht="17.399999999999999" x14ac:dyDescent="0.3">
      <c r="A57" s="288" t="s">
        <v>1748</v>
      </c>
    </row>
    <row r="58" spans="1:1" ht="34.799999999999997" x14ac:dyDescent="0.3">
      <c r="A58" s="288" t="s">
        <v>1747</v>
      </c>
    </row>
    <row r="59" spans="1:1" ht="17.399999999999999" x14ac:dyDescent="0.3">
      <c r="A59" s="287" t="s">
        <v>1746</v>
      </c>
    </row>
    <row r="60" spans="1:1" ht="34.799999999999997" x14ac:dyDescent="0.3">
      <c r="A60" s="288" t="s">
        <v>1745</v>
      </c>
    </row>
    <row r="61" spans="1:1" ht="17.399999999999999" x14ac:dyDescent="0.3">
      <c r="A61" s="295"/>
    </row>
    <row r="62" spans="1:1" ht="18" x14ac:dyDescent="0.3">
      <c r="A62" s="291" t="s">
        <v>1744</v>
      </c>
    </row>
    <row r="63" spans="1:1" ht="17.399999999999999" x14ac:dyDescent="0.3">
      <c r="A63" s="287" t="s">
        <v>1743</v>
      </c>
    </row>
    <row r="64" spans="1:1" ht="34.799999999999997" x14ac:dyDescent="0.3">
      <c r="A64" s="288" t="s">
        <v>1742</v>
      </c>
    </row>
    <row r="65" spans="1:1" ht="17.399999999999999" x14ac:dyDescent="0.3">
      <c r="A65" s="288" t="s">
        <v>1741</v>
      </c>
    </row>
    <row r="66" spans="1:1" ht="52.2" x14ac:dyDescent="0.3">
      <c r="A66" s="290" t="s">
        <v>1740</v>
      </c>
    </row>
    <row r="67" spans="1:1" ht="34.799999999999997" x14ac:dyDescent="0.3">
      <c r="A67" s="290" t="s">
        <v>1739</v>
      </c>
    </row>
    <row r="68" spans="1:1" ht="34.799999999999997" x14ac:dyDescent="0.3">
      <c r="A68" s="290" t="s">
        <v>1738</v>
      </c>
    </row>
    <row r="69" spans="1:1" ht="17.399999999999999" x14ac:dyDescent="0.3">
      <c r="A69" s="293" t="s">
        <v>1737</v>
      </c>
    </row>
    <row r="70" spans="1:1" ht="52.2" x14ac:dyDescent="0.3">
      <c r="A70" s="290" t="s">
        <v>1736</v>
      </c>
    </row>
    <row r="71" spans="1:1" ht="17.399999999999999" x14ac:dyDescent="0.3">
      <c r="A71" s="290" t="s">
        <v>1735</v>
      </c>
    </row>
    <row r="72" spans="1:1" ht="17.399999999999999" x14ac:dyDescent="0.3">
      <c r="A72" s="293" t="s">
        <v>1734</v>
      </c>
    </row>
    <row r="73" spans="1:1" ht="17.399999999999999" x14ac:dyDescent="0.3">
      <c r="A73" s="290" t="s">
        <v>1733</v>
      </c>
    </row>
    <row r="74" spans="1:1" ht="17.399999999999999" x14ac:dyDescent="0.3">
      <c r="A74" s="293" t="s">
        <v>1732</v>
      </c>
    </row>
    <row r="75" spans="1:1" ht="34.799999999999997" x14ac:dyDescent="0.3">
      <c r="A75" s="290" t="s">
        <v>1731</v>
      </c>
    </row>
    <row r="76" spans="1:1" ht="17.399999999999999" x14ac:dyDescent="0.3">
      <c r="A76" s="290" t="s">
        <v>1730</v>
      </c>
    </row>
    <row r="77" spans="1:1" ht="52.2" x14ac:dyDescent="0.3">
      <c r="A77" s="290" t="s">
        <v>1729</v>
      </c>
    </row>
    <row r="78" spans="1:1" ht="17.399999999999999" x14ac:dyDescent="0.3">
      <c r="A78" s="293" t="s">
        <v>1728</v>
      </c>
    </row>
    <row r="79" spans="1:1" ht="17.399999999999999" x14ac:dyDescent="0.35">
      <c r="A79" s="294" t="s">
        <v>1727</v>
      </c>
    </row>
    <row r="80" spans="1:1" ht="17.399999999999999" x14ac:dyDescent="0.3">
      <c r="A80" s="293" t="s">
        <v>1726</v>
      </c>
    </row>
    <row r="81" spans="1:1" ht="34.799999999999997" x14ac:dyDescent="0.3">
      <c r="A81" s="290" t="s">
        <v>1725</v>
      </c>
    </row>
    <row r="82" spans="1:1" ht="34.799999999999997" x14ac:dyDescent="0.3">
      <c r="A82" s="290" t="s">
        <v>1724</v>
      </c>
    </row>
    <row r="83" spans="1:1" ht="34.799999999999997" x14ac:dyDescent="0.3">
      <c r="A83" s="290" t="s">
        <v>1723</v>
      </c>
    </row>
    <row r="84" spans="1:1" ht="34.799999999999997" x14ac:dyDescent="0.3">
      <c r="A84" s="290" t="s">
        <v>1722</v>
      </c>
    </row>
    <row r="85" spans="1:1" ht="34.799999999999997" x14ac:dyDescent="0.3">
      <c r="A85" s="290" t="s">
        <v>1721</v>
      </c>
    </row>
    <row r="86" spans="1:1" ht="17.399999999999999" x14ac:dyDescent="0.3">
      <c r="A86" s="293" t="s">
        <v>1720</v>
      </c>
    </row>
    <row r="87" spans="1:1" ht="17.399999999999999" x14ac:dyDescent="0.3">
      <c r="A87" s="290" t="s">
        <v>1719</v>
      </c>
    </row>
    <row r="88" spans="1:1" ht="34.799999999999997" x14ac:dyDescent="0.3">
      <c r="A88" s="290" t="s">
        <v>1718</v>
      </c>
    </row>
    <row r="89" spans="1:1" ht="17.399999999999999" x14ac:dyDescent="0.3">
      <c r="A89" s="293" t="s">
        <v>1717</v>
      </c>
    </row>
    <row r="90" spans="1:1" ht="34.799999999999997" x14ac:dyDescent="0.3">
      <c r="A90" s="290" t="s">
        <v>1716</v>
      </c>
    </row>
    <row r="91" spans="1:1" ht="17.399999999999999" x14ac:dyDescent="0.3">
      <c r="A91" s="293" t="s">
        <v>1715</v>
      </c>
    </row>
    <row r="92" spans="1:1" ht="17.399999999999999" x14ac:dyDescent="0.35">
      <c r="A92" s="294" t="s">
        <v>1714</v>
      </c>
    </row>
    <row r="93" spans="1:1" ht="17.399999999999999" x14ac:dyDescent="0.3">
      <c r="A93" s="290" t="s">
        <v>1713</v>
      </c>
    </row>
    <row r="94" spans="1:1" ht="17.399999999999999" x14ac:dyDescent="0.3">
      <c r="A94" s="290"/>
    </row>
    <row r="95" spans="1:1" ht="18" x14ac:dyDescent="0.3">
      <c r="A95" s="291" t="s">
        <v>1712</v>
      </c>
    </row>
    <row r="96" spans="1:1" ht="34.799999999999997" x14ac:dyDescent="0.35">
      <c r="A96" s="294" t="s">
        <v>1711</v>
      </c>
    </row>
    <row r="97" spans="1:1" ht="17.399999999999999" x14ac:dyDescent="0.35">
      <c r="A97" s="294" t="s">
        <v>1710</v>
      </c>
    </row>
    <row r="98" spans="1:1" ht="17.399999999999999" x14ac:dyDescent="0.3">
      <c r="A98" s="293" t="s">
        <v>1709</v>
      </c>
    </row>
    <row r="99" spans="1:1" ht="17.399999999999999" x14ac:dyDescent="0.3">
      <c r="A99" s="292" t="s">
        <v>1708</v>
      </c>
    </row>
    <row r="100" spans="1:1" ht="17.399999999999999" x14ac:dyDescent="0.3">
      <c r="A100" s="290" t="s">
        <v>1707</v>
      </c>
    </row>
    <row r="101" spans="1:1" ht="17.399999999999999" x14ac:dyDescent="0.3">
      <c r="A101" s="290" t="s">
        <v>1706</v>
      </c>
    </row>
    <row r="102" spans="1:1" ht="17.399999999999999" x14ac:dyDescent="0.3">
      <c r="A102" s="290" t="s">
        <v>1705</v>
      </c>
    </row>
    <row r="103" spans="1:1" ht="17.399999999999999" x14ac:dyDescent="0.3">
      <c r="A103" s="290" t="s">
        <v>1704</v>
      </c>
    </row>
    <row r="104" spans="1:1" ht="34.799999999999997" x14ac:dyDescent="0.3">
      <c r="A104" s="290" t="s">
        <v>1703</v>
      </c>
    </row>
    <row r="105" spans="1:1" ht="17.399999999999999" x14ac:dyDescent="0.3">
      <c r="A105" s="292" t="s">
        <v>1702</v>
      </c>
    </row>
    <row r="106" spans="1:1" ht="17.399999999999999" x14ac:dyDescent="0.3">
      <c r="A106" s="290" t="s">
        <v>1701</v>
      </c>
    </row>
    <row r="107" spans="1:1" ht="17.399999999999999" x14ac:dyDescent="0.3">
      <c r="A107" s="290" t="s">
        <v>1700</v>
      </c>
    </row>
    <row r="108" spans="1:1" ht="17.399999999999999" x14ac:dyDescent="0.3">
      <c r="A108" s="290" t="s">
        <v>1699</v>
      </c>
    </row>
    <row r="109" spans="1:1" ht="17.399999999999999" x14ac:dyDescent="0.3">
      <c r="A109" s="290" t="s">
        <v>1698</v>
      </c>
    </row>
    <row r="110" spans="1:1" ht="17.399999999999999" x14ac:dyDescent="0.3">
      <c r="A110" s="290" t="s">
        <v>1697</v>
      </c>
    </row>
    <row r="111" spans="1:1" ht="17.399999999999999" x14ac:dyDescent="0.3">
      <c r="A111" s="290" t="s">
        <v>1696</v>
      </c>
    </row>
    <row r="112" spans="1:1" ht="17.399999999999999" x14ac:dyDescent="0.3">
      <c r="A112" s="293" t="s">
        <v>1695</v>
      </c>
    </row>
    <row r="113" spans="1:1" ht="17.399999999999999" x14ac:dyDescent="0.3">
      <c r="A113" s="290" t="s">
        <v>1694</v>
      </c>
    </row>
    <row r="114" spans="1:1" ht="17.399999999999999" x14ac:dyDescent="0.3">
      <c r="A114" s="292" t="s">
        <v>1693</v>
      </c>
    </row>
    <row r="115" spans="1:1" ht="17.399999999999999" x14ac:dyDescent="0.3">
      <c r="A115" s="290" t="s">
        <v>1692</v>
      </c>
    </row>
    <row r="116" spans="1:1" ht="17.399999999999999" x14ac:dyDescent="0.3">
      <c r="A116" s="290" t="s">
        <v>1691</v>
      </c>
    </row>
    <row r="117" spans="1:1" ht="17.399999999999999" x14ac:dyDescent="0.3">
      <c r="A117" s="292" t="s">
        <v>1690</v>
      </c>
    </row>
    <row r="118" spans="1:1" ht="17.399999999999999" x14ac:dyDescent="0.3">
      <c r="A118" s="290" t="s">
        <v>1689</v>
      </c>
    </row>
    <row r="119" spans="1:1" ht="17.399999999999999" x14ac:dyDescent="0.3">
      <c r="A119" s="290" t="s">
        <v>1688</v>
      </c>
    </row>
    <row r="120" spans="1:1" ht="17.399999999999999" x14ac:dyDescent="0.3">
      <c r="A120" s="290" t="s">
        <v>1687</v>
      </c>
    </row>
    <row r="121" spans="1:1" ht="17.399999999999999" x14ac:dyDescent="0.3">
      <c r="A121" s="293" t="s">
        <v>1686</v>
      </c>
    </row>
    <row r="122" spans="1:1" ht="17.399999999999999" x14ac:dyDescent="0.3">
      <c r="A122" s="292" t="s">
        <v>1685</v>
      </c>
    </row>
    <row r="123" spans="1:1" ht="17.399999999999999" x14ac:dyDescent="0.3">
      <c r="A123" s="292" t="s">
        <v>1684</v>
      </c>
    </row>
    <row r="124" spans="1:1" ht="17.399999999999999" x14ac:dyDescent="0.3">
      <c r="A124" s="290" t="s">
        <v>1683</v>
      </c>
    </row>
    <row r="125" spans="1:1" ht="17.399999999999999" x14ac:dyDescent="0.3">
      <c r="A125" s="290" t="s">
        <v>1682</v>
      </c>
    </row>
    <row r="126" spans="1:1" ht="17.399999999999999" x14ac:dyDescent="0.3">
      <c r="A126" s="290" t="s">
        <v>1681</v>
      </c>
    </row>
    <row r="127" spans="1:1" ht="17.399999999999999" x14ac:dyDescent="0.3">
      <c r="A127" s="290" t="s">
        <v>1680</v>
      </c>
    </row>
    <row r="128" spans="1:1" ht="17.399999999999999" x14ac:dyDescent="0.3">
      <c r="A128" s="290" t="s">
        <v>1679</v>
      </c>
    </row>
    <row r="129" spans="1:1" ht="17.399999999999999" x14ac:dyDescent="0.3">
      <c r="A129" s="293" t="s">
        <v>1678</v>
      </c>
    </row>
    <row r="130" spans="1:1" ht="34.799999999999997" x14ac:dyDescent="0.3">
      <c r="A130" s="290" t="s">
        <v>1677</v>
      </c>
    </row>
    <row r="131" spans="1:1" ht="69.599999999999994" x14ac:dyDescent="0.3">
      <c r="A131" s="290" t="s">
        <v>1676</v>
      </c>
    </row>
    <row r="132" spans="1:1" ht="34.799999999999997" x14ac:dyDescent="0.3">
      <c r="A132" s="290" t="s">
        <v>1675</v>
      </c>
    </row>
    <row r="133" spans="1:1" ht="17.399999999999999" x14ac:dyDescent="0.3">
      <c r="A133" s="293" t="s">
        <v>1674</v>
      </c>
    </row>
    <row r="134" spans="1:1" ht="34.799999999999997" x14ac:dyDescent="0.3">
      <c r="A134" s="292" t="s">
        <v>1673</v>
      </c>
    </row>
    <row r="135" spans="1:1" ht="17.399999999999999" x14ac:dyDescent="0.3">
      <c r="A135" s="292"/>
    </row>
    <row r="136" spans="1:1" ht="18" x14ac:dyDescent="0.3">
      <c r="A136" s="291" t="s">
        <v>1672</v>
      </c>
    </row>
    <row r="137" spans="1:1" ht="17.399999999999999" x14ac:dyDescent="0.3">
      <c r="A137" s="290" t="s">
        <v>1671</v>
      </c>
    </row>
    <row r="138" spans="1:1" ht="52.2" x14ac:dyDescent="0.3">
      <c r="A138" s="288" t="s">
        <v>1670</v>
      </c>
    </row>
    <row r="139" spans="1:1" ht="34.799999999999997" x14ac:dyDescent="0.3">
      <c r="A139" s="288" t="s">
        <v>1669</v>
      </c>
    </row>
    <row r="140" spans="1:1" ht="17.399999999999999" x14ac:dyDescent="0.3">
      <c r="A140" s="287" t="s">
        <v>1668</v>
      </c>
    </row>
    <row r="141" spans="1:1" ht="17.399999999999999" x14ac:dyDescent="0.3">
      <c r="A141" s="289" t="s">
        <v>1667</v>
      </c>
    </row>
    <row r="142" spans="1:1" ht="34.799999999999997" x14ac:dyDescent="0.35">
      <c r="A142" s="286" t="s">
        <v>1666</v>
      </c>
    </row>
    <row r="143" spans="1:1" ht="17.399999999999999" x14ac:dyDescent="0.3">
      <c r="A143" s="288" t="s">
        <v>1665</v>
      </c>
    </row>
    <row r="144" spans="1:1" ht="17.399999999999999" x14ac:dyDescent="0.3">
      <c r="A144" s="288" t="s">
        <v>1664</v>
      </c>
    </row>
    <row r="145" spans="1:1" ht="17.399999999999999" x14ac:dyDescent="0.3">
      <c r="A145" s="289" t="s">
        <v>1663</v>
      </c>
    </row>
    <row r="146" spans="1:1" ht="17.399999999999999" x14ac:dyDescent="0.3">
      <c r="A146" s="287" t="s">
        <v>1662</v>
      </c>
    </row>
    <row r="147" spans="1:1" ht="17.399999999999999" x14ac:dyDescent="0.3">
      <c r="A147" s="289" t="s">
        <v>1661</v>
      </c>
    </row>
    <row r="148" spans="1:1" ht="17.399999999999999" x14ac:dyDescent="0.3">
      <c r="A148" s="288" t="s">
        <v>1660</v>
      </c>
    </row>
    <row r="149" spans="1:1" ht="17.399999999999999" x14ac:dyDescent="0.3">
      <c r="A149" s="288" t="s">
        <v>1659</v>
      </c>
    </row>
    <row r="150" spans="1:1" ht="17.399999999999999" x14ac:dyDescent="0.3">
      <c r="A150" s="288" t="s">
        <v>1658</v>
      </c>
    </row>
    <row r="151" spans="1:1" ht="34.799999999999997" x14ac:dyDescent="0.3">
      <c r="A151" s="289" t="s">
        <v>1657</v>
      </c>
    </row>
    <row r="152" spans="1:1" ht="17.399999999999999" x14ac:dyDescent="0.3">
      <c r="A152" s="287" t="s">
        <v>1656</v>
      </c>
    </row>
    <row r="153" spans="1:1" ht="17.399999999999999" x14ac:dyDescent="0.3">
      <c r="A153" s="288" t="s">
        <v>1655</v>
      </c>
    </row>
    <row r="154" spans="1:1" ht="17.399999999999999" x14ac:dyDescent="0.3">
      <c r="A154" s="288" t="s">
        <v>1654</v>
      </c>
    </row>
    <row r="155" spans="1:1" ht="17.399999999999999" x14ac:dyDescent="0.3">
      <c r="A155" s="288" t="s">
        <v>1653</v>
      </c>
    </row>
    <row r="156" spans="1:1" ht="17.399999999999999" x14ac:dyDescent="0.3">
      <c r="A156" s="288" t="s">
        <v>1652</v>
      </c>
    </row>
    <row r="157" spans="1:1" ht="34.799999999999997" x14ac:dyDescent="0.3">
      <c r="A157" s="288" t="s">
        <v>1651</v>
      </c>
    </row>
    <row r="158" spans="1:1" ht="34.799999999999997" x14ac:dyDescent="0.3">
      <c r="A158" s="288" t="s">
        <v>1650</v>
      </c>
    </row>
    <row r="159" spans="1:1" ht="17.399999999999999" x14ac:dyDescent="0.3">
      <c r="A159" s="287" t="s">
        <v>1649</v>
      </c>
    </row>
    <row r="160" spans="1:1" ht="34.799999999999997" x14ac:dyDescent="0.3">
      <c r="A160" s="288" t="s">
        <v>1648</v>
      </c>
    </row>
    <row r="161" spans="1:1" ht="34.799999999999997" x14ac:dyDescent="0.3">
      <c r="A161" s="288" t="s">
        <v>1647</v>
      </c>
    </row>
    <row r="162" spans="1:1" ht="17.399999999999999" x14ac:dyDescent="0.3">
      <c r="A162" s="288" t="s">
        <v>1646</v>
      </c>
    </row>
    <row r="163" spans="1:1" ht="17.399999999999999" x14ac:dyDescent="0.3">
      <c r="A163" s="287" t="s">
        <v>1645</v>
      </c>
    </row>
    <row r="164" spans="1:1" ht="34.799999999999997" x14ac:dyDescent="0.35">
      <c r="A164" s="286" t="s">
        <v>1644</v>
      </c>
    </row>
    <row r="165" spans="1:1" ht="34.799999999999997" x14ac:dyDescent="0.3">
      <c r="A165" s="288" t="s">
        <v>1643</v>
      </c>
    </row>
    <row r="166" spans="1:1" ht="17.399999999999999" x14ac:dyDescent="0.3">
      <c r="A166" s="287" t="s">
        <v>1642</v>
      </c>
    </row>
    <row r="167" spans="1:1" ht="17.399999999999999" x14ac:dyDescent="0.3">
      <c r="A167" s="288" t="s">
        <v>1641</v>
      </c>
    </row>
    <row r="168" spans="1:1" ht="17.399999999999999" x14ac:dyDescent="0.3">
      <c r="A168" s="287" t="s">
        <v>1640</v>
      </c>
    </row>
    <row r="169" spans="1:1" ht="17.399999999999999" x14ac:dyDescent="0.35">
      <c r="A169" s="286" t="s">
        <v>1639</v>
      </c>
    </row>
    <row r="170" spans="1:1" ht="17.399999999999999" x14ac:dyDescent="0.35">
      <c r="A170" s="286"/>
    </row>
    <row r="171" spans="1:1" ht="17.399999999999999" x14ac:dyDescent="0.35">
      <c r="A171" s="286"/>
    </row>
    <row r="172" spans="1:1" ht="17.399999999999999" x14ac:dyDescent="0.35">
      <c r="A172" s="286"/>
    </row>
    <row r="173" spans="1:1" ht="17.399999999999999" x14ac:dyDescent="0.35">
      <c r="A173" s="286"/>
    </row>
    <row r="174" spans="1:1" ht="17.399999999999999" x14ac:dyDescent="0.35">
      <c r="A174" s="286"/>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Normal="100" workbookViewId="0"/>
  </sheetViews>
  <sheetFormatPr defaultRowHeight="14.4" x14ac:dyDescent="0.25"/>
  <cols>
    <col min="1" max="1" width="0.33203125" customWidth="1"/>
    <col min="2" max="2" width="14.88671875" customWidth="1"/>
    <col min="3" max="3" width="14.6640625" customWidth="1"/>
    <col min="4" max="4" width="24.77734375" customWidth="1"/>
    <col min="5" max="5" width="13.5546875" customWidth="1"/>
    <col min="6" max="6" width="17.6640625" customWidth="1"/>
  </cols>
  <sheetData>
    <row r="1" spans="2:6" s="1" customFormat="1" ht="9" customHeight="1" x14ac:dyDescent="0.15">
      <c r="B1" s="67"/>
    </row>
    <row r="2" spans="2:6" s="1" customFormat="1" ht="22.95" customHeight="1" x14ac:dyDescent="0.15">
      <c r="B2" s="67"/>
      <c r="D2" s="73" t="s">
        <v>14</v>
      </c>
      <c r="E2" s="73"/>
      <c r="F2" s="73"/>
    </row>
    <row r="3" spans="2:6" s="1" customFormat="1" ht="5.85" customHeight="1" x14ac:dyDescent="0.15">
      <c r="B3" s="67"/>
    </row>
    <row r="4" spans="2:6" s="1" customFormat="1" ht="1.05" customHeight="1" x14ac:dyDescent="0.15"/>
    <row r="5" spans="2:6" s="1" customFormat="1" ht="33" customHeight="1" x14ac:dyDescent="0.15">
      <c r="B5" s="69" t="s">
        <v>1093</v>
      </c>
      <c r="C5" s="69"/>
      <c r="D5" s="69"/>
      <c r="E5" s="69"/>
      <c r="F5" s="69"/>
    </row>
    <row r="6" spans="2:6" s="1" customFormat="1" ht="6.3" customHeight="1" x14ac:dyDescent="0.15"/>
    <row r="7" spans="2:6" s="1" customFormat="1" ht="24.45" customHeight="1" x14ac:dyDescent="0.15">
      <c r="B7" s="8" t="s">
        <v>1095</v>
      </c>
      <c r="C7" s="3">
        <v>45716</v>
      </c>
      <c r="D7" s="43" t="s">
        <v>1094</v>
      </c>
    </row>
    <row r="8" spans="2:6" s="1" customFormat="1" ht="4.2" customHeight="1" x14ac:dyDescent="0.15"/>
    <row r="9" spans="2:6" s="1" customFormat="1" ht="19.2" customHeight="1" x14ac:dyDescent="0.15">
      <c r="B9" s="82" t="s">
        <v>1096</v>
      </c>
      <c r="C9" s="82"/>
      <c r="D9" s="82"/>
      <c r="E9" s="82"/>
      <c r="F9" s="82"/>
    </row>
    <row r="10" spans="2:6" s="1" customFormat="1" ht="2.1" customHeight="1" x14ac:dyDescent="0.15"/>
    <row r="11" spans="2:6" s="1" customFormat="1" ht="11.1" customHeight="1" x14ac:dyDescent="0.15">
      <c r="B11" s="84" t="s">
        <v>1097</v>
      </c>
      <c r="C11" s="84"/>
    </row>
    <row r="12" spans="2:6" s="1" customFormat="1" ht="2.7" customHeight="1" x14ac:dyDescent="0.15"/>
    <row r="13" spans="2:6" s="1" customFormat="1" ht="17.100000000000001" customHeight="1" x14ac:dyDescent="0.15">
      <c r="B13" s="85" t="s">
        <v>1057</v>
      </c>
      <c r="C13" s="85"/>
      <c r="D13" s="85"/>
      <c r="E13" s="85"/>
      <c r="F13" s="32">
        <v>2929348278.4400101</v>
      </c>
    </row>
    <row r="14" spans="2:6" s="1" customFormat="1" ht="17.100000000000001" customHeight="1" x14ac:dyDescent="0.15">
      <c r="B14" s="86" t="s">
        <v>1058</v>
      </c>
      <c r="C14" s="86"/>
      <c r="D14" s="86"/>
      <c r="E14" s="86"/>
      <c r="F14" s="33">
        <v>2929348278.4400101</v>
      </c>
    </row>
    <row r="15" spans="2:6" s="1" customFormat="1" ht="17.100000000000001" customHeight="1" x14ac:dyDescent="0.15">
      <c r="B15" s="86" t="s">
        <v>1059</v>
      </c>
      <c r="C15" s="86"/>
      <c r="D15" s="86"/>
      <c r="E15" s="86"/>
      <c r="F15" s="33">
        <v>479434363.06000102</v>
      </c>
    </row>
    <row r="16" spans="2:6" s="1" customFormat="1" ht="17.100000000000001" customHeight="1" x14ac:dyDescent="0.15">
      <c r="B16" s="86" t="s">
        <v>496</v>
      </c>
      <c r="C16" s="86"/>
      <c r="D16" s="86"/>
      <c r="E16" s="86"/>
      <c r="F16" s="33">
        <v>22235</v>
      </c>
    </row>
    <row r="17" spans="2:6" s="1" customFormat="1" ht="17.100000000000001" customHeight="1" x14ac:dyDescent="0.15">
      <c r="B17" s="86" t="s">
        <v>1060</v>
      </c>
      <c r="C17" s="86"/>
      <c r="D17" s="86"/>
      <c r="E17" s="86"/>
      <c r="F17" s="33">
        <v>41925</v>
      </c>
    </row>
    <row r="18" spans="2:6" s="1" customFormat="1" ht="17.100000000000001" customHeight="1" x14ac:dyDescent="0.15">
      <c r="B18" s="86" t="s">
        <v>1061</v>
      </c>
      <c r="C18" s="86"/>
      <c r="D18" s="86"/>
      <c r="E18" s="86"/>
      <c r="F18" s="33">
        <v>131744.91920125901</v>
      </c>
    </row>
    <row r="19" spans="2:6" s="1" customFormat="1" ht="17.100000000000001" customHeight="1" x14ac:dyDescent="0.15">
      <c r="B19" s="86" t="s">
        <v>1062</v>
      </c>
      <c r="C19" s="86"/>
      <c r="D19" s="86"/>
      <c r="E19" s="86"/>
      <c r="F19" s="33">
        <v>69871.157506022995</v>
      </c>
    </row>
    <row r="20" spans="2:6" s="1" customFormat="1" ht="17.100000000000001" customHeight="1" x14ac:dyDescent="0.15">
      <c r="B20" s="86" t="s">
        <v>1063</v>
      </c>
      <c r="C20" s="86"/>
      <c r="D20" s="86"/>
      <c r="E20" s="86"/>
      <c r="F20" s="34">
        <v>0.483976104473887</v>
      </c>
    </row>
    <row r="21" spans="2:6" s="1" customFormat="1" ht="17.100000000000001" customHeight="1" x14ac:dyDescent="0.15">
      <c r="B21" s="86" t="s">
        <v>1064</v>
      </c>
      <c r="C21" s="86"/>
      <c r="D21" s="86"/>
      <c r="E21" s="86"/>
      <c r="F21" s="34">
        <v>0.56885973775597598</v>
      </c>
    </row>
    <row r="22" spans="2:6" s="1" customFormat="1" ht="17.100000000000001" customHeight="1" x14ac:dyDescent="0.15">
      <c r="B22" s="86" t="s">
        <v>1065</v>
      </c>
      <c r="C22" s="86"/>
      <c r="D22" s="86"/>
      <c r="E22" s="86"/>
      <c r="F22" s="35">
        <v>5.08774468513064</v>
      </c>
    </row>
    <row r="23" spans="2:6" s="1" customFormat="1" ht="17.100000000000001" customHeight="1" x14ac:dyDescent="0.15">
      <c r="B23" s="86" t="s">
        <v>1066</v>
      </c>
      <c r="C23" s="86"/>
      <c r="D23" s="86"/>
      <c r="E23" s="86"/>
      <c r="F23" s="35">
        <v>14.868730461620199</v>
      </c>
    </row>
    <row r="24" spans="2:6" s="1" customFormat="1" ht="17.100000000000001" customHeight="1" x14ac:dyDescent="0.15">
      <c r="B24" s="86" t="s">
        <v>1067</v>
      </c>
      <c r="C24" s="86"/>
      <c r="D24" s="86"/>
      <c r="E24" s="86"/>
      <c r="F24" s="35">
        <v>19.956473885003</v>
      </c>
    </row>
    <row r="25" spans="2:6" s="1" customFormat="1" ht="17.100000000000001" customHeight="1" x14ac:dyDescent="0.15">
      <c r="B25" s="86" t="s">
        <v>1068</v>
      </c>
      <c r="C25" s="86"/>
      <c r="D25" s="86"/>
      <c r="E25" s="86"/>
      <c r="F25" s="34">
        <v>0.92210613599980995</v>
      </c>
    </row>
    <row r="26" spans="2:6" s="1" customFormat="1" ht="17.100000000000001" customHeight="1" x14ac:dyDescent="0.15">
      <c r="B26" s="86" t="s">
        <v>1069</v>
      </c>
      <c r="C26" s="86"/>
      <c r="D26" s="86"/>
      <c r="E26" s="86"/>
      <c r="F26" s="34">
        <v>7.7893864000191299E-2</v>
      </c>
    </row>
    <row r="27" spans="2:6" s="1" customFormat="1" ht="17.100000000000001" customHeight="1" x14ac:dyDescent="0.15">
      <c r="B27" s="86" t="s">
        <v>1070</v>
      </c>
      <c r="C27" s="86"/>
      <c r="D27" s="86"/>
      <c r="E27" s="86"/>
      <c r="F27" s="34">
        <v>1.9697884628340101E-2</v>
      </c>
    </row>
    <row r="28" spans="2:6" s="1" customFormat="1" ht="17.100000000000001" customHeight="1" x14ac:dyDescent="0.15">
      <c r="B28" s="86" t="s">
        <v>1071</v>
      </c>
      <c r="C28" s="86"/>
      <c r="D28" s="86"/>
      <c r="E28" s="86"/>
      <c r="F28" s="34">
        <v>1.93694818935931E-2</v>
      </c>
    </row>
    <row r="29" spans="2:6" s="1" customFormat="1" ht="17.100000000000001" customHeight="1" x14ac:dyDescent="0.15">
      <c r="B29" s="86" t="s">
        <v>1072</v>
      </c>
      <c r="C29" s="86"/>
      <c r="D29" s="86"/>
      <c r="E29" s="86"/>
      <c r="F29" s="34">
        <v>2.3585510190072899E-2</v>
      </c>
    </row>
    <row r="30" spans="2:6" s="1" customFormat="1" ht="17.100000000000001" customHeight="1" x14ac:dyDescent="0.15">
      <c r="B30" s="86" t="s">
        <v>1073</v>
      </c>
      <c r="C30" s="86"/>
      <c r="D30" s="86"/>
      <c r="E30" s="86"/>
      <c r="F30" s="35">
        <v>7.8537960547161898</v>
      </c>
    </row>
    <row r="31" spans="2:6" s="1" customFormat="1" ht="17.100000000000001" customHeight="1" x14ac:dyDescent="0.15">
      <c r="B31" s="86" t="s">
        <v>1074</v>
      </c>
      <c r="C31" s="86"/>
      <c r="D31" s="86"/>
      <c r="E31" s="86"/>
      <c r="F31" s="35">
        <v>7.2262111292523903</v>
      </c>
    </row>
    <row r="32" spans="2:6" s="1" customFormat="1" ht="17.100000000000001" customHeight="1" x14ac:dyDescent="0.15">
      <c r="B32" s="87" t="s">
        <v>1075</v>
      </c>
      <c r="C32" s="87"/>
      <c r="D32" s="87"/>
      <c r="E32" s="87"/>
      <c r="F32" s="36">
        <v>5.0446695289744302E-5</v>
      </c>
    </row>
    <row r="33" spans="2:7" s="1" customFormat="1" ht="5.25" customHeight="1" x14ac:dyDescent="0.15"/>
    <row r="34" spans="2:7" s="1" customFormat="1" ht="19.2" customHeight="1" x14ac:dyDescent="0.15">
      <c r="B34" s="82" t="s">
        <v>1098</v>
      </c>
      <c r="C34" s="82"/>
      <c r="D34" s="82"/>
      <c r="E34" s="82"/>
    </row>
    <row r="35" spans="2:7" s="1" customFormat="1" ht="5.25" customHeight="1" x14ac:dyDescent="0.15"/>
    <row r="36" spans="2:7" s="1" customFormat="1" ht="21.3" customHeight="1" x14ac:dyDescent="0.25">
      <c r="B36" s="88" t="s">
        <v>1076</v>
      </c>
      <c r="C36" s="88"/>
      <c r="D36" s="88"/>
      <c r="E36" s="88"/>
      <c r="F36" s="23">
        <v>130429393.79000001</v>
      </c>
    </row>
    <row r="37" spans="2:7" s="1" customFormat="1" ht="5.25" customHeight="1" x14ac:dyDescent="0.15"/>
    <row r="38" spans="2:7" s="1" customFormat="1" ht="19.2" customHeight="1" x14ac:dyDescent="0.15">
      <c r="B38" s="82" t="s">
        <v>1099</v>
      </c>
      <c r="C38" s="82"/>
      <c r="D38" s="82"/>
      <c r="E38" s="82"/>
    </row>
    <row r="39" spans="2:7" s="1" customFormat="1" ht="5.25" customHeight="1" x14ac:dyDescent="0.15"/>
    <row r="40" spans="2:7" s="1" customFormat="1" ht="11.1" customHeight="1" x14ac:dyDescent="0.15">
      <c r="B40" s="37" t="s">
        <v>943</v>
      </c>
      <c r="C40" s="38" t="s">
        <v>1077</v>
      </c>
      <c r="D40" s="38" t="s">
        <v>1078</v>
      </c>
      <c r="E40" s="38" t="s">
        <v>1079</v>
      </c>
      <c r="F40" s="89" t="s">
        <v>1080</v>
      </c>
      <c r="G40" s="89"/>
    </row>
    <row r="41" spans="2:7" s="1" customFormat="1" ht="14.4" customHeight="1" x14ac:dyDescent="0.15">
      <c r="B41" s="39" t="s">
        <v>10</v>
      </c>
      <c r="C41" s="11" t="s">
        <v>1081</v>
      </c>
      <c r="D41" s="11" t="s">
        <v>1081</v>
      </c>
      <c r="E41" s="11" t="s">
        <v>1081</v>
      </c>
      <c r="F41" s="90" t="s">
        <v>1081</v>
      </c>
      <c r="G41" s="90"/>
    </row>
    <row r="42" spans="2:7" s="1" customFormat="1" ht="12.75" customHeight="1" x14ac:dyDescent="0.15">
      <c r="B42" s="40" t="s">
        <v>942</v>
      </c>
      <c r="C42" s="41" t="s">
        <v>1082</v>
      </c>
      <c r="D42" s="41" t="s">
        <v>1083</v>
      </c>
      <c r="E42" s="41" t="s">
        <v>1084</v>
      </c>
      <c r="F42" s="91" t="s">
        <v>1085</v>
      </c>
      <c r="G42" s="91"/>
    </row>
    <row r="43" spans="2:7" s="1" customFormat="1" ht="12.75" customHeight="1" x14ac:dyDescent="0.15">
      <c r="B43" s="39" t="s">
        <v>947</v>
      </c>
      <c r="C43" s="11" t="s">
        <v>1</v>
      </c>
      <c r="D43" s="11" t="s">
        <v>1</v>
      </c>
      <c r="E43" s="11" t="s">
        <v>1</v>
      </c>
      <c r="F43" s="90" t="s">
        <v>1</v>
      </c>
      <c r="G43" s="90"/>
    </row>
    <row r="44" spans="2:7" s="1" customFormat="1" ht="12.75" customHeight="1" x14ac:dyDescent="0.15">
      <c r="B44" s="40" t="s">
        <v>1086</v>
      </c>
      <c r="C44" s="12">
        <v>2000000</v>
      </c>
      <c r="D44" s="12">
        <v>6000000</v>
      </c>
      <c r="E44" s="12">
        <v>7000000</v>
      </c>
      <c r="F44" s="92">
        <v>5000000</v>
      </c>
      <c r="G44" s="92"/>
    </row>
    <row r="45" spans="2:7" s="1" customFormat="1" ht="12.75" customHeight="1" x14ac:dyDescent="0.15">
      <c r="B45" s="40" t="s">
        <v>946</v>
      </c>
      <c r="C45" s="13">
        <v>46195</v>
      </c>
      <c r="D45" s="13">
        <v>46926</v>
      </c>
      <c r="E45" s="13">
        <v>47656</v>
      </c>
      <c r="F45" s="74">
        <v>48143</v>
      </c>
      <c r="G45" s="74"/>
    </row>
    <row r="46" spans="2:7" s="1" customFormat="1" ht="12.75" customHeight="1" x14ac:dyDescent="0.15">
      <c r="B46" s="40" t="s">
        <v>948</v>
      </c>
      <c r="C46" s="11" t="s">
        <v>1087</v>
      </c>
      <c r="D46" s="11" t="s">
        <v>1087</v>
      </c>
      <c r="E46" s="11" t="s">
        <v>1087</v>
      </c>
      <c r="F46" s="90" t="s">
        <v>1087</v>
      </c>
      <c r="G46" s="90"/>
    </row>
    <row r="47" spans="2:7" s="1" customFormat="1" ht="12.75" customHeight="1" x14ac:dyDescent="0.15">
      <c r="B47" s="39" t="s">
        <v>949</v>
      </c>
      <c r="C47" s="14">
        <v>0.01</v>
      </c>
      <c r="D47" s="14">
        <v>8.0000000000000002E-3</v>
      </c>
      <c r="E47" s="14">
        <v>1E-3</v>
      </c>
      <c r="F47" s="93">
        <v>0</v>
      </c>
      <c r="G47" s="93"/>
    </row>
    <row r="48" spans="2:7" s="1" customFormat="1" ht="12.3" customHeight="1" x14ac:dyDescent="0.15">
      <c r="B48" s="39" t="s">
        <v>1088</v>
      </c>
      <c r="C48" s="11" t="s">
        <v>1089</v>
      </c>
      <c r="D48" s="11" t="s">
        <v>1089</v>
      </c>
      <c r="E48" s="11" t="s">
        <v>1089</v>
      </c>
      <c r="F48" s="90" t="s">
        <v>1089</v>
      </c>
      <c r="G48" s="90"/>
    </row>
    <row r="49" spans="2:7" s="1" customFormat="1" ht="11.1" customHeight="1" x14ac:dyDescent="0.15">
      <c r="B49" s="39" t="s">
        <v>1090</v>
      </c>
      <c r="C49" s="11" t="s">
        <v>980</v>
      </c>
      <c r="D49" s="11" t="s">
        <v>980</v>
      </c>
      <c r="E49" s="11" t="s">
        <v>980</v>
      </c>
      <c r="F49" s="90" t="s">
        <v>980</v>
      </c>
      <c r="G49" s="90"/>
    </row>
    <row r="50" spans="2:7" s="1" customFormat="1" ht="14.85" customHeight="1" x14ac:dyDescent="0.15">
      <c r="B50" s="39" t="s">
        <v>1091</v>
      </c>
      <c r="C50" s="11" t="s">
        <v>1092</v>
      </c>
      <c r="D50" s="11" t="s">
        <v>1092</v>
      </c>
      <c r="E50" s="11" t="s">
        <v>1092</v>
      </c>
      <c r="F50" s="90" t="s">
        <v>1092</v>
      </c>
      <c r="G50" s="90"/>
    </row>
    <row r="51" spans="2:7" s="1" customFormat="1" ht="26.1" customHeight="1" x14ac:dyDescent="0.15"/>
    <row r="52" spans="2:7" s="1" customFormat="1" ht="19.2" customHeight="1" x14ac:dyDescent="0.15">
      <c r="B52" s="82" t="s">
        <v>1100</v>
      </c>
      <c r="C52" s="82"/>
      <c r="D52" s="82"/>
      <c r="E52" s="82"/>
    </row>
    <row r="53" spans="2:7" s="1" customFormat="1" ht="5.25" customHeight="1" x14ac:dyDescent="0.15"/>
    <row r="54" spans="2:7" s="1" customFormat="1" ht="19.2" customHeight="1" x14ac:dyDescent="0.15">
      <c r="B54" s="6" t="s">
        <v>1101</v>
      </c>
    </row>
    <row r="55" spans="2:7" s="1" customFormat="1" ht="5.25" customHeight="1" x14ac:dyDescent="0.15"/>
    <row r="56" spans="2:7" s="1" customFormat="1" ht="19.2" customHeight="1" x14ac:dyDescent="0.15">
      <c r="B56" s="82" t="s">
        <v>1102</v>
      </c>
      <c r="C56" s="82"/>
      <c r="D56" s="82"/>
      <c r="E56" s="82"/>
    </row>
    <row r="57" spans="2:7" s="1" customFormat="1" ht="5.25" customHeight="1" x14ac:dyDescent="0.15"/>
    <row r="58" spans="2:7" s="1" customFormat="1" ht="21.3" customHeight="1" x14ac:dyDescent="0.25">
      <c r="B58" s="42">
        <v>5128714.45</v>
      </c>
      <c r="C58" s="22" t="s">
        <v>1</v>
      </c>
    </row>
  </sheetData>
  <mergeCells count="41">
    <mergeCell ref="B52:E52"/>
    <mergeCell ref="B56:E56"/>
    <mergeCell ref="B9:F9"/>
    <mergeCell ref="D2:F2"/>
    <mergeCell ref="F40:G40"/>
    <mergeCell ref="F41:G41"/>
    <mergeCell ref="F42:G42"/>
    <mergeCell ref="F43:G43"/>
    <mergeCell ref="F44:G44"/>
    <mergeCell ref="F45:G45"/>
    <mergeCell ref="F46:G46"/>
    <mergeCell ref="F47:G47"/>
    <mergeCell ref="F48:G48"/>
    <mergeCell ref="F49:G49"/>
    <mergeCell ref="F50:G50"/>
    <mergeCell ref="B31:E31"/>
    <mergeCell ref="B32:E32"/>
    <mergeCell ref="B34:E34"/>
    <mergeCell ref="B36:E36"/>
    <mergeCell ref="B38:E38"/>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C11"/>
    <mergeCell ref="B13:E13"/>
    <mergeCell ref="B14:E14"/>
    <mergeCell ref="B15:E15"/>
    <mergeCell ref="B5:F5"/>
  </mergeCells>
  <pageMargins left="0.7" right="0.7" top="0.75" bottom="0.75" header="0.3" footer="0.3"/>
  <pageSetup paperSize="9" scale="9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38"/>
  <sheetViews>
    <sheetView topLeftCell="A2" zoomScaleNormal="100" workbookViewId="0">
      <selection activeCell="B6" sqref="B6:AU6"/>
    </sheetView>
  </sheetViews>
  <sheetFormatPr defaultRowHeight="14.4"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67"/>
      <c r="C2" s="67"/>
      <c r="D2" s="67"/>
      <c r="E2" s="67"/>
      <c r="F2" s="67"/>
      <c r="G2" s="67"/>
      <c r="H2" s="67"/>
      <c r="I2" s="67"/>
      <c r="J2" s="67"/>
      <c r="K2" s="67"/>
      <c r="L2" s="67"/>
    </row>
    <row r="3" spans="2:48" s="1" customFormat="1" ht="22.95" customHeight="1" x14ac:dyDescent="0.15">
      <c r="B3" s="67"/>
      <c r="C3" s="67"/>
      <c r="D3" s="67"/>
      <c r="E3" s="67"/>
      <c r="F3" s="67"/>
      <c r="G3" s="67"/>
      <c r="H3" s="67"/>
      <c r="I3" s="67"/>
      <c r="J3" s="67"/>
      <c r="K3" s="67"/>
      <c r="L3" s="67"/>
      <c r="N3" s="73" t="s">
        <v>14</v>
      </c>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row>
    <row r="4" spans="2:48" s="1" customFormat="1" ht="6.3" customHeight="1" x14ac:dyDescent="0.15">
      <c r="B4" s="67"/>
      <c r="C4" s="67"/>
      <c r="D4" s="67"/>
      <c r="E4" s="67"/>
      <c r="F4" s="67"/>
      <c r="G4" s="67"/>
      <c r="H4" s="67"/>
      <c r="I4" s="67"/>
      <c r="J4" s="67"/>
      <c r="K4" s="67"/>
      <c r="L4" s="67"/>
    </row>
    <row r="5" spans="2:48" s="1" customFormat="1" ht="2.7" customHeight="1" x14ac:dyDescent="0.15"/>
    <row r="6" spans="2:48" s="1" customFormat="1" ht="33" customHeight="1" x14ac:dyDescent="0.15">
      <c r="B6" s="69" t="s">
        <v>1217</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row>
    <row r="7" spans="2:48" s="1" customFormat="1" ht="6.9" customHeight="1" x14ac:dyDescent="0.15"/>
    <row r="8" spans="2:48" s="1" customFormat="1" ht="2.7" customHeight="1" x14ac:dyDescent="0.15">
      <c r="B8" s="62" t="s">
        <v>1095</v>
      </c>
      <c r="C8" s="62"/>
      <c r="D8" s="62"/>
      <c r="E8" s="62"/>
      <c r="F8" s="62"/>
      <c r="G8" s="62"/>
      <c r="H8" s="62"/>
      <c r="I8" s="62"/>
      <c r="J8" s="62"/>
      <c r="K8" s="62"/>
    </row>
    <row r="9" spans="2:48" s="1" customFormat="1" ht="21.3" customHeight="1" x14ac:dyDescent="0.15">
      <c r="B9" s="62"/>
      <c r="C9" s="62"/>
      <c r="D9" s="62"/>
      <c r="E9" s="62"/>
      <c r="F9" s="62"/>
      <c r="G9" s="62"/>
      <c r="H9" s="62"/>
      <c r="I9" s="62"/>
      <c r="J9" s="62"/>
      <c r="K9" s="62"/>
      <c r="N9" s="70">
        <v>45716</v>
      </c>
      <c r="O9" s="70"/>
      <c r="P9" s="70"/>
      <c r="Q9" s="70"/>
      <c r="R9" s="70"/>
      <c r="S9" s="70"/>
      <c r="T9" s="70"/>
      <c r="U9" s="70"/>
      <c r="V9" s="70"/>
      <c r="W9" s="70"/>
      <c r="X9" s="70"/>
    </row>
    <row r="10" spans="2:48" s="1" customFormat="1" ht="5.25" customHeight="1" x14ac:dyDescent="0.15">
      <c r="B10" s="62"/>
      <c r="C10" s="62"/>
      <c r="D10" s="62"/>
      <c r="E10" s="62"/>
      <c r="F10" s="62"/>
      <c r="G10" s="62"/>
      <c r="H10" s="62"/>
      <c r="I10" s="62"/>
      <c r="J10" s="62"/>
      <c r="K10" s="62"/>
    </row>
    <row r="11" spans="2:48" s="1" customFormat="1" ht="2.1" customHeight="1" x14ac:dyDescent="0.15"/>
    <row r="12" spans="2:48" s="1" customFormat="1" ht="19.2" customHeight="1" x14ac:dyDescent="0.15">
      <c r="B12" s="82" t="s">
        <v>1218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row>
    <row r="13" spans="2:48" s="1" customFormat="1" ht="5.25" customHeight="1" x14ac:dyDescent="0.15"/>
    <row r="14" spans="2:48" s="1" customFormat="1" ht="14.85" customHeight="1" x14ac:dyDescent="0.15">
      <c r="B14" s="101"/>
      <c r="C14" s="101"/>
      <c r="D14" s="101"/>
      <c r="E14" s="101"/>
      <c r="F14" s="101"/>
      <c r="G14" s="101"/>
      <c r="H14" s="101"/>
      <c r="I14" s="101"/>
      <c r="J14" s="101"/>
      <c r="K14" s="76" t="s">
        <v>1103</v>
      </c>
      <c r="L14" s="76"/>
      <c r="M14" s="76"/>
      <c r="N14" s="76"/>
      <c r="O14" s="76"/>
      <c r="P14" s="76"/>
      <c r="Q14" s="76"/>
      <c r="R14" s="76"/>
      <c r="S14" s="76"/>
      <c r="T14" s="76"/>
      <c r="U14" s="76"/>
      <c r="V14" s="76"/>
      <c r="W14" s="76" t="s">
        <v>1104</v>
      </c>
      <c r="X14" s="76"/>
      <c r="Y14" s="76"/>
      <c r="Z14" s="76"/>
      <c r="AA14" s="76"/>
      <c r="AB14" s="76"/>
      <c r="AC14" s="76"/>
      <c r="AD14" s="76"/>
      <c r="AE14" s="76"/>
      <c r="AF14" s="76"/>
      <c r="AG14" s="76"/>
      <c r="AH14" s="76" t="s">
        <v>1105</v>
      </c>
      <c r="AI14" s="76"/>
      <c r="AJ14" s="76"/>
      <c r="AK14" s="76"/>
      <c r="AL14" s="76"/>
      <c r="AM14" s="76"/>
      <c r="AN14" s="76"/>
      <c r="AO14" s="76"/>
      <c r="AP14" s="76"/>
      <c r="AQ14" s="76"/>
      <c r="AR14" s="76"/>
      <c r="AS14" s="9" t="s">
        <v>1104</v>
      </c>
    </row>
    <row r="15" spans="2:48" s="1" customFormat="1" ht="12.3" customHeight="1" x14ac:dyDescent="0.15">
      <c r="B15" s="102" t="s">
        <v>599</v>
      </c>
      <c r="C15" s="102"/>
      <c r="D15" s="102"/>
      <c r="E15" s="102"/>
      <c r="F15" s="102"/>
      <c r="G15" s="102"/>
      <c r="H15" s="102"/>
      <c r="I15" s="102"/>
      <c r="J15" s="102"/>
      <c r="K15" s="103">
        <v>498175863.76000202</v>
      </c>
      <c r="L15" s="103"/>
      <c r="M15" s="103"/>
      <c r="N15" s="103"/>
      <c r="O15" s="103"/>
      <c r="P15" s="103"/>
      <c r="Q15" s="103"/>
      <c r="R15" s="103"/>
      <c r="S15" s="103"/>
      <c r="T15" s="103"/>
      <c r="U15" s="103"/>
      <c r="V15" s="103"/>
      <c r="W15" s="93">
        <v>0.170063719437725</v>
      </c>
      <c r="X15" s="93"/>
      <c r="Y15" s="93"/>
      <c r="Z15" s="93"/>
      <c r="AA15" s="93"/>
      <c r="AB15" s="93"/>
      <c r="AC15" s="93"/>
      <c r="AD15" s="93"/>
      <c r="AE15" s="93"/>
      <c r="AF15" s="93"/>
      <c r="AG15" s="93"/>
      <c r="AH15" s="92">
        <v>6836</v>
      </c>
      <c r="AI15" s="92"/>
      <c r="AJ15" s="92"/>
      <c r="AK15" s="92"/>
      <c r="AL15" s="92"/>
      <c r="AM15" s="92"/>
      <c r="AN15" s="92"/>
      <c r="AO15" s="92"/>
      <c r="AP15" s="92"/>
      <c r="AQ15" s="92"/>
      <c r="AR15" s="92"/>
      <c r="AS15" s="14">
        <v>0.16305307096004801</v>
      </c>
    </row>
    <row r="16" spans="2:48" s="1" customFormat="1" ht="12.3" customHeight="1" x14ac:dyDescent="0.15">
      <c r="B16" s="102" t="s">
        <v>603</v>
      </c>
      <c r="C16" s="102"/>
      <c r="D16" s="102"/>
      <c r="E16" s="102"/>
      <c r="F16" s="102"/>
      <c r="G16" s="102"/>
      <c r="H16" s="102"/>
      <c r="I16" s="102"/>
      <c r="J16" s="102"/>
      <c r="K16" s="103">
        <v>433017504.47000003</v>
      </c>
      <c r="L16" s="103"/>
      <c r="M16" s="103"/>
      <c r="N16" s="103"/>
      <c r="O16" s="103"/>
      <c r="P16" s="103"/>
      <c r="Q16" s="103"/>
      <c r="R16" s="103"/>
      <c r="S16" s="103"/>
      <c r="T16" s="103"/>
      <c r="U16" s="103"/>
      <c r="V16" s="103"/>
      <c r="W16" s="93">
        <v>0.14782042396836501</v>
      </c>
      <c r="X16" s="93"/>
      <c r="Y16" s="93"/>
      <c r="Z16" s="93"/>
      <c r="AA16" s="93"/>
      <c r="AB16" s="93"/>
      <c r="AC16" s="93"/>
      <c r="AD16" s="93"/>
      <c r="AE16" s="93"/>
      <c r="AF16" s="93"/>
      <c r="AG16" s="93"/>
      <c r="AH16" s="92">
        <v>6591</v>
      </c>
      <c r="AI16" s="92"/>
      <c r="AJ16" s="92"/>
      <c r="AK16" s="92"/>
      <c r="AL16" s="92"/>
      <c r="AM16" s="92"/>
      <c r="AN16" s="92"/>
      <c r="AO16" s="92"/>
      <c r="AP16" s="92"/>
      <c r="AQ16" s="92"/>
      <c r="AR16" s="92"/>
      <c r="AS16" s="14">
        <v>0.157209302325581</v>
      </c>
    </row>
    <row r="17" spans="2:47" s="1" customFormat="1" ht="12.3" customHeight="1" x14ac:dyDescent="0.15">
      <c r="B17" s="102" t="s">
        <v>601</v>
      </c>
      <c r="C17" s="102"/>
      <c r="D17" s="102"/>
      <c r="E17" s="102"/>
      <c r="F17" s="102"/>
      <c r="G17" s="102"/>
      <c r="H17" s="102"/>
      <c r="I17" s="102"/>
      <c r="J17" s="102"/>
      <c r="K17" s="103">
        <v>385413631.01999903</v>
      </c>
      <c r="L17" s="103"/>
      <c r="M17" s="103"/>
      <c r="N17" s="103"/>
      <c r="O17" s="103"/>
      <c r="P17" s="103"/>
      <c r="Q17" s="103"/>
      <c r="R17" s="103"/>
      <c r="S17" s="103"/>
      <c r="T17" s="103"/>
      <c r="U17" s="103"/>
      <c r="V17" s="103"/>
      <c r="W17" s="93">
        <v>0.13156975353755099</v>
      </c>
      <c r="X17" s="93"/>
      <c r="Y17" s="93"/>
      <c r="Z17" s="93"/>
      <c r="AA17" s="93"/>
      <c r="AB17" s="93"/>
      <c r="AC17" s="93"/>
      <c r="AD17" s="93"/>
      <c r="AE17" s="93"/>
      <c r="AF17" s="93"/>
      <c r="AG17" s="93"/>
      <c r="AH17" s="92">
        <v>5266</v>
      </c>
      <c r="AI17" s="92"/>
      <c r="AJ17" s="92"/>
      <c r="AK17" s="92"/>
      <c r="AL17" s="92"/>
      <c r="AM17" s="92"/>
      <c r="AN17" s="92"/>
      <c r="AO17" s="92"/>
      <c r="AP17" s="92"/>
      <c r="AQ17" s="92"/>
      <c r="AR17" s="92"/>
      <c r="AS17" s="14">
        <v>0.125605247465713</v>
      </c>
    </row>
    <row r="18" spans="2:47" s="1" customFormat="1" ht="12.3" customHeight="1" x14ac:dyDescent="0.15">
      <c r="B18" s="102" t="s">
        <v>607</v>
      </c>
      <c r="C18" s="102"/>
      <c r="D18" s="102"/>
      <c r="E18" s="102"/>
      <c r="F18" s="102"/>
      <c r="G18" s="102"/>
      <c r="H18" s="102"/>
      <c r="I18" s="102"/>
      <c r="J18" s="102"/>
      <c r="K18" s="103">
        <v>313195898.38999897</v>
      </c>
      <c r="L18" s="103"/>
      <c r="M18" s="103"/>
      <c r="N18" s="103"/>
      <c r="O18" s="103"/>
      <c r="P18" s="103"/>
      <c r="Q18" s="103"/>
      <c r="R18" s="103"/>
      <c r="S18" s="103"/>
      <c r="T18" s="103"/>
      <c r="U18" s="103"/>
      <c r="V18" s="103"/>
      <c r="W18" s="93">
        <v>0.106916579600698</v>
      </c>
      <c r="X18" s="93"/>
      <c r="Y18" s="93"/>
      <c r="Z18" s="93"/>
      <c r="AA18" s="93"/>
      <c r="AB18" s="93"/>
      <c r="AC18" s="93"/>
      <c r="AD18" s="93"/>
      <c r="AE18" s="93"/>
      <c r="AF18" s="93"/>
      <c r="AG18" s="93"/>
      <c r="AH18" s="92">
        <v>5222</v>
      </c>
      <c r="AI18" s="92"/>
      <c r="AJ18" s="92"/>
      <c r="AK18" s="92"/>
      <c r="AL18" s="92"/>
      <c r="AM18" s="92"/>
      <c r="AN18" s="92"/>
      <c r="AO18" s="92"/>
      <c r="AP18" s="92"/>
      <c r="AQ18" s="92"/>
      <c r="AR18" s="92"/>
      <c r="AS18" s="14">
        <v>0.124555754323196</v>
      </c>
    </row>
    <row r="19" spans="2:47" s="1" customFormat="1" ht="12.3" customHeight="1" x14ac:dyDescent="0.15">
      <c r="B19" s="102" t="s">
        <v>605</v>
      </c>
      <c r="C19" s="102"/>
      <c r="D19" s="102"/>
      <c r="E19" s="102"/>
      <c r="F19" s="102"/>
      <c r="G19" s="102"/>
      <c r="H19" s="102"/>
      <c r="I19" s="102"/>
      <c r="J19" s="102"/>
      <c r="K19" s="103">
        <v>306554116.12</v>
      </c>
      <c r="L19" s="103"/>
      <c r="M19" s="103"/>
      <c r="N19" s="103"/>
      <c r="O19" s="103"/>
      <c r="P19" s="103"/>
      <c r="Q19" s="103"/>
      <c r="R19" s="103"/>
      <c r="S19" s="103"/>
      <c r="T19" s="103"/>
      <c r="U19" s="103"/>
      <c r="V19" s="103"/>
      <c r="W19" s="93">
        <v>0.104649255391118</v>
      </c>
      <c r="X19" s="93"/>
      <c r="Y19" s="93"/>
      <c r="Z19" s="93"/>
      <c r="AA19" s="93"/>
      <c r="AB19" s="93"/>
      <c r="AC19" s="93"/>
      <c r="AD19" s="93"/>
      <c r="AE19" s="93"/>
      <c r="AF19" s="93"/>
      <c r="AG19" s="93"/>
      <c r="AH19" s="92">
        <v>3244</v>
      </c>
      <c r="AI19" s="92"/>
      <c r="AJ19" s="92"/>
      <c r="AK19" s="92"/>
      <c r="AL19" s="92"/>
      <c r="AM19" s="92"/>
      <c r="AN19" s="92"/>
      <c r="AO19" s="92"/>
      <c r="AP19" s="92"/>
      <c r="AQ19" s="92"/>
      <c r="AR19" s="92"/>
      <c r="AS19" s="14">
        <v>7.7376267143709002E-2</v>
      </c>
    </row>
    <row r="20" spans="2:47" s="1" customFormat="1" ht="12.3" customHeight="1" x14ac:dyDescent="0.15">
      <c r="B20" s="102" t="s">
        <v>611</v>
      </c>
      <c r="C20" s="102"/>
      <c r="D20" s="102"/>
      <c r="E20" s="102"/>
      <c r="F20" s="102"/>
      <c r="G20" s="102"/>
      <c r="H20" s="102"/>
      <c r="I20" s="102"/>
      <c r="J20" s="102"/>
      <c r="K20" s="103">
        <v>233531915.75</v>
      </c>
      <c r="L20" s="103"/>
      <c r="M20" s="103"/>
      <c r="N20" s="103"/>
      <c r="O20" s="103"/>
      <c r="P20" s="103"/>
      <c r="Q20" s="103"/>
      <c r="R20" s="103"/>
      <c r="S20" s="103"/>
      <c r="T20" s="103"/>
      <c r="U20" s="103"/>
      <c r="V20" s="103"/>
      <c r="W20" s="93">
        <v>7.9721458001015003E-2</v>
      </c>
      <c r="X20" s="93"/>
      <c r="Y20" s="93"/>
      <c r="Z20" s="93"/>
      <c r="AA20" s="93"/>
      <c r="AB20" s="93"/>
      <c r="AC20" s="93"/>
      <c r="AD20" s="93"/>
      <c r="AE20" s="93"/>
      <c r="AF20" s="93"/>
      <c r="AG20" s="93"/>
      <c r="AH20" s="92">
        <v>3506</v>
      </c>
      <c r="AI20" s="92"/>
      <c r="AJ20" s="92"/>
      <c r="AK20" s="92"/>
      <c r="AL20" s="92"/>
      <c r="AM20" s="92"/>
      <c r="AN20" s="92"/>
      <c r="AO20" s="92"/>
      <c r="AP20" s="92"/>
      <c r="AQ20" s="92"/>
      <c r="AR20" s="92"/>
      <c r="AS20" s="14">
        <v>8.3625521765056707E-2</v>
      </c>
    </row>
    <row r="21" spans="2:47" s="1" customFormat="1" ht="12.3" customHeight="1" x14ac:dyDescent="0.15">
      <c r="B21" s="102" t="s">
        <v>609</v>
      </c>
      <c r="C21" s="102"/>
      <c r="D21" s="102"/>
      <c r="E21" s="102"/>
      <c r="F21" s="102"/>
      <c r="G21" s="102"/>
      <c r="H21" s="102"/>
      <c r="I21" s="102"/>
      <c r="J21" s="102"/>
      <c r="K21" s="103">
        <v>204093341.53</v>
      </c>
      <c r="L21" s="103"/>
      <c r="M21" s="103"/>
      <c r="N21" s="103"/>
      <c r="O21" s="103"/>
      <c r="P21" s="103"/>
      <c r="Q21" s="103"/>
      <c r="R21" s="103"/>
      <c r="S21" s="103"/>
      <c r="T21" s="103"/>
      <c r="U21" s="103"/>
      <c r="V21" s="103"/>
      <c r="W21" s="93">
        <v>6.9671927722670196E-2</v>
      </c>
      <c r="X21" s="93"/>
      <c r="Y21" s="93"/>
      <c r="Z21" s="93"/>
      <c r="AA21" s="93"/>
      <c r="AB21" s="93"/>
      <c r="AC21" s="93"/>
      <c r="AD21" s="93"/>
      <c r="AE21" s="93"/>
      <c r="AF21" s="93"/>
      <c r="AG21" s="93"/>
      <c r="AH21" s="92">
        <v>3301</v>
      </c>
      <c r="AI21" s="92"/>
      <c r="AJ21" s="92"/>
      <c r="AK21" s="92"/>
      <c r="AL21" s="92"/>
      <c r="AM21" s="92"/>
      <c r="AN21" s="92"/>
      <c r="AO21" s="92"/>
      <c r="AP21" s="92"/>
      <c r="AQ21" s="92"/>
      <c r="AR21" s="92"/>
      <c r="AS21" s="14">
        <v>7.8735837805605294E-2</v>
      </c>
    </row>
    <row r="22" spans="2:47" s="1" customFormat="1" ht="12.3" customHeight="1" x14ac:dyDescent="0.15">
      <c r="B22" s="102" t="s">
        <v>613</v>
      </c>
      <c r="C22" s="102"/>
      <c r="D22" s="102"/>
      <c r="E22" s="102"/>
      <c r="F22" s="102"/>
      <c r="G22" s="102"/>
      <c r="H22" s="102"/>
      <c r="I22" s="102"/>
      <c r="J22" s="102"/>
      <c r="K22" s="103">
        <v>185132359.66999999</v>
      </c>
      <c r="L22" s="103"/>
      <c r="M22" s="103"/>
      <c r="N22" s="103"/>
      <c r="O22" s="103"/>
      <c r="P22" s="103"/>
      <c r="Q22" s="103"/>
      <c r="R22" s="103"/>
      <c r="S22" s="103"/>
      <c r="T22" s="103"/>
      <c r="U22" s="103"/>
      <c r="V22" s="103"/>
      <c r="W22" s="93">
        <v>6.3199163115077103E-2</v>
      </c>
      <c r="X22" s="93"/>
      <c r="Y22" s="93"/>
      <c r="Z22" s="93"/>
      <c r="AA22" s="93"/>
      <c r="AB22" s="93"/>
      <c r="AC22" s="93"/>
      <c r="AD22" s="93"/>
      <c r="AE22" s="93"/>
      <c r="AF22" s="93"/>
      <c r="AG22" s="93"/>
      <c r="AH22" s="92">
        <v>2949</v>
      </c>
      <c r="AI22" s="92"/>
      <c r="AJ22" s="92"/>
      <c r="AK22" s="92"/>
      <c r="AL22" s="92"/>
      <c r="AM22" s="92"/>
      <c r="AN22" s="92"/>
      <c r="AO22" s="92"/>
      <c r="AP22" s="92"/>
      <c r="AQ22" s="92"/>
      <c r="AR22" s="92"/>
      <c r="AS22" s="14">
        <v>7.0339892665474094E-2</v>
      </c>
    </row>
    <row r="23" spans="2:47" s="1" customFormat="1" ht="12.3" customHeight="1" x14ac:dyDescent="0.15">
      <c r="B23" s="102" t="s">
        <v>615</v>
      </c>
      <c r="C23" s="102"/>
      <c r="D23" s="102"/>
      <c r="E23" s="102"/>
      <c r="F23" s="102"/>
      <c r="G23" s="102"/>
      <c r="H23" s="102"/>
      <c r="I23" s="102"/>
      <c r="J23" s="102"/>
      <c r="K23" s="103">
        <v>154386407.03999999</v>
      </c>
      <c r="L23" s="103"/>
      <c r="M23" s="103"/>
      <c r="N23" s="103"/>
      <c r="O23" s="103"/>
      <c r="P23" s="103"/>
      <c r="Q23" s="103"/>
      <c r="R23" s="103"/>
      <c r="S23" s="103"/>
      <c r="T23" s="103"/>
      <c r="U23" s="103"/>
      <c r="V23" s="103"/>
      <c r="W23" s="93">
        <v>5.2703329329695597E-2</v>
      </c>
      <c r="X23" s="93"/>
      <c r="Y23" s="93"/>
      <c r="Z23" s="93"/>
      <c r="AA23" s="93"/>
      <c r="AB23" s="93"/>
      <c r="AC23" s="93"/>
      <c r="AD23" s="93"/>
      <c r="AE23" s="93"/>
      <c r="AF23" s="93"/>
      <c r="AG23" s="93"/>
      <c r="AH23" s="92">
        <v>1930</v>
      </c>
      <c r="AI23" s="92"/>
      <c r="AJ23" s="92"/>
      <c r="AK23" s="92"/>
      <c r="AL23" s="92"/>
      <c r="AM23" s="92"/>
      <c r="AN23" s="92"/>
      <c r="AO23" s="92"/>
      <c r="AP23" s="92"/>
      <c r="AQ23" s="92"/>
      <c r="AR23" s="92"/>
      <c r="AS23" s="14">
        <v>4.6034585569469301E-2</v>
      </c>
    </row>
    <row r="24" spans="2:47" s="1" customFormat="1" ht="12.3" customHeight="1" x14ac:dyDescent="0.15">
      <c r="B24" s="102" t="s">
        <v>617</v>
      </c>
      <c r="C24" s="102"/>
      <c r="D24" s="102"/>
      <c r="E24" s="102"/>
      <c r="F24" s="102"/>
      <c r="G24" s="102"/>
      <c r="H24" s="102"/>
      <c r="I24" s="102"/>
      <c r="J24" s="102"/>
      <c r="K24" s="103">
        <v>124928224</v>
      </c>
      <c r="L24" s="103"/>
      <c r="M24" s="103"/>
      <c r="N24" s="103"/>
      <c r="O24" s="103"/>
      <c r="P24" s="103"/>
      <c r="Q24" s="103"/>
      <c r="R24" s="103"/>
      <c r="S24" s="103"/>
      <c r="T24" s="103"/>
      <c r="U24" s="103"/>
      <c r="V24" s="103"/>
      <c r="W24" s="93">
        <v>4.26471051323844E-2</v>
      </c>
      <c r="X24" s="93"/>
      <c r="Y24" s="93"/>
      <c r="Z24" s="93"/>
      <c r="AA24" s="93"/>
      <c r="AB24" s="93"/>
      <c r="AC24" s="93"/>
      <c r="AD24" s="93"/>
      <c r="AE24" s="93"/>
      <c r="AF24" s="93"/>
      <c r="AG24" s="93"/>
      <c r="AH24" s="92">
        <v>1821</v>
      </c>
      <c r="AI24" s="92"/>
      <c r="AJ24" s="92"/>
      <c r="AK24" s="92"/>
      <c r="AL24" s="92"/>
      <c r="AM24" s="92"/>
      <c r="AN24" s="92"/>
      <c r="AO24" s="92"/>
      <c r="AP24" s="92"/>
      <c r="AQ24" s="92"/>
      <c r="AR24" s="92"/>
      <c r="AS24" s="14">
        <v>4.3434704830053697E-2</v>
      </c>
    </row>
    <row r="25" spans="2:47" s="1" customFormat="1" ht="12.3" customHeight="1" x14ac:dyDescent="0.15">
      <c r="B25" s="102" t="s">
        <v>552</v>
      </c>
      <c r="C25" s="102"/>
      <c r="D25" s="102"/>
      <c r="E25" s="102"/>
      <c r="F25" s="102"/>
      <c r="G25" s="102"/>
      <c r="H25" s="102"/>
      <c r="I25" s="102"/>
      <c r="J25" s="102"/>
      <c r="K25" s="103">
        <v>86397876.019999906</v>
      </c>
      <c r="L25" s="103"/>
      <c r="M25" s="103"/>
      <c r="N25" s="103"/>
      <c r="O25" s="103"/>
      <c r="P25" s="103"/>
      <c r="Q25" s="103"/>
      <c r="R25" s="103"/>
      <c r="S25" s="103"/>
      <c r="T25" s="103"/>
      <c r="U25" s="103"/>
      <c r="V25" s="103"/>
      <c r="W25" s="93">
        <v>2.9493890042330599E-2</v>
      </c>
      <c r="X25" s="93"/>
      <c r="Y25" s="93"/>
      <c r="Z25" s="93"/>
      <c r="AA25" s="93"/>
      <c r="AB25" s="93"/>
      <c r="AC25" s="93"/>
      <c r="AD25" s="93"/>
      <c r="AE25" s="93"/>
      <c r="AF25" s="93"/>
      <c r="AG25" s="93"/>
      <c r="AH25" s="92">
        <v>1189</v>
      </c>
      <c r="AI25" s="92"/>
      <c r="AJ25" s="92"/>
      <c r="AK25" s="92"/>
      <c r="AL25" s="92"/>
      <c r="AM25" s="92"/>
      <c r="AN25" s="92"/>
      <c r="AO25" s="92"/>
      <c r="AP25" s="92"/>
      <c r="AQ25" s="92"/>
      <c r="AR25" s="92"/>
      <c r="AS25" s="14">
        <v>2.83601669648181E-2</v>
      </c>
    </row>
    <row r="26" spans="2:47" s="1" customFormat="1" ht="12.3" customHeight="1" x14ac:dyDescent="0.15">
      <c r="B26" s="102" t="s">
        <v>70</v>
      </c>
      <c r="C26" s="102"/>
      <c r="D26" s="102"/>
      <c r="E26" s="102"/>
      <c r="F26" s="102"/>
      <c r="G26" s="102"/>
      <c r="H26" s="102"/>
      <c r="I26" s="102"/>
      <c r="J26" s="102"/>
      <c r="K26" s="103">
        <v>4521140.67</v>
      </c>
      <c r="L26" s="103"/>
      <c r="M26" s="103"/>
      <c r="N26" s="103"/>
      <c r="O26" s="103"/>
      <c r="P26" s="103"/>
      <c r="Q26" s="103"/>
      <c r="R26" s="103"/>
      <c r="S26" s="103"/>
      <c r="T26" s="103"/>
      <c r="U26" s="103"/>
      <c r="V26" s="103"/>
      <c r="W26" s="93">
        <v>1.5433947213704801E-3</v>
      </c>
      <c r="X26" s="93"/>
      <c r="Y26" s="93"/>
      <c r="Z26" s="93"/>
      <c r="AA26" s="93"/>
      <c r="AB26" s="93"/>
      <c r="AC26" s="93"/>
      <c r="AD26" s="93"/>
      <c r="AE26" s="93"/>
      <c r="AF26" s="93"/>
      <c r="AG26" s="93"/>
      <c r="AH26" s="92">
        <v>70</v>
      </c>
      <c r="AI26" s="92"/>
      <c r="AJ26" s="92"/>
      <c r="AK26" s="92"/>
      <c r="AL26" s="92"/>
      <c r="AM26" s="92"/>
      <c r="AN26" s="92"/>
      <c r="AO26" s="92"/>
      <c r="AP26" s="92"/>
      <c r="AQ26" s="92"/>
      <c r="AR26" s="92"/>
      <c r="AS26" s="14">
        <v>1.66964818127609E-3</v>
      </c>
    </row>
    <row r="27" spans="2:47" s="1" customFormat="1" ht="13.35" customHeight="1" x14ac:dyDescent="0.15">
      <c r="B27" s="101"/>
      <c r="C27" s="101"/>
      <c r="D27" s="101"/>
      <c r="E27" s="101"/>
      <c r="F27" s="101"/>
      <c r="G27" s="101"/>
      <c r="H27" s="101"/>
      <c r="I27" s="101"/>
      <c r="J27" s="101"/>
      <c r="K27" s="104">
        <v>2929348278.4400001</v>
      </c>
      <c r="L27" s="104"/>
      <c r="M27" s="104"/>
      <c r="N27" s="104"/>
      <c r="O27" s="104"/>
      <c r="P27" s="104"/>
      <c r="Q27" s="104"/>
      <c r="R27" s="104"/>
      <c r="S27" s="104"/>
      <c r="T27" s="104"/>
      <c r="U27" s="104"/>
      <c r="V27" s="104"/>
      <c r="W27" s="95">
        <v>1</v>
      </c>
      <c r="X27" s="95"/>
      <c r="Y27" s="95"/>
      <c r="Z27" s="95"/>
      <c r="AA27" s="95"/>
      <c r="AB27" s="95"/>
      <c r="AC27" s="95"/>
      <c r="AD27" s="95"/>
      <c r="AE27" s="95"/>
      <c r="AF27" s="95"/>
      <c r="AG27" s="95"/>
      <c r="AH27" s="94">
        <v>41925</v>
      </c>
      <c r="AI27" s="94"/>
      <c r="AJ27" s="94"/>
      <c r="AK27" s="94"/>
      <c r="AL27" s="94"/>
      <c r="AM27" s="94"/>
      <c r="AN27" s="94"/>
      <c r="AO27" s="94"/>
      <c r="AP27" s="94"/>
      <c r="AQ27" s="94"/>
      <c r="AR27" s="94"/>
      <c r="AS27" s="44">
        <v>1</v>
      </c>
    </row>
    <row r="28" spans="2:47" s="1" customFormat="1" ht="9" customHeight="1" x14ac:dyDescent="0.15"/>
    <row r="29" spans="2:47" s="1" customFormat="1" ht="19.2" customHeight="1" x14ac:dyDescent="0.15">
      <c r="B29" s="82" t="s">
        <v>1219</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row>
    <row r="30" spans="2:47" s="1" customFormat="1" ht="7.95" customHeight="1" x14ac:dyDescent="0.15"/>
    <row r="31" spans="2:47" s="1" customFormat="1" ht="13.35" customHeight="1" x14ac:dyDescent="0.15">
      <c r="B31" s="76" t="s">
        <v>1106</v>
      </c>
      <c r="C31" s="76"/>
      <c r="D31" s="76"/>
      <c r="E31" s="76"/>
      <c r="F31" s="76"/>
      <c r="G31" s="76"/>
      <c r="H31" s="76"/>
      <c r="I31" s="76"/>
      <c r="J31" s="76"/>
      <c r="K31" s="76"/>
      <c r="L31" s="76" t="s">
        <v>1103</v>
      </c>
      <c r="M31" s="76"/>
      <c r="N31" s="76"/>
      <c r="O31" s="76"/>
      <c r="P31" s="76"/>
      <c r="Q31" s="76"/>
      <c r="R31" s="76"/>
      <c r="S31" s="76"/>
      <c r="T31" s="76"/>
      <c r="U31" s="76"/>
      <c r="V31" s="76"/>
      <c r="W31" s="76"/>
      <c r="X31" s="76" t="s">
        <v>1104</v>
      </c>
      <c r="Y31" s="76"/>
      <c r="Z31" s="76"/>
      <c r="AA31" s="76"/>
      <c r="AB31" s="76"/>
      <c r="AC31" s="76"/>
      <c r="AD31" s="76"/>
      <c r="AE31" s="76"/>
      <c r="AF31" s="76"/>
      <c r="AG31" s="76"/>
      <c r="AH31" s="76"/>
      <c r="AI31" s="76" t="s">
        <v>1105</v>
      </c>
      <c r="AJ31" s="76"/>
      <c r="AK31" s="76"/>
      <c r="AL31" s="76"/>
      <c r="AM31" s="76"/>
      <c r="AN31" s="76"/>
      <c r="AO31" s="76"/>
      <c r="AP31" s="76"/>
      <c r="AQ31" s="76"/>
      <c r="AR31" s="76" t="s">
        <v>1104</v>
      </c>
      <c r="AS31" s="76"/>
    </row>
    <row r="32" spans="2:47" s="1" customFormat="1" ht="10.65" customHeight="1" x14ac:dyDescent="0.15">
      <c r="B32" s="90" t="s">
        <v>1107</v>
      </c>
      <c r="C32" s="90"/>
      <c r="D32" s="90"/>
      <c r="E32" s="90"/>
      <c r="F32" s="90"/>
      <c r="G32" s="90"/>
      <c r="H32" s="90"/>
      <c r="I32" s="90"/>
      <c r="J32" s="90"/>
      <c r="K32" s="90"/>
      <c r="L32" s="103">
        <v>128641258.17</v>
      </c>
      <c r="M32" s="103"/>
      <c r="N32" s="103"/>
      <c r="O32" s="103"/>
      <c r="P32" s="103"/>
      <c r="Q32" s="103"/>
      <c r="R32" s="103"/>
      <c r="S32" s="103"/>
      <c r="T32" s="103"/>
      <c r="U32" s="103"/>
      <c r="V32" s="103"/>
      <c r="W32" s="103"/>
      <c r="X32" s="93">
        <v>4.3914634226595597E-2</v>
      </c>
      <c r="Y32" s="93"/>
      <c r="Z32" s="93"/>
      <c r="AA32" s="93"/>
      <c r="AB32" s="93"/>
      <c r="AC32" s="93"/>
      <c r="AD32" s="93"/>
      <c r="AE32" s="93"/>
      <c r="AF32" s="93"/>
      <c r="AG32" s="93"/>
      <c r="AH32" s="93"/>
      <c r="AI32" s="92">
        <v>959</v>
      </c>
      <c r="AJ32" s="92"/>
      <c r="AK32" s="92"/>
      <c r="AL32" s="92"/>
      <c r="AM32" s="92"/>
      <c r="AN32" s="92"/>
      <c r="AO32" s="92"/>
      <c r="AP32" s="92"/>
      <c r="AQ32" s="92"/>
      <c r="AR32" s="93">
        <v>2.2874180083482399E-2</v>
      </c>
      <c r="AS32" s="93"/>
    </row>
    <row r="33" spans="2:45" s="1" customFormat="1" ht="10.65" customHeight="1" x14ac:dyDescent="0.15">
      <c r="B33" s="90" t="s">
        <v>1108</v>
      </c>
      <c r="C33" s="90"/>
      <c r="D33" s="90"/>
      <c r="E33" s="90"/>
      <c r="F33" s="90"/>
      <c r="G33" s="90"/>
      <c r="H33" s="90"/>
      <c r="I33" s="90"/>
      <c r="J33" s="90"/>
      <c r="K33" s="90"/>
      <c r="L33" s="103">
        <v>233599860.80000001</v>
      </c>
      <c r="M33" s="103"/>
      <c r="N33" s="103"/>
      <c r="O33" s="103"/>
      <c r="P33" s="103"/>
      <c r="Q33" s="103"/>
      <c r="R33" s="103"/>
      <c r="S33" s="103"/>
      <c r="T33" s="103"/>
      <c r="U33" s="103"/>
      <c r="V33" s="103"/>
      <c r="W33" s="103"/>
      <c r="X33" s="93">
        <v>7.9744652597062204E-2</v>
      </c>
      <c r="Y33" s="93"/>
      <c r="Z33" s="93"/>
      <c r="AA33" s="93"/>
      <c r="AB33" s="93"/>
      <c r="AC33" s="93"/>
      <c r="AD33" s="93"/>
      <c r="AE33" s="93"/>
      <c r="AF33" s="93"/>
      <c r="AG33" s="93"/>
      <c r="AH33" s="93"/>
      <c r="AI33" s="92">
        <v>1771</v>
      </c>
      <c r="AJ33" s="92"/>
      <c r="AK33" s="92"/>
      <c r="AL33" s="92"/>
      <c r="AM33" s="92"/>
      <c r="AN33" s="92"/>
      <c r="AO33" s="92"/>
      <c r="AP33" s="92"/>
      <c r="AQ33" s="92"/>
      <c r="AR33" s="93">
        <v>4.2242098986284997E-2</v>
      </c>
      <c r="AS33" s="93"/>
    </row>
    <row r="34" spans="2:45" s="1" customFormat="1" ht="10.65" customHeight="1" x14ac:dyDescent="0.15">
      <c r="B34" s="90" t="s">
        <v>1109</v>
      </c>
      <c r="C34" s="90"/>
      <c r="D34" s="90"/>
      <c r="E34" s="90"/>
      <c r="F34" s="90"/>
      <c r="G34" s="90"/>
      <c r="H34" s="90"/>
      <c r="I34" s="90"/>
      <c r="J34" s="90"/>
      <c r="K34" s="90"/>
      <c r="L34" s="103">
        <v>404324681.00999898</v>
      </c>
      <c r="M34" s="103"/>
      <c r="N34" s="103"/>
      <c r="O34" s="103"/>
      <c r="P34" s="103"/>
      <c r="Q34" s="103"/>
      <c r="R34" s="103"/>
      <c r="S34" s="103"/>
      <c r="T34" s="103"/>
      <c r="U34" s="103"/>
      <c r="V34" s="103"/>
      <c r="W34" s="103"/>
      <c r="X34" s="93">
        <v>0.13802547275987201</v>
      </c>
      <c r="Y34" s="93"/>
      <c r="Z34" s="93"/>
      <c r="AA34" s="93"/>
      <c r="AB34" s="93"/>
      <c r="AC34" s="93"/>
      <c r="AD34" s="93"/>
      <c r="AE34" s="93"/>
      <c r="AF34" s="93"/>
      <c r="AG34" s="93"/>
      <c r="AH34" s="93"/>
      <c r="AI34" s="92">
        <v>3564</v>
      </c>
      <c r="AJ34" s="92"/>
      <c r="AK34" s="92"/>
      <c r="AL34" s="92"/>
      <c r="AM34" s="92"/>
      <c r="AN34" s="92"/>
      <c r="AO34" s="92"/>
      <c r="AP34" s="92"/>
      <c r="AQ34" s="92"/>
      <c r="AR34" s="93">
        <v>8.5008944543828305E-2</v>
      </c>
      <c r="AS34" s="93"/>
    </row>
    <row r="35" spans="2:45" s="1" customFormat="1" ht="10.65" customHeight="1" x14ac:dyDescent="0.15">
      <c r="B35" s="90" t="s">
        <v>1110</v>
      </c>
      <c r="C35" s="90"/>
      <c r="D35" s="90"/>
      <c r="E35" s="90"/>
      <c r="F35" s="90"/>
      <c r="G35" s="90"/>
      <c r="H35" s="90"/>
      <c r="I35" s="90"/>
      <c r="J35" s="90"/>
      <c r="K35" s="90"/>
      <c r="L35" s="103">
        <v>550109190.40999997</v>
      </c>
      <c r="M35" s="103"/>
      <c r="N35" s="103"/>
      <c r="O35" s="103"/>
      <c r="P35" s="103"/>
      <c r="Q35" s="103"/>
      <c r="R35" s="103"/>
      <c r="S35" s="103"/>
      <c r="T35" s="103"/>
      <c r="U35" s="103"/>
      <c r="V35" s="103"/>
      <c r="W35" s="103"/>
      <c r="X35" s="93">
        <v>0.187792347690032</v>
      </c>
      <c r="Y35" s="93"/>
      <c r="Z35" s="93"/>
      <c r="AA35" s="93"/>
      <c r="AB35" s="93"/>
      <c r="AC35" s="93"/>
      <c r="AD35" s="93"/>
      <c r="AE35" s="93"/>
      <c r="AF35" s="93"/>
      <c r="AG35" s="93"/>
      <c r="AH35" s="93"/>
      <c r="AI35" s="92">
        <v>5516</v>
      </c>
      <c r="AJ35" s="92"/>
      <c r="AK35" s="92"/>
      <c r="AL35" s="92"/>
      <c r="AM35" s="92"/>
      <c r="AN35" s="92"/>
      <c r="AO35" s="92"/>
      <c r="AP35" s="92"/>
      <c r="AQ35" s="92"/>
      <c r="AR35" s="93">
        <v>0.13156827668455601</v>
      </c>
      <c r="AS35" s="93"/>
    </row>
    <row r="36" spans="2:45" s="1" customFormat="1" ht="10.65" customHeight="1" x14ac:dyDescent="0.15">
      <c r="B36" s="90" t="s">
        <v>1111</v>
      </c>
      <c r="C36" s="90"/>
      <c r="D36" s="90"/>
      <c r="E36" s="90"/>
      <c r="F36" s="90"/>
      <c r="G36" s="90"/>
      <c r="H36" s="90"/>
      <c r="I36" s="90"/>
      <c r="J36" s="90"/>
      <c r="K36" s="90"/>
      <c r="L36" s="103">
        <v>278324850.73000097</v>
      </c>
      <c r="M36" s="103"/>
      <c r="N36" s="103"/>
      <c r="O36" s="103"/>
      <c r="P36" s="103"/>
      <c r="Q36" s="103"/>
      <c r="R36" s="103"/>
      <c r="S36" s="103"/>
      <c r="T36" s="103"/>
      <c r="U36" s="103"/>
      <c r="V36" s="103"/>
      <c r="W36" s="103"/>
      <c r="X36" s="93">
        <v>9.5012550326798506E-2</v>
      </c>
      <c r="Y36" s="93"/>
      <c r="Z36" s="93"/>
      <c r="AA36" s="93"/>
      <c r="AB36" s="93"/>
      <c r="AC36" s="93"/>
      <c r="AD36" s="93"/>
      <c r="AE36" s="93"/>
      <c r="AF36" s="93"/>
      <c r="AG36" s="93"/>
      <c r="AH36" s="93"/>
      <c r="AI36" s="92">
        <v>3164</v>
      </c>
      <c r="AJ36" s="92"/>
      <c r="AK36" s="92"/>
      <c r="AL36" s="92"/>
      <c r="AM36" s="92"/>
      <c r="AN36" s="92"/>
      <c r="AO36" s="92"/>
      <c r="AP36" s="92"/>
      <c r="AQ36" s="92"/>
      <c r="AR36" s="93">
        <v>7.5468097793679204E-2</v>
      </c>
      <c r="AS36" s="93"/>
    </row>
    <row r="37" spans="2:45" s="1" customFormat="1" ht="10.65" customHeight="1" x14ac:dyDescent="0.15">
      <c r="B37" s="90" t="s">
        <v>1112</v>
      </c>
      <c r="C37" s="90"/>
      <c r="D37" s="90"/>
      <c r="E37" s="90"/>
      <c r="F37" s="90"/>
      <c r="G37" s="90"/>
      <c r="H37" s="90"/>
      <c r="I37" s="90"/>
      <c r="J37" s="90"/>
      <c r="K37" s="90"/>
      <c r="L37" s="103">
        <v>306518113.99000102</v>
      </c>
      <c r="M37" s="103"/>
      <c r="N37" s="103"/>
      <c r="O37" s="103"/>
      <c r="P37" s="103"/>
      <c r="Q37" s="103"/>
      <c r="R37" s="103"/>
      <c r="S37" s="103"/>
      <c r="T37" s="103"/>
      <c r="U37" s="103"/>
      <c r="V37" s="103"/>
      <c r="W37" s="103"/>
      <c r="X37" s="93">
        <v>0.104636965241031</v>
      </c>
      <c r="Y37" s="93"/>
      <c r="Z37" s="93"/>
      <c r="AA37" s="93"/>
      <c r="AB37" s="93"/>
      <c r="AC37" s="93"/>
      <c r="AD37" s="93"/>
      <c r="AE37" s="93"/>
      <c r="AF37" s="93"/>
      <c r="AG37" s="93"/>
      <c r="AH37" s="93"/>
      <c r="AI37" s="92">
        <v>4347</v>
      </c>
      <c r="AJ37" s="92"/>
      <c r="AK37" s="92"/>
      <c r="AL37" s="92"/>
      <c r="AM37" s="92"/>
      <c r="AN37" s="92"/>
      <c r="AO37" s="92"/>
      <c r="AP37" s="92"/>
      <c r="AQ37" s="92"/>
      <c r="AR37" s="93">
        <v>0.103685152057245</v>
      </c>
      <c r="AS37" s="93"/>
    </row>
    <row r="38" spans="2:45" s="1" customFormat="1" ht="10.65" customHeight="1" x14ac:dyDescent="0.15">
      <c r="B38" s="90" t="s">
        <v>1113</v>
      </c>
      <c r="C38" s="90"/>
      <c r="D38" s="90"/>
      <c r="E38" s="90"/>
      <c r="F38" s="90"/>
      <c r="G38" s="90"/>
      <c r="H38" s="90"/>
      <c r="I38" s="90"/>
      <c r="J38" s="90"/>
      <c r="K38" s="90"/>
      <c r="L38" s="103">
        <v>181302773.15000001</v>
      </c>
      <c r="M38" s="103"/>
      <c r="N38" s="103"/>
      <c r="O38" s="103"/>
      <c r="P38" s="103"/>
      <c r="Q38" s="103"/>
      <c r="R38" s="103"/>
      <c r="S38" s="103"/>
      <c r="T38" s="103"/>
      <c r="U38" s="103"/>
      <c r="V38" s="103"/>
      <c r="W38" s="103"/>
      <c r="X38" s="93">
        <v>6.1891846211796601E-2</v>
      </c>
      <c r="Y38" s="93"/>
      <c r="Z38" s="93"/>
      <c r="AA38" s="93"/>
      <c r="AB38" s="93"/>
      <c r="AC38" s="93"/>
      <c r="AD38" s="93"/>
      <c r="AE38" s="93"/>
      <c r="AF38" s="93"/>
      <c r="AG38" s="93"/>
      <c r="AH38" s="93"/>
      <c r="AI38" s="92">
        <v>2738</v>
      </c>
      <c r="AJ38" s="92"/>
      <c r="AK38" s="92"/>
      <c r="AL38" s="92"/>
      <c r="AM38" s="92"/>
      <c r="AN38" s="92"/>
      <c r="AO38" s="92"/>
      <c r="AP38" s="92"/>
      <c r="AQ38" s="92"/>
      <c r="AR38" s="93">
        <v>6.5307096004770401E-2</v>
      </c>
      <c r="AS38" s="93"/>
    </row>
    <row r="39" spans="2:45" s="1" customFormat="1" ht="10.65" customHeight="1" x14ac:dyDescent="0.15">
      <c r="B39" s="90" t="s">
        <v>1114</v>
      </c>
      <c r="C39" s="90"/>
      <c r="D39" s="90"/>
      <c r="E39" s="90"/>
      <c r="F39" s="90"/>
      <c r="G39" s="90"/>
      <c r="H39" s="90"/>
      <c r="I39" s="90"/>
      <c r="J39" s="90"/>
      <c r="K39" s="90"/>
      <c r="L39" s="103">
        <v>187468219.05000001</v>
      </c>
      <c r="M39" s="103"/>
      <c r="N39" s="103"/>
      <c r="O39" s="103"/>
      <c r="P39" s="103"/>
      <c r="Q39" s="103"/>
      <c r="R39" s="103"/>
      <c r="S39" s="103"/>
      <c r="T39" s="103"/>
      <c r="U39" s="103"/>
      <c r="V39" s="103"/>
      <c r="W39" s="103"/>
      <c r="X39" s="93">
        <v>6.3996562112387106E-2</v>
      </c>
      <c r="Y39" s="93"/>
      <c r="Z39" s="93"/>
      <c r="AA39" s="93"/>
      <c r="AB39" s="93"/>
      <c r="AC39" s="93"/>
      <c r="AD39" s="93"/>
      <c r="AE39" s="93"/>
      <c r="AF39" s="93"/>
      <c r="AG39" s="93"/>
      <c r="AH39" s="93"/>
      <c r="AI39" s="92">
        <v>3522</v>
      </c>
      <c r="AJ39" s="92"/>
      <c r="AK39" s="92"/>
      <c r="AL39" s="92"/>
      <c r="AM39" s="92"/>
      <c r="AN39" s="92"/>
      <c r="AO39" s="92"/>
      <c r="AP39" s="92"/>
      <c r="AQ39" s="92"/>
      <c r="AR39" s="93">
        <v>8.40071556350626E-2</v>
      </c>
      <c r="AS39" s="93"/>
    </row>
    <row r="40" spans="2:45" s="1" customFormat="1" ht="10.65" customHeight="1" x14ac:dyDescent="0.15">
      <c r="B40" s="90" t="s">
        <v>1115</v>
      </c>
      <c r="C40" s="90"/>
      <c r="D40" s="90"/>
      <c r="E40" s="90"/>
      <c r="F40" s="90"/>
      <c r="G40" s="90"/>
      <c r="H40" s="90"/>
      <c r="I40" s="90"/>
      <c r="J40" s="90"/>
      <c r="K40" s="90"/>
      <c r="L40" s="103">
        <v>400099819.17999899</v>
      </c>
      <c r="M40" s="103"/>
      <c r="N40" s="103"/>
      <c r="O40" s="103"/>
      <c r="P40" s="103"/>
      <c r="Q40" s="103"/>
      <c r="R40" s="103"/>
      <c r="S40" s="103"/>
      <c r="T40" s="103"/>
      <c r="U40" s="103"/>
      <c r="V40" s="103"/>
      <c r="W40" s="103"/>
      <c r="X40" s="93">
        <v>0.13658321959349601</v>
      </c>
      <c r="Y40" s="93"/>
      <c r="Z40" s="93"/>
      <c r="AA40" s="93"/>
      <c r="AB40" s="93"/>
      <c r="AC40" s="93"/>
      <c r="AD40" s="93"/>
      <c r="AE40" s="93"/>
      <c r="AF40" s="93"/>
      <c r="AG40" s="93"/>
      <c r="AH40" s="93"/>
      <c r="AI40" s="92">
        <v>9045</v>
      </c>
      <c r="AJ40" s="92"/>
      <c r="AK40" s="92"/>
      <c r="AL40" s="92"/>
      <c r="AM40" s="92"/>
      <c r="AN40" s="92"/>
      <c r="AO40" s="92"/>
      <c r="AP40" s="92"/>
      <c r="AQ40" s="92"/>
      <c r="AR40" s="93">
        <v>0.21574239713774601</v>
      </c>
      <c r="AS40" s="93"/>
    </row>
    <row r="41" spans="2:45" s="1" customFormat="1" ht="10.65" customHeight="1" x14ac:dyDescent="0.15">
      <c r="B41" s="90" t="s">
        <v>1116</v>
      </c>
      <c r="C41" s="90"/>
      <c r="D41" s="90"/>
      <c r="E41" s="90"/>
      <c r="F41" s="90"/>
      <c r="G41" s="90"/>
      <c r="H41" s="90"/>
      <c r="I41" s="90"/>
      <c r="J41" s="90"/>
      <c r="K41" s="90"/>
      <c r="L41" s="103">
        <v>211022213.88999999</v>
      </c>
      <c r="M41" s="103"/>
      <c r="N41" s="103"/>
      <c r="O41" s="103"/>
      <c r="P41" s="103"/>
      <c r="Q41" s="103"/>
      <c r="R41" s="103"/>
      <c r="S41" s="103"/>
      <c r="T41" s="103"/>
      <c r="U41" s="103"/>
      <c r="V41" s="103"/>
      <c r="W41" s="103"/>
      <c r="X41" s="93">
        <v>7.2037256697376595E-2</v>
      </c>
      <c r="Y41" s="93"/>
      <c r="Z41" s="93"/>
      <c r="AA41" s="93"/>
      <c r="AB41" s="93"/>
      <c r="AC41" s="93"/>
      <c r="AD41" s="93"/>
      <c r="AE41" s="93"/>
      <c r="AF41" s="93"/>
      <c r="AG41" s="93"/>
      <c r="AH41" s="93"/>
      <c r="AI41" s="92">
        <v>5794</v>
      </c>
      <c r="AJ41" s="92"/>
      <c r="AK41" s="92"/>
      <c r="AL41" s="92"/>
      <c r="AM41" s="92"/>
      <c r="AN41" s="92"/>
      <c r="AO41" s="92"/>
      <c r="AP41" s="92"/>
      <c r="AQ41" s="92"/>
      <c r="AR41" s="93">
        <v>0.13819916517590899</v>
      </c>
      <c r="AS41" s="93"/>
    </row>
    <row r="42" spans="2:45" s="1" customFormat="1" ht="10.65" customHeight="1" x14ac:dyDescent="0.15">
      <c r="B42" s="90" t="s">
        <v>1117</v>
      </c>
      <c r="C42" s="90"/>
      <c r="D42" s="90"/>
      <c r="E42" s="90"/>
      <c r="F42" s="90"/>
      <c r="G42" s="90"/>
      <c r="H42" s="90"/>
      <c r="I42" s="90"/>
      <c r="J42" s="90"/>
      <c r="K42" s="90"/>
      <c r="L42" s="103">
        <v>27816105.600000001</v>
      </c>
      <c r="M42" s="103"/>
      <c r="N42" s="103"/>
      <c r="O42" s="103"/>
      <c r="P42" s="103"/>
      <c r="Q42" s="103"/>
      <c r="R42" s="103"/>
      <c r="S42" s="103"/>
      <c r="T42" s="103"/>
      <c r="U42" s="103"/>
      <c r="V42" s="103"/>
      <c r="W42" s="103"/>
      <c r="X42" s="93">
        <v>9.4956635251350896E-3</v>
      </c>
      <c r="Y42" s="93"/>
      <c r="Z42" s="93"/>
      <c r="AA42" s="93"/>
      <c r="AB42" s="93"/>
      <c r="AC42" s="93"/>
      <c r="AD42" s="93"/>
      <c r="AE42" s="93"/>
      <c r="AF42" s="93"/>
      <c r="AG42" s="93"/>
      <c r="AH42" s="93"/>
      <c r="AI42" s="92">
        <v>781</v>
      </c>
      <c r="AJ42" s="92"/>
      <c r="AK42" s="92"/>
      <c r="AL42" s="92"/>
      <c r="AM42" s="92"/>
      <c r="AN42" s="92"/>
      <c r="AO42" s="92"/>
      <c r="AP42" s="92"/>
      <c r="AQ42" s="92"/>
      <c r="AR42" s="93">
        <v>1.86285032796661E-2</v>
      </c>
      <c r="AS42" s="93"/>
    </row>
    <row r="43" spans="2:45" s="1" customFormat="1" ht="10.65" customHeight="1" x14ac:dyDescent="0.15">
      <c r="B43" s="90" t="s">
        <v>1118</v>
      </c>
      <c r="C43" s="90"/>
      <c r="D43" s="90"/>
      <c r="E43" s="90"/>
      <c r="F43" s="90"/>
      <c r="G43" s="90"/>
      <c r="H43" s="90"/>
      <c r="I43" s="90"/>
      <c r="J43" s="90"/>
      <c r="K43" s="90"/>
      <c r="L43" s="103">
        <v>2854246.47</v>
      </c>
      <c r="M43" s="103"/>
      <c r="N43" s="103"/>
      <c r="O43" s="103"/>
      <c r="P43" s="103"/>
      <c r="Q43" s="103"/>
      <c r="R43" s="103"/>
      <c r="S43" s="103"/>
      <c r="T43" s="103"/>
      <c r="U43" s="103"/>
      <c r="V43" s="103"/>
      <c r="W43" s="103"/>
      <c r="X43" s="93">
        <v>9.7436228085518296E-4</v>
      </c>
      <c r="Y43" s="93"/>
      <c r="Z43" s="93"/>
      <c r="AA43" s="93"/>
      <c r="AB43" s="93"/>
      <c r="AC43" s="93"/>
      <c r="AD43" s="93"/>
      <c r="AE43" s="93"/>
      <c r="AF43" s="93"/>
      <c r="AG43" s="93"/>
      <c r="AH43" s="93"/>
      <c r="AI43" s="92">
        <v>97</v>
      </c>
      <c r="AJ43" s="92"/>
      <c r="AK43" s="92"/>
      <c r="AL43" s="92"/>
      <c r="AM43" s="92"/>
      <c r="AN43" s="92"/>
      <c r="AO43" s="92"/>
      <c r="AP43" s="92"/>
      <c r="AQ43" s="92"/>
      <c r="AR43" s="93">
        <v>2.31365533691115E-3</v>
      </c>
      <c r="AS43" s="93"/>
    </row>
    <row r="44" spans="2:45" s="1" customFormat="1" ht="10.65" customHeight="1" x14ac:dyDescent="0.15">
      <c r="B44" s="90" t="s">
        <v>1119</v>
      </c>
      <c r="C44" s="90"/>
      <c r="D44" s="90"/>
      <c r="E44" s="90"/>
      <c r="F44" s="90"/>
      <c r="G44" s="90"/>
      <c r="H44" s="90"/>
      <c r="I44" s="90"/>
      <c r="J44" s="90"/>
      <c r="K44" s="90"/>
      <c r="L44" s="103">
        <v>1418469.84</v>
      </c>
      <c r="M44" s="103"/>
      <c r="N44" s="103"/>
      <c r="O44" s="103"/>
      <c r="P44" s="103"/>
      <c r="Q44" s="103"/>
      <c r="R44" s="103"/>
      <c r="S44" s="103"/>
      <c r="T44" s="103"/>
      <c r="U44" s="103"/>
      <c r="V44" s="103"/>
      <c r="W44" s="103"/>
      <c r="X44" s="93">
        <v>4.84227106226985E-4</v>
      </c>
      <c r="Y44" s="93"/>
      <c r="Z44" s="93"/>
      <c r="AA44" s="93"/>
      <c r="AB44" s="93"/>
      <c r="AC44" s="93"/>
      <c r="AD44" s="93"/>
      <c r="AE44" s="93"/>
      <c r="AF44" s="93"/>
      <c r="AG44" s="93"/>
      <c r="AH44" s="93"/>
      <c r="AI44" s="92">
        <v>52</v>
      </c>
      <c r="AJ44" s="92"/>
      <c r="AK44" s="92"/>
      <c r="AL44" s="92"/>
      <c r="AM44" s="92"/>
      <c r="AN44" s="92"/>
      <c r="AO44" s="92"/>
      <c r="AP44" s="92"/>
      <c r="AQ44" s="92"/>
      <c r="AR44" s="93">
        <v>1.2403100775193799E-3</v>
      </c>
      <c r="AS44" s="93"/>
    </row>
    <row r="45" spans="2:45" s="1" customFormat="1" ht="10.65" customHeight="1" x14ac:dyDescent="0.15">
      <c r="B45" s="90" t="s">
        <v>1120</v>
      </c>
      <c r="C45" s="90"/>
      <c r="D45" s="90"/>
      <c r="E45" s="90"/>
      <c r="F45" s="90"/>
      <c r="G45" s="90"/>
      <c r="H45" s="90"/>
      <c r="I45" s="90"/>
      <c r="J45" s="90"/>
      <c r="K45" s="90"/>
      <c r="L45" s="103">
        <v>1934019.88</v>
      </c>
      <c r="M45" s="103"/>
      <c r="N45" s="103"/>
      <c r="O45" s="103"/>
      <c r="P45" s="103"/>
      <c r="Q45" s="103"/>
      <c r="R45" s="103"/>
      <c r="S45" s="103"/>
      <c r="T45" s="103"/>
      <c r="U45" s="103"/>
      <c r="V45" s="103"/>
      <c r="W45" s="103"/>
      <c r="X45" s="93">
        <v>6.60221897899401E-4</v>
      </c>
      <c r="Y45" s="93"/>
      <c r="Z45" s="93"/>
      <c r="AA45" s="93"/>
      <c r="AB45" s="93"/>
      <c r="AC45" s="93"/>
      <c r="AD45" s="93"/>
      <c r="AE45" s="93"/>
      <c r="AF45" s="93"/>
      <c r="AG45" s="93"/>
      <c r="AH45" s="93"/>
      <c r="AI45" s="92">
        <v>94</v>
      </c>
      <c r="AJ45" s="92"/>
      <c r="AK45" s="92"/>
      <c r="AL45" s="92"/>
      <c r="AM45" s="92"/>
      <c r="AN45" s="92"/>
      <c r="AO45" s="92"/>
      <c r="AP45" s="92"/>
      <c r="AQ45" s="92"/>
      <c r="AR45" s="93">
        <v>2.2420989862850299E-3</v>
      </c>
      <c r="AS45" s="93"/>
    </row>
    <row r="46" spans="2:45" s="1" customFormat="1" ht="10.65" customHeight="1" x14ac:dyDescent="0.15">
      <c r="B46" s="90" t="s">
        <v>1121</v>
      </c>
      <c r="C46" s="90"/>
      <c r="D46" s="90"/>
      <c r="E46" s="90"/>
      <c r="F46" s="90"/>
      <c r="G46" s="90"/>
      <c r="H46" s="90"/>
      <c r="I46" s="90"/>
      <c r="J46" s="90"/>
      <c r="K46" s="90"/>
      <c r="L46" s="103">
        <v>5243315.45</v>
      </c>
      <c r="M46" s="103"/>
      <c r="N46" s="103"/>
      <c r="O46" s="103"/>
      <c r="P46" s="103"/>
      <c r="Q46" s="103"/>
      <c r="R46" s="103"/>
      <c r="S46" s="103"/>
      <c r="T46" s="103"/>
      <c r="U46" s="103"/>
      <c r="V46" s="103"/>
      <c r="W46" s="103"/>
      <c r="X46" s="93">
        <v>1.7899255915012899E-3</v>
      </c>
      <c r="Y46" s="93"/>
      <c r="Z46" s="93"/>
      <c r="AA46" s="93"/>
      <c r="AB46" s="93"/>
      <c r="AC46" s="93"/>
      <c r="AD46" s="93"/>
      <c r="AE46" s="93"/>
      <c r="AF46" s="93"/>
      <c r="AG46" s="93"/>
      <c r="AH46" s="93"/>
      <c r="AI46" s="92">
        <v>208</v>
      </c>
      <c r="AJ46" s="92"/>
      <c r="AK46" s="92"/>
      <c r="AL46" s="92"/>
      <c r="AM46" s="92"/>
      <c r="AN46" s="92"/>
      <c r="AO46" s="92"/>
      <c r="AP46" s="92"/>
      <c r="AQ46" s="92"/>
      <c r="AR46" s="93">
        <v>4.9612403100775197E-3</v>
      </c>
      <c r="AS46" s="93"/>
    </row>
    <row r="47" spans="2:45" s="1" customFormat="1" ht="10.65" customHeight="1" x14ac:dyDescent="0.15">
      <c r="B47" s="90" t="s">
        <v>1122</v>
      </c>
      <c r="C47" s="90"/>
      <c r="D47" s="90"/>
      <c r="E47" s="90"/>
      <c r="F47" s="90"/>
      <c r="G47" s="90"/>
      <c r="H47" s="90"/>
      <c r="I47" s="90"/>
      <c r="J47" s="90"/>
      <c r="K47" s="90"/>
      <c r="L47" s="103">
        <v>5458276.6200000001</v>
      </c>
      <c r="M47" s="103"/>
      <c r="N47" s="103"/>
      <c r="O47" s="103"/>
      <c r="P47" s="103"/>
      <c r="Q47" s="103"/>
      <c r="R47" s="103"/>
      <c r="S47" s="103"/>
      <c r="T47" s="103"/>
      <c r="U47" s="103"/>
      <c r="V47" s="103"/>
      <c r="W47" s="103"/>
      <c r="X47" s="93">
        <v>1.86330750091169E-3</v>
      </c>
      <c r="Y47" s="93"/>
      <c r="Z47" s="93"/>
      <c r="AA47" s="93"/>
      <c r="AB47" s="93"/>
      <c r="AC47" s="93"/>
      <c r="AD47" s="93"/>
      <c r="AE47" s="93"/>
      <c r="AF47" s="93"/>
      <c r="AG47" s="93"/>
      <c r="AH47" s="93"/>
      <c r="AI47" s="92">
        <v>143</v>
      </c>
      <c r="AJ47" s="92"/>
      <c r="AK47" s="92"/>
      <c r="AL47" s="92"/>
      <c r="AM47" s="92"/>
      <c r="AN47" s="92"/>
      <c r="AO47" s="92"/>
      <c r="AP47" s="92"/>
      <c r="AQ47" s="92"/>
      <c r="AR47" s="93">
        <v>3.4108527131782901E-3</v>
      </c>
      <c r="AS47" s="93"/>
    </row>
    <row r="48" spans="2:45" s="1" customFormat="1" ht="10.65" customHeight="1" x14ac:dyDescent="0.15">
      <c r="B48" s="90" t="s">
        <v>1123</v>
      </c>
      <c r="C48" s="90"/>
      <c r="D48" s="90"/>
      <c r="E48" s="90"/>
      <c r="F48" s="90"/>
      <c r="G48" s="90"/>
      <c r="H48" s="90"/>
      <c r="I48" s="90"/>
      <c r="J48" s="90"/>
      <c r="K48" s="90"/>
      <c r="L48" s="103">
        <v>882265.8</v>
      </c>
      <c r="M48" s="103"/>
      <c r="N48" s="103"/>
      <c r="O48" s="103"/>
      <c r="P48" s="103"/>
      <c r="Q48" s="103"/>
      <c r="R48" s="103"/>
      <c r="S48" s="103"/>
      <c r="T48" s="103"/>
      <c r="U48" s="103"/>
      <c r="V48" s="103"/>
      <c r="W48" s="103"/>
      <c r="X48" s="93">
        <v>3.0118159950234499E-4</v>
      </c>
      <c r="Y48" s="93"/>
      <c r="Z48" s="93"/>
      <c r="AA48" s="93"/>
      <c r="AB48" s="93"/>
      <c r="AC48" s="93"/>
      <c r="AD48" s="93"/>
      <c r="AE48" s="93"/>
      <c r="AF48" s="93"/>
      <c r="AG48" s="93"/>
      <c r="AH48" s="93"/>
      <c r="AI48" s="92">
        <v>30</v>
      </c>
      <c r="AJ48" s="92"/>
      <c r="AK48" s="92"/>
      <c r="AL48" s="92"/>
      <c r="AM48" s="92"/>
      <c r="AN48" s="92"/>
      <c r="AO48" s="92"/>
      <c r="AP48" s="92"/>
      <c r="AQ48" s="92"/>
      <c r="AR48" s="93">
        <v>7.1556350626118099E-4</v>
      </c>
      <c r="AS48" s="93"/>
    </row>
    <row r="49" spans="2:47" s="1" customFormat="1" ht="10.65" customHeight="1" x14ac:dyDescent="0.15">
      <c r="B49" s="90" t="s">
        <v>1124</v>
      </c>
      <c r="C49" s="90"/>
      <c r="D49" s="90"/>
      <c r="E49" s="90"/>
      <c r="F49" s="90"/>
      <c r="G49" s="90"/>
      <c r="H49" s="90"/>
      <c r="I49" s="90"/>
      <c r="J49" s="90"/>
      <c r="K49" s="90"/>
      <c r="L49" s="103">
        <v>185429.31</v>
      </c>
      <c r="M49" s="103"/>
      <c r="N49" s="103"/>
      <c r="O49" s="103"/>
      <c r="P49" s="103"/>
      <c r="Q49" s="103"/>
      <c r="R49" s="103"/>
      <c r="S49" s="103"/>
      <c r="T49" s="103"/>
      <c r="U49" s="103"/>
      <c r="V49" s="103"/>
      <c r="W49" s="103"/>
      <c r="X49" s="93">
        <v>6.3300533898532894E-5</v>
      </c>
      <c r="Y49" s="93"/>
      <c r="Z49" s="93"/>
      <c r="AA49" s="93"/>
      <c r="AB49" s="93"/>
      <c r="AC49" s="93"/>
      <c r="AD49" s="93"/>
      <c r="AE49" s="93"/>
      <c r="AF49" s="93"/>
      <c r="AG49" s="93"/>
      <c r="AH49" s="93"/>
      <c r="AI49" s="92">
        <v>7</v>
      </c>
      <c r="AJ49" s="92"/>
      <c r="AK49" s="92"/>
      <c r="AL49" s="92"/>
      <c r="AM49" s="92"/>
      <c r="AN49" s="92"/>
      <c r="AO49" s="92"/>
      <c r="AP49" s="92"/>
      <c r="AQ49" s="92"/>
      <c r="AR49" s="93">
        <v>1.66964818127609E-4</v>
      </c>
      <c r="AS49" s="93"/>
    </row>
    <row r="50" spans="2:47" s="1" customFormat="1" ht="10.65" customHeight="1" x14ac:dyDescent="0.15">
      <c r="B50" s="90" t="s">
        <v>1125</v>
      </c>
      <c r="C50" s="90"/>
      <c r="D50" s="90"/>
      <c r="E50" s="90"/>
      <c r="F50" s="90"/>
      <c r="G50" s="90"/>
      <c r="H50" s="90"/>
      <c r="I50" s="90"/>
      <c r="J50" s="90"/>
      <c r="K50" s="90"/>
      <c r="L50" s="103">
        <v>445524.23</v>
      </c>
      <c r="M50" s="103"/>
      <c r="N50" s="103"/>
      <c r="O50" s="103"/>
      <c r="P50" s="103"/>
      <c r="Q50" s="103"/>
      <c r="R50" s="103"/>
      <c r="S50" s="103"/>
      <c r="T50" s="103"/>
      <c r="U50" s="103"/>
      <c r="V50" s="103"/>
      <c r="W50" s="103"/>
      <c r="X50" s="93">
        <v>1.52089880632855E-4</v>
      </c>
      <c r="Y50" s="93"/>
      <c r="Z50" s="93"/>
      <c r="AA50" s="93"/>
      <c r="AB50" s="93"/>
      <c r="AC50" s="93"/>
      <c r="AD50" s="93"/>
      <c r="AE50" s="93"/>
      <c r="AF50" s="93"/>
      <c r="AG50" s="93"/>
      <c r="AH50" s="93"/>
      <c r="AI50" s="92">
        <v>16</v>
      </c>
      <c r="AJ50" s="92"/>
      <c r="AK50" s="92"/>
      <c r="AL50" s="92"/>
      <c r="AM50" s="92"/>
      <c r="AN50" s="92"/>
      <c r="AO50" s="92"/>
      <c r="AP50" s="92"/>
      <c r="AQ50" s="92"/>
      <c r="AR50" s="93">
        <v>3.8163387000596298E-4</v>
      </c>
      <c r="AS50" s="93"/>
    </row>
    <row r="51" spans="2:47" s="1" customFormat="1" ht="10.65" customHeight="1" x14ac:dyDescent="0.15">
      <c r="B51" s="90" t="s">
        <v>1126</v>
      </c>
      <c r="C51" s="90"/>
      <c r="D51" s="90"/>
      <c r="E51" s="90"/>
      <c r="F51" s="90"/>
      <c r="G51" s="90"/>
      <c r="H51" s="90"/>
      <c r="I51" s="90"/>
      <c r="J51" s="90"/>
      <c r="K51" s="90"/>
      <c r="L51" s="103">
        <v>1234381.98</v>
      </c>
      <c r="M51" s="103"/>
      <c r="N51" s="103"/>
      <c r="O51" s="103"/>
      <c r="P51" s="103"/>
      <c r="Q51" s="103"/>
      <c r="R51" s="103"/>
      <c r="S51" s="103"/>
      <c r="T51" s="103"/>
      <c r="U51" s="103"/>
      <c r="V51" s="103"/>
      <c r="W51" s="103"/>
      <c r="X51" s="93">
        <v>4.2138450695161498E-4</v>
      </c>
      <c r="Y51" s="93"/>
      <c r="Z51" s="93"/>
      <c r="AA51" s="93"/>
      <c r="AB51" s="93"/>
      <c r="AC51" s="93"/>
      <c r="AD51" s="93"/>
      <c r="AE51" s="93"/>
      <c r="AF51" s="93"/>
      <c r="AG51" s="93"/>
      <c r="AH51" s="93"/>
      <c r="AI51" s="92">
        <v>60</v>
      </c>
      <c r="AJ51" s="92"/>
      <c r="AK51" s="92"/>
      <c r="AL51" s="92"/>
      <c r="AM51" s="92"/>
      <c r="AN51" s="92"/>
      <c r="AO51" s="92"/>
      <c r="AP51" s="92"/>
      <c r="AQ51" s="92"/>
      <c r="AR51" s="93">
        <v>1.43112701252236E-3</v>
      </c>
      <c r="AS51" s="93"/>
    </row>
    <row r="52" spans="2:47" s="1" customFormat="1" ht="10.65" customHeight="1" x14ac:dyDescent="0.15">
      <c r="B52" s="90" t="s">
        <v>1127</v>
      </c>
      <c r="C52" s="90"/>
      <c r="D52" s="90"/>
      <c r="E52" s="90"/>
      <c r="F52" s="90"/>
      <c r="G52" s="90"/>
      <c r="H52" s="90"/>
      <c r="I52" s="90"/>
      <c r="J52" s="90"/>
      <c r="K52" s="90"/>
      <c r="L52" s="103">
        <v>15220.42</v>
      </c>
      <c r="M52" s="103"/>
      <c r="N52" s="103"/>
      <c r="O52" s="103"/>
      <c r="P52" s="103"/>
      <c r="Q52" s="103"/>
      <c r="R52" s="103"/>
      <c r="S52" s="103"/>
      <c r="T52" s="103"/>
      <c r="U52" s="103"/>
      <c r="V52" s="103"/>
      <c r="W52" s="103"/>
      <c r="X52" s="93">
        <v>5.1958383071150301E-6</v>
      </c>
      <c r="Y52" s="93"/>
      <c r="Z52" s="93"/>
      <c r="AA52" s="93"/>
      <c r="AB52" s="93"/>
      <c r="AC52" s="93"/>
      <c r="AD52" s="93"/>
      <c r="AE52" s="93"/>
      <c r="AF52" s="93"/>
      <c r="AG52" s="93"/>
      <c r="AH52" s="93"/>
      <c r="AI52" s="92">
        <v>3</v>
      </c>
      <c r="AJ52" s="92"/>
      <c r="AK52" s="92"/>
      <c r="AL52" s="92"/>
      <c r="AM52" s="92"/>
      <c r="AN52" s="92"/>
      <c r="AO52" s="92"/>
      <c r="AP52" s="92"/>
      <c r="AQ52" s="92"/>
      <c r="AR52" s="93">
        <v>7.1556350626118096E-5</v>
      </c>
      <c r="AS52" s="93"/>
    </row>
    <row r="53" spans="2:47" s="1" customFormat="1" ht="10.65" customHeight="1" x14ac:dyDescent="0.15">
      <c r="B53" s="90" t="s">
        <v>1128</v>
      </c>
      <c r="C53" s="90"/>
      <c r="D53" s="90"/>
      <c r="E53" s="90"/>
      <c r="F53" s="90"/>
      <c r="G53" s="90"/>
      <c r="H53" s="90"/>
      <c r="I53" s="90"/>
      <c r="J53" s="90"/>
      <c r="K53" s="90"/>
      <c r="L53" s="103">
        <v>191159.48</v>
      </c>
      <c r="M53" s="103"/>
      <c r="N53" s="103"/>
      <c r="O53" s="103"/>
      <c r="P53" s="103"/>
      <c r="Q53" s="103"/>
      <c r="R53" s="103"/>
      <c r="S53" s="103"/>
      <c r="T53" s="103"/>
      <c r="U53" s="103"/>
      <c r="V53" s="103"/>
      <c r="W53" s="103"/>
      <c r="X53" s="93">
        <v>6.5256658420213696E-5</v>
      </c>
      <c r="Y53" s="93"/>
      <c r="Z53" s="93"/>
      <c r="AA53" s="93"/>
      <c r="AB53" s="93"/>
      <c r="AC53" s="93"/>
      <c r="AD53" s="93"/>
      <c r="AE53" s="93"/>
      <c r="AF53" s="93"/>
      <c r="AG53" s="93"/>
      <c r="AH53" s="93"/>
      <c r="AI53" s="92">
        <v>9</v>
      </c>
      <c r="AJ53" s="92"/>
      <c r="AK53" s="92"/>
      <c r="AL53" s="92"/>
      <c r="AM53" s="92"/>
      <c r="AN53" s="92"/>
      <c r="AO53" s="92"/>
      <c r="AP53" s="92"/>
      <c r="AQ53" s="92"/>
      <c r="AR53" s="93">
        <v>2.14669051878354E-4</v>
      </c>
      <c r="AS53" s="93"/>
    </row>
    <row r="54" spans="2:47" s="1" customFormat="1" ht="10.65" customHeight="1" x14ac:dyDescent="0.15">
      <c r="B54" s="90" t="s">
        <v>1129</v>
      </c>
      <c r="C54" s="90"/>
      <c r="D54" s="90"/>
      <c r="E54" s="90"/>
      <c r="F54" s="90"/>
      <c r="G54" s="90"/>
      <c r="H54" s="90"/>
      <c r="I54" s="90"/>
      <c r="J54" s="90"/>
      <c r="K54" s="90"/>
      <c r="L54" s="103">
        <v>250000</v>
      </c>
      <c r="M54" s="103"/>
      <c r="N54" s="103"/>
      <c r="O54" s="103"/>
      <c r="P54" s="103"/>
      <c r="Q54" s="103"/>
      <c r="R54" s="103"/>
      <c r="S54" s="103"/>
      <c r="T54" s="103"/>
      <c r="U54" s="103"/>
      <c r="V54" s="103"/>
      <c r="W54" s="103"/>
      <c r="X54" s="93">
        <v>8.5343215021579995E-5</v>
      </c>
      <c r="Y54" s="93"/>
      <c r="Z54" s="93"/>
      <c r="AA54" s="93"/>
      <c r="AB54" s="93"/>
      <c r="AC54" s="93"/>
      <c r="AD54" s="93"/>
      <c r="AE54" s="93"/>
      <c r="AF54" s="93"/>
      <c r="AG54" s="93"/>
      <c r="AH54" s="93"/>
      <c r="AI54" s="92">
        <v>2</v>
      </c>
      <c r="AJ54" s="92"/>
      <c r="AK54" s="92"/>
      <c r="AL54" s="92"/>
      <c r="AM54" s="92"/>
      <c r="AN54" s="92"/>
      <c r="AO54" s="92"/>
      <c r="AP54" s="92"/>
      <c r="AQ54" s="92"/>
      <c r="AR54" s="93">
        <v>4.77042337507454E-5</v>
      </c>
      <c r="AS54" s="93"/>
    </row>
    <row r="55" spans="2:47" s="1" customFormat="1" ht="10.65" customHeight="1" x14ac:dyDescent="0.15">
      <c r="B55" s="90" t="s">
        <v>1130</v>
      </c>
      <c r="C55" s="90"/>
      <c r="D55" s="90"/>
      <c r="E55" s="90"/>
      <c r="F55" s="90"/>
      <c r="G55" s="90"/>
      <c r="H55" s="90"/>
      <c r="I55" s="90"/>
      <c r="J55" s="90"/>
      <c r="K55" s="90"/>
      <c r="L55" s="103">
        <v>8882.98</v>
      </c>
      <c r="M55" s="103"/>
      <c r="N55" s="103"/>
      <c r="O55" s="103"/>
      <c r="P55" s="103"/>
      <c r="Q55" s="103"/>
      <c r="R55" s="103"/>
      <c r="S55" s="103"/>
      <c r="T55" s="103"/>
      <c r="U55" s="103"/>
      <c r="V55" s="103"/>
      <c r="W55" s="103"/>
      <c r="X55" s="93">
        <v>3.0324082886895801E-6</v>
      </c>
      <c r="Y55" s="93"/>
      <c r="Z55" s="93"/>
      <c r="AA55" s="93"/>
      <c r="AB55" s="93"/>
      <c r="AC55" s="93"/>
      <c r="AD55" s="93"/>
      <c r="AE55" s="93"/>
      <c r="AF55" s="93"/>
      <c r="AG55" s="93"/>
      <c r="AH55" s="93"/>
      <c r="AI55" s="92">
        <v>3</v>
      </c>
      <c r="AJ55" s="92"/>
      <c r="AK55" s="92"/>
      <c r="AL55" s="92"/>
      <c r="AM55" s="92"/>
      <c r="AN55" s="92"/>
      <c r="AO55" s="92"/>
      <c r="AP55" s="92"/>
      <c r="AQ55" s="92"/>
      <c r="AR55" s="93">
        <v>7.1556350626118096E-5</v>
      </c>
      <c r="AS55" s="93"/>
    </row>
    <row r="56" spans="2:47" s="1" customFormat="1" ht="12.75" customHeight="1" x14ac:dyDescent="0.15">
      <c r="B56" s="99"/>
      <c r="C56" s="99"/>
      <c r="D56" s="99"/>
      <c r="E56" s="99"/>
      <c r="F56" s="99"/>
      <c r="G56" s="99"/>
      <c r="H56" s="99"/>
      <c r="I56" s="99"/>
      <c r="J56" s="99"/>
      <c r="K56" s="99"/>
      <c r="L56" s="104">
        <v>2929348278.4400001</v>
      </c>
      <c r="M56" s="104"/>
      <c r="N56" s="104"/>
      <c r="O56" s="104"/>
      <c r="P56" s="104"/>
      <c r="Q56" s="104"/>
      <c r="R56" s="104"/>
      <c r="S56" s="104"/>
      <c r="T56" s="104"/>
      <c r="U56" s="104"/>
      <c r="V56" s="104"/>
      <c r="W56" s="104"/>
      <c r="X56" s="95">
        <v>1</v>
      </c>
      <c r="Y56" s="95"/>
      <c r="Z56" s="95"/>
      <c r="AA56" s="95"/>
      <c r="AB56" s="95"/>
      <c r="AC56" s="95"/>
      <c r="AD56" s="95"/>
      <c r="AE56" s="95"/>
      <c r="AF56" s="95"/>
      <c r="AG56" s="95"/>
      <c r="AH56" s="95"/>
      <c r="AI56" s="94">
        <v>41925</v>
      </c>
      <c r="AJ56" s="94"/>
      <c r="AK56" s="94"/>
      <c r="AL56" s="94"/>
      <c r="AM56" s="94"/>
      <c r="AN56" s="94"/>
      <c r="AO56" s="94"/>
      <c r="AP56" s="94"/>
      <c r="AQ56" s="94"/>
      <c r="AR56" s="95">
        <v>1</v>
      </c>
      <c r="AS56" s="95"/>
    </row>
    <row r="57" spans="2:47" s="1" customFormat="1" ht="7.95" customHeight="1" x14ac:dyDescent="0.15"/>
    <row r="58" spans="2:47" s="1" customFormat="1" ht="19.2" customHeight="1" x14ac:dyDescent="0.15">
      <c r="B58" s="82" t="s">
        <v>1220</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row>
    <row r="59" spans="2:47" s="1" customFormat="1" ht="9.6" customHeight="1" x14ac:dyDescent="0.15"/>
    <row r="60" spans="2:47" s="1" customFormat="1" ht="13.35" customHeight="1" x14ac:dyDescent="0.15">
      <c r="B60" s="76" t="s">
        <v>1106</v>
      </c>
      <c r="C60" s="76"/>
      <c r="D60" s="76"/>
      <c r="E60" s="76"/>
      <c r="F60" s="76"/>
      <c r="G60" s="76"/>
      <c r="H60" s="76"/>
      <c r="I60" s="76"/>
      <c r="J60" s="76"/>
      <c r="K60" s="76"/>
      <c r="L60" s="76"/>
      <c r="M60" s="76" t="s">
        <v>1103</v>
      </c>
      <c r="N60" s="76"/>
      <c r="O60" s="76"/>
      <c r="P60" s="76"/>
      <c r="Q60" s="76"/>
      <c r="R60" s="76"/>
      <c r="S60" s="76"/>
      <c r="T60" s="76"/>
      <c r="U60" s="76"/>
      <c r="V60" s="76"/>
      <c r="W60" s="76"/>
      <c r="X60" s="76" t="s">
        <v>1104</v>
      </c>
      <c r="Y60" s="76"/>
      <c r="Z60" s="76"/>
      <c r="AA60" s="76"/>
      <c r="AB60" s="76"/>
      <c r="AC60" s="76"/>
      <c r="AD60" s="76"/>
      <c r="AE60" s="76"/>
      <c r="AF60" s="76"/>
      <c r="AG60" s="76"/>
      <c r="AH60" s="76"/>
      <c r="AI60" s="76" t="s">
        <v>1105</v>
      </c>
      <c r="AJ60" s="76"/>
      <c r="AK60" s="76"/>
      <c r="AL60" s="76"/>
      <c r="AM60" s="76"/>
      <c r="AN60" s="76"/>
      <c r="AO60" s="76" t="s">
        <v>1104</v>
      </c>
      <c r="AP60" s="76"/>
      <c r="AQ60" s="76"/>
      <c r="AR60" s="76"/>
      <c r="AS60" s="76"/>
      <c r="AT60" s="76"/>
      <c r="AU60" s="76"/>
    </row>
    <row r="61" spans="2:47" s="1" customFormat="1" ht="10.65" customHeight="1" x14ac:dyDescent="0.15">
      <c r="B61" s="90" t="s">
        <v>1131</v>
      </c>
      <c r="C61" s="90"/>
      <c r="D61" s="90"/>
      <c r="E61" s="90"/>
      <c r="F61" s="90"/>
      <c r="G61" s="90"/>
      <c r="H61" s="90"/>
      <c r="I61" s="90"/>
      <c r="J61" s="90"/>
      <c r="K61" s="90"/>
      <c r="L61" s="90"/>
      <c r="M61" s="103">
        <v>50000</v>
      </c>
      <c r="N61" s="103"/>
      <c r="O61" s="103"/>
      <c r="P61" s="103"/>
      <c r="Q61" s="103"/>
      <c r="R61" s="103"/>
      <c r="S61" s="103"/>
      <c r="T61" s="103"/>
      <c r="U61" s="103"/>
      <c r="V61" s="103"/>
      <c r="W61" s="103"/>
      <c r="X61" s="93">
        <v>1.7068643004316001E-5</v>
      </c>
      <c r="Y61" s="93"/>
      <c r="Z61" s="93"/>
      <c r="AA61" s="93"/>
      <c r="AB61" s="93"/>
      <c r="AC61" s="93"/>
      <c r="AD61" s="93"/>
      <c r="AE61" s="93"/>
      <c r="AF61" s="93"/>
      <c r="AG61" s="93"/>
      <c r="AH61" s="93"/>
      <c r="AI61" s="92">
        <v>225</v>
      </c>
      <c r="AJ61" s="92"/>
      <c r="AK61" s="92"/>
      <c r="AL61" s="92"/>
      <c r="AM61" s="92"/>
      <c r="AN61" s="92"/>
      <c r="AO61" s="93">
        <v>5.3667262969588504E-3</v>
      </c>
      <c r="AP61" s="93"/>
      <c r="AQ61" s="93"/>
      <c r="AR61" s="93"/>
      <c r="AS61" s="93"/>
      <c r="AT61" s="93"/>
      <c r="AU61" s="93"/>
    </row>
    <row r="62" spans="2:47" s="1" customFormat="1" ht="10.65" customHeight="1" x14ac:dyDescent="0.15">
      <c r="B62" s="90" t="s">
        <v>1107</v>
      </c>
      <c r="C62" s="90"/>
      <c r="D62" s="90"/>
      <c r="E62" s="90"/>
      <c r="F62" s="90"/>
      <c r="G62" s="90"/>
      <c r="H62" s="90"/>
      <c r="I62" s="90"/>
      <c r="J62" s="90"/>
      <c r="K62" s="90"/>
      <c r="L62" s="90"/>
      <c r="M62" s="103">
        <v>23467096.32</v>
      </c>
      <c r="N62" s="103"/>
      <c r="O62" s="103"/>
      <c r="P62" s="103"/>
      <c r="Q62" s="103"/>
      <c r="R62" s="103"/>
      <c r="S62" s="103"/>
      <c r="T62" s="103"/>
      <c r="U62" s="103"/>
      <c r="V62" s="103"/>
      <c r="W62" s="103"/>
      <c r="X62" s="93">
        <v>8.0110297886795308E-3</v>
      </c>
      <c r="Y62" s="93"/>
      <c r="Z62" s="93"/>
      <c r="AA62" s="93"/>
      <c r="AB62" s="93"/>
      <c r="AC62" s="93"/>
      <c r="AD62" s="93"/>
      <c r="AE62" s="93"/>
      <c r="AF62" s="93"/>
      <c r="AG62" s="93"/>
      <c r="AH62" s="93"/>
      <c r="AI62" s="92">
        <v>2546</v>
      </c>
      <c r="AJ62" s="92"/>
      <c r="AK62" s="92"/>
      <c r="AL62" s="92"/>
      <c r="AM62" s="92"/>
      <c r="AN62" s="92"/>
      <c r="AO62" s="93">
        <v>6.0727489564698901E-2</v>
      </c>
      <c r="AP62" s="93"/>
      <c r="AQ62" s="93"/>
      <c r="AR62" s="93"/>
      <c r="AS62" s="93"/>
      <c r="AT62" s="93"/>
      <c r="AU62" s="93"/>
    </row>
    <row r="63" spans="2:47" s="1" customFormat="1" ht="10.65" customHeight="1" x14ac:dyDescent="0.15">
      <c r="B63" s="90" t="s">
        <v>1108</v>
      </c>
      <c r="C63" s="90"/>
      <c r="D63" s="90"/>
      <c r="E63" s="90"/>
      <c r="F63" s="90"/>
      <c r="G63" s="90"/>
      <c r="H63" s="90"/>
      <c r="I63" s="90"/>
      <c r="J63" s="90"/>
      <c r="K63" s="90"/>
      <c r="L63" s="90"/>
      <c r="M63" s="103">
        <v>44695265.359999999</v>
      </c>
      <c r="N63" s="103"/>
      <c r="O63" s="103"/>
      <c r="P63" s="103"/>
      <c r="Q63" s="103"/>
      <c r="R63" s="103"/>
      <c r="S63" s="103"/>
      <c r="T63" s="103"/>
      <c r="U63" s="103"/>
      <c r="V63" s="103"/>
      <c r="W63" s="103"/>
      <c r="X63" s="93">
        <v>1.52577505682602E-2</v>
      </c>
      <c r="Y63" s="93"/>
      <c r="Z63" s="93"/>
      <c r="AA63" s="93"/>
      <c r="AB63" s="93"/>
      <c r="AC63" s="93"/>
      <c r="AD63" s="93"/>
      <c r="AE63" s="93"/>
      <c r="AF63" s="93"/>
      <c r="AG63" s="93"/>
      <c r="AH63" s="93"/>
      <c r="AI63" s="92">
        <v>2878</v>
      </c>
      <c r="AJ63" s="92"/>
      <c r="AK63" s="92"/>
      <c r="AL63" s="92"/>
      <c r="AM63" s="92"/>
      <c r="AN63" s="92"/>
      <c r="AO63" s="93">
        <v>6.8646392367322603E-2</v>
      </c>
      <c r="AP63" s="93"/>
      <c r="AQ63" s="93"/>
      <c r="AR63" s="93"/>
      <c r="AS63" s="93"/>
      <c r="AT63" s="93"/>
      <c r="AU63" s="93"/>
    </row>
    <row r="64" spans="2:47" s="1" customFormat="1" ht="10.65" customHeight="1" x14ac:dyDescent="0.15">
      <c r="B64" s="90" t="s">
        <v>1109</v>
      </c>
      <c r="C64" s="90"/>
      <c r="D64" s="90"/>
      <c r="E64" s="90"/>
      <c r="F64" s="90"/>
      <c r="G64" s="90"/>
      <c r="H64" s="90"/>
      <c r="I64" s="90"/>
      <c r="J64" s="90"/>
      <c r="K64" s="90"/>
      <c r="L64" s="90"/>
      <c r="M64" s="103">
        <v>39578426.5</v>
      </c>
      <c r="N64" s="103"/>
      <c r="O64" s="103"/>
      <c r="P64" s="103"/>
      <c r="Q64" s="103"/>
      <c r="R64" s="103"/>
      <c r="S64" s="103"/>
      <c r="T64" s="103"/>
      <c r="U64" s="103"/>
      <c r="V64" s="103"/>
      <c r="W64" s="103"/>
      <c r="X64" s="93">
        <v>1.35110006520212E-2</v>
      </c>
      <c r="Y64" s="93"/>
      <c r="Z64" s="93"/>
      <c r="AA64" s="93"/>
      <c r="AB64" s="93"/>
      <c r="AC64" s="93"/>
      <c r="AD64" s="93"/>
      <c r="AE64" s="93"/>
      <c r="AF64" s="93"/>
      <c r="AG64" s="93"/>
      <c r="AH64" s="93"/>
      <c r="AI64" s="92">
        <v>1743</v>
      </c>
      <c r="AJ64" s="92"/>
      <c r="AK64" s="92"/>
      <c r="AL64" s="92"/>
      <c r="AM64" s="92"/>
      <c r="AN64" s="92"/>
      <c r="AO64" s="93">
        <v>4.1574239713774601E-2</v>
      </c>
      <c r="AP64" s="93"/>
      <c r="AQ64" s="93"/>
      <c r="AR64" s="93"/>
      <c r="AS64" s="93"/>
      <c r="AT64" s="93"/>
      <c r="AU64" s="93"/>
    </row>
    <row r="65" spans="2:47" s="1" customFormat="1" ht="10.65" customHeight="1" x14ac:dyDescent="0.15">
      <c r="B65" s="90" t="s">
        <v>1110</v>
      </c>
      <c r="C65" s="90"/>
      <c r="D65" s="90"/>
      <c r="E65" s="90"/>
      <c r="F65" s="90"/>
      <c r="G65" s="90"/>
      <c r="H65" s="90"/>
      <c r="I65" s="90"/>
      <c r="J65" s="90"/>
      <c r="K65" s="90"/>
      <c r="L65" s="90"/>
      <c r="M65" s="103">
        <v>50477821.609999999</v>
      </c>
      <c r="N65" s="103"/>
      <c r="O65" s="103"/>
      <c r="P65" s="103"/>
      <c r="Q65" s="103"/>
      <c r="R65" s="103"/>
      <c r="S65" s="103"/>
      <c r="T65" s="103"/>
      <c r="U65" s="103"/>
      <c r="V65" s="103"/>
      <c r="W65" s="103"/>
      <c r="X65" s="93">
        <v>1.7231758333932701E-2</v>
      </c>
      <c r="Y65" s="93"/>
      <c r="Z65" s="93"/>
      <c r="AA65" s="93"/>
      <c r="AB65" s="93"/>
      <c r="AC65" s="93"/>
      <c r="AD65" s="93"/>
      <c r="AE65" s="93"/>
      <c r="AF65" s="93"/>
      <c r="AG65" s="93"/>
      <c r="AH65" s="93"/>
      <c r="AI65" s="92">
        <v>1804</v>
      </c>
      <c r="AJ65" s="92"/>
      <c r="AK65" s="92"/>
      <c r="AL65" s="92"/>
      <c r="AM65" s="92"/>
      <c r="AN65" s="92"/>
      <c r="AO65" s="93">
        <v>4.3029218843172297E-2</v>
      </c>
      <c r="AP65" s="93"/>
      <c r="AQ65" s="93"/>
      <c r="AR65" s="93"/>
      <c r="AS65" s="93"/>
      <c r="AT65" s="93"/>
      <c r="AU65" s="93"/>
    </row>
    <row r="66" spans="2:47" s="1" customFormat="1" ht="10.65" customHeight="1" x14ac:dyDescent="0.15">
      <c r="B66" s="90" t="s">
        <v>1111</v>
      </c>
      <c r="C66" s="90"/>
      <c r="D66" s="90"/>
      <c r="E66" s="90"/>
      <c r="F66" s="90"/>
      <c r="G66" s="90"/>
      <c r="H66" s="90"/>
      <c r="I66" s="90"/>
      <c r="J66" s="90"/>
      <c r="K66" s="90"/>
      <c r="L66" s="90"/>
      <c r="M66" s="103">
        <v>68372107.860000104</v>
      </c>
      <c r="N66" s="103"/>
      <c r="O66" s="103"/>
      <c r="P66" s="103"/>
      <c r="Q66" s="103"/>
      <c r="R66" s="103"/>
      <c r="S66" s="103"/>
      <c r="T66" s="103"/>
      <c r="U66" s="103"/>
      <c r="V66" s="103"/>
      <c r="W66" s="103"/>
      <c r="X66" s="93">
        <v>2.3340382010298599E-2</v>
      </c>
      <c r="Y66" s="93"/>
      <c r="Z66" s="93"/>
      <c r="AA66" s="93"/>
      <c r="AB66" s="93"/>
      <c r="AC66" s="93"/>
      <c r="AD66" s="93"/>
      <c r="AE66" s="93"/>
      <c r="AF66" s="93"/>
      <c r="AG66" s="93"/>
      <c r="AH66" s="93"/>
      <c r="AI66" s="92">
        <v>2053</v>
      </c>
      <c r="AJ66" s="92"/>
      <c r="AK66" s="92"/>
      <c r="AL66" s="92"/>
      <c r="AM66" s="92"/>
      <c r="AN66" s="92"/>
      <c r="AO66" s="93">
        <v>4.8968395945140103E-2</v>
      </c>
      <c r="AP66" s="93"/>
      <c r="AQ66" s="93"/>
      <c r="AR66" s="93"/>
      <c r="AS66" s="93"/>
      <c r="AT66" s="93"/>
      <c r="AU66" s="93"/>
    </row>
    <row r="67" spans="2:47" s="1" customFormat="1" ht="10.65" customHeight="1" x14ac:dyDescent="0.15">
      <c r="B67" s="90" t="s">
        <v>1112</v>
      </c>
      <c r="C67" s="90"/>
      <c r="D67" s="90"/>
      <c r="E67" s="90"/>
      <c r="F67" s="90"/>
      <c r="G67" s="90"/>
      <c r="H67" s="90"/>
      <c r="I67" s="90"/>
      <c r="J67" s="90"/>
      <c r="K67" s="90"/>
      <c r="L67" s="90"/>
      <c r="M67" s="103">
        <v>66879339.249999903</v>
      </c>
      <c r="N67" s="103"/>
      <c r="O67" s="103"/>
      <c r="P67" s="103"/>
      <c r="Q67" s="103"/>
      <c r="R67" s="103"/>
      <c r="S67" s="103"/>
      <c r="T67" s="103"/>
      <c r="U67" s="103"/>
      <c r="V67" s="103"/>
      <c r="W67" s="103"/>
      <c r="X67" s="93">
        <v>2.28307913204557E-2</v>
      </c>
      <c r="Y67" s="93"/>
      <c r="Z67" s="93"/>
      <c r="AA67" s="93"/>
      <c r="AB67" s="93"/>
      <c r="AC67" s="93"/>
      <c r="AD67" s="93"/>
      <c r="AE67" s="93"/>
      <c r="AF67" s="93"/>
      <c r="AG67" s="93"/>
      <c r="AH67" s="93"/>
      <c r="AI67" s="92">
        <v>1703</v>
      </c>
      <c r="AJ67" s="92"/>
      <c r="AK67" s="92"/>
      <c r="AL67" s="92"/>
      <c r="AM67" s="92"/>
      <c r="AN67" s="92"/>
      <c r="AO67" s="93">
        <v>4.0620155038759702E-2</v>
      </c>
      <c r="AP67" s="93"/>
      <c r="AQ67" s="93"/>
      <c r="AR67" s="93"/>
      <c r="AS67" s="93"/>
      <c r="AT67" s="93"/>
      <c r="AU67" s="93"/>
    </row>
    <row r="68" spans="2:47" s="1" customFormat="1" ht="10.65" customHeight="1" x14ac:dyDescent="0.15">
      <c r="B68" s="90" t="s">
        <v>1113</v>
      </c>
      <c r="C68" s="90"/>
      <c r="D68" s="90"/>
      <c r="E68" s="90"/>
      <c r="F68" s="90"/>
      <c r="G68" s="90"/>
      <c r="H68" s="90"/>
      <c r="I68" s="90"/>
      <c r="J68" s="90"/>
      <c r="K68" s="90"/>
      <c r="L68" s="90"/>
      <c r="M68" s="103">
        <v>97600685.790000007</v>
      </c>
      <c r="N68" s="103"/>
      <c r="O68" s="103"/>
      <c r="P68" s="103"/>
      <c r="Q68" s="103"/>
      <c r="R68" s="103"/>
      <c r="S68" s="103"/>
      <c r="T68" s="103"/>
      <c r="U68" s="103"/>
      <c r="V68" s="103"/>
      <c r="W68" s="103"/>
      <c r="X68" s="93">
        <v>3.3318225254518503E-2</v>
      </c>
      <c r="Y68" s="93"/>
      <c r="Z68" s="93"/>
      <c r="AA68" s="93"/>
      <c r="AB68" s="93"/>
      <c r="AC68" s="93"/>
      <c r="AD68" s="93"/>
      <c r="AE68" s="93"/>
      <c r="AF68" s="93"/>
      <c r="AG68" s="93"/>
      <c r="AH68" s="93"/>
      <c r="AI68" s="92">
        <v>2057</v>
      </c>
      <c r="AJ68" s="92"/>
      <c r="AK68" s="92"/>
      <c r="AL68" s="92"/>
      <c r="AM68" s="92"/>
      <c r="AN68" s="92"/>
      <c r="AO68" s="93">
        <v>4.9063804412641597E-2</v>
      </c>
      <c r="AP68" s="93"/>
      <c r="AQ68" s="93"/>
      <c r="AR68" s="93"/>
      <c r="AS68" s="93"/>
      <c r="AT68" s="93"/>
      <c r="AU68" s="93"/>
    </row>
    <row r="69" spans="2:47" s="1" customFormat="1" ht="10.65" customHeight="1" x14ac:dyDescent="0.15">
      <c r="B69" s="90" t="s">
        <v>1114</v>
      </c>
      <c r="C69" s="90"/>
      <c r="D69" s="90"/>
      <c r="E69" s="90"/>
      <c r="F69" s="90"/>
      <c r="G69" s="90"/>
      <c r="H69" s="90"/>
      <c r="I69" s="90"/>
      <c r="J69" s="90"/>
      <c r="K69" s="90"/>
      <c r="L69" s="90"/>
      <c r="M69" s="103">
        <v>81043519.180000097</v>
      </c>
      <c r="N69" s="103"/>
      <c r="O69" s="103"/>
      <c r="P69" s="103"/>
      <c r="Q69" s="103"/>
      <c r="R69" s="103"/>
      <c r="S69" s="103"/>
      <c r="T69" s="103"/>
      <c r="U69" s="103"/>
      <c r="V69" s="103"/>
      <c r="W69" s="103"/>
      <c r="X69" s="93">
        <v>2.7666057933937099E-2</v>
      </c>
      <c r="Y69" s="93"/>
      <c r="Z69" s="93"/>
      <c r="AA69" s="93"/>
      <c r="AB69" s="93"/>
      <c r="AC69" s="93"/>
      <c r="AD69" s="93"/>
      <c r="AE69" s="93"/>
      <c r="AF69" s="93"/>
      <c r="AG69" s="93"/>
      <c r="AH69" s="93"/>
      <c r="AI69" s="92">
        <v>1497</v>
      </c>
      <c r="AJ69" s="92"/>
      <c r="AK69" s="92"/>
      <c r="AL69" s="92"/>
      <c r="AM69" s="92"/>
      <c r="AN69" s="92"/>
      <c r="AO69" s="93">
        <v>3.57066189624329E-2</v>
      </c>
      <c r="AP69" s="93"/>
      <c r="AQ69" s="93"/>
      <c r="AR69" s="93"/>
      <c r="AS69" s="93"/>
      <c r="AT69" s="93"/>
      <c r="AU69" s="93"/>
    </row>
    <row r="70" spans="2:47" s="1" customFormat="1" ht="10.65" customHeight="1" x14ac:dyDescent="0.15">
      <c r="B70" s="90" t="s">
        <v>1115</v>
      </c>
      <c r="C70" s="90"/>
      <c r="D70" s="90"/>
      <c r="E70" s="90"/>
      <c r="F70" s="90"/>
      <c r="G70" s="90"/>
      <c r="H70" s="90"/>
      <c r="I70" s="90"/>
      <c r="J70" s="90"/>
      <c r="K70" s="90"/>
      <c r="L70" s="90"/>
      <c r="M70" s="103">
        <v>83463770.420000106</v>
      </c>
      <c r="N70" s="103"/>
      <c r="O70" s="103"/>
      <c r="P70" s="103"/>
      <c r="Q70" s="103"/>
      <c r="R70" s="103"/>
      <c r="S70" s="103"/>
      <c r="T70" s="103"/>
      <c r="U70" s="103"/>
      <c r="V70" s="103"/>
      <c r="W70" s="103"/>
      <c r="X70" s="93">
        <v>2.8492266021863399E-2</v>
      </c>
      <c r="Y70" s="93"/>
      <c r="Z70" s="93"/>
      <c r="AA70" s="93"/>
      <c r="AB70" s="93"/>
      <c r="AC70" s="93"/>
      <c r="AD70" s="93"/>
      <c r="AE70" s="93"/>
      <c r="AF70" s="93"/>
      <c r="AG70" s="93"/>
      <c r="AH70" s="93"/>
      <c r="AI70" s="92">
        <v>1456</v>
      </c>
      <c r="AJ70" s="92"/>
      <c r="AK70" s="92"/>
      <c r="AL70" s="92"/>
      <c r="AM70" s="92"/>
      <c r="AN70" s="92"/>
      <c r="AO70" s="93">
        <v>3.4728682170542598E-2</v>
      </c>
      <c r="AP70" s="93"/>
      <c r="AQ70" s="93"/>
      <c r="AR70" s="93"/>
      <c r="AS70" s="93"/>
      <c r="AT70" s="93"/>
      <c r="AU70" s="93"/>
    </row>
    <row r="71" spans="2:47" s="1" customFormat="1" ht="10.65" customHeight="1" x14ac:dyDescent="0.15">
      <c r="B71" s="90" t="s">
        <v>1116</v>
      </c>
      <c r="C71" s="90"/>
      <c r="D71" s="90"/>
      <c r="E71" s="90"/>
      <c r="F71" s="90"/>
      <c r="G71" s="90"/>
      <c r="H71" s="90"/>
      <c r="I71" s="90"/>
      <c r="J71" s="90"/>
      <c r="K71" s="90"/>
      <c r="L71" s="90"/>
      <c r="M71" s="103">
        <v>118320246.81999999</v>
      </c>
      <c r="N71" s="103"/>
      <c r="O71" s="103"/>
      <c r="P71" s="103"/>
      <c r="Q71" s="103"/>
      <c r="R71" s="103"/>
      <c r="S71" s="103"/>
      <c r="T71" s="103"/>
      <c r="U71" s="103"/>
      <c r="V71" s="103"/>
      <c r="W71" s="103"/>
      <c r="X71" s="93">
        <v>4.0391321063062702E-2</v>
      </c>
      <c r="Y71" s="93"/>
      <c r="Z71" s="93"/>
      <c r="AA71" s="93"/>
      <c r="AB71" s="93"/>
      <c r="AC71" s="93"/>
      <c r="AD71" s="93"/>
      <c r="AE71" s="93"/>
      <c r="AF71" s="93"/>
      <c r="AG71" s="93"/>
      <c r="AH71" s="93"/>
      <c r="AI71" s="92">
        <v>1998</v>
      </c>
      <c r="AJ71" s="92"/>
      <c r="AK71" s="92"/>
      <c r="AL71" s="92"/>
      <c r="AM71" s="92"/>
      <c r="AN71" s="92"/>
      <c r="AO71" s="93">
        <v>4.7656529516994603E-2</v>
      </c>
      <c r="AP71" s="93"/>
      <c r="AQ71" s="93"/>
      <c r="AR71" s="93"/>
      <c r="AS71" s="93"/>
      <c r="AT71" s="93"/>
      <c r="AU71" s="93"/>
    </row>
    <row r="72" spans="2:47" s="1" customFormat="1" ht="10.65" customHeight="1" x14ac:dyDescent="0.15">
      <c r="B72" s="90" t="s">
        <v>1117</v>
      </c>
      <c r="C72" s="90"/>
      <c r="D72" s="90"/>
      <c r="E72" s="90"/>
      <c r="F72" s="90"/>
      <c r="G72" s="90"/>
      <c r="H72" s="90"/>
      <c r="I72" s="90"/>
      <c r="J72" s="90"/>
      <c r="K72" s="90"/>
      <c r="L72" s="90"/>
      <c r="M72" s="103">
        <v>124980302.18000001</v>
      </c>
      <c r="N72" s="103"/>
      <c r="O72" s="103"/>
      <c r="P72" s="103"/>
      <c r="Q72" s="103"/>
      <c r="R72" s="103"/>
      <c r="S72" s="103"/>
      <c r="T72" s="103"/>
      <c r="U72" s="103"/>
      <c r="V72" s="103"/>
      <c r="W72" s="103"/>
      <c r="X72" s="93">
        <v>4.2664883209639098E-2</v>
      </c>
      <c r="Y72" s="93"/>
      <c r="Z72" s="93"/>
      <c r="AA72" s="93"/>
      <c r="AB72" s="93"/>
      <c r="AC72" s="93"/>
      <c r="AD72" s="93"/>
      <c r="AE72" s="93"/>
      <c r="AF72" s="93"/>
      <c r="AG72" s="93"/>
      <c r="AH72" s="93"/>
      <c r="AI72" s="92">
        <v>1847</v>
      </c>
      <c r="AJ72" s="92"/>
      <c r="AK72" s="92"/>
      <c r="AL72" s="92"/>
      <c r="AM72" s="92"/>
      <c r="AN72" s="92"/>
      <c r="AO72" s="93">
        <v>4.4054859868813398E-2</v>
      </c>
      <c r="AP72" s="93"/>
      <c r="AQ72" s="93"/>
      <c r="AR72" s="93"/>
      <c r="AS72" s="93"/>
      <c r="AT72" s="93"/>
      <c r="AU72" s="93"/>
    </row>
    <row r="73" spans="2:47" s="1" customFormat="1" ht="10.65" customHeight="1" x14ac:dyDescent="0.15">
      <c r="B73" s="90" t="s">
        <v>1118</v>
      </c>
      <c r="C73" s="90"/>
      <c r="D73" s="90"/>
      <c r="E73" s="90"/>
      <c r="F73" s="90"/>
      <c r="G73" s="90"/>
      <c r="H73" s="90"/>
      <c r="I73" s="90"/>
      <c r="J73" s="90"/>
      <c r="K73" s="90"/>
      <c r="L73" s="90"/>
      <c r="M73" s="103">
        <v>173208374.44</v>
      </c>
      <c r="N73" s="103"/>
      <c r="O73" s="103"/>
      <c r="P73" s="103"/>
      <c r="Q73" s="103"/>
      <c r="R73" s="103"/>
      <c r="S73" s="103"/>
      <c r="T73" s="103"/>
      <c r="U73" s="103"/>
      <c r="V73" s="103"/>
      <c r="W73" s="103"/>
      <c r="X73" s="93">
        <v>5.9128638173485001E-2</v>
      </c>
      <c r="Y73" s="93"/>
      <c r="Z73" s="93"/>
      <c r="AA73" s="93"/>
      <c r="AB73" s="93"/>
      <c r="AC73" s="93"/>
      <c r="AD73" s="93"/>
      <c r="AE73" s="93"/>
      <c r="AF73" s="93"/>
      <c r="AG73" s="93"/>
      <c r="AH73" s="93"/>
      <c r="AI73" s="92">
        <v>2351</v>
      </c>
      <c r="AJ73" s="92"/>
      <c r="AK73" s="92"/>
      <c r="AL73" s="92"/>
      <c r="AM73" s="92"/>
      <c r="AN73" s="92"/>
      <c r="AO73" s="93">
        <v>5.6076326774001199E-2</v>
      </c>
      <c r="AP73" s="93"/>
      <c r="AQ73" s="93"/>
      <c r="AR73" s="93"/>
      <c r="AS73" s="93"/>
      <c r="AT73" s="93"/>
      <c r="AU73" s="93"/>
    </row>
    <row r="74" spans="2:47" s="1" customFormat="1" ht="10.65" customHeight="1" x14ac:dyDescent="0.15">
      <c r="B74" s="90" t="s">
        <v>1119</v>
      </c>
      <c r="C74" s="90"/>
      <c r="D74" s="90"/>
      <c r="E74" s="90"/>
      <c r="F74" s="90"/>
      <c r="G74" s="90"/>
      <c r="H74" s="90"/>
      <c r="I74" s="90"/>
      <c r="J74" s="90"/>
      <c r="K74" s="90"/>
      <c r="L74" s="90"/>
      <c r="M74" s="103">
        <v>120076741.58</v>
      </c>
      <c r="N74" s="103"/>
      <c r="O74" s="103"/>
      <c r="P74" s="103"/>
      <c r="Q74" s="103"/>
      <c r="R74" s="103"/>
      <c r="S74" s="103"/>
      <c r="T74" s="103"/>
      <c r="U74" s="103"/>
      <c r="V74" s="103"/>
      <c r="W74" s="103"/>
      <c r="X74" s="93">
        <v>4.0990940703010501E-2</v>
      </c>
      <c r="Y74" s="93"/>
      <c r="Z74" s="93"/>
      <c r="AA74" s="93"/>
      <c r="AB74" s="93"/>
      <c r="AC74" s="93"/>
      <c r="AD74" s="93"/>
      <c r="AE74" s="93"/>
      <c r="AF74" s="93"/>
      <c r="AG74" s="93"/>
      <c r="AH74" s="93"/>
      <c r="AI74" s="92">
        <v>1502</v>
      </c>
      <c r="AJ74" s="92"/>
      <c r="AK74" s="92"/>
      <c r="AL74" s="92"/>
      <c r="AM74" s="92"/>
      <c r="AN74" s="92"/>
      <c r="AO74" s="93">
        <v>3.5825879546809797E-2</v>
      </c>
      <c r="AP74" s="93"/>
      <c r="AQ74" s="93"/>
      <c r="AR74" s="93"/>
      <c r="AS74" s="93"/>
      <c r="AT74" s="93"/>
      <c r="AU74" s="93"/>
    </row>
    <row r="75" spans="2:47" s="1" customFormat="1" ht="10.65" customHeight="1" x14ac:dyDescent="0.15">
      <c r="B75" s="90" t="s">
        <v>1120</v>
      </c>
      <c r="C75" s="90"/>
      <c r="D75" s="90"/>
      <c r="E75" s="90"/>
      <c r="F75" s="90"/>
      <c r="G75" s="90"/>
      <c r="H75" s="90"/>
      <c r="I75" s="90"/>
      <c r="J75" s="90"/>
      <c r="K75" s="90"/>
      <c r="L75" s="90"/>
      <c r="M75" s="103">
        <v>109167135.45</v>
      </c>
      <c r="N75" s="103"/>
      <c r="O75" s="103"/>
      <c r="P75" s="103"/>
      <c r="Q75" s="103"/>
      <c r="R75" s="103"/>
      <c r="S75" s="103"/>
      <c r="T75" s="103"/>
      <c r="U75" s="103"/>
      <c r="V75" s="103"/>
      <c r="W75" s="103"/>
      <c r="X75" s="93">
        <v>3.7266697255997197E-2</v>
      </c>
      <c r="Y75" s="93"/>
      <c r="Z75" s="93"/>
      <c r="AA75" s="93"/>
      <c r="AB75" s="93"/>
      <c r="AC75" s="93"/>
      <c r="AD75" s="93"/>
      <c r="AE75" s="93"/>
      <c r="AF75" s="93"/>
      <c r="AG75" s="93"/>
      <c r="AH75" s="93"/>
      <c r="AI75" s="92">
        <v>1306</v>
      </c>
      <c r="AJ75" s="92"/>
      <c r="AK75" s="92"/>
      <c r="AL75" s="92"/>
      <c r="AM75" s="92"/>
      <c r="AN75" s="92"/>
      <c r="AO75" s="93">
        <v>3.1150864639236699E-2</v>
      </c>
      <c r="AP75" s="93"/>
      <c r="AQ75" s="93"/>
      <c r="AR75" s="93"/>
      <c r="AS75" s="93"/>
      <c r="AT75" s="93"/>
      <c r="AU75" s="93"/>
    </row>
    <row r="76" spans="2:47" s="1" customFormat="1" ht="10.65" customHeight="1" x14ac:dyDescent="0.15">
      <c r="B76" s="90" t="s">
        <v>1121</v>
      </c>
      <c r="C76" s="90"/>
      <c r="D76" s="90"/>
      <c r="E76" s="90"/>
      <c r="F76" s="90"/>
      <c r="G76" s="90"/>
      <c r="H76" s="90"/>
      <c r="I76" s="90"/>
      <c r="J76" s="90"/>
      <c r="K76" s="90"/>
      <c r="L76" s="90"/>
      <c r="M76" s="103">
        <v>153084467.16</v>
      </c>
      <c r="N76" s="103"/>
      <c r="O76" s="103"/>
      <c r="P76" s="103"/>
      <c r="Q76" s="103"/>
      <c r="R76" s="103"/>
      <c r="S76" s="103"/>
      <c r="T76" s="103"/>
      <c r="U76" s="103"/>
      <c r="V76" s="103"/>
      <c r="W76" s="103"/>
      <c r="X76" s="93">
        <v>5.2258882389199603E-2</v>
      </c>
      <c r="Y76" s="93"/>
      <c r="Z76" s="93"/>
      <c r="AA76" s="93"/>
      <c r="AB76" s="93"/>
      <c r="AC76" s="93"/>
      <c r="AD76" s="93"/>
      <c r="AE76" s="93"/>
      <c r="AF76" s="93"/>
      <c r="AG76" s="93"/>
      <c r="AH76" s="93"/>
      <c r="AI76" s="92">
        <v>1825</v>
      </c>
      <c r="AJ76" s="92"/>
      <c r="AK76" s="92"/>
      <c r="AL76" s="92"/>
      <c r="AM76" s="92"/>
      <c r="AN76" s="92"/>
      <c r="AO76" s="93">
        <v>4.3530113297555198E-2</v>
      </c>
      <c r="AP76" s="93"/>
      <c r="AQ76" s="93"/>
      <c r="AR76" s="93"/>
      <c r="AS76" s="93"/>
      <c r="AT76" s="93"/>
      <c r="AU76" s="93"/>
    </row>
    <row r="77" spans="2:47" s="1" customFormat="1" ht="10.65" customHeight="1" x14ac:dyDescent="0.15">
      <c r="B77" s="90" t="s">
        <v>1122</v>
      </c>
      <c r="C77" s="90"/>
      <c r="D77" s="90"/>
      <c r="E77" s="90"/>
      <c r="F77" s="90"/>
      <c r="G77" s="90"/>
      <c r="H77" s="90"/>
      <c r="I77" s="90"/>
      <c r="J77" s="90"/>
      <c r="K77" s="90"/>
      <c r="L77" s="90"/>
      <c r="M77" s="103">
        <v>160514733.78000101</v>
      </c>
      <c r="N77" s="103"/>
      <c r="O77" s="103"/>
      <c r="P77" s="103"/>
      <c r="Q77" s="103"/>
      <c r="R77" s="103"/>
      <c r="S77" s="103"/>
      <c r="T77" s="103"/>
      <c r="U77" s="103"/>
      <c r="V77" s="103"/>
      <c r="W77" s="103"/>
      <c r="X77" s="93">
        <v>5.4795373756472997E-2</v>
      </c>
      <c r="Y77" s="93"/>
      <c r="Z77" s="93"/>
      <c r="AA77" s="93"/>
      <c r="AB77" s="93"/>
      <c r="AC77" s="93"/>
      <c r="AD77" s="93"/>
      <c r="AE77" s="93"/>
      <c r="AF77" s="93"/>
      <c r="AG77" s="93"/>
      <c r="AH77" s="93"/>
      <c r="AI77" s="92">
        <v>1811</v>
      </c>
      <c r="AJ77" s="92"/>
      <c r="AK77" s="92"/>
      <c r="AL77" s="92"/>
      <c r="AM77" s="92"/>
      <c r="AN77" s="92"/>
      <c r="AO77" s="93">
        <v>4.3196183661299903E-2</v>
      </c>
      <c r="AP77" s="93"/>
      <c r="AQ77" s="93"/>
      <c r="AR77" s="93"/>
      <c r="AS77" s="93"/>
      <c r="AT77" s="93"/>
      <c r="AU77" s="93"/>
    </row>
    <row r="78" spans="2:47" s="1" customFormat="1" ht="10.65" customHeight="1" x14ac:dyDescent="0.15">
      <c r="B78" s="90" t="s">
        <v>1123</v>
      </c>
      <c r="C78" s="90"/>
      <c r="D78" s="90"/>
      <c r="E78" s="90"/>
      <c r="F78" s="90"/>
      <c r="G78" s="90"/>
      <c r="H78" s="90"/>
      <c r="I78" s="90"/>
      <c r="J78" s="90"/>
      <c r="K78" s="90"/>
      <c r="L78" s="90"/>
      <c r="M78" s="103">
        <v>261032680.12999901</v>
      </c>
      <c r="N78" s="103"/>
      <c r="O78" s="103"/>
      <c r="P78" s="103"/>
      <c r="Q78" s="103"/>
      <c r="R78" s="103"/>
      <c r="S78" s="103"/>
      <c r="T78" s="103"/>
      <c r="U78" s="103"/>
      <c r="V78" s="103"/>
      <c r="W78" s="103"/>
      <c r="X78" s="93">
        <v>8.9109472591975297E-2</v>
      </c>
      <c r="Y78" s="93"/>
      <c r="Z78" s="93"/>
      <c r="AA78" s="93"/>
      <c r="AB78" s="93"/>
      <c r="AC78" s="93"/>
      <c r="AD78" s="93"/>
      <c r="AE78" s="93"/>
      <c r="AF78" s="93"/>
      <c r="AG78" s="93"/>
      <c r="AH78" s="93"/>
      <c r="AI78" s="92">
        <v>2673</v>
      </c>
      <c r="AJ78" s="92"/>
      <c r="AK78" s="92"/>
      <c r="AL78" s="92"/>
      <c r="AM78" s="92"/>
      <c r="AN78" s="92"/>
      <c r="AO78" s="93">
        <v>6.3756708407871204E-2</v>
      </c>
      <c r="AP78" s="93"/>
      <c r="AQ78" s="93"/>
      <c r="AR78" s="93"/>
      <c r="AS78" s="93"/>
      <c r="AT78" s="93"/>
      <c r="AU78" s="93"/>
    </row>
    <row r="79" spans="2:47" s="1" customFormat="1" ht="10.65" customHeight="1" x14ac:dyDescent="0.15">
      <c r="B79" s="90" t="s">
        <v>1124</v>
      </c>
      <c r="C79" s="90"/>
      <c r="D79" s="90"/>
      <c r="E79" s="90"/>
      <c r="F79" s="90"/>
      <c r="G79" s="90"/>
      <c r="H79" s="90"/>
      <c r="I79" s="90"/>
      <c r="J79" s="90"/>
      <c r="K79" s="90"/>
      <c r="L79" s="90"/>
      <c r="M79" s="103">
        <v>160565793.19999999</v>
      </c>
      <c r="N79" s="103"/>
      <c r="O79" s="103"/>
      <c r="P79" s="103"/>
      <c r="Q79" s="103"/>
      <c r="R79" s="103"/>
      <c r="S79" s="103"/>
      <c r="T79" s="103"/>
      <c r="U79" s="103"/>
      <c r="V79" s="103"/>
      <c r="W79" s="103"/>
      <c r="X79" s="93">
        <v>5.4812804056712502E-2</v>
      </c>
      <c r="Y79" s="93"/>
      <c r="Z79" s="93"/>
      <c r="AA79" s="93"/>
      <c r="AB79" s="93"/>
      <c r="AC79" s="93"/>
      <c r="AD79" s="93"/>
      <c r="AE79" s="93"/>
      <c r="AF79" s="93"/>
      <c r="AG79" s="93"/>
      <c r="AH79" s="93"/>
      <c r="AI79" s="92">
        <v>1475</v>
      </c>
      <c r="AJ79" s="92"/>
      <c r="AK79" s="92"/>
      <c r="AL79" s="92"/>
      <c r="AM79" s="92"/>
      <c r="AN79" s="92"/>
      <c r="AO79" s="93">
        <v>3.51818723911747E-2</v>
      </c>
      <c r="AP79" s="93"/>
      <c r="AQ79" s="93"/>
      <c r="AR79" s="93"/>
      <c r="AS79" s="93"/>
      <c r="AT79" s="93"/>
      <c r="AU79" s="93"/>
    </row>
    <row r="80" spans="2:47" s="1" customFormat="1" ht="10.65" customHeight="1" x14ac:dyDescent="0.15">
      <c r="B80" s="90" t="s">
        <v>1125</v>
      </c>
      <c r="C80" s="90"/>
      <c r="D80" s="90"/>
      <c r="E80" s="90"/>
      <c r="F80" s="90"/>
      <c r="G80" s="90"/>
      <c r="H80" s="90"/>
      <c r="I80" s="90"/>
      <c r="J80" s="90"/>
      <c r="K80" s="90"/>
      <c r="L80" s="90"/>
      <c r="M80" s="103">
        <v>113279847.06999999</v>
      </c>
      <c r="N80" s="103"/>
      <c r="O80" s="103"/>
      <c r="P80" s="103"/>
      <c r="Q80" s="103"/>
      <c r="R80" s="103"/>
      <c r="S80" s="103"/>
      <c r="T80" s="103"/>
      <c r="U80" s="103"/>
      <c r="V80" s="103"/>
      <c r="W80" s="103"/>
      <c r="X80" s="93">
        <v>3.8670665384426803E-2</v>
      </c>
      <c r="Y80" s="93"/>
      <c r="Z80" s="93"/>
      <c r="AA80" s="93"/>
      <c r="AB80" s="93"/>
      <c r="AC80" s="93"/>
      <c r="AD80" s="93"/>
      <c r="AE80" s="93"/>
      <c r="AF80" s="93"/>
      <c r="AG80" s="93"/>
      <c r="AH80" s="93"/>
      <c r="AI80" s="92">
        <v>1037</v>
      </c>
      <c r="AJ80" s="92"/>
      <c r="AK80" s="92"/>
      <c r="AL80" s="92"/>
      <c r="AM80" s="92"/>
      <c r="AN80" s="92"/>
      <c r="AO80" s="93">
        <v>2.4734645199761499E-2</v>
      </c>
      <c r="AP80" s="93"/>
      <c r="AQ80" s="93"/>
      <c r="AR80" s="93"/>
      <c r="AS80" s="93"/>
      <c r="AT80" s="93"/>
      <c r="AU80" s="93"/>
    </row>
    <row r="81" spans="2:47" s="1" customFormat="1" ht="10.65" customHeight="1" x14ac:dyDescent="0.15">
      <c r="B81" s="90" t="s">
        <v>1126</v>
      </c>
      <c r="C81" s="90"/>
      <c r="D81" s="90"/>
      <c r="E81" s="90"/>
      <c r="F81" s="90"/>
      <c r="G81" s="90"/>
      <c r="H81" s="90"/>
      <c r="I81" s="90"/>
      <c r="J81" s="90"/>
      <c r="K81" s="90"/>
      <c r="L81" s="90"/>
      <c r="M81" s="103">
        <v>137004817.33000001</v>
      </c>
      <c r="N81" s="103"/>
      <c r="O81" s="103"/>
      <c r="P81" s="103"/>
      <c r="Q81" s="103"/>
      <c r="R81" s="103"/>
      <c r="S81" s="103"/>
      <c r="T81" s="103"/>
      <c r="U81" s="103"/>
      <c r="V81" s="103"/>
      <c r="W81" s="103"/>
      <c r="X81" s="93">
        <v>4.6769726337545899E-2</v>
      </c>
      <c r="Y81" s="93"/>
      <c r="Z81" s="93"/>
      <c r="AA81" s="93"/>
      <c r="AB81" s="93"/>
      <c r="AC81" s="93"/>
      <c r="AD81" s="93"/>
      <c r="AE81" s="93"/>
      <c r="AF81" s="93"/>
      <c r="AG81" s="93"/>
      <c r="AH81" s="93"/>
      <c r="AI81" s="92">
        <v>1243</v>
      </c>
      <c r="AJ81" s="92"/>
      <c r="AK81" s="92"/>
      <c r="AL81" s="92"/>
      <c r="AM81" s="92"/>
      <c r="AN81" s="92"/>
      <c r="AO81" s="93">
        <v>2.9648181276088301E-2</v>
      </c>
      <c r="AP81" s="93"/>
      <c r="AQ81" s="93"/>
      <c r="AR81" s="93"/>
      <c r="AS81" s="93"/>
      <c r="AT81" s="93"/>
      <c r="AU81" s="93"/>
    </row>
    <row r="82" spans="2:47" s="1" customFormat="1" ht="10.65" customHeight="1" x14ac:dyDescent="0.15">
      <c r="B82" s="90" t="s">
        <v>1127</v>
      </c>
      <c r="C82" s="90"/>
      <c r="D82" s="90"/>
      <c r="E82" s="90"/>
      <c r="F82" s="90"/>
      <c r="G82" s="90"/>
      <c r="H82" s="90"/>
      <c r="I82" s="90"/>
      <c r="J82" s="90"/>
      <c r="K82" s="90"/>
      <c r="L82" s="90"/>
      <c r="M82" s="103">
        <v>129410606.48999999</v>
      </c>
      <c r="N82" s="103"/>
      <c r="O82" s="103"/>
      <c r="P82" s="103"/>
      <c r="Q82" s="103"/>
      <c r="R82" s="103"/>
      <c r="S82" s="103"/>
      <c r="T82" s="103"/>
      <c r="U82" s="103"/>
      <c r="V82" s="103"/>
      <c r="W82" s="103"/>
      <c r="X82" s="93">
        <v>4.4177268862996499E-2</v>
      </c>
      <c r="Y82" s="93"/>
      <c r="Z82" s="93"/>
      <c r="AA82" s="93"/>
      <c r="AB82" s="93"/>
      <c r="AC82" s="93"/>
      <c r="AD82" s="93"/>
      <c r="AE82" s="93"/>
      <c r="AF82" s="93"/>
      <c r="AG82" s="93"/>
      <c r="AH82" s="93"/>
      <c r="AI82" s="92">
        <v>1000</v>
      </c>
      <c r="AJ82" s="92"/>
      <c r="AK82" s="92"/>
      <c r="AL82" s="92"/>
      <c r="AM82" s="92"/>
      <c r="AN82" s="92"/>
      <c r="AO82" s="93">
        <v>2.3852116875372701E-2</v>
      </c>
      <c r="AP82" s="93"/>
      <c r="AQ82" s="93"/>
      <c r="AR82" s="93"/>
      <c r="AS82" s="93"/>
      <c r="AT82" s="93"/>
      <c r="AU82" s="93"/>
    </row>
    <row r="83" spans="2:47" s="1" customFormat="1" ht="10.65" customHeight="1" x14ac:dyDescent="0.15">
      <c r="B83" s="90" t="s">
        <v>1128</v>
      </c>
      <c r="C83" s="90"/>
      <c r="D83" s="90"/>
      <c r="E83" s="90"/>
      <c r="F83" s="90"/>
      <c r="G83" s="90"/>
      <c r="H83" s="90"/>
      <c r="I83" s="90"/>
      <c r="J83" s="90"/>
      <c r="K83" s="90"/>
      <c r="L83" s="90"/>
      <c r="M83" s="103">
        <v>211266021.13999999</v>
      </c>
      <c r="N83" s="103"/>
      <c r="O83" s="103"/>
      <c r="P83" s="103"/>
      <c r="Q83" s="103"/>
      <c r="R83" s="103"/>
      <c r="S83" s="103"/>
      <c r="T83" s="103"/>
      <c r="U83" s="103"/>
      <c r="V83" s="103"/>
      <c r="W83" s="103"/>
      <c r="X83" s="93">
        <v>7.2120485875618603E-2</v>
      </c>
      <c r="Y83" s="93"/>
      <c r="Z83" s="93"/>
      <c r="AA83" s="93"/>
      <c r="AB83" s="93"/>
      <c r="AC83" s="93"/>
      <c r="AD83" s="93"/>
      <c r="AE83" s="93"/>
      <c r="AF83" s="93"/>
      <c r="AG83" s="93"/>
      <c r="AH83" s="93"/>
      <c r="AI83" s="92">
        <v>1455</v>
      </c>
      <c r="AJ83" s="92"/>
      <c r="AK83" s="92"/>
      <c r="AL83" s="92"/>
      <c r="AM83" s="92"/>
      <c r="AN83" s="92"/>
      <c r="AO83" s="93">
        <v>3.4704830053667299E-2</v>
      </c>
      <c r="AP83" s="93"/>
      <c r="AQ83" s="93"/>
      <c r="AR83" s="93"/>
      <c r="AS83" s="93"/>
      <c r="AT83" s="93"/>
      <c r="AU83" s="93"/>
    </row>
    <row r="84" spans="2:47" s="1" customFormat="1" ht="10.65" customHeight="1" x14ac:dyDescent="0.15">
      <c r="B84" s="90" t="s">
        <v>1129</v>
      </c>
      <c r="C84" s="90"/>
      <c r="D84" s="90"/>
      <c r="E84" s="90"/>
      <c r="F84" s="90"/>
      <c r="G84" s="90"/>
      <c r="H84" s="90"/>
      <c r="I84" s="90"/>
      <c r="J84" s="90"/>
      <c r="K84" s="90"/>
      <c r="L84" s="90"/>
      <c r="M84" s="103">
        <v>154896102.56</v>
      </c>
      <c r="N84" s="103"/>
      <c r="O84" s="103"/>
      <c r="P84" s="103"/>
      <c r="Q84" s="103"/>
      <c r="R84" s="103"/>
      <c r="S84" s="103"/>
      <c r="T84" s="103"/>
      <c r="U84" s="103"/>
      <c r="V84" s="103"/>
      <c r="W84" s="103"/>
      <c r="X84" s="93">
        <v>5.2877325547131197E-2</v>
      </c>
      <c r="Y84" s="93"/>
      <c r="Z84" s="93"/>
      <c r="AA84" s="93"/>
      <c r="AB84" s="93"/>
      <c r="AC84" s="93"/>
      <c r="AD84" s="93"/>
      <c r="AE84" s="93"/>
      <c r="AF84" s="93"/>
      <c r="AG84" s="93"/>
      <c r="AH84" s="93"/>
      <c r="AI84" s="92">
        <v>1006</v>
      </c>
      <c r="AJ84" s="92"/>
      <c r="AK84" s="92"/>
      <c r="AL84" s="92"/>
      <c r="AM84" s="92"/>
      <c r="AN84" s="92"/>
      <c r="AO84" s="93">
        <v>2.39952295766249E-2</v>
      </c>
      <c r="AP84" s="93"/>
      <c r="AQ84" s="93"/>
      <c r="AR84" s="93"/>
      <c r="AS84" s="93"/>
      <c r="AT84" s="93"/>
      <c r="AU84" s="93"/>
    </row>
    <row r="85" spans="2:47" s="1" customFormat="1" ht="10.65" customHeight="1" x14ac:dyDescent="0.15">
      <c r="B85" s="90" t="s">
        <v>1132</v>
      </c>
      <c r="C85" s="90"/>
      <c r="D85" s="90"/>
      <c r="E85" s="90"/>
      <c r="F85" s="90"/>
      <c r="G85" s="90"/>
      <c r="H85" s="90"/>
      <c r="I85" s="90"/>
      <c r="J85" s="90"/>
      <c r="K85" s="90"/>
      <c r="L85" s="90"/>
      <c r="M85" s="103">
        <v>132567824.72</v>
      </c>
      <c r="N85" s="103"/>
      <c r="O85" s="103"/>
      <c r="P85" s="103"/>
      <c r="Q85" s="103"/>
      <c r="R85" s="103"/>
      <c r="S85" s="103"/>
      <c r="T85" s="103"/>
      <c r="U85" s="103"/>
      <c r="V85" s="103"/>
      <c r="W85" s="103"/>
      <c r="X85" s="93">
        <v>4.5255057480088401E-2</v>
      </c>
      <c r="Y85" s="93"/>
      <c r="Z85" s="93"/>
      <c r="AA85" s="93"/>
      <c r="AB85" s="93"/>
      <c r="AC85" s="93"/>
      <c r="AD85" s="93"/>
      <c r="AE85" s="93"/>
      <c r="AF85" s="93"/>
      <c r="AG85" s="93"/>
      <c r="AH85" s="93"/>
      <c r="AI85" s="92">
        <v>770</v>
      </c>
      <c r="AJ85" s="92"/>
      <c r="AK85" s="92"/>
      <c r="AL85" s="92"/>
      <c r="AM85" s="92"/>
      <c r="AN85" s="92"/>
      <c r="AO85" s="93">
        <v>1.8366129994037E-2</v>
      </c>
      <c r="AP85" s="93"/>
      <c r="AQ85" s="93"/>
      <c r="AR85" s="93"/>
      <c r="AS85" s="93"/>
      <c r="AT85" s="93"/>
      <c r="AU85" s="93"/>
    </row>
    <row r="86" spans="2:47" s="1" customFormat="1" ht="10.65" customHeight="1" x14ac:dyDescent="0.15">
      <c r="B86" s="90" t="s">
        <v>1130</v>
      </c>
      <c r="C86" s="90"/>
      <c r="D86" s="90"/>
      <c r="E86" s="90"/>
      <c r="F86" s="90"/>
      <c r="G86" s="90"/>
      <c r="H86" s="90"/>
      <c r="I86" s="90"/>
      <c r="J86" s="90"/>
      <c r="K86" s="90"/>
      <c r="L86" s="90"/>
      <c r="M86" s="103">
        <v>69773779.970000103</v>
      </c>
      <c r="N86" s="103"/>
      <c r="O86" s="103"/>
      <c r="P86" s="103"/>
      <c r="Q86" s="103"/>
      <c r="R86" s="103"/>
      <c r="S86" s="103"/>
      <c r="T86" s="103"/>
      <c r="U86" s="103"/>
      <c r="V86" s="103"/>
      <c r="W86" s="103"/>
      <c r="X86" s="93">
        <v>2.3818874827392499E-2</v>
      </c>
      <c r="Y86" s="93"/>
      <c r="Z86" s="93"/>
      <c r="AA86" s="93"/>
      <c r="AB86" s="93"/>
      <c r="AC86" s="93"/>
      <c r="AD86" s="93"/>
      <c r="AE86" s="93"/>
      <c r="AF86" s="93"/>
      <c r="AG86" s="93"/>
      <c r="AH86" s="93"/>
      <c r="AI86" s="92">
        <v>395</v>
      </c>
      <c r="AJ86" s="92"/>
      <c r="AK86" s="92"/>
      <c r="AL86" s="92"/>
      <c r="AM86" s="92"/>
      <c r="AN86" s="92"/>
      <c r="AO86" s="93">
        <v>9.4215861657722094E-3</v>
      </c>
      <c r="AP86" s="93"/>
      <c r="AQ86" s="93"/>
      <c r="AR86" s="93"/>
      <c r="AS86" s="93"/>
      <c r="AT86" s="93"/>
      <c r="AU86" s="93"/>
    </row>
    <row r="87" spans="2:47" s="1" customFormat="1" ht="10.65" customHeight="1" x14ac:dyDescent="0.15">
      <c r="B87" s="90" t="s">
        <v>1133</v>
      </c>
      <c r="C87" s="90"/>
      <c r="D87" s="90"/>
      <c r="E87" s="90"/>
      <c r="F87" s="90"/>
      <c r="G87" s="90"/>
      <c r="H87" s="90"/>
      <c r="I87" s="90"/>
      <c r="J87" s="90"/>
      <c r="K87" s="90"/>
      <c r="L87" s="90"/>
      <c r="M87" s="103">
        <v>3361605.51</v>
      </c>
      <c r="N87" s="103"/>
      <c r="O87" s="103"/>
      <c r="P87" s="103"/>
      <c r="Q87" s="103"/>
      <c r="R87" s="103"/>
      <c r="S87" s="103"/>
      <c r="T87" s="103"/>
      <c r="U87" s="103"/>
      <c r="V87" s="103"/>
      <c r="W87" s="103"/>
      <c r="X87" s="93">
        <v>1.14756088743063E-3</v>
      </c>
      <c r="Y87" s="93"/>
      <c r="Z87" s="93"/>
      <c r="AA87" s="93"/>
      <c r="AB87" s="93"/>
      <c r="AC87" s="93"/>
      <c r="AD87" s="93"/>
      <c r="AE87" s="93"/>
      <c r="AF87" s="93"/>
      <c r="AG87" s="93"/>
      <c r="AH87" s="93"/>
      <c r="AI87" s="92">
        <v>24</v>
      </c>
      <c r="AJ87" s="92"/>
      <c r="AK87" s="92"/>
      <c r="AL87" s="92"/>
      <c r="AM87" s="92"/>
      <c r="AN87" s="92"/>
      <c r="AO87" s="93">
        <v>5.7245080500894498E-4</v>
      </c>
      <c r="AP87" s="93"/>
      <c r="AQ87" s="93"/>
      <c r="AR87" s="93"/>
      <c r="AS87" s="93"/>
      <c r="AT87" s="93"/>
      <c r="AU87" s="93"/>
    </row>
    <row r="88" spans="2:47" s="1" customFormat="1" ht="10.65" customHeight="1" x14ac:dyDescent="0.15">
      <c r="B88" s="90" t="s">
        <v>1134</v>
      </c>
      <c r="C88" s="90"/>
      <c r="D88" s="90"/>
      <c r="E88" s="90"/>
      <c r="F88" s="90"/>
      <c r="G88" s="90"/>
      <c r="H88" s="90"/>
      <c r="I88" s="90"/>
      <c r="J88" s="90"/>
      <c r="K88" s="90"/>
      <c r="L88" s="90"/>
      <c r="M88" s="103">
        <v>6725709.79</v>
      </c>
      <c r="N88" s="103"/>
      <c r="O88" s="103"/>
      <c r="P88" s="103"/>
      <c r="Q88" s="103"/>
      <c r="R88" s="103"/>
      <c r="S88" s="103"/>
      <c r="T88" s="103"/>
      <c r="U88" s="103"/>
      <c r="V88" s="103"/>
      <c r="W88" s="103"/>
      <c r="X88" s="93">
        <v>2.2959747871228601E-3</v>
      </c>
      <c r="Y88" s="93"/>
      <c r="Z88" s="93"/>
      <c r="AA88" s="93"/>
      <c r="AB88" s="93"/>
      <c r="AC88" s="93"/>
      <c r="AD88" s="93"/>
      <c r="AE88" s="93"/>
      <c r="AF88" s="93"/>
      <c r="AG88" s="93"/>
      <c r="AH88" s="93"/>
      <c r="AI88" s="92">
        <v>39</v>
      </c>
      <c r="AJ88" s="92"/>
      <c r="AK88" s="92"/>
      <c r="AL88" s="92"/>
      <c r="AM88" s="92"/>
      <c r="AN88" s="92"/>
      <c r="AO88" s="93">
        <v>9.3023255813953504E-4</v>
      </c>
      <c r="AP88" s="93"/>
      <c r="AQ88" s="93"/>
      <c r="AR88" s="93"/>
      <c r="AS88" s="93"/>
      <c r="AT88" s="93"/>
      <c r="AU88" s="93"/>
    </row>
    <row r="89" spans="2:47" s="1" customFormat="1" ht="10.65" customHeight="1" x14ac:dyDescent="0.15">
      <c r="B89" s="90" t="s">
        <v>1135</v>
      </c>
      <c r="C89" s="90"/>
      <c r="D89" s="90"/>
      <c r="E89" s="90"/>
      <c r="F89" s="90"/>
      <c r="G89" s="90"/>
      <c r="H89" s="90"/>
      <c r="I89" s="90"/>
      <c r="J89" s="90"/>
      <c r="K89" s="90"/>
      <c r="L89" s="90"/>
      <c r="M89" s="103">
        <v>30551863.27</v>
      </c>
      <c r="N89" s="103"/>
      <c r="O89" s="103"/>
      <c r="P89" s="103"/>
      <c r="Q89" s="103"/>
      <c r="R89" s="103"/>
      <c r="S89" s="103"/>
      <c r="T89" s="103"/>
      <c r="U89" s="103"/>
      <c r="V89" s="103"/>
      <c r="W89" s="103"/>
      <c r="X89" s="93">
        <v>1.0429576945446099E-2</v>
      </c>
      <c r="Y89" s="93"/>
      <c r="Z89" s="93"/>
      <c r="AA89" s="93"/>
      <c r="AB89" s="93"/>
      <c r="AC89" s="93"/>
      <c r="AD89" s="93"/>
      <c r="AE89" s="93"/>
      <c r="AF89" s="93"/>
      <c r="AG89" s="93"/>
      <c r="AH89" s="93"/>
      <c r="AI89" s="92">
        <v>186</v>
      </c>
      <c r="AJ89" s="92"/>
      <c r="AK89" s="92"/>
      <c r="AL89" s="92"/>
      <c r="AM89" s="92"/>
      <c r="AN89" s="92"/>
      <c r="AO89" s="93">
        <v>4.4364937388193196E-3</v>
      </c>
      <c r="AP89" s="93"/>
      <c r="AQ89" s="93"/>
      <c r="AR89" s="93"/>
      <c r="AS89" s="93"/>
      <c r="AT89" s="93"/>
      <c r="AU89" s="93"/>
    </row>
    <row r="90" spans="2:47" s="1" customFormat="1" ht="10.65" customHeight="1" x14ac:dyDescent="0.15">
      <c r="B90" s="90" t="s">
        <v>1136</v>
      </c>
      <c r="C90" s="90"/>
      <c r="D90" s="90"/>
      <c r="E90" s="90"/>
      <c r="F90" s="90"/>
      <c r="G90" s="90"/>
      <c r="H90" s="90"/>
      <c r="I90" s="90"/>
      <c r="J90" s="90"/>
      <c r="K90" s="90"/>
      <c r="L90" s="90"/>
      <c r="M90" s="103">
        <v>2071461.87</v>
      </c>
      <c r="N90" s="103"/>
      <c r="O90" s="103"/>
      <c r="P90" s="103"/>
      <c r="Q90" s="103"/>
      <c r="R90" s="103"/>
      <c r="S90" s="103"/>
      <c r="T90" s="103"/>
      <c r="U90" s="103"/>
      <c r="V90" s="103"/>
      <c r="W90" s="103"/>
      <c r="X90" s="93">
        <v>7.0714086312165605E-4</v>
      </c>
      <c r="Y90" s="93"/>
      <c r="Z90" s="93"/>
      <c r="AA90" s="93"/>
      <c r="AB90" s="93"/>
      <c r="AC90" s="93"/>
      <c r="AD90" s="93"/>
      <c r="AE90" s="93"/>
      <c r="AF90" s="93"/>
      <c r="AG90" s="93"/>
      <c r="AH90" s="93"/>
      <c r="AI90" s="92">
        <v>11</v>
      </c>
      <c r="AJ90" s="92"/>
      <c r="AK90" s="92"/>
      <c r="AL90" s="92"/>
      <c r="AM90" s="92"/>
      <c r="AN90" s="92"/>
      <c r="AO90" s="93">
        <v>2.6237328562910001E-4</v>
      </c>
      <c r="AP90" s="93"/>
      <c r="AQ90" s="93"/>
      <c r="AR90" s="93"/>
      <c r="AS90" s="93"/>
      <c r="AT90" s="93"/>
      <c r="AU90" s="93"/>
    </row>
    <row r="91" spans="2:47" s="1" customFormat="1" ht="10.65" customHeight="1" x14ac:dyDescent="0.15">
      <c r="B91" s="90" t="s">
        <v>1137</v>
      </c>
      <c r="C91" s="90"/>
      <c r="D91" s="90"/>
      <c r="E91" s="90"/>
      <c r="F91" s="90"/>
      <c r="G91" s="90"/>
      <c r="H91" s="90"/>
      <c r="I91" s="90"/>
      <c r="J91" s="90"/>
      <c r="K91" s="90"/>
      <c r="L91" s="90"/>
      <c r="M91" s="103">
        <v>1860131.69</v>
      </c>
      <c r="N91" s="103"/>
      <c r="O91" s="103"/>
      <c r="P91" s="103"/>
      <c r="Q91" s="103"/>
      <c r="R91" s="103"/>
      <c r="S91" s="103"/>
      <c r="T91" s="103"/>
      <c r="U91" s="103"/>
      <c r="V91" s="103"/>
      <c r="W91" s="103"/>
      <c r="X91" s="93">
        <v>6.3499847515249895E-4</v>
      </c>
      <c r="Y91" s="93"/>
      <c r="Z91" s="93"/>
      <c r="AA91" s="93"/>
      <c r="AB91" s="93"/>
      <c r="AC91" s="93"/>
      <c r="AD91" s="93"/>
      <c r="AE91" s="93"/>
      <c r="AF91" s="93"/>
      <c r="AG91" s="93"/>
      <c r="AH91" s="93"/>
      <c r="AI91" s="92">
        <v>9</v>
      </c>
      <c r="AJ91" s="92"/>
      <c r="AK91" s="92"/>
      <c r="AL91" s="92"/>
      <c r="AM91" s="92"/>
      <c r="AN91" s="92"/>
      <c r="AO91" s="93">
        <v>2.14669051878354E-4</v>
      </c>
      <c r="AP91" s="93"/>
      <c r="AQ91" s="93"/>
      <c r="AR91" s="93"/>
      <c r="AS91" s="93"/>
      <c r="AT91" s="93"/>
      <c r="AU91" s="93"/>
    </row>
    <row r="92" spans="2:47" s="1" customFormat="1" ht="13.35" customHeight="1" x14ac:dyDescent="0.15">
      <c r="B92" s="99"/>
      <c r="C92" s="99"/>
      <c r="D92" s="99"/>
      <c r="E92" s="99"/>
      <c r="F92" s="99"/>
      <c r="G92" s="99"/>
      <c r="H92" s="99"/>
      <c r="I92" s="99"/>
      <c r="J92" s="99"/>
      <c r="K92" s="99"/>
      <c r="L92" s="99"/>
      <c r="M92" s="104">
        <v>2929348278.4400001</v>
      </c>
      <c r="N92" s="104"/>
      <c r="O92" s="104"/>
      <c r="P92" s="104"/>
      <c r="Q92" s="104"/>
      <c r="R92" s="104"/>
      <c r="S92" s="104"/>
      <c r="T92" s="104"/>
      <c r="U92" s="104"/>
      <c r="V92" s="104"/>
      <c r="W92" s="104"/>
      <c r="X92" s="95">
        <v>1</v>
      </c>
      <c r="Y92" s="95"/>
      <c r="Z92" s="95"/>
      <c r="AA92" s="95"/>
      <c r="AB92" s="95"/>
      <c r="AC92" s="95"/>
      <c r="AD92" s="95"/>
      <c r="AE92" s="95"/>
      <c r="AF92" s="95"/>
      <c r="AG92" s="95"/>
      <c r="AH92" s="95"/>
      <c r="AI92" s="94">
        <v>41925</v>
      </c>
      <c r="AJ92" s="94"/>
      <c r="AK92" s="94"/>
      <c r="AL92" s="94"/>
      <c r="AM92" s="94"/>
      <c r="AN92" s="94"/>
      <c r="AO92" s="95">
        <v>1</v>
      </c>
      <c r="AP92" s="95"/>
      <c r="AQ92" s="95"/>
      <c r="AR92" s="95"/>
      <c r="AS92" s="95"/>
      <c r="AT92" s="95"/>
      <c r="AU92" s="95"/>
    </row>
    <row r="93" spans="2:47" s="1" customFormat="1" ht="9" customHeight="1" x14ac:dyDescent="0.15"/>
    <row r="94" spans="2:47" s="1" customFormat="1" ht="19.2" customHeight="1" x14ac:dyDescent="0.15">
      <c r="B94" s="82" t="s">
        <v>1221</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row>
    <row r="95" spans="2:47" s="1" customFormat="1" ht="9" customHeight="1" x14ac:dyDescent="0.15"/>
    <row r="96" spans="2:47" s="1" customFormat="1" ht="12.75" customHeight="1" x14ac:dyDescent="0.15">
      <c r="B96" s="76" t="s">
        <v>1106</v>
      </c>
      <c r="C96" s="76"/>
      <c r="D96" s="76"/>
      <c r="E96" s="76"/>
      <c r="F96" s="76"/>
      <c r="G96" s="76"/>
      <c r="H96" s="76"/>
      <c r="I96" s="76"/>
      <c r="J96" s="76"/>
      <c r="K96" s="76" t="s">
        <v>1103</v>
      </c>
      <c r="L96" s="76"/>
      <c r="M96" s="76"/>
      <c r="N96" s="76"/>
      <c r="O96" s="76"/>
      <c r="P96" s="76"/>
      <c r="Q96" s="76"/>
      <c r="R96" s="76"/>
      <c r="S96" s="76"/>
      <c r="T96" s="76"/>
      <c r="U96" s="76"/>
      <c r="V96" s="76"/>
      <c r="W96" s="76" t="s">
        <v>1104</v>
      </c>
      <c r="X96" s="76"/>
      <c r="Y96" s="76"/>
      <c r="Z96" s="76"/>
      <c r="AA96" s="76"/>
      <c r="AB96" s="76"/>
      <c r="AC96" s="76"/>
      <c r="AD96" s="76"/>
      <c r="AE96" s="76"/>
      <c r="AF96" s="76"/>
      <c r="AG96" s="76"/>
      <c r="AH96" s="76" t="s">
        <v>1105</v>
      </c>
      <c r="AI96" s="76"/>
      <c r="AJ96" s="76"/>
      <c r="AK96" s="76"/>
      <c r="AL96" s="76"/>
      <c r="AM96" s="76"/>
      <c r="AN96" s="76"/>
      <c r="AO96" s="76" t="s">
        <v>1104</v>
      </c>
      <c r="AP96" s="76"/>
      <c r="AQ96" s="76"/>
      <c r="AR96" s="76"/>
      <c r="AS96" s="76"/>
      <c r="AT96" s="76"/>
    </row>
    <row r="97" spans="2:46" s="1" customFormat="1" ht="10.65" customHeight="1" x14ac:dyDescent="0.15">
      <c r="B97" s="90" t="s">
        <v>1107</v>
      </c>
      <c r="C97" s="90"/>
      <c r="D97" s="90"/>
      <c r="E97" s="90"/>
      <c r="F97" s="90"/>
      <c r="G97" s="90"/>
      <c r="H97" s="90"/>
      <c r="I97" s="90"/>
      <c r="J97" s="90"/>
      <c r="K97" s="103">
        <v>0</v>
      </c>
      <c r="L97" s="103"/>
      <c r="M97" s="103"/>
      <c r="N97" s="103"/>
      <c r="O97" s="103"/>
      <c r="P97" s="103"/>
      <c r="Q97" s="103"/>
      <c r="R97" s="103"/>
      <c r="S97" s="103"/>
      <c r="T97" s="103"/>
      <c r="U97" s="103"/>
      <c r="V97" s="103"/>
      <c r="W97" s="93">
        <v>0</v>
      </c>
      <c r="X97" s="93"/>
      <c r="Y97" s="93"/>
      <c r="Z97" s="93"/>
      <c r="AA97" s="93"/>
      <c r="AB97" s="93"/>
      <c r="AC97" s="93"/>
      <c r="AD97" s="93"/>
      <c r="AE97" s="93"/>
      <c r="AF97" s="93"/>
      <c r="AG97" s="93"/>
      <c r="AH97" s="92">
        <v>5</v>
      </c>
      <c r="AI97" s="92"/>
      <c r="AJ97" s="92"/>
      <c r="AK97" s="92"/>
      <c r="AL97" s="92"/>
      <c r="AM97" s="92"/>
      <c r="AN97" s="92"/>
      <c r="AO97" s="93">
        <v>1.19260584376863E-4</v>
      </c>
      <c r="AP97" s="93"/>
      <c r="AQ97" s="93"/>
      <c r="AR97" s="93"/>
      <c r="AS97" s="93"/>
      <c r="AT97" s="93"/>
    </row>
    <row r="98" spans="2:46" s="1" customFormat="1" ht="10.65" customHeight="1" x14ac:dyDescent="0.15">
      <c r="B98" s="90" t="s">
        <v>1108</v>
      </c>
      <c r="C98" s="90"/>
      <c r="D98" s="90"/>
      <c r="E98" s="90"/>
      <c r="F98" s="90"/>
      <c r="G98" s="90"/>
      <c r="H98" s="90"/>
      <c r="I98" s="90"/>
      <c r="J98" s="90"/>
      <c r="K98" s="103">
        <v>2543911.0099999998</v>
      </c>
      <c r="L98" s="103"/>
      <c r="M98" s="103"/>
      <c r="N98" s="103"/>
      <c r="O98" s="103"/>
      <c r="P98" s="103"/>
      <c r="Q98" s="103"/>
      <c r="R98" s="103"/>
      <c r="S98" s="103"/>
      <c r="T98" s="103"/>
      <c r="U98" s="103"/>
      <c r="V98" s="103"/>
      <c r="W98" s="93">
        <v>8.6842217728877902E-4</v>
      </c>
      <c r="X98" s="93"/>
      <c r="Y98" s="93"/>
      <c r="Z98" s="93"/>
      <c r="AA98" s="93"/>
      <c r="AB98" s="93"/>
      <c r="AC98" s="93"/>
      <c r="AD98" s="93"/>
      <c r="AE98" s="93"/>
      <c r="AF98" s="93"/>
      <c r="AG98" s="93"/>
      <c r="AH98" s="92">
        <v>23</v>
      </c>
      <c r="AI98" s="92"/>
      <c r="AJ98" s="92"/>
      <c r="AK98" s="92"/>
      <c r="AL98" s="92"/>
      <c r="AM98" s="92"/>
      <c r="AN98" s="92"/>
      <c r="AO98" s="93">
        <v>5.4859868813357201E-4</v>
      </c>
      <c r="AP98" s="93"/>
      <c r="AQ98" s="93"/>
      <c r="AR98" s="93"/>
      <c r="AS98" s="93"/>
      <c r="AT98" s="93"/>
    </row>
    <row r="99" spans="2:46" s="1" customFormat="1" ht="10.65" customHeight="1" x14ac:dyDescent="0.15">
      <c r="B99" s="90" t="s">
        <v>1109</v>
      </c>
      <c r="C99" s="90"/>
      <c r="D99" s="90"/>
      <c r="E99" s="90"/>
      <c r="F99" s="90"/>
      <c r="G99" s="90"/>
      <c r="H99" s="90"/>
      <c r="I99" s="90"/>
      <c r="J99" s="90"/>
      <c r="K99" s="103">
        <v>3700671.82</v>
      </c>
      <c r="L99" s="103"/>
      <c r="M99" s="103"/>
      <c r="N99" s="103"/>
      <c r="O99" s="103"/>
      <c r="P99" s="103"/>
      <c r="Q99" s="103"/>
      <c r="R99" s="103"/>
      <c r="S99" s="103"/>
      <c r="T99" s="103"/>
      <c r="U99" s="103"/>
      <c r="V99" s="103"/>
      <c r="W99" s="93">
        <v>1.26330892343425E-3</v>
      </c>
      <c r="X99" s="93"/>
      <c r="Y99" s="93"/>
      <c r="Z99" s="93"/>
      <c r="AA99" s="93"/>
      <c r="AB99" s="93"/>
      <c r="AC99" s="93"/>
      <c r="AD99" s="93"/>
      <c r="AE99" s="93"/>
      <c r="AF99" s="93"/>
      <c r="AG99" s="93"/>
      <c r="AH99" s="92">
        <v>41</v>
      </c>
      <c r="AI99" s="92"/>
      <c r="AJ99" s="92"/>
      <c r="AK99" s="92"/>
      <c r="AL99" s="92"/>
      <c r="AM99" s="92"/>
      <c r="AN99" s="92"/>
      <c r="AO99" s="93">
        <v>9.7793679189027991E-4</v>
      </c>
      <c r="AP99" s="93"/>
      <c r="AQ99" s="93"/>
      <c r="AR99" s="93"/>
      <c r="AS99" s="93"/>
      <c r="AT99" s="93"/>
    </row>
    <row r="100" spans="2:46" s="1" customFormat="1" ht="10.65" customHeight="1" x14ac:dyDescent="0.15">
      <c r="B100" s="90" t="s">
        <v>1110</v>
      </c>
      <c r="C100" s="90"/>
      <c r="D100" s="90"/>
      <c r="E100" s="90"/>
      <c r="F100" s="90"/>
      <c r="G100" s="90"/>
      <c r="H100" s="90"/>
      <c r="I100" s="90"/>
      <c r="J100" s="90"/>
      <c r="K100" s="103">
        <v>2726224.76</v>
      </c>
      <c r="L100" s="103"/>
      <c r="M100" s="103"/>
      <c r="N100" s="103"/>
      <c r="O100" s="103"/>
      <c r="P100" s="103"/>
      <c r="Q100" s="103"/>
      <c r="R100" s="103"/>
      <c r="S100" s="103"/>
      <c r="T100" s="103"/>
      <c r="U100" s="103"/>
      <c r="V100" s="103"/>
      <c r="W100" s="93">
        <v>9.3065914355934098E-4</v>
      </c>
      <c r="X100" s="93"/>
      <c r="Y100" s="93"/>
      <c r="Z100" s="93"/>
      <c r="AA100" s="93"/>
      <c r="AB100" s="93"/>
      <c r="AC100" s="93"/>
      <c r="AD100" s="93"/>
      <c r="AE100" s="93"/>
      <c r="AF100" s="93"/>
      <c r="AG100" s="93"/>
      <c r="AH100" s="92">
        <v>37</v>
      </c>
      <c r="AI100" s="92"/>
      <c r="AJ100" s="92"/>
      <c r="AK100" s="92"/>
      <c r="AL100" s="92"/>
      <c r="AM100" s="92"/>
      <c r="AN100" s="92"/>
      <c r="AO100" s="93">
        <v>8.8252832438878996E-4</v>
      </c>
      <c r="AP100" s="93"/>
      <c r="AQ100" s="93"/>
      <c r="AR100" s="93"/>
      <c r="AS100" s="93"/>
      <c r="AT100" s="93"/>
    </row>
    <row r="101" spans="2:46" s="1" customFormat="1" ht="10.65" customHeight="1" x14ac:dyDescent="0.15">
      <c r="B101" s="90" t="s">
        <v>1111</v>
      </c>
      <c r="C101" s="90"/>
      <c r="D101" s="90"/>
      <c r="E101" s="90"/>
      <c r="F101" s="90"/>
      <c r="G101" s="90"/>
      <c r="H101" s="90"/>
      <c r="I101" s="90"/>
      <c r="J101" s="90"/>
      <c r="K101" s="103">
        <v>22556384.77</v>
      </c>
      <c r="L101" s="103"/>
      <c r="M101" s="103"/>
      <c r="N101" s="103"/>
      <c r="O101" s="103"/>
      <c r="P101" s="103"/>
      <c r="Q101" s="103"/>
      <c r="R101" s="103"/>
      <c r="S101" s="103"/>
      <c r="T101" s="103"/>
      <c r="U101" s="103"/>
      <c r="V101" s="103"/>
      <c r="W101" s="93">
        <v>7.7001375821424099E-3</v>
      </c>
      <c r="X101" s="93"/>
      <c r="Y101" s="93"/>
      <c r="Z101" s="93"/>
      <c r="AA101" s="93"/>
      <c r="AB101" s="93"/>
      <c r="AC101" s="93"/>
      <c r="AD101" s="93"/>
      <c r="AE101" s="93"/>
      <c r="AF101" s="93"/>
      <c r="AG101" s="93"/>
      <c r="AH101" s="92">
        <v>211</v>
      </c>
      <c r="AI101" s="92"/>
      <c r="AJ101" s="92"/>
      <c r="AK101" s="92"/>
      <c r="AL101" s="92"/>
      <c r="AM101" s="92"/>
      <c r="AN101" s="92"/>
      <c r="AO101" s="93">
        <v>5.0327966607036402E-3</v>
      </c>
      <c r="AP101" s="93"/>
      <c r="AQ101" s="93"/>
      <c r="AR101" s="93"/>
      <c r="AS101" s="93"/>
      <c r="AT101" s="93"/>
    </row>
    <row r="102" spans="2:46" s="1" customFormat="1" ht="10.65" customHeight="1" x14ac:dyDescent="0.15">
      <c r="B102" s="90" t="s">
        <v>1112</v>
      </c>
      <c r="C102" s="90"/>
      <c r="D102" s="90"/>
      <c r="E102" s="90"/>
      <c r="F102" s="90"/>
      <c r="G102" s="90"/>
      <c r="H102" s="90"/>
      <c r="I102" s="90"/>
      <c r="J102" s="90"/>
      <c r="K102" s="103">
        <v>2949475.23</v>
      </c>
      <c r="L102" s="103"/>
      <c r="M102" s="103"/>
      <c r="N102" s="103"/>
      <c r="O102" s="103"/>
      <c r="P102" s="103"/>
      <c r="Q102" s="103"/>
      <c r="R102" s="103"/>
      <c r="S102" s="103"/>
      <c r="T102" s="103"/>
      <c r="U102" s="103"/>
      <c r="V102" s="103"/>
      <c r="W102" s="93">
        <v>1.00687079501886E-3</v>
      </c>
      <c r="X102" s="93"/>
      <c r="Y102" s="93"/>
      <c r="Z102" s="93"/>
      <c r="AA102" s="93"/>
      <c r="AB102" s="93"/>
      <c r="AC102" s="93"/>
      <c r="AD102" s="93"/>
      <c r="AE102" s="93"/>
      <c r="AF102" s="93"/>
      <c r="AG102" s="93"/>
      <c r="AH102" s="92">
        <v>100</v>
      </c>
      <c r="AI102" s="92"/>
      <c r="AJ102" s="92"/>
      <c r="AK102" s="92"/>
      <c r="AL102" s="92"/>
      <c r="AM102" s="92"/>
      <c r="AN102" s="92"/>
      <c r="AO102" s="93">
        <v>2.3852116875372701E-3</v>
      </c>
      <c r="AP102" s="93"/>
      <c r="AQ102" s="93"/>
      <c r="AR102" s="93"/>
      <c r="AS102" s="93"/>
      <c r="AT102" s="93"/>
    </row>
    <row r="103" spans="2:46" s="1" customFormat="1" ht="10.65" customHeight="1" x14ac:dyDescent="0.15">
      <c r="B103" s="90" t="s">
        <v>1113</v>
      </c>
      <c r="C103" s="90"/>
      <c r="D103" s="90"/>
      <c r="E103" s="90"/>
      <c r="F103" s="90"/>
      <c r="G103" s="90"/>
      <c r="H103" s="90"/>
      <c r="I103" s="90"/>
      <c r="J103" s="90"/>
      <c r="K103" s="103">
        <v>4282595.4800000004</v>
      </c>
      <c r="L103" s="103"/>
      <c r="M103" s="103"/>
      <c r="N103" s="103"/>
      <c r="O103" s="103"/>
      <c r="P103" s="103"/>
      <c r="Q103" s="103"/>
      <c r="R103" s="103"/>
      <c r="S103" s="103"/>
      <c r="T103" s="103"/>
      <c r="U103" s="103"/>
      <c r="V103" s="103"/>
      <c r="W103" s="93">
        <v>1.46196186760035E-3</v>
      </c>
      <c r="X103" s="93"/>
      <c r="Y103" s="93"/>
      <c r="Z103" s="93"/>
      <c r="AA103" s="93"/>
      <c r="AB103" s="93"/>
      <c r="AC103" s="93"/>
      <c r="AD103" s="93"/>
      <c r="AE103" s="93"/>
      <c r="AF103" s="93"/>
      <c r="AG103" s="93"/>
      <c r="AH103" s="92">
        <v>134</v>
      </c>
      <c r="AI103" s="92"/>
      <c r="AJ103" s="92"/>
      <c r="AK103" s="92"/>
      <c r="AL103" s="92"/>
      <c r="AM103" s="92"/>
      <c r="AN103" s="92"/>
      <c r="AO103" s="93">
        <v>3.1961836612999402E-3</v>
      </c>
      <c r="AP103" s="93"/>
      <c r="AQ103" s="93"/>
      <c r="AR103" s="93"/>
      <c r="AS103" s="93"/>
      <c r="AT103" s="93"/>
    </row>
    <row r="104" spans="2:46" s="1" customFormat="1" ht="10.65" customHeight="1" x14ac:dyDescent="0.15">
      <c r="B104" s="90" t="s">
        <v>1114</v>
      </c>
      <c r="C104" s="90"/>
      <c r="D104" s="90"/>
      <c r="E104" s="90"/>
      <c r="F104" s="90"/>
      <c r="G104" s="90"/>
      <c r="H104" s="90"/>
      <c r="I104" s="90"/>
      <c r="J104" s="90"/>
      <c r="K104" s="103">
        <v>4456856.07</v>
      </c>
      <c r="L104" s="103"/>
      <c r="M104" s="103"/>
      <c r="N104" s="103"/>
      <c r="O104" s="103"/>
      <c r="P104" s="103"/>
      <c r="Q104" s="103"/>
      <c r="R104" s="103"/>
      <c r="S104" s="103"/>
      <c r="T104" s="103"/>
      <c r="U104" s="103"/>
      <c r="V104" s="103"/>
      <c r="W104" s="93">
        <v>1.5214497036089799E-3</v>
      </c>
      <c r="X104" s="93"/>
      <c r="Y104" s="93"/>
      <c r="Z104" s="93"/>
      <c r="AA104" s="93"/>
      <c r="AB104" s="93"/>
      <c r="AC104" s="93"/>
      <c r="AD104" s="93"/>
      <c r="AE104" s="93"/>
      <c r="AF104" s="93"/>
      <c r="AG104" s="93"/>
      <c r="AH104" s="92">
        <v>163</v>
      </c>
      <c r="AI104" s="92"/>
      <c r="AJ104" s="92"/>
      <c r="AK104" s="92"/>
      <c r="AL104" s="92"/>
      <c r="AM104" s="92"/>
      <c r="AN104" s="92"/>
      <c r="AO104" s="93">
        <v>3.88789505068575E-3</v>
      </c>
      <c r="AP104" s="93"/>
      <c r="AQ104" s="93"/>
      <c r="AR104" s="93"/>
      <c r="AS104" s="93"/>
      <c r="AT104" s="93"/>
    </row>
    <row r="105" spans="2:46" s="1" customFormat="1" ht="10.65" customHeight="1" x14ac:dyDescent="0.15">
      <c r="B105" s="90" t="s">
        <v>1115</v>
      </c>
      <c r="C105" s="90"/>
      <c r="D105" s="90"/>
      <c r="E105" s="90"/>
      <c r="F105" s="90"/>
      <c r="G105" s="90"/>
      <c r="H105" s="90"/>
      <c r="I105" s="90"/>
      <c r="J105" s="90"/>
      <c r="K105" s="103">
        <v>7394183.4000000004</v>
      </c>
      <c r="L105" s="103"/>
      <c r="M105" s="103"/>
      <c r="N105" s="103"/>
      <c r="O105" s="103"/>
      <c r="P105" s="103"/>
      <c r="Q105" s="103"/>
      <c r="R105" s="103"/>
      <c r="S105" s="103"/>
      <c r="T105" s="103"/>
      <c r="U105" s="103"/>
      <c r="V105" s="103"/>
      <c r="W105" s="93">
        <v>2.5241735352607899E-3</v>
      </c>
      <c r="X105" s="93"/>
      <c r="Y105" s="93"/>
      <c r="Z105" s="93"/>
      <c r="AA105" s="93"/>
      <c r="AB105" s="93"/>
      <c r="AC105" s="93"/>
      <c r="AD105" s="93"/>
      <c r="AE105" s="93"/>
      <c r="AF105" s="93"/>
      <c r="AG105" s="93"/>
      <c r="AH105" s="92">
        <v>382</v>
      </c>
      <c r="AI105" s="92"/>
      <c r="AJ105" s="92"/>
      <c r="AK105" s="92"/>
      <c r="AL105" s="92"/>
      <c r="AM105" s="92"/>
      <c r="AN105" s="92"/>
      <c r="AO105" s="93">
        <v>9.1115086463923693E-3</v>
      </c>
      <c r="AP105" s="93"/>
      <c r="AQ105" s="93"/>
      <c r="AR105" s="93"/>
      <c r="AS105" s="93"/>
      <c r="AT105" s="93"/>
    </row>
    <row r="106" spans="2:46" s="1" customFormat="1" ht="10.65" customHeight="1" x14ac:dyDescent="0.15">
      <c r="B106" s="90" t="s">
        <v>1116</v>
      </c>
      <c r="C106" s="90"/>
      <c r="D106" s="90"/>
      <c r="E106" s="90"/>
      <c r="F106" s="90"/>
      <c r="G106" s="90"/>
      <c r="H106" s="90"/>
      <c r="I106" s="90"/>
      <c r="J106" s="90"/>
      <c r="K106" s="103">
        <v>159103100.72999999</v>
      </c>
      <c r="L106" s="103"/>
      <c r="M106" s="103"/>
      <c r="N106" s="103"/>
      <c r="O106" s="103"/>
      <c r="P106" s="103"/>
      <c r="Q106" s="103"/>
      <c r="R106" s="103"/>
      <c r="S106" s="103"/>
      <c r="T106" s="103"/>
      <c r="U106" s="103"/>
      <c r="V106" s="103"/>
      <c r="W106" s="93">
        <v>5.4313480544801798E-2</v>
      </c>
      <c r="X106" s="93"/>
      <c r="Y106" s="93"/>
      <c r="Z106" s="93"/>
      <c r="AA106" s="93"/>
      <c r="AB106" s="93"/>
      <c r="AC106" s="93"/>
      <c r="AD106" s="93"/>
      <c r="AE106" s="93"/>
      <c r="AF106" s="93"/>
      <c r="AG106" s="93"/>
      <c r="AH106" s="92">
        <v>7374</v>
      </c>
      <c r="AI106" s="92"/>
      <c r="AJ106" s="92"/>
      <c r="AK106" s="92"/>
      <c r="AL106" s="92"/>
      <c r="AM106" s="92"/>
      <c r="AN106" s="92"/>
      <c r="AO106" s="93">
        <v>0.17588550983899801</v>
      </c>
      <c r="AP106" s="93"/>
      <c r="AQ106" s="93"/>
      <c r="AR106" s="93"/>
      <c r="AS106" s="93"/>
      <c r="AT106" s="93"/>
    </row>
    <row r="107" spans="2:46" s="1" customFormat="1" ht="10.65" customHeight="1" x14ac:dyDescent="0.15">
      <c r="B107" s="90" t="s">
        <v>1117</v>
      </c>
      <c r="C107" s="90"/>
      <c r="D107" s="90"/>
      <c r="E107" s="90"/>
      <c r="F107" s="90"/>
      <c r="G107" s="90"/>
      <c r="H107" s="90"/>
      <c r="I107" s="90"/>
      <c r="J107" s="90"/>
      <c r="K107" s="103">
        <v>15291347.52</v>
      </c>
      <c r="L107" s="103"/>
      <c r="M107" s="103"/>
      <c r="N107" s="103"/>
      <c r="O107" s="103"/>
      <c r="P107" s="103"/>
      <c r="Q107" s="103"/>
      <c r="R107" s="103"/>
      <c r="S107" s="103"/>
      <c r="T107" s="103"/>
      <c r="U107" s="103"/>
      <c r="V107" s="103"/>
      <c r="W107" s="93">
        <v>5.2200510374762598E-3</v>
      </c>
      <c r="X107" s="93"/>
      <c r="Y107" s="93"/>
      <c r="Z107" s="93"/>
      <c r="AA107" s="93"/>
      <c r="AB107" s="93"/>
      <c r="AC107" s="93"/>
      <c r="AD107" s="93"/>
      <c r="AE107" s="93"/>
      <c r="AF107" s="93"/>
      <c r="AG107" s="93"/>
      <c r="AH107" s="92">
        <v>1185</v>
      </c>
      <c r="AI107" s="92"/>
      <c r="AJ107" s="92"/>
      <c r="AK107" s="92"/>
      <c r="AL107" s="92"/>
      <c r="AM107" s="92"/>
      <c r="AN107" s="92"/>
      <c r="AO107" s="93">
        <v>2.8264758497316599E-2</v>
      </c>
      <c r="AP107" s="93"/>
      <c r="AQ107" s="93"/>
      <c r="AR107" s="93"/>
      <c r="AS107" s="93"/>
      <c r="AT107" s="93"/>
    </row>
    <row r="108" spans="2:46" s="1" customFormat="1" ht="10.65" customHeight="1" x14ac:dyDescent="0.15">
      <c r="B108" s="90" t="s">
        <v>1118</v>
      </c>
      <c r="C108" s="90"/>
      <c r="D108" s="90"/>
      <c r="E108" s="90"/>
      <c r="F108" s="90"/>
      <c r="G108" s="90"/>
      <c r="H108" s="90"/>
      <c r="I108" s="90"/>
      <c r="J108" s="90"/>
      <c r="K108" s="103">
        <v>33631105.520000003</v>
      </c>
      <c r="L108" s="103"/>
      <c r="M108" s="103"/>
      <c r="N108" s="103"/>
      <c r="O108" s="103"/>
      <c r="P108" s="103"/>
      <c r="Q108" s="103"/>
      <c r="R108" s="103"/>
      <c r="S108" s="103"/>
      <c r="T108" s="103"/>
      <c r="U108" s="103"/>
      <c r="V108" s="103"/>
      <c r="W108" s="93">
        <v>1.1480746679227201E-2</v>
      </c>
      <c r="X108" s="93"/>
      <c r="Y108" s="93"/>
      <c r="Z108" s="93"/>
      <c r="AA108" s="93"/>
      <c r="AB108" s="93"/>
      <c r="AC108" s="93"/>
      <c r="AD108" s="93"/>
      <c r="AE108" s="93"/>
      <c r="AF108" s="93"/>
      <c r="AG108" s="93"/>
      <c r="AH108" s="92">
        <v>1022</v>
      </c>
      <c r="AI108" s="92"/>
      <c r="AJ108" s="92"/>
      <c r="AK108" s="92"/>
      <c r="AL108" s="92"/>
      <c r="AM108" s="92"/>
      <c r="AN108" s="92"/>
      <c r="AO108" s="93">
        <v>2.4376863446630901E-2</v>
      </c>
      <c r="AP108" s="93"/>
      <c r="AQ108" s="93"/>
      <c r="AR108" s="93"/>
      <c r="AS108" s="93"/>
      <c r="AT108" s="93"/>
    </row>
    <row r="109" spans="2:46" s="1" customFormat="1" ht="10.65" customHeight="1" x14ac:dyDescent="0.15">
      <c r="B109" s="90" t="s">
        <v>1119</v>
      </c>
      <c r="C109" s="90"/>
      <c r="D109" s="90"/>
      <c r="E109" s="90"/>
      <c r="F109" s="90"/>
      <c r="G109" s="90"/>
      <c r="H109" s="90"/>
      <c r="I109" s="90"/>
      <c r="J109" s="90"/>
      <c r="K109" s="103">
        <v>115105763.98</v>
      </c>
      <c r="L109" s="103"/>
      <c r="M109" s="103"/>
      <c r="N109" s="103"/>
      <c r="O109" s="103"/>
      <c r="P109" s="103"/>
      <c r="Q109" s="103"/>
      <c r="R109" s="103"/>
      <c r="S109" s="103"/>
      <c r="T109" s="103"/>
      <c r="U109" s="103"/>
      <c r="V109" s="103"/>
      <c r="W109" s="93">
        <v>3.92939838622735E-2</v>
      </c>
      <c r="X109" s="93"/>
      <c r="Y109" s="93"/>
      <c r="Z109" s="93"/>
      <c r="AA109" s="93"/>
      <c r="AB109" s="93"/>
      <c r="AC109" s="93"/>
      <c r="AD109" s="93"/>
      <c r="AE109" s="93"/>
      <c r="AF109" s="93"/>
      <c r="AG109" s="93"/>
      <c r="AH109" s="92">
        <v>3043</v>
      </c>
      <c r="AI109" s="92"/>
      <c r="AJ109" s="92"/>
      <c r="AK109" s="92"/>
      <c r="AL109" s="92"/>
      <c r="AM109" s="92"/>
      <c r="AN109" s="92"/>
      <c r="AO109" s="93">
        <v>7.2581991651759104E-2</v>
      </c>
      <c r="AP109" s="93"/>
      <c r="AQ109" s="93"/>
      <c r="AR109" s="93"/>
      <c r="AS109" s="93"/>
      <c r="AT109" s="93"/>
    </row>
    <row r="110" spans="2:46" s="1" customFormat="1" ht="10.65" customHeight="1" x14ac:dyDescent="0.15">
      <c r="B110" s="90" t="s">
        <v>1120</v>
      </c>
      <c r="C110" s="90"/>
      <c r="D110" s="90"/>
      <c r="E110" s="90"/>
      <c r="F110" s="90"/>
      <c r="G110" s="90"/>
      <c r="H110" s="90"/>
      <c r="I110" s="90"/>
      <c r="J110" s="90"/>
      <c r="K110" s="103">
        <v>19878071.809999999</v>
      </c>
      <c r="L110" s="103"/>
      <c r="M110" s="103"/>
      <c r="N110" s="103"/>
      <c r="O110" s="103"/>
      <c r="P110" s="103"/>
      <c r="Q110" s="103"/>
      <c r="R110" s="103"/>
      <c r="S110" s="103"/>
      <c r="T110" s="103"/>
      <c r="U110" s="103"/>
      <c r="V110" s="103"/>
      <c r="W110" s="93">
        <v>6.7858342267809501E-3</v>
      </c>
      <c r="X110" s="93"/>
      <c r="Y110" s="93"/>
      <c r="Z110" s="93"/>
      <c r="AA110" s="93"/>
      <c r="AB110" s="93"/>
      <c r="AC110" s="93"/>
      <c r="AD110" s="93"/>
      <c r="AE110" s="93"/>
      <c r="AF110" s="93"/>
      <c r="AG110" s="93"/>
      <c r="AH110" s="92">
        <v>421</v>
      </c>
      <c r="AI110" s="92"/>
      <c r="AJ110" s="92"/>
      <c r="AK110" s="92"/>
      <c r="AL110" s="92"/>
      <c r="AM110" s="92"/>
      <c r="AN110" s="92"/>
      <c r="AO110" s="93">
        <v>1.00417412045319E-2</v>
      </c>
      <c r="AP110" s="93"/>
      <c r="AQ110" s="93"/>
      <c r="AR110" s="93"/>
      <c r="AS110" s="93"/>
      <c r="AT110" s="93"/>
    </row>
    <row r="111" spans="2:46" s="1" customFormat="1" ht="10.65" customHeight="1" x14ac:dyDescent="0.15">
      <c r="B111" s="90" t="s">
        <v>1121</v>
      </c>
      <c r="C111" s="90"/>
      <c r="D111" s="90"/>
      <c r="E111" s="90"/>
      <c r="F111" s="90"/>
      <c r="G111" s="90"/>
      <c r="H111" s="90"/>
      <c r="I111" s="90"/>
      <c r="J111" s="90"/>
      <c r="K111" s="103">
        <v>322911043.11000001</v>
      </c>
      <c r="L111" s="103"/>
      <c r="M111" s="103"/>
      <c r="N111" s="103"/>
      <c r="O111" s="103"/>
      <c r="P111" s="103"/>
      <c r="Q111" s="103"/>
      <c r="R111" s="103"/>
      <c r="S111" s="103"/>
      <c r="T111" s="103"/>
      <c r="U111" s="103"/>
      <c r="V111" s="103"/>
      <c r="W111" s="93">
        <v>0.110233066339918</v>
      </c>
      <c r="X111" s="93"/>
      <c r="Y111" s="93"/>
      <c r="Z111" s="93"/>
      <c r="AA111" s="93"/>
      <c r="AB111" s="93"/>
      <c r="AC111" s="93"/>
      <c r="AD111" s="93"/>
      <c r="AE111" s="93"/>
      <c r="AF111" s="93"/>
      <c r="AG111" s="93"/>
      <c r="AH111" s="92">
        <v>5703</v>
      </c>
      <c r="AI111" s="92"/>
      <c r="AJ111" s="92"/>
      <c r="AK111" s="92"/>
      <c r="AL111" s="92"/>
      <c r="AM111" s="92"/>
      <c r="AN111" s="92"/>
      <c r="AO111" s="93">
        <v>0.13602862254025</v>
      </c>
      <c r="AP111" s="93"/>
      <c r="AQ111" s="93"/>
      <c r="AR111" s="93"/>
      <c r="AS111" s="93"/>
      <c r="AT111" s="93"/>
    </row>
    <row r="112" spans="2:46" s="1" customFormat="1" ht="10.65" customHeight="1" x14ac:dyDescent="0.15">
      <c r="B112" s="90" t="s">
        <v>1122</v>
      </c>
      <c r="C112" s="90"/>
      <c r="D112" s="90"/>
      <c r="E112" s="90"/>
      <c r="F112" s="90"/>
      <c r="G112" s="90"/>
      <c r="H112" s="90"/>
      <c r="I112" s="90"/>
      <c r="J112" s="90"/>
      <c r="K112" s="103">
        <v>25424714.82</v>
      </c>
      <c r="L112" s="103"/>
      <c r="M112" s="103"/>
      <c r="N112" s="103"/>
      <c r="O112" s="103"/>
      <c r="P112" s="103"/>
      <c r="Q112" s="103"/>
      <c r="R112" s="103"/>
      <c r="S112" s="103"/>
      <c r="T112" s="103"/>
      <c r="U112" s="103"/>
      <c r="V112" s="103"/>
      <c r="W112" s="93">
        <v>8.6793076149824407E-3</v>
      </c>
      <c r="X112" s="93"/>
      <c r="Y112" s="93"/>
      <c r="Z112" s="93"/>
      <c r="AA112" s="93"/>
      <c r="AB112" s="93"/>
      <c r="AC112" s="93"/>
      <c r="AD112" s="93"/>
      <c r="AE112" s="93"/>
      <c r="AF112" s="93"/>
      <c r="AG112" s="93"/>
      <c r="AH112" s="92">
        <v>412</v>
      </c>
      <c r="AI112" s="92"/>
      <c r="AJ112" s="92"/>
      <c r="AK112" s="92"/>
      <c r="AL112" s="92"/>
      <c r="AM112" s="92"/>
      <c r="AN112" s="92"/>
      <c r="AO112" s="93">
        <v>9.8270721526535505E-3</v>
      </c>
      <c r="AP112" s="93"/>
      <c r="AQ112" s="93"/>
      <c r="AR112" s="93"/>
      <c r="AS112" s="93"/>
      <c r="AT112" s="93"/>
    </row>
    <row r="113" spans="2:46" s="1" customFormat="1" ht="10.65" customHeight="1" x14ac:dyDescent="0.15">
      <c r="B113" s="90" t="s">
        <v>1123</v>
      </c>
      <c r="C113" s="90"/>
      <c r="D113" s="90"/>
      <c r="E113" s="90"/>
      <c r="F113" s="90"/>
      <c r="G113" s="90"/>
      <c r="H113" s="90"/>
      <c r="I113" s="90"/>
      <c r="J113" s="90"/>
      <c r="K113" s="103">
        <v>39924041.509999998</v>
      </c>
      <c r="L113" s="103"/>
      <c r="M113" s="103"/>
      <c r="N113" s="103"/>
      <c r="O113" s="103"/>
      <c r="P113" s="103"/>
      <c r="Q113" s="103"/>
      <c r="R113" s="103"/>
      <c r="S113" s="103"/>
      <c r="T113" s="103"/>
      <c r="U113" s="103"/>
      <c r="V113" s="103"/>
      <c r="W113" s="93">
        <v>1.36289842364737E-2</v>
      </c>
      <c r="X113" s="93"/>
      <c r="Y113" s="93"/>
      <c r="Z113" s="93"/>
      <c r="AA113" s="93"/>
      <c r="AB113" s="93"/>
      <c r="AC113" s="93"/>
      <c r="AD113" s="93"/>
      <c r="AE113" s="93"/>
      <c r="AF113" s="93"/>
      <c r="AG113" s="93"/>
      <c r="AH113" s="92">
        <v>572</v>
      </c>
      <c r="AI113" s="92"/>
      <c r="AJ113" s="92"/>
      <c r="AK113" s="92"/>
      <c r="AL113" s="92"/>
      <c r="AM113" s="92"/>
      <c r="AN113" s="92"/>
      <c r="AO113" s="93">
        <v>1.36434108527132E-2</v>
      </c>
      <c r="AP113" s="93"/>
      <c r="AQ113" s="93"/>
      <c r="AR113" s="93"/>
      <c r="AS113" s="93"/>
      <c r="AT113" s="93"/>
    </row>
    <row r="114" spans="2:46" s="1" customFormat="1" ht="10.65" customHeight="1" x14ac:dyDescent="0.15">
      <c r="B114" s="90" t="s">
        <v>1124</v>
      </c>
      <c r="C114" s="90"/>
      <c r="D114" s="90"/>
      <c r="E114" s="90"/>
      <c r="F114" s="90"/>
      <c r="G114" s="90"/>
      <c r="H114" s="90"/>
      <c r="I114" s="90"/>
      <c r="J114" s="90"/>
      <c r="K114" s="103">
        <v>167443664.06</v>
      </c>
      <c r="L114" s="103"/>
      <c r="M114" s="103"/>
      <c r="N114" s="103"/>
      <c r="O114" s="103"/>
      <c r="P114" s="103"/>
      <c r="Q114" s="103"/>
      <c r="R114" s="103"/>
      <c r="S114" s="103"/>
      <c r="T114" s="103"/>
      <c r="U114" s="103"/>
      <c r="V114" s="103"/>
      <c r="W114" s="93">
        <v>5.7160722503495201E-2</v>
      </c>
      <c r="X114" s="93"/>
      <c r="Y114" s="93"/>
      <c r="Z114" s="93"/>
      <c r="AA114" s="93"/>
      <c r="AB114" s="93"/>
      <c r="AC114" s="93"/>
      <c r="AD114" s="93"/>
      <c r="AE114" s="93"/>
      <c r="AF114" s="93"/>
      <c r="AG114" s="93"/>
      <c r="AH114" s="92">
        <v>2337</v>
      </c>
      <c r="AI114" s="92"/>
      <c r="AJ114" s="92"/>
      <c r="AK114" s="92"/>
      <c r="AL114" s="92"/>
      <c r="AM114" s="92"/>
      <c r="AN114" s="92"/>
      <c r="AO114" s="93">
        <v>5.5742397137746001E-2</v>
      </c>
      <c r="AP114" s="93"/>
      <c r="AQ114" s="93"/>
      <c r="AR114" s="93"/>
      <c r="AS114" s="93"/>
      <c r="AT114" s="93"/>
    </row>
    <row r="115" spans="2:46" s="1" customFormat="1" ht="10.65" customHeight="1" x14ac:dyDescent="0.15">
      <c r="B115" s="90" t="s">
        <v>1125</v>
      </c>
      <c r="C115" s="90"/>
      <c r="D115" s="90"/>
      <c r="E115" s="90"/>
      <c r="F115" s="90"/>
      <c r="G115" s="90"/>
      <c r="H115" s="90"/>
      <c r="I115" s="90"/>
      <c r="J115" s="90"/>
      <c r="K115" s="103">
        <v>23052583.739999998</v>
      </c>
      <c r="L115" s="103"/>
      <c r="M115" s="103"/>
      <c r="N115" s="103"/>
      <c r="O115" s="103"/>
      <c r="P115" s="103"/>
      <c r="Q115" s="103"/>
      <c r="R115" s="103"/>
      <c r="S115" s="103"/>
      <c r="T115" s="103"/>
      <c r="U115" s="103"/>
      <c r="V115" s="103"/>
      <c r="W115" s="93">
        <v>7.8695264437031905E-3</v>
      </c>
      <c r="X115" s="93"/>
      <c r="Y115" s="93"/>
      <c r="Z115" s="93"/>
      <c r="AA115" s="93"/>
      <c r="AB115" s="93"/>
      <c r="AC115" s="93"/>
      <c r="AD115" s="93"/>
      <c r="AE115" s="93"/>
      <c r="AF115" s="93"/>
      <c r="AG115" s="93"/>
      <c r="AH115" s="92">
        <v>335</v>
      </c>
      <c r="AI115" s="92"/>
      <c r="AJ115" s="92"/>
      <c r="AK115" s="92"/>
      <c r="AL115" s="92"/>
      <c r="AM115" s="92"/>
      <c r="AN115" s="92"/>
      <c r="AO115" s="93">
        <v>7.9904591532498504E-3</v>
      </c>
      <c r="AP115" s="93"/>
      <c r="AQ115" s="93"/>
      <c r="AR115" s="93"/>
      <c r="AS115" s="93"/>
      <c r="AT115" s="93"/>
    </row>
    <row r="116" spans="2:46" s="1" customFormat="1" ht="10.65" customHeight="1" x14ac:dyDescent="0.15">
      <c r="B116" s="90" t="s">
        <v>1126</v>
      </c>
      <c r="C116" s="90"/>
      <c r="D116" s="90"/>
      <c r="E116" s="90"/>
      <c r="F116" s="90"/>
      <c r="G116" s="90"/>
      <c r="H116" s="90"/>
      <c r="I116" s="90"/>
      <c r="J116" s="90"/>
      <c r="K116" s="103">
        <v>739215556.55999899</v>
      </c>
      <c r="L116" s="103"/>
      <c r="M116" s="103"/>
      <c r="N116" s="103"/>
      <c r="O116" s="103"/>
      <c r="P116" s="103"/>
      <c r="Q116" s="103"/>
      <c r="R116" s="103"/>
      <c r="S116" s="103"/>
      <c r="T116" s="103"/>
      <c r="U116" s="103"/>
      <c r="V116" s="103"/>
      <c r="W116" s="93">
        <v>0.25234812876318802</v>
      </c>
      <c r="X116" s="93"/>
      <c r="Y116" s="93"/>
      <c r="Z116" s="93"/>
      <c r="AA116" s="93"/>
      <c r="AB116" s="93"/>
      <c r="AC116" s="93"/>
      <c r="AD116" s="93"/>
      <c r="AE116" s="93"/>
      <c r="AF116" s="93"/>
      <c r="AG116" s="93"/>
      <c r="AH116" s="92">
        <v>8348</v>
      </c>
      <c r="AI116" s="92"/>
      <c r="AJ116" s="92"/>
      <c r="AK116" s="92"/>
      <c r="AL116" s="92"/>
      <c r="AM116" s="92"/>
      <c r="AN116" s="92"/>
      <c r="AO116" s="93">
        <v>0.199117471675611</v>
      </c>
      <c r="AP116" s="93"/>
      <c r="AQ116" s="93"/>
      <c r="AR116" s="93"/>
      <c r="AS116" s="93"/>
      <c r="AT116" s="93"/>
    </row>
    <row r="117" spans="2:46" s="1" customFormat="1" ht="10.65" customHeight="1" x14ac:dyDescent="0.15">
      <c r="B117" s="90" t="s">
        <v>1127</v>
      </c>
      <c r="C117" s="90"/>
      <c r="D117" s="90"/>
      <c r="E117" s="90"/>
      <c r="F117" s="90"/>
      <c r="G117" s="90"/>
      <c r="H117" s="90"/>
      <c r="I117" s="90"/>
      <c r="J117" s="90"/>
      <c r="K117" s="103">
        <v>58690415.420000002</v>
      </c>
      <c r="L117" s="103"/>
      <c r="M117" s="103"/>
      <c r="N117" s="103"/>
      <c r="O117" s="103"/>
      <c r="P117" s="103"/>
      <c r="Q117" s="103"/>
      <c r="R117" s="103"/>
      <c r="S117" s="103"/>
      <c r="T117" s="103"/>
      <c r="U117" s="103"/>
      <c r="V117" s="103"/>
      <c r="W117" s="93">
        <v>2.0035314971579701E-2</v>
      </c>
      <c r="X117" s="93"/>
      <c r="Y117" s="93"/>
      <c r="Z117" s="93"/>
      <c r="AA117" s="93"/>
      <c r="AB117" s="93"/>
      <c r="AC117" s="93"/>
      <c r="AD117" s="93"/>
      <c r="AE117" s="93"/>
      <c r="AF117" s="93"/>
      <c r="AG117" s="93"/>
      <c r="AH117" s="92">
        <v>641</v>
      </c>
      <c r="AI117" s="92"/>
      <c r="AJ117" s="92"/>
      <c r="AK117" s="92"/>
      <c r="AL117" s="92"/>
      <c r="AM117" s="92"/>
      <c r="AN117" s="92"/>
      <c r="AO117" s="93">
        <v>1.52892069171139E-2</v>
      </c>
      <c r="AP117" s="93"/>
      <c r="AQ117" s="93"/>
      <c r="AR117" s="93"/>
      <c r="AS117" s="93"/>
      <c r="AT117" s="93"/>
    </row>
    <row r="118" spans="2:46" s="1" customFormat="1" ht="10.65" customHeight="1" x14ac:dyDescent="0.15">
      <c r="B118" s="90" t="s">
        <v>1128</v>
      </c>
      <c r="C118" s="90"/>
      <c r="D118" s="90"/>
      <c r="E118" s="90"/>
      <c r="F118" s="90"/>
      <c r="G118" s="90"/>
      <c r="H118" s="90"/>
      <c r="I118" s="90"/>
      <c r="J118" s="90"/>
      <c r="K118" s="103">
        <v>23812128.82</v>
      </c>
      <c r="L118" s="103"/>
      <c r="M118" s="103"/>
      <c r="N118" s="103"/>
      <c r="O118" s="103"/>
      <c r="P118" s="103"/>
      <c r="Q118" s="103"/>
      <c r="R118" s="103"/>
      <c r="S118" s="103"/>
      <c r="T118" s="103"/>
      <c r="U118" s="103"/>
      <c r="V118" s="103"/>
      <c r="W118" s="93">
        <v>8.1288145200272902E-3</v>
      </c>
      <c r="X118" s="93"/>
      <c r="Y118" s="93"/>
      <c r="Z118" s="93"/>
      <c r="AA118" s="93"/>
      <c r="AB118" s="93"/>
      <c r="AC118" s="93"/>
      <c r="AD118" s="93"/>
      <c r="AE118" s="93"/>
      <c r="AF118" s="93"/>
      <c r="AG118" s="93"/>
      <c r="AH118" s="92">
        <v>260</v>
      </c>
      <c r="AI118" s="92"/>
      <c r="AJ118" s="92"/>
      <c r="AK118" s="92"/>
      <c r="AL118" s="92"/>
      <c r="AM118" s="92"/>
      <c r="AN118" s="92"/>
      <c r="AO118" s="93">
        <v>6.2015503875969E-3</v>
      </c>
      <c r="AP118" s="93"/>
      <c r="AQ118" s="93"/>
      <c r="AR118" s="93"/>
      <c r="AS118" s="93"/>
      <c r="AT118" s="93"/>
    </row>
    <row r="119" spans="2:46" s="1" customFormat="1" ht="10.65" customHeight="1" x14ac:dyDescent="0.15">
      <c r="B119" s="90" t="s">
        <v>1129</v>
      </c>
      <c r="C119" s="90"/>
      <c r="D119" s="90"/>
      <c r="E119" s="90"/>
      <c r="F119" s="90"/>
      <c r="G119" s="90"/>
      <c r="H119" s="90"/>
      <c r="I119" s="90"/>
      <c r="J119" s="90"/>
      <c r="K119" s="103">
        <v>29744527.780000001</v>
      </c>
      <c r="L119" s="103"/>
      <c r="M119" s="103"/>
      <c r="N119" s="103"/>
      <c r="O119" s="103"/>
      <c r="P119" s="103"/>
      <c r="Q119" s="103"/>
      <c r="R119" s="103"/>
      <c r="S119" s="103"/>
      <c r="T119" s="103"/>
      <c r="U119" s="103"/>
      <c r="V119" s="103"/>
      <c r="W119" s="93">
        <v>1.01539745201756E-2</v>
      </c>
      <c r="X119" s="93"/>
      <c r="Y119" s="93"/>
      <c r="Z119" s="93"/>
      <c r="AA119" s="93"/>
      <c r="AB119" s="93"/>
      <c r="AC119" s="93"/>
      <c r="AD119" s="93"/>
      <c r="AE119" s="93"/>
      <c r="AF119" s="93"/>
      <c r="AG119" s="93"/>
      <c r="AH119" s="92">
        <v>336</v>
      </c>
      <c r="AI119" s="92"/>
      <c r="AJ119" s="92"/>
      <c r="AK119" s="92"/>
      <c r="AL119" s="92"/>
      <c r="AM119" s="92"/>
      <c r="AN119" s="92"/>
      <c r="AO119" s="93">
        <v>8.0143112701252205E-3</v>
      </c>
      <c r="AP119" s="93"/>
      <c r="AQ119" s="93"/>
      <c r="AR119" s="93"/>
      <c r="AS119" s="93"/>
      <c r="AT119" s="93"/>
    </row>
    <row r="120" spans="2:46" s="1" customFormat="1" ht="10.65" customHeight="1" x14ac:dyDescent="0.15">
      <c r="B120" s="90" t="s">
        <v>1132</v>
      </c>
      <c r="C120" s="90"/>
      <c r="D120" s="90"/>
      <c r="E120" s="90"/>
      <c r="F120" s="90"/>
      <c r="G120" s="90"/>
      <c r="H120" s="90"/>
      <c r="I120" s="90"/>
      <c r="J120" s="90"/>
      <c r="K120" s="103">
        <v>15922080.1</v>
      </c>
      <c r="L120" s="103"/>
      <c r="M120" s="103"/>
      <c r="N120" s="103"/>
      <c r="O120" s="103"/>
      <c r="P120" s="103"/>
      <c r="Q120" s="103"/>
      <c r="R120" s="103"/>
      <c r="S120" s="103"/>
      <c r="T120" s="103"/>
      <c r="U120" s="103"/>
      <c r="V120" s="103"/>
      <c r="W120" s="93">
        <v>5.4353660222604804E-3</v>
      </c>
      <c r="X120" s="93"/>
      <c r="Y120" s="93"/>
      <c r="Z120" s="93"/>
      <c r="AA120" s="93"/>
      <c r="AB120" s="93"/>
      <c r="AC120" s="93"/>
      <c r="AD120" s="93"/>
      <c r="AE120" s="93"/>
      <c r="AF120" s="93"/>
      <c r="AG120" s="93"/>
      <c r="AH120" s="92">
        <v>193</v>
      </c>
      <c r="AI120" s="92"/>
      <c r="AJ120" s="92"/>
      <c r="AK120" s="92"/>
      <c r="AL120" s="92"/>
      <c r="AM120" s="92"/>
      <c r="AN120" s="92"/>
      <c r="AO120" s="93">
        <v>4.6034585569469299E-3</v>
      </c>
      <c r="AP120" s="93"/>
      <c r="AQ120" s="93"/>
      <c r="AR120" s="93"/>
      <c r="AS120" s="93"/>
      <c r="AT120" s="93"/>
    </row>
    <row r="121" spans="2:46" s="1" customFormat="1" ht="10.65" customHeight="1" x14ac:dyDescent="0.15">
      <c r="B121" s="90" t="s">
        <v>1130</v>
      </c>
      <c r="C121" s="90"/>
      <c r="D121" s="90"/>
      <c r="E121" s="90"/>
      <c r="F121" s="90"/>
      <c r="G121" s="90"/>
      <c r="H121" s="90"/>
      <c r="I121" s="90"/>
      <c r="J121" s="90"/>
      <c r="K121" s="103">
        <v>976737229.55999994</v>
      </c>
      <c r="L121" s="103"/>
      <c r="M121" s="103"/>
      <c r="N121" s="103"/>
      <c r="O121" s="103"/>
      <c r="P121" s="103"/>
      <c r="Q121" s="103"/>
      <c r="R121" s="103"/>
      <c r="S121" s="103"/>
      <c r="T121" s="103"/>
      <c r="U121" s="103"/>
      <c r="V121" s="103"/>
      <c r="W121" s="93">
        <v>0.33343158160768599</v>
      </c>
      <c r="X121" s="93"/>
      <c r="Y121" s="93"/>
      <c r="Z121" s="93"/>
      <c r="AA121" s="93"/>
      <c r="AB121" s="93"/>
      <c r="AC121" s="93"/>
      <c r="AD121" s="93"/>
      <c r="AE121" s="93"/>
      <c r="AF121" s="93"/>
      <c r="AG121" s="93"/>
      <c r="AH121" s="92">
        <v>7676</v>
      </c>
      <c r="AI121" s="92"/>
      <c r="AJ121" s="92"/>
      <c r="AK121" s="92"/>
      <c r="AL121" s="92"/>
      <c r="AM121" s="92"/>
      <c r="AN121" s="92"/>
      <c r="AO121" s="93">
        <v>0.183088849135361</v>
      </c>
      <c r="AP121" s="93"/>
      <c r="AQ121" s="93"/>
      <c r="AR121" s="93"/>
      <c r="AS121" s="93"/>
      <c r="AT121" s="93"/>
    </row>
    <row r="122" spans="2:46" s="1" customFormat="1" ht="10.65" customHeight="1" x14ac:dyDescent="0.15">
      <c r="B122" s="90" t="s">
        <v>1133</v>
      </c>
      <c r="C122" s="90"/>
      <c r="D122" s="90"/>
      <c r="E122" s="90"/>
      <c r="F122" s="90"/>
      <c r="G122" s="90"/>
      <c r="H122" s="90"/>
      <c r="I122" s="90"/>
      <c r="J122" s="90"/>
      <c r="K122" s="103">
        <v>53198106.800000101</v>
      </c>
      <c r="L122" s="103"/>
      <c r="M122" s="103"/>
      <c r="N122" s="103"/>
      <c r="O122" s="103"/>
      <c r="P122" s="103"/>
      <c r="Q122" s="103"/>
      <c r="R122" s="103"/>
      <c r="S122" s="103"/>
      <c r="T122" s="103"/>
      <c r="U122" s="103"/>
      <c r="V122" s="103"/>
      <c r="W122" s="93">
        <v>1.8160389869493501E-2</v>
      </c>
      <c r="X122" s="93"/>
      <c r="Y122" s="93"/>
      <c r="Z122" s="93"/>
      <c r="AA122" s="93"/>
      <c r="AB122" s="93"/>
      <c r="AC122" s="93"/>
      <c r="AD122" s="93"/>
      <c r="AE122" s="93"/>
      <c r="AF122" s="93"/>
      <c r="AG122" s="93"/>
      <c r="AH122" s="92">
        <v>507</v>
      </c>
      <c r="AI122" s="92"/>
      <c r="AJ122" s="92"/>
      <c r="AK122" s="92"/>
      <c r="AL122" s="92"/>
      <c r="AM122" s="92"/>
      <c r="AN122" s="92"/>
      <c r="AO122" s="93">
        <v>1.2093023255814E-2</v>
      </c>
      <c r="AP122" s="93"/>
      <c r="AQ122" s="93"/>
      <c r="AR122" s="93"/>
      <c r="AS122" s="93"/>
      <c r="AT122" s="93"/>
    </row>
    <row r="123" spans="2:46" s="1" customFormat="1" ht="10.65" customHeight="1" x14ac:dyDescent="0.15">
      <c r="B123" s="90" t="s">
        <v>1134</v>
      </c>
      <c r="C123" s="90"/>
      <c r="D123" s="90"/>
      <c r="E123" s="90"/>
      <c r="F123" s="90"/>
      <c r="G123" s="90"/>
      <c r="H123" s="90"/>
      <c r="I123" s="90"/>
      <c r="J123" s="90"/>
      <c r="K123" s="103">
        <v>3673715.34</v>
      </c>
      <c r="L123" s="103"/>
      <c r="M123" s="103"/>
      <c r="N123" s="103"/>
      <c r="O123" s="103"/>
      <c r="P123" s="103"/>
      <c r="Q123" s="103"/>
      <c r="R123" s="103"/>
      <c r="S123" s="103"/>
      <c r="T123" s="103"/>
      <c r="U123" s="103"/>
      <c r="V123" s="103"/>
      <c r="W123" s="93">
        <v>1.25410671275879E-3</v>
      </c>
      <c r="X123" s="93"/>
      <c r="Y123" s="93"/>
      <c r="Z123" s="93"/>
      <c r="AA123" s="93"/>
      <c r="AB123" s="93"/>
      <c r="AC123" s="93"/>
      <c r="AD123" s="93"/>
      <c r="AE123" s="93"/>
      <c r="AF123" s="93"/>
      <c r="AG123" s="93"/>
      <c r="AH123" s="92">
        <v>30</v>
      </c>
      <c r="AI123" s="92"/>
      <c r="AJ123" s="92"/>
      <c r="AK123" s="92"/>
      <c r="AL123" s="92"/>
      <c r="AM123" s="92"/>
      <c r="AN123" s="92"/>
      <c r="AO123" s="93">
        <v>7.1556350626118099E-4</v>
      </c>
      <c r="AP123" s="93"/>
      <c r="AQ123" s="93"/>
      <c r="AR123" s="93"/>
      <c r="AS123" s="93"/>
      <c r="AT123" s="93"/>
    </row>
    <row r="124" spans="2:46" s="1" customFormat="1" ht="10.65" customHeight="1" x14ac:dyDescent="0.15">
      <c r="B124" s="90" t="s">
        <v>1135</v>
      </c>
      <c r="C124" s="90"/>
      <c r="D124" s="90"/>
      <c r="E124" s="90"/>
      <c r="F124" s="90"/>
      <c r="G124" s="90"/>
      <c r="H124" s="90"/>
      <c r="I124" s="90"/>
      <c r="J124" s="90"/>
      <c r="K124" s="103">
        <v>1272839.31</v>
      </c>
      <c r="L124" s="103"/>
      <c r="M124" s="103"/>
      <c r="N124" s="103"/>
      <c r="O124" s="103"/>
      <c r="P124" s="103"/>
      <c r="Q124" s="103"/>
      <c r="R124" s="103"/>
      <c r="S124" s="103"/>
      <c r="T124" s="103"/>
      <c r="U124" s="103"/>
      <c r="V124" s="103"/>
      <c r="W124" s="93">
        <v>4.34512795684998E-4</v>
      </c>
      <c r="X124" s="93"/>
      <c r="Y124" s="93"/>
      <c r="Z124" s="93"/>
      <c r="AA124" s="93"/>
      <c r="AB124" s="93"/>
      <c r="AC124" s="93"/>
      <c r="AD124" s="93"/>
      <c r="AE124" s="93"/>
      <c r="AF124" s="93"/>
      <c r="AG124" s="93"/>
      <c r="AH124" s="92">
        <v>10</v>
      </c>
      <c r="AI124" s="92"/>
      <c r="AJ124" s="92"/>
      <c r="AK124" s="92"/>
      <c r="AL124" s="92"/>
      <c r="AM124" s="92"/>
      <c r="AN124" s="92"/>
      <c r="AO124" s="93">
        <v>2.38521168753727E-4</v>
      </c>
      <c r="AP124" s="93"/>
      <c r="AQ124" s="93"/>
      <c r="AR124" s="93"/>
      <c r="AS124" s="93"/>
      <c r="AT124" s="93"/>
    </row>
    <row r="125" spans="2:46" s="1" customFormat="1" ht="10.65" customHeight="1" x14ac:dyDescent="0.15">
      <c r="B125" s="90" t="s">
        <v>1136</v>
      </c>
      <c r="C125" s="90"/>
      <c r="D125" s="90"/>
      <c r="E125" s="90"/>
      <c r="F125" s="90"/>
      <c r="G125" s="90"/>
      <c r="H125" s="90"/>
      <c r="I125" s="90"/>
      <c r="J125" s="90"/>
      <c r="K125" s="103">
        <v>3669466</v>
      </c>
      <c r="L125" s="103"/>
      <c r="M125" s="103"/>
      <c r="N125" s="103"/>
      <c r="O125" s="103"/>
      <c r="P125" s="103"/>
      <c r="Q125" s="103"/>
      <c r="R125" s="103"/>
      <c r="S125" s="103"/>
      <c r="T125" s="103"/>
      <c r="U125" s="103"/>
      <c r="V125" s="103"/>
      <c r="W125" s="93">
        <v>1.2526561034095099E-3</v>
      </c>
      <c r="X125" s="93"/>
      <c r="Y125" s="93"/>
      <c r="Z125" s="93"/>
      <c r="AA125" s="93"/>
      <c r="AB125" s="93"/>
      <c r="AC125" s="93"/>
      <c r="AD125" s="93"/>
      <c r="AE125" s="93"/>
      <c r="AF125" s="93"/>
      <c r="AG125" s="93"/>
      <c r="AH125" s="92">
        <v>25</v>
      </c>
      <c r="AI125" s="92"/>
      <c r="AJ125" s="92"/>
      <c r="AK125" s="92"/>
      <c r="AL125" s="92"/>
      <c r="AM125" s="92"/>
      <c r="AN125" s="92"/>
      <c r="AO125" s="93">
        <v>5.9630292188431698E-4</v>
      </c>
      <c r="AP125" s="93"/>
      <c r="AQ125" s="93"/>
      <c r="AR125" s="93"/>
      <c r="AS125" s="93"/>
      <c r="AT125" s="93"/>
    </row>
    <row r="126" spans="2:46" s="1" customFormat="1" ht="10.65" customHeight="1" x14ac:dyDescent="0.15">
      <c r="B126" s="90" t="s">
        <v>1137</v>
      </c>
      <c r="C126" s="90"/>
      <c r="D126" s="90"/>
      <c r="E126" s="90"/>
      <c r="F126" s="90"/>
      <c r="G126" s="90"/>
      <c r="H126" s="90"/>
      <c r="I126" s="90"/>
      <c r="J126" s="90"/>
      <c r="K126" s="103">
        <v>49534248.240000002</v>
      </c>
      <c r="L126" s="103"/>
      <c r="M126" s="103"/>
      <c r="N126" s="103"/>
      <c r="O126" s="103"/>
      <c r="P126" s="103"/>
      <c r="Q126" s="103"/>
      <c r="R126" s="103"/>
      <c r="S126" s="103"/>
      <c r="T126" s="103"/>
      <c r="U126" s="103"/>
      <c r="V126" s="103"/>
      <c r="W126" s="93">
        <v>1.69096479939146E-2</v>
      </c>
      <c r="X126" s="93"/>
      <c r="Y126" s="93"/>
      <c r="Z126" s="93"/>
      <c r="AA126" s="93"/>
      <c r="AB126" s="93"/>
      <c r="AC126" s="93"/>
      <c r="AD126" s="93"/>
      <c r="AE126" s="93"/>
      <c r="AF126" s="93"/>
      <c r="AG126" s="93"/>
      <c r="AH126" s="92">
        <v>382</v>
      </c>
      <c r="AI126" s="92"/>
      <c r="AJ126" s="92"/>
      <c r="AK126" s="92"/>
      <c r="AL126" s="92"/>
      <c r="AM126" s="92"/>
      <c r="AN126" s="92"/>
      <c r="AO126" s="93">
        <v>9.1115086463923693E-3</v>
      </c>
      <c r="AP126" s="93"/>
      <c r="AQ126" s="93"/>
      <c r="AR126" s="93"/>
      <c r="AS126" s="93"/>
      <c r="AT126" s="93"/>
    </row>
    <row r="127" spans="2:46" s="1" customFormat="1" ht="10.65" customHeight="1" x14ac:dyDescent="0.15">
      <c r="B127" s="90" t="s">
        <v>1138</v>
      </c>
      <c r="C127" s="90"/>
      <c r="D127" s="90"/>
      <c r="E127" s="90"/>
      <c r="F127" s="90"/>
      <c r="G127" s="90"/>
      <c r="H127" s="90"/>
      <c r="I127" s="90"/>
      <c r="J127" s="90"/>
      <c r="K127" s="103">
        <v>1291469.1200000001</v>
      </c>
      <c r="L127" s="103"/>
      <c r="M127" s="103"/>
      <c r="N127" s="103"/>
      <c r="O127" s="103"/>
      <c r="P127" s="103"/>
      <c r="Q127" s="103"/>
      <c r="R127" s="103"/>
      <c r="S127" s="103"/>
      <c r="T127" s="103"/>
      <c r="U127" s="103"/>
      <c r="V127" s="103"/>
      <c r="W127" s="93">
        <v>4.4087250720756298E-4</v>
      </c>
      <c r="X127" s="93"/>
      <c r="Y127" s="93"/>
      <c r="Z127" s="93"/>
      <c r="AA127" s="93"/>
      <c r="AB127" s="93"/>
      <c r="AC127" s="93"/>
      <c r="AD127" s="93"/>
      <c r="AE127" s="93"/>
      <c r="AF127" s="93"/>
      <c r="AG127" s="93"/>
      <c r="AH127" s="92">
        <v>13</v>
      </c>
      <c r="AI127" s="92"/>
      <c r="AJ127" s="92"/>
      <c r="AK127" s="92"/>
      <c r="AL127" s="92"/>
      <c r="AM127" s="92"/>
      <c r="AN127" s="92"/>
      <c r="AO127" s="93">
        <v>3.1007751937984498E-4</v>
      </c>
      <c r="AP127" s="93"/>
      <c r="AQ127" s="93"/>
      <c r="AR127" s="93"/>
      <c r="AS127" s="93"/>
      <c r="AT127" s="93"/>
    </row>
    <row r="128" spans="2:46" s="1" customFormat="1" ht="10.65" customHeight="1" x14ac:dyDescent="0.15">
      <c r="B128" s="90" t="s">
        <v>1139</v>
      </c>
      <c r="C128" s="90"/>
      <c r="D128" s="90"/>
      <c r="E128" s="90"/>
      <c r="F128" s="90"/>
      <c r="G128" s="90"/>
      <c r="H128" s="90"/>
      <c r="I128" s="90"/>
      <c r="J128" s="90"/>
      <c r="K128" s="103">
        <v>210756.05</v>
      </c>
      <c r="L128" s="103"/>
      <c r="M128" s="103"/>
      <c r="N128" s="103"/>
      <c r="O128" s="103"/>
      <c r="P128" s="103"/>
      <c r="Q128" s="103"/>
      <c r="R128" s="103"/>
      <c r="S128" s="103"/>
      <c r="T128" s="103"/>
      <c r="U128" s="103"/>
      <c r="V128" s="103"/>
      <c r="W128" s="93">
        <v>7.1946395568995506E-5</v>
      </c>
      <c r="X128" s="93"/>
      <c r="Y128" s="93"/>
      <c r="Z128" s="93"/>
      <c r="AA128" s="93"/>
      <c r="AB128" s="93"/>
      <c r="AC128" s="93"/>
      <c r="AD128" s="93"/>
      <c r="AE128" s="93"/>
      <c r="AF128" s="93"/>
      <c r="AG128" s="93"/>
      <c r="AH128" s="92">
        <v>4</v>
      </c>
      <c r="AI128" s="92"/>
      <c r="AJ128" s="92"/>
      <c r="AK128" s="92"/>
      <c r="AL128" s="92"/>
      <c r="AM128" s="92"/>
      <c r="AN128" s="92"/>
      <c r="AO128" s="93">
        <v>9.5408467501490799E-5</v>
      </c>
      <c r="AP128" s="93"/>
      <c r="AQ128" s="93"/>
      <c r="AR128" s="93"/>
      <c r="AS128" s="93"/>
      <c r="AT128" s="93"/>
    </row>
    <row r="129" spans="2:47" s="1" customFormat="1" ht="12.75" customHeight="1" x14ac:dyDescent="0.15">
      <c r="B129" s="99"/>
      <c r="C129" s="99"/>
      <c r="D129" s="99"/>
      <c r="E129" s="99"/>
      <c r="F129" s="99"/>
      <c r="G129" s="99"/>
      <c r="H129" s="99"/>
      <c r="I129" s="99"/>
      <c r="J129" s="99"/>
      <c r="K129" s="104">
        <v>2929348278.4400001</v>
      </c>
      <c r="L129" s="104"/>
      <c r="M129" s="104"/>
      <c r="N129" s="104"/>
      <c r="O129" s="104"/>
      <c r="P129" s="104"/>
      <c r="Q129" s="104"/>
      <c r="R129" s="104"/>
      <c r="S129" s="104"/>
      <c r="T129" s="104"/>
      <c r="U129" s="104"/>
      <c r="V129" s="104"/>
      <c r="W129" s="95">
        <v>1</v>
      </c>
      <c r="X129" s="95"/>
      <c r="Y129" s="95"/>
      <c r="Z129" s="95"/>
      <c r="AA129" s="95"/>
      <c r="AB129" s="95"/>
      <c r="AC129" s="95"/>
      <c r="AD129" s="95"/>
      <c r="AE129" s="95"/>
      <c r="AF129" s="95"/>
      <c r="AG129" s="95"/>
      <c r="AH129" s="94">
        <v>41925</v>
      </c>
      <c r="AI129" s="94"/>
      <c r="AJ129" s="94"/>
      <c r="AK129" s="94"/>
      <c r="AL129" s="94"/>
      <c r="AM129" s="94"/>
      <c r="AN129" s="94"/>
      <c r="AO129" s="95">
        <v>1</v>
      </c>
      <c r="AP129" s="95"/>
      <c r="AQ129" s="95"/>
      <c r="AR129" s="95"/>
      <c r="AS129" s="95"/>
      <c r="AT129" s="95"/>
    </row>
    <row r="130" spans="2:47" s="1" customFormat="1" ht="9" customHeight="1" x14ac:dyDescent="0.15"/>
    <row r="131" spans="2:47" s="1" customFormat="1" ht="19.2" customHeight="1" x14ac:dyDescent="0.15">
      <c r="B131" s="82" t="s">
        <v>1222</v>
      </c>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row>
    <row r="132" spans="2:47" s="1" customFormat="1" ht="7.95" customHeight="1" x14ac:dyDescent="0.15"/>
    <row r="133" spans="2:47" s="1" customFormat="1" ht="12.75" customHeight="1" x14ac:dyDescent="0.15">
      <c r="B133" s="76" t="s">
        <v>1140</v>
      </c>
      <c r="C133" s="76"/>
      <c r="D133" s="76"/>
      <c r="E133" s="76"/>
      <c r="F133" s="76"/>
      <c r="G133" s="76"/>
      <c r="H133" s="76"/>
      <c r="I133" s="76"/>
      <c r="J133" s="76"/>
      <c r="K133" s="76" t="s">
        <v>1103</v>
      </c>
      <c r="L133" s="76"/>
      <c r="M133" s="76"/>
      <c r="N133" s="76"/>
      <c r="O133" s="76"/>
      <c r="P133" s="76"/>
      <c r="Q133" s="76"/>
      <c r="R133" s="76"/>
      <c r="S133" s="76"/>
      <c r="T133" s="76"/>
      <c r="U133" s="76" t="s">
        <v>1104</v>
      </c>
      <c r="V133" s="76"/>
      <c r="W133" s="76"/>
      <c r="X133" s="76"/>
      <c r="Y133" s="76"/>
      <c r="Z133" s="76"/>
      <c r="AA133" s="76"/>
      <c r="AB133" s="76"/>
      <c r="AC133" s="76"/>
      <c r="AD133" s="76"/>
      <c r="AE133" s="76"/>
      <c r="AF133" s="76"/>
      <c r="AG133" s="76" t="s">
        <v>1105</v>
      </c>
      <c r="AH133" s="76"/>
      <c r="AI133" s="76"/>
      <c r="AJ133" s="76"/>
      <c r="AK133" s="76"/>
      <c r="AL133" s="76"/>
      <c r="AM133" s="76" t="s">
        <v>1104</v>
      </c>
      <c r="AN133" s="76"/>
      <c r="AO133" s="76"/>
      <c r="AP133" s="76"/>
      <c r="AQ133" s="76"/>
      <c r="AR133" s="76"/>
      <c r="AS133" s="76"/>
      <c r="AT133" s="76"/>
      <c r="AU133" s="76"/>
    </row>
    <row r="134" spans="2:47" s="1" customFormat="1" ht="12.3" customHeight="1" x14ac:dyDescent="0.15">
      <c r="B134" s="100">
        <v>2000</v>
      </c>
      <c r="C134" s="100"/>
      <c r="D134" s="100"/>
      <c r="E134" s="100"/>
      <c r="F134" s="100"/>
      <c r="G134" s="100"/>
      <c r="H134" s="100"/>
      <c r="I134" s="100"/>
      <c r="J134" s="100"/>
      <c r="K134" s="103">
        <v>8882.98</v>
      </c>
      <c r="L134" s="103"/>
      <c r="M134" s="103"/>
      <c r="N134" s="103"/>
      <c r="O134" s="103"/>
      <c r="P134" s="103"/>
      <c r="Q134" s="103"/>
      <c r="R134" s="103"/>
      <c r="S134" s="103"/>
      <c r="T134" s="103"/>
      <c r="U134" s="93">
        <v>3.0324082886895801E-6</v>
      </c>
      <c r="V134" s="93"/>
      <c r="W134" s="93"/>
      <c r="X134" s="93"/>
      <c r="Y134" s="93"/>
      <c r="Z134" s="93"/>
      <c r="AA134" s="93"/>
      <c r="AB134" s="93"/>
      <c r="AC134" s="93"/>
      <c r="AD134" s="93"/>
      <c r="AE134" s="93"/>
      <c r="AF134" s="93"/>
      <c r="AG134" s="92">
        <v>3</v>
      </c>
      <c r="AH134" s="92"/>
      <c r="AI134" s="92"/>
      <c r="AJ134" s="92"/>
      <c r="AK134" s="92"/>
      <c r="AL134" s="92"/>
      <c r="AM134" s="93">
        <v>7.1556350626118096E-5</v>
      </c>
      <c r="AN134" s="93"/>
      <c r="AO134" s="93"/>
      <c r="AP134" s="93"/>
      <c r="AQ134" s="93"/>
      <c r="AR134" s="93"/>
      <c r="AS134" s="93"/>
      <c r="AT134" s="93"/>
      <c r="AU134" s="93"/>
    </row>
    <row r="135" spans="2:47" s="1" customFormat="1" ht="12.3" customHeight="1" x14ac:dyDescent="0.15">
      <c r="B135" s="100">
        <v>2002</v>
      </c>
      <c r="C135" s="100"/>
      <c r="D135" s="100"/>
      <c r="E135" s="100"/>
      <c r="F135" s="100"/>
      <c r="G135" s="100"/>
      <c r="H135" s="100"/>
      <c r="I135" s="100"/>
      <c r="J135" s="100"/>
      <c r="K135" s="103">
        <v>250000</v>
      </c>
      <c r="L135" s="103"/>
      <c r="M135" s="103"/>
      <c r="N135" s="103"/>
      <c r="O135" s="103"/>
      <c r="P135" s="103"/>
      <c r="Q135" s="103"/>
      <c r="R135" s="103"/>
      <c r="S135" s="103"/>
      <c r="T135" s="103"/>
      <c r="U135" s="93">
        <v>8.5343215021579995E-5</v>
      </c>
      <c r="V135" s="93"/>
      <c r="W135" s="93"/>
      <c r="X135" s="93"/>
      <c r="Y135" s="93"/>
      <c r="Z135" s="93"/>
      <c r="AA135" s="93"/>
      <c r="AB135" s="93"/>
      <c r="AC135" s="93"/>
      <c r="AD135" s="93"/>
      <c r="AE135" s="93"/>
      <c r="AF135" s="93"/>
      <c r="AG135" s="92">
        <v>2</v>
      </c>
      <c r="AH135" s="92"/>
      <c r="AI135" s="92"/>
      <c r="AJ135" s="92"/>
      <c r="AK135" s="92"/>
      <c r="AL135" s="92"/>
      <c r="AM135" s="93">
        <v>4.77042337507454E-5</v>
      </c>
      <c r="AN135" s="93"/>
      <c r="AO135" s="93"/>
      <c r="AP135" s="93"/>
      <c r="AQ135" s="93"/>
      <c r="AR135" s="93"/>
      <c r="AS135" s="93"/>
      <c r="AT135" s="93"/>
      <c r="AU135" s="93"/>
    </row>
    <row r="136" spans="2:47" s="1" customFormat="1" ht="12.3" customHeight="1" x14ac:dyDescent="0.15">
      <c r="B136" s="100">
        <v>2003</v>
      </c>
      <c r="C136" s="100"/>
      <c r="D136" s="100"/>
      <c r="E136" s="100"/>
      <c r="F136" s="100"/>
      <c r="G136" s="100"/>
      <c r="H136" s="100"/>
      <c r="I136" s="100"/>
      <c r="J136" s="100"/>
      <c r="K136" s="103">
        <v>164846.39000000001</v>
      </c>
      <c r="L136" s="103"/>
      <c r="M136" s="103"/>
      <c r="N136" s="103"/>
      <c r="O136" s="103"/>
      <c r="P136" s="103"/>
      <c r="Q136" s="103"/>
      <c r="R136" s="103"/>
      <c r="S136" s="103"/>
      <c r="T136" s="103"/>
      <c r="U136" s="93">
        <v>5.6274083629204897E-5</v>
      </c>
      <c r="V136" s="93"/>
      <c r="W136" s="93"/>
      <c r="X136" s="93"/>
      <c r="Y136" s="93"/>
      <c r="Z136" s="93"/>
      <c r="AA136" s="93"/>
      <c r="AB136" s="93"/>
      <c r="AC136" s="93"/>
      <c r="AD136" s="93"/>
      <c r="AE136" s="93"/>
      <c r="AF136" s="93"/>
      <c r="AG136" s="92">
        <v>5</v>
      </c>
      <c r="AH136" s="92"/>
      <c r="AI136" s="92"/>
      <c r="AJ136" s="92"/>
      <c r="AK136" s="92"/>
      <c r="AL136" s="92"/>
      <c r="AM136" s="93">
        <v>1.19260584376863E-4</v>
      </c>
      <c r="AN136" s="93"/>
      <c r="AO136" s="93"/>
      <c r="AP136" s="93"/>
      <c r="AQ136" s="93"/>
      <c r="AR136" s="93"/>
      <c r="AS136" s="93"/>
      <c r="AT136" s="93"/>
      <c r="AU136" s="93"/>
    </row>
    <row r="137" spans="2:47" s="1" customFormat="1" ht="12.3" customHeight="1" x14ac:dyDescent="0.15">
      <c r="B137" s="100">
        <v>2004</v>
      </c>
      <c r="C137" s="100"/>
      <c r="D137" s="100"/>
      <c r="E137" s="100"/>
      <c r="F137" s="100"/>
      <c r="G137" s="100"/>
      <c r="H137" s="100"/>
      <c r="I137" s="100"/>
      <c r="J137" s="100"/>
      <c r="K137" s="103">
        <v>35062.83</v>
      </c>
      <c r="L137" s="103"/>
      <c r="M137" s="103"/>
      <c r="N137" s="103"/>
      <c r="O137" s="103"/>
      <c r="P137" s="103"/>
      <c r="Q137" s="103"/>
      <c r="R137" s="103"/>
      <c r="S137" s="103"/>
      <c r="T137" s="103"/>
      <c r="U137" s="93">
        <v>1.19694985598204E-5</v>
      </c>
      <c r="V137" s="93"/>
      <c r="W137" s="93"/>
      <c r="X137" s="93"/>
      <c r="Y137" s="93"/>
      <c r="Z137" s="93"/>
      <c r="AA137" s="93"/>
      <c r="AB137" s="93"/>
      <c r="AC137" s="93"/>
      <c r="AD137" s="93"/>
      <c r="AE137" s="93"/>
      <c r="AF137" s="93"/>
      <c r="AG137" s="92">
        <v>6</v>
      </c>
      <c r="AH137" s="92"/>
      <c r="AI137" s="92"/>
      <c r="AJ137" s="92"/>
      <c r="AK137" s="92"/>
      <c r="AL137" s="92"/>
      <c r="AM137" s="93">
        <v>1.43112701252236E-4</v>
      </c>
      <c r="AN137" s="93"/>
      <c r="AO137" s="93"/>
      <c r="AP137" s="93"/>
      <c r="AQ137" s="93"/>
      <c r="AR137" s="93"/>
      <c r="AS137" s="93"/>
      <c r="AT137" s="93"/>
      <c r="AU137" s="93"/>
    </row>
    <row r="138" spans="2:47" s="1" customFormat="1" ht="12.3" customHeight="1" x14ac:dyDescent="0.15">
      <c r="B138" s="100">
        <v>2005</v>
      </c>
      <c r="C138" s="100"/>
      <c r="D138" s="100"/>
      <c r="E138" s="100"/>
      <c r="F138" s="100"/>
      <c r="G138" s="100"/>
      <c r="H138" s="100"/>
      <c r="I138" s="100"/>
      <c r="J138" s="100"/>
      <c r="K138" s="103">
        <v>1146102.3899999999</v>
      </c>
      <c r="L138" s="103"/>
      <c r="M138" s="103"/>
      <c r="N138" s="103"/>
      <c r="O138" s="103"/>
      <c r="P138" s="103"/>
      <c r="Q138" s="103"/>
      <c r="R138" s="103"/>
      <c r="S138" s="103"/>
      <c r="T138" s="103"/>
      <c r="U138" s="93">
        <v>3.9124825082606702E-4</v>
      </c>
      <c r="V138" s="93"/>
      <c r="W138" s="93"/>
      <c r="X138" s="93"/>
      <c r="Y138" s="93"/>
      <c r="Z138" s="93"/>
      <c r="AA138" s="93"/>
      <c r="AB138" s="93"/>
      <c r="AC138" s="93"/>
      <c r="AD138" s="93"/>
      <c r="AE138" s="93"/>
      <c r="AF138" s="93"/>
      <c r="AG138" s="92">
        <v>55</v>
      </c>
      <c r="AH138" s="92"/>
      <c r="AI138" s="92"/>
      <c r="AJ138" s="92"/>
      <c r="AK138" s="92"/>
      <c r="AL138" s="92"/>
      <c r="AM138" s="93">
        <v>1.3118664281455E-3</v>
      </c>
      <c r="AN138" s="93"/>
      <c r="AO138" s="93"/>
      <c r="AP138" s="93"/>
      <c r="AQ138" s="93"/>
      <c r="AR138" s="93"/>
      <c r="AS138" s="93"/>
      <c r="AT138" s="93"/>
      <c r="AU138" s="93"/>
    </row>
    <row r="139" spans="2:47" s="1" customFormat="1" ht="12.3" customHeight="1" x14ac:dyDescent="0.15">
      <c r="B139" s="100">
        <v>2006</v>
      </c>
      <c r="C139" s="100"/>
      <c r="D139" s="100"/>
      <c r="E139" s="100"/>
      <c r="F139" s="100"/>
      <c r="G139" s="100"/>
      <c r="H139" s="100"/>
      <c r="I139" s="100"/>
      <c r="J139" s="100"/>
      <c r="K139" s="103">
        <v>540274.5</v>
      </c>
      <c r="L139" s="103"/>
      <c r="M139" s="103"/>
      <c r="N139" s="103"/>
      <c r="O139" s="103"/>
      <c r="P139" s="103"/>
      <c r="Q139" s="103"/>
      <c r="R139" s="103"/>
      <c r="S139" s="103"/>
      <c r="T139" s="103"/>
      <c r="U139" s="93">
        <v>1.84435051296707E-4</v>
      </c>
      <c r="V139" s="93"/>
      <c r="W139" s="93"/>
      <c r="X139" s="93"/>
      <c r="Y139" s="93"/>
      <c r="Z139" s="93"/>
      <c r="AA139" s="93"/>
      <c r="AB139" s="93"/>
      <c r="AC139" s="93"/>
      <c r="AD139" s="93"/>
      <c r="AE139" s="93"/>
      <c r="AF139" s="93"/>
      <c r="AG139" s="92">
        <v>22</v>
      </c>
      <c r="AH139" s="92"/>
      <c r="AI139" s="92"/>
      <c r="AJ139" s="92"/>
      <c r="AK139" s="92"/>
      <c r="AL139" s="92"/>
      <c r="AM139" s="93">
        <v>5.2474657125819904E-4</v>
      </c>
      <c r="AN139" s="93"/>
      <c r="AO139" s="93"/>
      <c r="AP139" s="93"/>
      <c r="AQ139" s="93"/>
      <c r="AR139" s="93"/>
      <c r="AS139" s="93"/>
      <c r="AT139" s="93"/>
      <c r="AU139" s="93"/>
    </row>
    <row r="140" spans="2:47" s="1" customFormat="1" ht="12.3" customHeight="1" x14ac:dyDescent="0.15">
      <c r="B140" s="100">
        <v>2007</v>
      </c>
      <c r="C140" s="100"/>
      <c r="D140" s="100"/>
      <c r="E140" s="100"/>
      <c r="F140" s="100"/>
      <c r="G140" s="100"/>
      <c r="H140" s="100"/>
      <c r="I140" s="100"/>
      <c r="J140" s="100"/>
      <c r="K140" s="103">
        <v>185429.31</v>
      </c>
      <c r="L140" s="103"/>
      <c r="M140" s="103"/>
      <c r="N140" s="103"/>
      <c r="O140" s="103"/>
      <c r="P140" s="103"/>
      <c r="Q140" s="103"/>
      <c r="R140" s="103"/>
      <c r="S140" s="103"/>
      <c r="T140" s="103"/>
      <c r="U140" s="93">
        <v>6.33005338985328E-5</v>
      </c>
      <c r="V140" s="93"/>
      <c r="W140" s="93"/>
      <c r="X140" s="93"/>
      <c r="Y140" s="93"/>
      <c r="Z140" s="93"/>
      <c r="AA140" s="93"/>
      <c r="AB140" s="93"/>
      <c r="AC140" s="93"/>
      <c r="AD140" s="93"/>
      <c r="AE140" s="93"/>
      <c r="AF140" s="93"/>
      <c r="AG140" s="92">
        <v>7</v>
      </c>
      <c r="AH140" s="92"/>
      <c r="AI140" s="92"/>
      <c r="AJ140" s="92"/>
      <c r="AK140" s="92"/>
      <c r="AL140" s="92"/>
      <c r="AM140" s="93">
        <v>1.66964818127609E-4</v>
      </c>
      <c r="AN140" s="93"/>
      <c r="AO140" s="93"/>
      <c r="AP140" s="93"/>
      <c r="AQ140" s="93"/>
      <c r="AR140" s="93"/>
      <c r="AS140" s="93"/>
      <c r="AT140" s="93"/>
      <c r="AU140" s="93"/>
    </row>
    <row r="141" spans="2:47" s="1" customFormat="1" ht="12.3" customHeight="1" x14ac:dyDescent="0.15">
      <c r="B141" s="100">
        <v>2008</v>
      </c>
      <c r="C141" s="100"/>
      <c r="D141" s="100"/>
      <c r="E141" s="100"/>
      <c r="F141" s="100"/>
      <c r="G141" s="100"/>
      <c r="H141" s="100"/>
      <c r="I141" s="100"/>
      <c r="J141" s="100"/>
      <c r="K141" s="103">
        <v>738137.69</v>
      </c>
      <c r="L141" s="103"/>
      <c r="M141" s="103"/>
      <c r="N141" s="103"/>
      <c r="O141" s="103"/>
      <c r="P141" s="103"/>
      <c r="Q141" s="103"/>
      <c r="R141" s="103"/>
      <c r="S141" s="103"/>
      <c r="T141" s="103"/>
      <c r="U141" s="93">
        <v>2.5198017437280901E-4</v>
      </c>
      <c r="V141" s="93"/>
      <c r="W141" s="93"/>
      <c r="X141" s="93"/>
      <c r="Y141" s="93"/>
      <c r="Z141" s="93"/>
      <c r="AA141" s="93"/>
      <c r="AB141" s="93"/>
      <c r="AC141" s="93"/>
      <c r="AD141" s="93"/>
      <c r="AE141" s="93"/>
      <c r="AF141" s="93"/>
      <c r="AG141" s="92">
        <v>21</v>
      </c>
      <c r="AH141" s="92"/>
      <c r="AI141" s="92"/>
      <c r="AJ141" s="92"/>
      <c r="AK141" s="92"/>
      <c r="AL141" s="92"/>
      <c r="AM141" s="93">
        <v>5.0089445438282704E-4</v>
      </c>
      <c r="AN141" s="93"/>
      <c r="AO141" s="93"/>
      <c r="AP141" s="93"/>
      <c r="AQ141" s="93"/>
      <c r="AR141" s="93"/>
      <c r="AS141" s="93"/>
      <c r="AT141" s="93"/>
      <c r="AU141" s="93"/>
    </row>
    <row r="142" spans="2:47" s="1" customFormat="1" ht="12.3" customHeight="1" x14ac:dyDescent="0.15">
      <c r="B142" s="100">
        <v>2009</v>
      </c>
      <c r="C142" s="100"/>
      <c r="D142" s="100"/>
      <c r="E142" s="100"/>
      <c r="F142" s="100"/>
      <c r="G142" s="100"/>
      <c r="H142" s="100"/>
      <c r="I142" s="100"/>
      <c r="J142" s="100"/>
      <c r="K142" s="103">
        <v>4099560.4</v>
      </c>
      <c r="L142" s="103"/>
      <c r="M142" s="103"/>
      <c r="N142" s="103"/>
      <c r="O142" s="103"/>
      <c r="P142" s="103"/>
      <c r="Q142" s="103"/>
      <c r="R142" s="103"/>
      <c r="S142" s="103"/>
      <c r="T142" s="103"/>
      <c r="U142" s="93">
        <v>1.3994786588446199E-3</v>
      </c>
      <c r="V142" s="93"/>
      <c r="W142" s="93"/>
      <c r="X142" s="93"/>
      <c r="Y142" s="93"/>
      <c r="Z142" s="93"/>
      <c r="AA142" s="93"/>
      <c r="AB142" s="93"/>
      <c r="AC142" s="93"/>
      <c r="AD142" s="93"/>
      <c r="AE142" s="93"/>
      <c r="AF142" s="93"/>
      <c r="AG142" s="92">
        <v>121</v>
      </c>
      <c r="AH142" s="92"/>
      <c r="AI142" s="92"/>
      <c r="AJ142" s="92"/>
      <c r="AK142" s="92"/>
      <c r="AL142" s="92"/>
      <c r="AM142" s="93">
        <v>2.8861061419201001E-3</v>
      </c>
      <c r="AN142" s="93"/>
      <c r="AO142" s="93"/>
      <c r="AP142" s="93"/>
      <c r="AQ142" s="93"/>
      <c r="AR142" s="93"/>
      <c r="AS142" s="93"/>
      <c r="AT142" s="93"/>
      <c r="AU142" s="93"/>
    </row>
    <row r="143" spans="2:47" s="1" customFormat="1" ht="12.3" customHeight="1" x14ac:dyDescent="0.15">
      <c r="B143" s="100">
        <v>2010</v>
      </c>
      <c r="C143" s="100"/>
      <c r="D143" s="100"/>
      <c r="E143" s="100"/>
      <c r="F143" s="100"/>
      <c r="G143" s="100"/>
      <c r="H143" s="100"/>
      <c r="I143" s="100"/>
      <c r="J143" s="100"/>
      <c r="K143" s="103">
        <v>6087059.2000000002</v>
      </c>
      <c r="L143" s="103"/>
      <c r="M143" s="103"/>
      <c r="N143" s="103"/>
      <c r="O143" s="103"/>
      <c r="P143" s="103"/>
      <c r="Q143" s="103"/>
      <c r="R143" s="103"/>
      <c r="S143" s="103"/>
      <c r="T143" s="103"/>
      <c r="U143" s="93">
        <v>2.0779568086187498E-3</v>
      </c>
      <c r="V143" s="93"/>
      <c r="W143" s="93"/>
      <c r="X143" s="93"/>
      <c r="Y143" s="93"/>
      <c r="Z143" s="93"/>
      <c r="AA143" s="93"/>
      <c r="AB143" s="93"/>
      <c r="AC143" s="93"/>
      <c r="AD143" s="93"/>
      <c r="AE143" s="93"/>
      <c r="AF143" s="93"/>
      <c r="AG143" s="92">
        <v>217</v>
      </c>
      <c r="AH143" s="92"/>
      <c r="AI143" s="92"/>
      <c r="AJ143" s="92"/>
      <c r="AK143" s="92"/>
      <c r="AL143" s="92"/>
      <c r="AM143" s="93">
        <v>5.17590936195587E-3</v>
      </c>
      <c r="AN143" s="93"/>
      <c r="AO143" s="93"/>
      <c r="AP143" s="93"/>
      <c r="AQ143" s="93"/>
      <c r="AR143" s="93"/>
      <c r="AS143" s="93"/>
      <c r="AT143" s="93"/>
      <c r="AU143" s="93"/>
    </row>
    <row r="144" spans="2:47" s="1" customFormat="1" ht="12.3" customHeight="1" x14ac:dyDescent="0.15">
      <c r="B144" s="100">
        <v>2011</v>
      </c>
      <c r="C144" s="100"/>
      <c r="D144" s="100"/>
      <c r="E144" s="100"/>
      <c r="F144" s="100"/>
      <c r="G144" s="100"/>
      <c r="H144" s="100"/>
      <c r="I144" s="100"/>
      <c r="J144" s="100"/>
      <c r="K144" s="103">
        <v>2541187.34</v>
      </c>
      <c r="L144" s="103"/>
      <c r="M144" s="103"/>
      <c r="N144" s="103"/>
      <c r="O144" s="103"/>
      <c r="P144" s="103"/>
      <c r="Q144" s="103"/>
      <c r="R144" s="103"/>
      <c r="S144" s="103"/>
      <c r="T144" s="103"/>
      <c r="U144" s="93">
        <v>8.6749239027094705E-4</v>
      </c>
      <c r="V144" s="93"/>
      <c r="W144" s="93"/>
      <c r="X144" s="93"/>
      <c r="Y144" s="93"/>
      <c r="Z144" s="93"/>
      <c r="AA144" s="93"/>
      <c r="AB144" s="93"/>
      <c r="AC144" s="93"/>
      <c r="AD144" s="93"/>
      <c r="AE144" s="93"/>
      <c r="AF144" s="93"/>
      <c r="AG144" s="92">
        <v>110</v>
      </c>
      <c r="AH144" s="92"/>
      <c r="AI144" s="92"/>
      <c r="AJ144" s="92"/>
      <c r="AK144" s="92"/>
      <c r="AL144" s="92"/>
      <c r="AM144" s="93">
        <v>2.6237328562910001E-3</v>
      </c>
      <c r="AN144" s="93"/>
      <c r="AO144" s="93"/>
      <c r="AP144" s="93"/>
      <c r="AQ144" s="93"/>
      <c r="AR144" s="93"/>
      <c r="AS144" s="93"/>
      <c r="AT144" s="93"/>
      <c r="AU144" s="93"/>
    </row>
    <row r="145" spans="2:47" s="1" customFormat="1" ht="12.3" customHeight="1" x14ac:dyDescent="0.15">
      <c r="B145" s="100">
        <v>2012</v>
      </c>
      <c r="C145" s="100"/>
      <c r="D145" s="100"/>
      <c r="E145" s="100"/>
      <c r="F145" s="100"/>
      <c r="G145" s="100"/>
      <c r="H145" s="100"/>
      <c r="I145" s="100"/>
      <c r="J145" s="100"/>
      <c r="K145" s="103">
        <v>1335286.8700000001</v>
      </c>
      <c r="L145" s="103"/>
      <c r="M145" s="103"/>
      <c r="N145" s="103"/>
      <c r="O145" s="103"/>
      <c r="P145" s="103"/>
      <c r="Q145" s="103"/>
      <c r="R145" s="103"/>
      <c r="S145" s="103"/>
      <c r="T145" s="103"/>
      <c r="U145" s="93">
        <v>4.5583069784761E-4</v>
      </c>
      <c r="V145" s="93"/>
      <c r="W145" s="93"/>
      <c r="X145" s="93"/>
      <c r="Y145" s="93"/>
      <c r="Z145" s="93"/>
      <c r="AA145" s="93"/>
      <c r="AB145" s="93"/>
      <c r="AC145" s="93"/>
      <c r="AD145" s="93"/>
      <c r="AE145" s="93"/>
      <c r="AF145" s="93"/>
      <c r="AG145" s="92">
        <v>53</v>
      </c>
      <c r="AH145" s="92"/>
      <c r="AI145" s="92"/>
      <c r="AJ145" s="92"/>
      <c r="AK145" s="92"/>
      <c r="AL145" s="92"/>
      <c r="AM145" s="93">
        <v>1.26416219439475E-3</v>
      </c>
      <c r="AN145" s="93"/>
      <c r="AO145" s="93"/>
      <c r="AP145" s="93"/>
      <c r="AQ145" s="93"/>
      <c r="AR145" s="93"/>
      <c r="AS145" s="93"/>
      <c r="AT145" s="93"/>
      <c r="AU145" s="93"/>
    </row>
    <row r="146" spans="2:47" s="1" customFormat="1" ht="12.3" customHeight="1" x14ac:dyDescent="0.15">
      <c r="B146" s="100">
        <v>2013</v>
      </c>
      <c r="C146" s="100"/>
      <c r="D146" s="100"/>
      <c r="E146" s="100"/>
      <c r="F146" s="100"/>
      <c r="G146" s="100"/>
      <c r="H146" s="100"/>
      <c r="I146" s="100"/>
      <c r="J146" s="100"/>
      <c r="K146" s="103">
        <v>2655498.36</v>
      </c>
      <c r="L146" s="103"/>
      <c r="M146" s="103"/>
      <c r="N146" s="103"/>
      <c r="O146" s="103"/>
      <c r="P146" s="103"/>
      <c r="Q146" s="103"/>
      <c r="R146" s="103"/>
      <c r="S146" s="103"/>
      <c r="T146" s="103"/>
      <c r="U146" s="93">
        <v>9.0651507010773298E-4</v>
      </c>
      <c r="V146" s="93"/>
      <c r="W146" s="93"/>
      <c r="X146" s="93"/>
      <c r="Y146" s="93"/>
      <c r="Z146" s="93"/>
      <c r="AA146" s="93"/>
      <c r="AB146" s="93"/>
      <c r="AC146" s="93"/>
      <c r="AD146" s="93"/>
      <c r="AE146" s="93"/>
      <c r="AF146" s="93"/>
      <c r="AG146" s="92">
        <v>87</v>
      </c>
      <c r="AH146" s="92"/>
      <c r="AI146" s="92"/>
      <c r="AJ146" s="92"/>
      <c r="AK146" s="92"/>
      <c r="AL146" s="92"/>
      <c r="AM146" s="93">
        <v>2.07513416815742E-3</v>
      </c>
      <c r="AN146" s="93"/>
      <c r="AO146" s="93"/>
      <c r="AP146" s="93"/>
      <c r="AQ146" s="93"/>
      <c r="AR146" s="93"/>
      <c r="AS146" s="93"/>
      <c r="AT146" s="93"/>
      <c r="AU146" s="93"/>
    </row>
    <row r="147" spans="2:47" s="1" customFormat="1" ht="12.3" customHeight="1" x14ac:dyDescent="0.15">
      <c r="B147" s="100">
        <v>2014</v>
      </c>
      <c r="C147" s="100"/>
      <c r="D147" s="100"/>
      <c r="E147" s="100"/>
      <c r="F147" s="100"/>
      <c r="G147" s="100"/>
      <c r="H147" s="100"/>
      <c r="I147" s="100"/>
      <c r="J147" s="100"/>
      <c r="K147" s="103">
        <v>19594880.199999999</v>
      </c>
      <c r="L147" s="103"/>
      <c r="M147" s="103"/>
      <c r="N147" s="103"/>
      <c r="O147" s="103"/>
      <c r="P147" s="103"/>
      <c r="Q147" s="103"/>
      <c r="R147" s="103"/>
      <c r="S147" s="103"/>
      <c r="T147" s="103"/>
      <c r="U147" s="93">
        <v>6.6891602969228001E-3</v>
      </c>
      <c r="V147" s="93"/>
      <c r="W147" s="93"/>
      <c r="X147" s="93"/>
      <c r="Y147" s="93"/>
      <c r="Z147" s="93"/>
      <c r="AA147" s="93"/>
      <c r="AB147" s="93"/>
      <c r="AC147" s="93"/>
      <c r="AD147" s="93"/>
      <c r="AE147" s="93"/>
      <c r="AF147" s="93"/>
      <c r="AG147" s="92">
        <v>456</v>
      </c>
      <c r="AH147" s="92"/>
      <c r="AI147" s="92"/>
      <c r="AJ147" s="92"/>
      <c r="AK147" s="92"/>
      <c r="AL147" s="92"/>
      <c r="AM147" s="93">
        <v>1.08765652951699E-2</v>
      </c>
      <c r="AN147" s="93"/>
      <c r="AO147" s="93"/>
      <c r="AP147" s="93"/>
      <c r="AQ147" s="93"/>
      <c r="AR147" s="93"/>
      <c r="AS147" s="93"/>
      <c r="AT147" s="93"/>
      <c r="AU147" s="93"/>
    </row>
    <row r="148" spans="2:47" s="1" customFormat="1" ht="12.3" customHeight="1" x14ac:dyDescent="0.15">
      <c r="B148" s="100">
        <v>2015</v>
      </c>
      <c r="C148" s="100"/>
      <c r="D148" s="100"/>
      <c r="E148" s="100"/>
      <c r="F148" s="100"/>
      <c r="G148" s="100"/>
      <c r="H148" s="100"/>
      <c r="I148" s="100"/>
      <c r="J148" s="100"/>
      <c r="K148" s="103">
        <v>211684667.88999999</v>
      </c>
      <c r="L148" s="103"/>
      <c r="M148" s="103"/>
      <c r="N148" s="103"/>
      <c r="O148" s="103"/>
      <c r="P148" s="103"/>
      <c r="Q148" s="103"/>
      <c r="R148" s="103"/>
      <c r="S148" s="103"/>
      <c r="T148" s="103"/>
      <c r="U148" s="93">
        <v>7.2263400514032197E-2</v>
      </c>
      <c r="V148" s="93"/>
      <c r="W148" s="93"/>
      <c r="X148" s="93"/>
      <c r="Y148" s="93"/>
      <c r="Z148" s="93"/>
      <c r="AA148" s="93"/>
      <c r="AB148" s="93"/>
      <c r="AC148" s="93"/>
      <c r="AD148" s="93"/>
      <c r="AE148" s="93"/>
      <c r="AF148" s="93"/>
      <c r="AG148" s="92">
        <v>5816</v>
      </c>
      <c r="AH148" s="92"/>
      <c r="AI148" s="92"/>
      <c r="AJ148" s="92"/>
      <c r="AK148" s="92"/>
      <c r="AL148" s="92"/>
      <c r="AM148" s="93">
        <v>0.138723911747168</v>
      </c>
      <c r="AN148" s="93"/>
      <c r="AO148" s="93"/>
      <c r="AP148" s="93"/>
      <c r="AQ148" s="93"/>
      <c r="AR148" s="93"/>
      <c r="AS148" s="93"/>
      <c r="AT148" s="93"/>
      <c r="AU148" s="93"/>
    </row>
    <row r="149" spans="2:47" s="1" customFormat="1" ht="12.3" customHeight="1" x14ac:dyDescent="0.15">
      <c r="B149" s="100">
        <v>2016</v>
      </c>
      <c r="C149" s="100"/>
      <c r="D149" s="100"/>
      <c r="E149" s="100"/>
      <c r="F149" s="100"/>
      <c r="G149" s="100"/>
      <c r="H149" s="100"/>
      <c r="I149" s="100"/>
      <c r="J149" s="100"/>
      <c r="K149" s="103">
        <v>344442894.799999</v>
      </c>
      <c r="L149" s="103"/>
      <c r="M149" s="103"/>
      <c r="N149" s="103"/>
      <c r="O149" s="103"/>
      <c r="P149" s="103"/>
      <c r="Q149" s="103"/>
      <c r="R149" s="103"/>
      <c r="S149" s="103"/>
      <c r="T149" s="103"/>
      <c r="U149" s="93">
        <v>0.117583456134287</v>
      </c>
      <c r="V149" s="93"/>
      <c r="W149" s="93"/>
      <c r="X149" s="93"/>
      <c r="Y149" s="93"/>
      <c r="Z149" s="93"/>
      <c r="AA149" s="93"/>
      <c r="AB149" s="93"/>
      <c r="AC149" s="93"/>
      <c r="AD149" s="93"/>
      <c r="AE149" s="93"/>
      <c r="AF149" s="93"/>
      <c r="AG149" s="92">
        <v>8237</v>
      </c>
      <c r="AH149" s="92"/>
      <c r="AI149" s="92"/>
      <c r="AJ149" s="92"/>
      <c r="AK149" s="92"/>
      <c r="AL149" s="92"/>
      <c r="AM149" s="93">
        <v>0.196469886702445</v>
      </c>
      <c r="AN149" s="93"/>
      <c r="AO149" s="93"/>
      <c r="AP149" s="93"/>
      <c r="AQ149" s="93"/>
      <c r="AR149" s="93"/>
      <c r="AS149" s="93"/>
      <c r="AT149" s="93"/>
      <c r="AU149" s="93"/>
    </row>
    <row r="150" spans="2:47" s="1" customFormat="1" ht="12.3" customHeight="1" x14ac:dyDescent="0.15">
      <c r="B150" s="100">
        <v>2017</v>
      </c>
      <c r="C150" s="100"/>
      <c r="D150" s="100"/>
      <c r="E150" s="100"/>
      <c r="F150" s="100"/>
      <c r="G150" s="100"/>
      <c r="H150" s="100"/>
      <c r="I150" s="100"/>
      <c r="J150" s="100"/>
      <c r="K150" s="103">
        <v>215512036.49000001</v>
      </c>
      <c r="L150" s="103"/>
      <c r="M150" s="103"/>
      <c r="N150" s="103"/>
      <c r="O150" s="103"/>
      <c r="P150" s="103"/>
      <c r="Q150" s="103"/>
      <c r="R150" s="103"/>
      <c r="S150" s="103"/>
      <c r="T150" s="103"/>
      <c r="U150" s="93">
        <v>7.3569960279618499E-2</v>
      </c>
      <c r="V150" s="93"/>
      <c r="W150" s="93"/>
      <c r="X150" s="93"/>
      <c r="Y150" s="93"/>
      <c r="Z150" s="93"/>
      <c r="AA150" s="93"/>
      <c r="AB150" s="93"/>
      <c r="AC150" s="93"/>
      <c r="AD150" s="93"/>
      <c r="AE150" s="93"/>
      <c r="AF150" s="93"/>
      <c r="AG150" s="92">
        <v>4033</v>
      </c>
      <c r="AH150" s="92"/>
      <c r="AI150" s="92"/>
      <c r="AJ150" s="92"/>
      <c r="AK150" s="92"/>
      <c r="AL150" s="92"/>
      <c r="AM150" s="93">
        <v>9.6195587358378104E-2</v>
      </c>
      <c r="AN150" s="93"/>
      <c r="AO150" s="93"/>
      <c r="AP150" s="93"/>
      <c r="AQ150" s="93"/>
      <c r="AR150" s="93"/>
      <c r="AS150" s="93"/>
      <c r="AT150" s="93"/>
      <c r="AU150" s="93"/>
    </row>
    <row r="151" spans="2:47" s="1" customFormat="1" ht="12.3" customHeight="1" x14ac:dyDescent="0.15">
      <c r="B151" s="100">
        <v>2018</v>
      </c>
      <c r="C151" s="100"/>
      <c r="D151" s="100"/>
      <c r="E151" s="100"/>
      <c r="F151" s="100"/>
      <c r="G151" s="100"/>
      <c r="H151" s="100"/>
      <c r="I151" s="100"/>
      <c r="J151" s="100"/>
      <c r="K151" s="103">
        <v>188282943.69</v>
      </c>
      <c r="L151" s="103"/>
      <c r="M151" s="103"/>
      <c r="N151" s="103"/>
      <c r="O151" s="103"/>
      <c r="P151" s="103"/>
      <c r="Q151" s="103"/>
      <c r="R151" s="103"/>
      <c r="S151" s="103"/>
      <c r="T151" s="103"/>
      <c r="U151" s="93">
        <v>6.4274686992926697E-2</v>
      </c>
      <c r="V151" s="93"/>
      <c r="W151" s="93"/>
      <c r="X151" s="93"/>
      <c r="Y151" s="93"/>
      <c r="Z151" s="93"/>
      <c r="AA151" s="93"/>
      <c r="AB151" s="93"/>
      <c r="AC151" s="93"/>
      <c r="AD151" s="93"/>
      <c r="AE151" s="93"/>
      <c r="AF151" s="93"/>
      <c r="AG151" s="92">
        <v>2865</v>
      </c>
      <c r="AH151" s="92"/>
      <c r="AI151" s="92"/>
      <c r="AJ151" s="92"/>
      <c r="AK151" s="92"/>
      <c r="AL151" s="92"/>
      <c r="AM151" s="93">
        <v>6.8336314847942795E-2</v>
      </c>
      <c r="AN151" s="93"/>
      <c r="AO151" s="93"/>
      <c r="AP151" s="93"/>
      <c r="AQ151" s="93"/>
      <c r="AR151" s="93"/>
      <c r="AS151" s="93"/>
      <c r="AT151" s="93"/>
      <c r="AU151" s="93"/>
    </row>
    <row r="152" spans="2:47" s="1" customFormat="1" ht="12.3" customHeight="1" x14ac:dyDescent="0.15">
      <c r="B152" s="100">
        <v>2019</v>
      </c>
      <c r="C152" s="100"/>
      <c r="D152" s="100"/>
      <c r="E152" s="100"/>
      <c r="F152" s="100"/>
      <c r="G152" s="100"/>
      <c r="H152" s="100"/>
      <c r="I152" s="100"/>
      <c r="J152" s="100"/>
      <c r="K152" s="103">
        <v>305684278.04000098</v>
      </c>
      <c r="L152" s="103"/>
      <c r="M152" s="103"/>
      <c r="N152" s="103"/>
      <c r="O152" s="103"/>
      <c r="P152" s="103"/>
      <c r="Q152" s="103"/>
      <c r="R152" s="103"/>
      <c r="S152" s="103"/>
      <c r="T152" s="103"/>
      <c r="U152" s="93">
        <v>0.10435231627793699</v>
      </c>
      <c r="V152" s="93"/>
      <c r="W152" s="93"/>
      <c r="X152" s="93"/>
      <c r="Y152" s="93"/>
      <c r="Z152" s="93"/>
      <c r="AA152" s="93"/>
      <c r="AB152" s="93"/>
      <c r="AC152" s="93"/>
      <c r="AD152" s="93"/>
      <c r="AE152" s="93"/>
      <c r="AF152" s="93"/>
      <c r="AG152" s="92">
        <v>4424</v>
      </c>
      <c r="AH152" s="92"/>
      <c r="AI152" s="92"/>
      <c r="AJ152" s="92"/>
      <c r="AK152" s="92"/>
      <c r="AL152" s="92"/>
      <c r="AM152" s="93">
        <v>0.10552176505664899</v>
      </c>
      <c r="AN152" s="93"/>
      <c r="AO152" s="93"/>
      <c r="AP152" s="93"/>
      <c r="AQ152" s="93"/>
      <c r="AR152" s="93"/>
      <c r="AS152" s="93"/>
      <c r="AT152" s="93"/>
      <c r="AU152" s="93"/>
    </row>
    <row r="153" spans="2:47" s="1" customFormat="1" ht="12.3" customHeight="1" x14ac:dyDescent="0.15">
      <c r="B153" s="100">
        <v>2020</v>
      </c>
      <c r="C153" s="100"/>
      <c r="D153" s="100"/>
      <c r="E153" s="100"/>
      <c r="F153" s="100"/>
      <c r="G153" s="100"/>
      <c r="H153" s="100"/>
      <c r="I153" s="100"/>
      <c r="J153" s="100"/>
      <c r="K153" s="103">
        <v>247537999.670001</v>
      </c>
      <c r="L153" s="103"/>
      <c r="M153" s="103"/>
      <c r="N153" s="103"/>
      <c r="O153" s="103"/>
      <c r="P153" s="103"/>
      <c r="Q153" s="103"/>
      <c r="R153" s="103"/>
      <c r="S153" s="103"/>
      <c r="T153" s="103"/>
      <c r="U153" s="93">
        <v>8.4502754927394702E-2</v>
      </c>
      <c r="V153" s="93"/>
      <c r="W153" s="93"/>
      <c r="X153" s="93"/>
      <c r="Y153" s="93"/>
      <c r="Z153" s="93"/>
      <c r="AA153" s="93"/>
      <c r="AB153" s="93"/>
      <c r="AC153" s="93"/>
      <c r="AD153" s="93"/>
      <c r="AE153" s="93"/>
      <c r="AF153" s="93"/>
      <c r="AG153" s="92">
        <v>2903</v>
      </c>
      <c r="AH153" s="92"/>
      <c r="AI153" s="92"/>
      <c r="AJ153" s="92"/>
      <c r="AK153" s="92"/>
      <c r="AL153" s="92"/>
      <c r="AM153" s="93">
        <v>6.9242695289206901E-2</v>
      </c>
      <c r="AN153" s="93"/>
      <c r="AO153" s="93"/>
      <c r="AP153" s="93"/>
      <c r="AQ153" s="93"/>
      <c r="AR153" s="93"/>
      <c r="AS153" s="93"/>
      <c r="AT153" s="93"/>
      <c r="AU153" s="93"/>
    </row>
    <row r="154" spans="2:47" s="1" customFormat="1" ht="12.3" customHeight="1" x14ac:dyDescent="0.15">
      <c r="B154" s="100">
        <v>2021</v>
      </c>
      <c r="C154" s="100"/>
      <c r="D154" s="100"/>
      <c r="E154" s="100"/>
      <c r="F154" s="100"/>
      <c r="G154" s="100"/>
      <c r="H154" s="100"/>
      <c r="I154" s="100"/>
      <c r="J154" s="100"/>
      <c r="K154" s="103">
        <v>543838884.09000003</v>
      </c>
      <c r="L154" s="103"/>
      <c r="M154" s="103"/>
      <c r="N154" s="103"/>
      <c r="O154" s="103"/>
      <c r="P154" s="103"/>
      <c r="Q154" s="103"/>
      <c r="R154" s="103"/>
      <c r="S154" s="103"/>
      <c r="T154" s="103"/>
      <c r="U154" s="93">
        <v>0.18565183528795601</v>
      </c>
      <c r="V154" s="93"/>
      <c r="W154" s="93"/>
      <c r="X154" s="93"/>
      <c r="Y154" s="93"/>
      <c r="Z154" s="93"/>
      <c r="AA154" s="93"/>
      <c r="AB154" s="93"/>
      <c r="AC154" s="93"/>
      <c r="AD154" s="93"/>
      <c r="AE154" s="93"/>
      <c r="AF154" s="93"/>
      <c r="AG154" s="92">
        <v>5565</v>
      </c>
      <c r="AH154" s="92"/>
      <c r="AI154" s="92"/>
      <c r="AJ154" s="92"/>
      <c r="AK154" s="92"/>
      <c r="AL154" s="92"/>
      <c r="AM154" s="93">
        <v>0.13273703041144899</v>
      </c>
      <c r="AN154" s="93"/>
      <c r="AO154" s="93"/>
      <c r="AP154" s="93"/>
      <c r="AQ154" s="93"/>
      <c r="AR154" s="93"/>
      <c r="AS154" s="93"/>
      <c r="AT154" s="93"/>
      <c r="AU154" s="93"/>
    </row>
    <row r="155" spans="2:47" s="1" customFormat="1" ht="12.3" customHeight="1" x14ac:dyDescent="0.15">
      <c r="B155" s="100">
        <v>2022</v>
      </c>
      <c r="C155" s="100"/>
      <c r="D155" s="100"/>
      <c r="E155" s="100"/>
      <c r="F155" s="100"/>
      <c r="G155" s="100"/>
      <c r="H155" s="100"/>
      <c r="I155" s="100"/>
      <c r="J155" s="100"/>
      <c r="K155" s="103">
        <v>437845997.64999801</v>
      </c>
      <c r="L155" s="103"/>
      <c r="M155" s="103"/>
      <c r="N155" s="103"/>
      <c r="O155" s="103"/>
      <c r="P155" s="103"/>
      <c r="Q155" s="103"/>
      <c r="R155" s="103"/>
      <c r="S155" s="103"/>
      <c r="T155" s="103"/>
      <c r="U155" s="93">
        <v>0.14946874049512801</v>
      </c>
      <c r="V155" s="93"/>
      <c r="W155" s="93"/>
      <c r="X155" s="93"/>
      <c r="Y155" s="93"/>
      <c r="Z155" s="93"/>
      <c r="AA155" s="93"/>
      <c r="AB155" s="93"/>
      <c r="AC155" s="93"/>
      <c r="AD155" s="93"/>
      <c r="AE155" s="93"/>
      <c r="AF155" s="93"/>
      <c r="AG155" s="92">
        <v>3893</v>
      </c>
      <c r="AH155" s="92"/>
      <c r="AI155" s="92"/>
      <c r="AJ155" s="92"/>
      <c r="AK155" s="92"/>
      <c r="AL155" s="92"/>
      <c r="AM155" s="93">
        <v>9.2856290995825902E-2</v>
      </c>
      <c r="AN155" s="93"/>
      <c r="AO155" s="93"/>
      <c r="AP155" s="93"/>
      <c r="AQ155" s="93"/>
      <c r="AR155" s="93"/>
      <c r="AS155" s="93"/>
      <c r="AT155" s="93"/>
      <c r="AU155" s="93"/>
    </row>
    <row r="156" spans="2:47" s="1" customFormat="1" ht="12.3" customHeight="1" x14ac:dyDescent="0.15">
      <c r="B156" s="100">
        <v>2023</v>
      </c>
      <c r="C156" s="100"/>
      <c r="D156" s="100"/>
      <c r="E156" s="100"/>
      <c r="F156" s="100"/>
      <c r="G156" s="100"/>
      <c r="H156" s="100"/>
      <c r="I156" s="100"/>
      <c r="J156" s="100"/>
      <c r="K156" s="103">
        <v>238192371.03999999</v>
      </c>
      <c r="L156" s="103"/>
      <c r="M156" s="103"/>
      <c r="N156" s="103"/>
      <c r="O156" s="103"/>
      <c r="P156" s="103"/>
      <c r="Q156" s="103"/>
      <c r="R156" s="103"/>
      <c r="S156" s="103"/>
      <c r="T156" s="103"/>
      <c r="U156" s="93">
        <v>8.1312410952666697E-2</v>
      </c>
      <c r="V156" s="93"/>
      <c r="W156" s="93"/>
      <c r="X156" s="93"/>
      <c r="Y156" s="93"/>
      <c r="Z156" s="93"/>
      <c r="AA156" s="93"/>
      <c r="AB156" s="93"/>
      <c r="AC156" s="93"/>
      <c r="AD156" s="93"/>
      <c r="AE156" s="93"/>
      <c r="AF156" s="93"/>
      <c r="AG156" s="92">
        <v>1843</v>
      </c>
      <c r="AH156" s="92"/>
      <c r="AI156" s="92"/>
      <c r="AJ156" s="92"/>
      <c r="AK156" s="92"/>
      <c r="AL156" s="92"/>
      <c r="AM156" s="93">
        <v>4.3959451401311897E-2</v>
      </c>
      <c r="AN156" s="93"/>
      <c r="AO156" s="93"/>
      <c r="AP156" s="93"/>
      <c r="AQ156" s="93"/>
      <c r="AR156" s="93"/>
      <c r="AS156" s="93"/>
      <c r="AT156" s="93"/>
      <c r="AU156" s="93"/>
    </row>
    <row r="157" spans="2:47" s="1" customFormat="1" ht="12.3" customHeight="1" x14ac:dyDescent="0.15">
      <c r="B157" s="100">
        <v>2024</v>
      </c>
      <c r="C157" s="100"/>
      <c r="D157" s="100"/>
      <c r="E157" s="100"/>
      <c r="F157" s="100"/>
      <c r="G157" s="100"/>
      <c r="H157" s="100"/>
      <c r="I157" s="100"/>
      <c r="J157" s="100"/>
      <c r="K157" s="103">
        <v>156943996.62</v>
      </c>
      <c r="L157" s="103"/>
      <c r="M157" s="103"/>
      <c r="N157" s="103"/>
      <c r="O157" s="103"/>
      <c r="P157" s="103"/>
      <c r="Q157" s="103"/>
      <c r="R157" s="103"/>
      <c r="S157" s="103"/>
      <c r="T157" s="103"/>
      <c r="U157" s="93">
        <v>5.3576420999547202E-2</v>
      </c>
      <c r="V157" s="93"/>
      <c r="W157" s="93"/>
      <c r="X157" s="93"/>
      <c r="Y157" s="93"/>
      <c r="Z157" s="93"/>
      <c r="AA157" s="93"/>
      <c r="AB157" s="93"/>
      <c r="AC157" s="93"/>
      <c r="AD157" s="93"/>
      <c r="AE157" s="93"/>
      <c r="AF157" s="93"/>
      <c r="AG157" s="92">
        <v>1181</v>
      </c>
      <c r="AH157" s="92"/>
      <c r="AI157" s="92"/>
      <c r="AJ157" s="92"/>
      <c r="AK157" s="92"/>
      <c r="AL157" s="92"/>
      <c r="AM157" s="93">
        <v>2.8169350029815101E-2</v>
      </c>
      <c r="AN157" s="93"/>
      <c r="AO157" s="93"/>
      <c r="AP157" s="93"/>
      <c r="AQ157" s="93"/>
      <c r="AR157" s="93"/>
      <c r="AS157" s="93"/>
      <c r="AT157" s="93"/>
      <c r="AU157" s="93"/>
    </row>
    <row r="158" spans="2:47" s="1" customFormat="1" ht="12.3" customHeight="1" x14ac:dyDescent="0.15">
      <c r="B158" s="99"/>
      <c r="C158" s="99"/>
      <c r="D158" s="99"/>
      <c r="E158" s="99"/>
      <c r="F158" s="99"/>
      <c r="G158" s="99"/>
      <c r="H158" s="99"/>
      <c r="I158" s="99"/>
      <c r="J158" s="99"/>
      <c r="K158" s="104">
        <v>2929348278.4400001</v>
      </c>
      <c r="L158" s="104"/>
      <c r="M158" s="104"/>
      <c r="N158" s="104"/>
      <c r="O158" s="104"/>
      <c r="P158" s="104"/>
      <c r="Q158" s="104"/>
      <c r="R158" s="104"/>
      <c r="S158" s="104"/>
      <c r="T158" s="104"/>
      <c r="U158" s="95">
        <v>1</v>
      </c>
      <c r="V158" s="95"/>
      <c r="W158" s="95"/>
      <c r="X158" s="95"/>
      <c r="Y158" s="95"/>
      <c r="Z158" s="95"/>
      <c r="AA158" s="95"/>
      <c r="AB158" s="95"/>
      <c r="AC158" s="95"/>
      <c r="AD158" s="95"/>
      <c r="AE158" s="95"/>
      <c r="AF158" s="95"/>
      <c r="AG158" s="94">
        <v>41925</v>
      </c>
      <c r="AH158" s="94"/>
      <c r="AI158" s="94"/>
      <c r="AJ158" s="94"/>
      <c r="AK158" s="94"/>
      <c r="AL158" s="94"/>
      <c r="AM158" s="95">
        <v>1</v>
      </c>
      <c r="AN158" s="95"/>
      <c r="AO158" s="95"/>
      <c r="AP158" s="95"/>
      <c r="AQ158" s="95"/>
      <c r="AR158" s="95"/>
      <c r="AS158" s="95"/>
      <c r="AT158" s="95"/>
      <c r="AU158" s="95"/>
    </row>
    <row r="159" spans="2:47" s="1" customFormat="1" ht="9" customHeight="1" x14ac:dyDescent="0.15"/>
    <row r="160" spans="2:47" s="1" customFormat="1" ht="19.2" customHeight="1" x14ac:dyDescent="0.15">
      <c r="B160" s="82" t="s">
        <v>1223</v>
      </c>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row>
    <row r="161" spans="2:47" s="1" customFormat="1" ht="7.95" customHeight="1" x14ac:dyDescent="0.15"/>
    <row r="162" spans="2:47" s="1" customFormat="1" ht="11.1" customHeight="1" x14ac:dyDescent="0.15">
      <c r="B162" s="76" t="s">
        <v>1141</v>
      </c>
      <c r="C162" s="76"/>
      <c r="D162" s="76"/>
      <c r="E162" s="76"/>
      <c r="F162" s="76"/>
      <c r="G162" s="76"/>
      <c r="H162" s="76"/>
      <c r="I162" s="76"/>
      <c r="J162" s="76" t="s">
        <v>1103</v>
      </c>
      <c r="K162" s="76"/>
      <c r="L162" s="76"/>
      <c r="M162" s="76"/>
      <c r="N162" s="76"/>
      <c r="O162" s="76"/>
      <c r="P162" s="76"/>
      <c r="Q162" s="76"/>
      <c r="R162" s="76"/>
      <c r="S162" s="76"/>
      <c r="T162" s="76"/>
      <c r="U162" s="76"/>
      <c r="V162" s="76" t="s">
        <v>1104</v>
      </c>
      <c r="W162" s="76"/>
      <c r="X162" s="76"/>
      <c r="Y162" s="76"/>
      <c r="Z162" s="76"/>
      <c r="AA162" s="76"/>
      <c r="AB162" s="76"/>
      <c r="AC162" s="76"/>
      <c r="AD162" s="76"/>
      <c r="AE162" s="76"/>
      <c r="AF162" s="76"/>
      <c r="AG162" s="76" t="s">
        <v>1142</v>
      </c>
      <c r="AH162" s="76"/>
      <c r="AI162" s="76"/>
      <c r="AJ162" s="76"/>
      <c r="AK162" s="76"/>
      <c r="AL162" s="76"/>
      <c r="AM162" s="76"/>
      <c r="AN162" s="76" t="s">
        <v>1104</v>
      </c>
      <c r="AO162" s="76"/>
      <c r="AP162" s="76"/>
      <c r="AQ162" s="76"/>
      <c r="AR162" s="76"/>
      <c r="AS162" s="76"/>
      <c r="AT162" s="76"/>
      <c r="AU162" s="76"/>
    </row>
    <row r="163" spans="2:47" s="1" customFormat="1" ht="10.65" customHeight="1" x14ac:dyDescent="0.15">
      <c r="B163" s="90" t="s">
        <v>1143</v>
      </c>
      <c r="C163" s="90"/>
      <c r="D163" s="90"/>
      <c r="E163" s="90"/>
      <c r="F163" s="90"/>
      <c r="G163" s="90"/>
      <c r="H163" s="90"/>
      <c r="I163" s="90"/>
      <c r="J163" s="103">
        <v>441732108.65999901</v>
      </c>
      <c r="K163" s="103"/>
      <c r="L163" s="103"/>
      <c r="M163" s="103"/>
      <c r="N163" s="103"/>
      <c r="O163" s="103"/>
      <c r="P163" s="103"/>
      <c r="Q163" s="103"/>
      <c r="R163" s="103"/>
      <c r="S163" s="103"/>
      <c r="T163" s="103"/>
      <c r="U163" s="103"/>
      <c r="V163" s="93">
        <v>0.15079535332522501</v>
      </c>
      <c r="W163" s="93"/>
      <c r="X163" s="93"/>
      <c r="Y163" s="93"/>
      <c r="Z163" s="93"/>
      <c r="AA163" s="93"/>
      <c r="AB163" s="93"/>
      <c r="AC163" s="93"/>
      <c r="AD163" s="93"/>
      <c r="AE163" s="93"/>
      <c r="AF163" s="93"/>
      <c r="AG163" s="92">
        <v>11240</v>
      </c>
      <c r="AH163" s="92"/>
      <c r="AI163" s="92"/>
      <c r="AJ163" s="92"/>
      <c r="AK163" s="92"/>
      <c r="AL163" s="92"/>
      <c r="AM163" s="92"/>
      <c r="AN163" s="93">
        <v>0.50550933213402305</v>
      </c>
      <c r="AO163" s="93"/>
      <c r="AP163" s="93"/>
      <c r="AQ163" s="93"/>
      <c r="AR163" s="93"/>
      <c r="AS163" s="93"/>
      <c r="AT163" s="93"/>
      <c r="AU163" s="93"/>
    </row>
    <row r="164" spans="2:47" s="1" customFormat="1" ht="10.65" customHeight="1" x14ac:dyDescent="0.15">
      <c r="B164" s="90" t="s">
        <v>1144</v>
      </c>
      <c r="C164" s="90"/>
      <c r="D164" s="90"/>
      <c r="E164" s="90"/>
      <c r="F164" s="90"/>
      <c r="G164" s="90"/>
      <c r="H164" s="90"/>
      <c r="I164" s="90"/>
      <c r="J164" s="103">
        <v>887293183.11999702</v>
      </c>
      <c r="K164" s="103"/>
      <c r="L164" s="103"/>
      <c r="M164" s="103"/>
      <c r="N164" s="103"/>
      <c r="O164" s="103"/>
      <c r="P164" s="103"/>
      <c r="Q164" s="103"/>
      <c r="R164" s="103"/>
      <c r="S164" s="103"/>
      <c r="T164" s="103"/>
      <c r="U164" s="103"/>
      <c r="V164" s="93">
        <v>0.30289781165676899</v>
      </c>
      <c r="W164" s="93"/>
      <c r="X164" s="93"/>
      <c r="Y164" s="93"/>
      <c r="Z164" s="93"/>
      <c r="AA164" s="93"/>
      <c r="AB164" s="93"/>
      <c r="AC164" s="93"/>
      <c r="AD164" s="93"/>
      <c r="AE164" s="93"/>
      <c r="AF164" s="93"/>
      <c r="AG164" s="92">
        <v>6066</v>
      </c>
      <c r="AH164" s="92"/>
      <c r="AI164" s="92"/>
      <c r="AJ164" s="92"/>
      <c r="AK164" s="92"/>
      <c r="AL164" s="92"/>
      <c r="AM164" s="92"/>
      <c r="AN164" s="93">
        <v>0.27281313244884198</v>
      </c>
      <c r="AO164" s="93"/>
      <c r="AP164" s="93"/>
      <c r="AQ164" s="93"/>
      <c r="AR164" s="93"/>
      <c r="AS164" s="93"/>
      <c r="AT164" s="93"/>
      <c r="AU164" s="93"/>
    </row>
    <row r="165" spans="2:47" s="1" customFormat="1" ht="10.65" customHeight="1" x14ac:dyDescent="0.15">
      <c r="B165" s="90" t="s">
        <v>1145</v>
      </c>
      <c r="C165" s="90"/>
      <c r="D165" s="90"/>
      <c r="E165" s="90"/>
      <c r="F165" s="90"/>
      <c r="G165" s="90"/>
      <c r="H165" s="90"/>
      <c r="I165" s="90"/>
      <c r="J165" s="103">
        <v>732564444.96000099</v>
      </c>
      <c r="K165" s="103"/>
      <c r="L165" s="103"/>
      <c r="M165" s="103"/>
      <c r="N165" s="103"/>
      <c r="O165" s="103"/>
      <c r="P165" s="103"/>
      <c r="Q165" s="103"/>
      <c r="R165" s="103"/>
      <c r="S165" s="103"/>
      <c r="T165" s="103"/>
      <c r="U165" s="103"/>
      <c r="V165" s="93">
        <v>0.25007761977354298</v>
      </c>
      <c r="W165" s="93"/>
      <c r="X165" s="93"/>
      <c r="Y165" s="93"/>
      <c r="Z165" s="93"/>
      <c r="AA165" s="93"/>
      <c r="AB165" s="93"/>
      <c r="AC165" s="93"/>
      <c r="AD165" s="93"/>
      <c r="AE165" s="93"/>
      <c r="AF165" s="93"/>
      <c r="AG165" s="92">
        <v>3001</v>
      </c>
      <c r="AH165" s="92"/>
      <c r="AI165" s="92"/>
      <c r="AJ165" s="92"/>
      <c r="AK165" s="92"/>
      <c r="AL165" s="92"/>
      <c r="AM165" s="92"/>
      <c r="AN165" s="93">
        <v>0.13496739374859501</v>
      </c>
      <c r="AO165" s="93"/>
      <c r="AP165" s="93"/>
      <c r="AQ165" s="93"/>
      <c r="AR165" s="93"/>
      <c r="AS165" s="93"/>
      <c r="AT165" s="93"/>
      <c r="AU165" s="93"/>
    </row>
    <row r="166" spans="2:47" s="1" customFormat="1" ht="10.65" customHeight="1" x14ac:dyDescent="0.15">
      <c r="B166" s="90" t="s">
        <v>1146</v>
      </c>
      <c r="C166" s="90"/>
      <c r="D166" s="90"/>
      <c r="E166" s="90"/>
      <c r="F166" s="90"/>
      <c r="G166" s="90"/>
      <c r="H166" s="90"/>
      <c r="I166" s="90"/>
      <c r="J166" s="103">
        <v>396824481.00999999</v>
      </c>
      <c r="K166" s="103"/>
      <c r="L166" s="103"/>
      <c r="M166" s="103"/>
      <c r="N166" s="103"/>
      <c r="O166" s="103"/>
      <c r="P166" s="103"/>
      <c r="Q166" s="103"/>
      <c r="R166" s="103"/>
      <c r="S166" s="103"/>
      <c r="T166" s="103"/>
      <c r="U166" s="103"/>
      <c r="V166" s="93">
        <v>0.135465108034653</v>
      </c>
      <c r="W166" s="93"/>
      <c r="X166" s="93"/>
      <c r="Y166" s="93"/>
      <c r="Z166" s="93"/>
      <c r="AA166" s="93"/>
      <c r="AB166" s="93"/>
      <c r="AC166" s="93"/>
      <c r="AD166" s="93"/>
      <c r="AE166" s="93"/>
      <c r="AF166" s="93"/>
      <c r="AG166" s="92">
        <v>1158</v>
      </c>
      <c r="AH166" s="92"/>
      <c r="AI166" s="92"/>
      <c r="AJ166" s="92"/>
      <c r="AK166" s="92"/>
      <c r="AL166" s="92"/>
      <c r="AM166" s="92"/>
      <c r="AN166" s="93">
        <v>5.2080053968967803E-2</v>
      </c>
      <c r="AO166" s="93"/>
      <c r="AP166" s="93"/>
      <c r="AQ166" s="93"/>
      <c r="AR166" s="93"/>
      <c r="AS166" s="93"/>
      <c r="AT166" s="93"/>
      <c r="AU166" s="93"/>
    </row>
    <row r="167" spans="2:47" s="1" customFormat="1" ht="10.65" customHeight="1" x14ac:dyDescent="0.15">
      <c r="B167" s="90" t="s">
        <v>1147</v>
      </c>
      <c r="C167" s="90"/>
      <c r="D167" s="90"/>
      <c r="E167" s="90"/>
      <c r="F167" s="90"/>
      <c r="G167" s="90"/>
      <c r="H167" s="90"/>
      <c r="I167" s="90"/>
      <c r="J167" s="103">
        <v>470934060.69</v>
      </c>
      <c r="K167" s="103"/>
      <c r="L167" s="103"/>
      <c r="M167" s="103"/>
      <c r="N167" s="103"/>
      <c r="O167" s="103"/>
      <c r="P167" s="103"/>
      <c r="Q167" s="103"/>
      <c r="R167" s="103"/>
      <c r="S167" s="103"/>
      <c r="T167" s="103"/>
      <c r="U167" s="103"/>
      <c r="V167" s="93">
        <v>0.16076410720980999</v>
      </c>
      <c r="W167" s="93"/>
      <c r="X167" s="93"/>
      <c r="Y167" s="93"/>
      <c r="Z167" s="93"/>
      <c r="AA167" s="93"/>
      <c r="AB167" s="93"/>
      <c r="AC167" s="93"/>
      <c r="AD167" s="93"/>
      <c r="AE167" s="93"/>
      <c r="AF167" s="93"/>
      <c r="AG167" s="92">
        <v>770</v>
      </c>
      <c r="AH167" s="92"/>
      <c r="AI167" s="92"/>
      <c r="AJ167" s="92"/>
      <c r="AK167" s="92"/>
      <c r="AL167" s="92"/>
      <c r="AM167" s="92"/>
      <c r="AN167" s="93">
        <v>3.4630087699572702E-2</v>
      </c>
      <c r="AO167" s="93"/>
      <c r="AP167" s="93"/>
      <c r="AQ167" s="93"/>
      <c r="AR167" s="93"/>
      <c r="AS167" s="93"/>
      <c r="AT167" s="93"/>
      <c r="AU167" s="93"/>
    </row>
    <row r="168" spans="2:47" s="1" customFormat="1" ht="12.3" customHeight="1" x14ac:dyDescent="0.15">
      <c r="B168" s="99"/>
      <c r="C168" s="99"/>
      <c r="D168" s="99"/>
      <c r="E168" s="99"/>
      <c r="F168" s="99"/>
      <c r="G168" s="99"/>
      <c r="H168" s="99"/>
      <c r="I168" s="99"/>
      <c r="J168" s="104">
        <v>2929348278.4400001</v>
      </c>
      <c r="K168" s="104"/>
      <c r="L168" s="104"/>
      <c r="M168" s="104"/>
      <c r="N168" s="104"/>
      <c r="O168" s="104"/>
      <c r="P168" s="104"/>
      <c r="Q168" s="104"/>
      <c r="R168" s="104"/>
      <c r="S168" s="104"/>
      <c r="T168" s="104"/>
      <c r="U168" s="104"/>
      <c r="V168" s="95">
        <v>1</v>
      </c>
      <c r="W168" s="95"/>
      <c r="X168" s="95"/>
      <c r="Y168" s="95"/>
      <c r="Z168" s="95"/>
      <c r="AA168" s="95"/>
      <c r="AB168" s="95"/>
      <c r="AC168" s="95"/>
      <c r="AD168" s="95"/>
      <c r="AE168" s="95"/>
      <c r="AF168" s="95"/>
      <c r="AG168" s="94">
        <v>22235</v>
      </c>
      <c r="AH168" s="94"/>
      <c r="AI168" s="94"/>
      <c r="AJ168" s="94"/>
      <c r="AK168" s="94"/>
      <c r="AL168" s="94"/>
      <c r="AM168" s="94"/>
      <c r="AN168" s="95">
        <v>1</v>
      </c>
      <c r="AO168" s="95"/>
      <c r="AP168" s="95"/>
      <c r="AQ168" s="95"/>
      <c r="AR168" s="95"/>
      <c r="AS168" s="95"/>
      <c r="AT168" s="95"/>
      <c r="AU168" s="95"/>
    </row>
    <row r="169" spans="2:47" s="1" customFormat="1" ht="9" customHeight="1" x14ac:dyDescent="0.15"/>
    <row r="170" spans="2:47" s="1" customFormat="1" ht="19.2" customHeight="1" x14ac:dyDescent="0.15">
      <c r="B170" s="82" t="s">
        <v>1224</v>
      </c>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row>
    <row r="171" spans="2:47" s="1" customFormat="1" ht="7.95" customHeight="1" x14ac:dyDescent="0.15"/>
    <row r="172" spans="2:47" s="1" customFormat="1" ht="11.1" customHeight="1" x14ac:dyDescent="0.15">
      <c r="B172" s="99"/>
      <c r="C172" s="99"/>
      <c r="D172" s="99"/>
      <c r="E172" s="99"/>
      <c r="F172" s="99"/>
      <c r="G172" s="99"/>
      <c r="H172" s="99"/>
      <c r="I172" s="76" t="s">
        <v>1103</v>
      </c>
      <c r="J172" s="76"/>
      <c r="K172" s="76"/>
      <c r="L172" s="76"/>
      <c r="M172" s="76"/>
      <c r="N172" s="76"/>
      <c r="O172" s="76"/>
      <c r="P172" s="76"/>
      <c r="Q172" s="76"/>
      <c r="R172" s="76"/>
      <c r="S172" s="76"/>
      <c r="T172" s="76"/>
      <c r="U172" s="76" t="s">
        <v>1104</v>
      </c>
      <c r="V172" s="76"/>
      <c r="W172" s="76"/>
      <c r="X172" s="76"/>
      <c r="Y172" s="76"/>
      <c r="Z172" s="76"/>
      <c r="AA172" s="76"/>
      <c r="AB172" s="76"/>
      <c r="AC172" s="76"/>
      <c r="AD172" s="76"/>
      <c r="AE172" s="76"/>
      <c r="AF172" s="76" t="s">
        <v>1105</v>
      </c>
      <c r="AG172" s="76"/>
      <c r="AH172" s="76"/>
      <c r="AI172" s="76"/>
      <c r="AJ172" s="76"/>
      <c r="AK172" s="76"/>
      <c r="AL172" s="76"/>
      <c r="AM172" s="76"/>
      <c r="AN172" s="76"/>
      <c r="AO172" s="76"/>
      <c r="AP172" s="76"/>
      <c r="AQ172" s="76" t="s">
        <v>1104</v>
      </c>
      <c r="AR172" s="76"/>
      <c r="AS172" s="76"/>
      <c r="AT172" s="76"/>
      <c r="AU172" s="76"/>
    </row>
    <row r="173" spans="2:47" s="1" customFormat="1" ht="11.1" customHeight="1" x14ac:dyDescent="0.15">
      <c r="B173" s="90" t="s">
        <v>1148</v>
      </c>
      <c r="C173" s="90"/>
      <c r="D173" s="90"/>
      <c r="E173" s="90"/>
      <c r="F173" s="90"/>
      <c r="G173" s="90"/>
      <c r="H173" s="90"/>
      <c r="I173" s="103">
        <v>646517</v>
      </c>
      <c r="J173" s="103"/>
      <c r="K173" s="103"/>
      <c r="L173" s="103"/>
      <c r="M173" s="103"/>
      <c r="N173" s="103"/>
      <c r="O173" s="103"/>
      <c r="P173" s="103"/>
      <c r="Q173" s="103"/>
      <c r="R173" s="103"/>
      <c r="S173" s="103"/>
      <c r="T173" s="103"/>
      <c r="U173" s="93">
        <v>2.20703357384427E-4</v>
      </c>
      <c r="V173" s="93"/>
      <c r="W173" s="93"/>
      <c r="X173" s="93"/>
      <c r="Y173" s="93"/>
      <c r="Z173" s="93"/>
      <c r="AA173" s="93"/>
      <c r="AB173" s="93"/>
      <c r="AC173" s="93"/>
      <c r="AD173" s="93"/>
      <c r="AE173" s="93"/>
      <c r="AF173" s="92">
        <v>22</v>
      </c>
      <c r="AG173" s="92"/>
      <c r="AH173" s="92"/>
      <c r="AI173" s="92"/>
      <c r="AJ173" s="92"/>
      <c r="AK173" s="92"/>
      <c r="AL173" s="92"/>
      <c r="AM173" s="92"/>
      <c r="AN173" s="92"/>
      <c r="AO173" s="92"/>
      <c r="AP173" s="92"/>
      <c r="AQ173" s="93">
        <v>5.2474657125819904E-4</v>
      </c>
      <c r="AR173" s="93"/>
      <c r="AS173" s="93"/>
      <c r="AT173" s="93"/>
      <c r="AU173" s="93"/>
    </row>
    <row r="174" spans="2:47" s="1" customFormat="1" ht="11.1" customHeight="1" x14ac:dyDescent="0.15">
      <c r="B174" s="90" t="s">
        <v>1149</v>
      </c>
      <c r="C174" s="90"/>
      <c r="D174" s="90"/>
      <c r="E174" s="90"/>
      <c r="F174" s="90"/>
      <c r="G174" s="90"/>
      <c r="H174" s="90"/>
      <c r="I174" s="103">
        <v>119062711.27</v>
      </c>
      <c r="J174" s="103"/>
      <c r="K174" s="103"/>
      <c r="L174" s="103"/>
      <c r="M174" s="103"/>
      <c r="N174" s="103"/>
      <c r="O174" s="103"/>
      <c r="P174" s="103"/>
      <c r="Q174" s="103"/>
      <c r="R174" s="103"/>
      <c r="S174" s="103"/>
      <c r="T174" s="103"/>
      <c r="U174" s="93">
        <v>4.0644778275871603E-2</v>
      </c>
      <c r="V174" s="93"/>
      <c r="W174" s="93"/>
      <c r="X174" s="93"/>
      <c r="Y174" s="93"/>
      <c r="Z174" s="93"/>
      <c r="AA174" s="93"/>
      <c r="AB174" s="93"/>
      <c r="AC174" s="93"/>
      <c r="AD174" s="93"/>
      <c r="AE174" s="93"/>
      <c r="AF174" s="92">
        <v>1304</v>
      </c>
      <c r="AG174" s="92"/>
      <c r="AH174" s="92"/>
      <c r="AI174" s="92"/>
      <c r="AJ174" s="92"/>
      <c r="AK174" s="92"/>
      <c r="AL174" s="92"/>
      <c r="AM174" s="92"/>
      <c r="AN174" s="92"/>
      <c r="AO174" s="92"/>
      <c r="AP174" s="92"/>
      <c r="AQ174" s="93">
        <v>3.1103160405486E-2</v>
      </c>
      <c r="AR174" s="93"/>
      <c r="AS174" s="93"/>
      <c r="AT174" s="93"/>
      <c r="AU174" s="93"/>
    </row>
    <row r="175" spans="2:47" s="1" customFormat="1" ht="11.1" customHeight="1" x14ac:dyDescent="0.15">
      <c r="B175" s="90" t="s">
        <v>1150</v>
      </c>
      <c r="C175" s="90"/>
      <c r="D175" s="90"/>
      <c r="E175" s="90"/>
      <c r="F175" s="90"/>
      <c r="G175" s="90"/>
      <c r="H175" s="90"/>
      <c r="I175" s="103">
        <v>800141929.09000397</v>
      </c>
      <c r="J175" s="103"/>
      <c r="K175" s="103"/>
      <c r="L175" s="103"/>
      <c r="M175" s="103"/>
      <c r="N175" s="103"/>
      <c r="O175" s="103"/>
      <c r="P175" s="103"/>
      <c r="Q175" s="103"/>
      <c r="R175" s="103"/>
      <c r="S175" s="103"/>
      <c r="T175" s="103"/>
      <c r="U175" s="93">
        <v>0.27314673880843998</v>
      </c>
      <c r="V175" s="93"/>
      <c r="W175" s="93"/>
      <c r="X175" s="93"/>
      <c r="Y175" s="93"/>
      <c r="Z175" s="93"/>
      <c r="AA175" s="93"/>
      <c r="AB175" s="93"/>
      <c r="AC175" s="93"/>
      <c r="AD175" s="93"/>
      <c r="AE175" s="93"/>
      <c r="AF175" s="92">
        <v>10525</v>
      </c>
      <c r="AG175" s="92"/>
      <c r="AH175" s="92"/>
      <c r="AI175" s="92"/>
      <c r="AJ175" s="92"/>
      <c r="AK175" s="92"/>
      <c r="AL175" s="92"/>
      <c r="AM175" s="92"/>
      <c r="AN175" s="92"/>
      <c r="AO175" s="92"/>
      <c r="AP175" s="92"/>
      <c r="AQ175" s="93">
        <v>0.251043530113298</v>
      </c>
      <c r="AR175" s="93"/>
      <c r="AS175" s="93"/>
      <c r="AT175" s="93"/>
      <c r="AU175" s="93"/>
    </row>
    <row r="176" spans="2:47" s="1" customFormat="1" ht="11.1" customHeight="1" x14ac:dyDescent="0.15">
      <c r="B176" s="90" t="s">
        <v>1151</v>
      </c>
      <c r="C176" s="90"/>
      <c r="D176" s="90"/>
      <c r="E176" s="90"/>
      <c r="F176" s="90"/>
      <c r="G176" s="90"/>
      <c r="H176" s="90"/>
      <c r="I176" s="103">
        <v>1152706057.73</v>
      </c>
      <c r="J176" s="103"/>
      <c r="K176" s="103"/>
      <c r="L176" s="103"/>
      <c r="M176" s="103"/>
      <c r="N176" s="103"/>
      <c r="O176" s="103"/>
      <c r="P176" s="103"/>
      <c r="Q176" s="103"/>
      <c r="R176" s="103"/>
      <c r="S176" s="103"/>
      <c r="T176" s="103"/>
      <c r="U176" s="93">
        <v>0.39350256376611598</v>
      </c>
      <c r="V176" s="93"/>
      <c r="W176" s="93"/>
      <c r="X176" s="93"/>
      <c r="Y176" s="93"/>
      <c r="Z176" s="93"/>
      <c r="AA176" s="93"/>
      <c r="AB176" s="93"/>
      <c r="AC176" s="93"/>
      <c r="AD176" s="93"/>
      <c r="AE176" s="93"/>
      <c r="AF176" s="92">
        <v>20466</v>
      </c>
      <c r="AG176" s="92"/>
      <c r="AH176" s="92"/>
      <c r="AI176" s="92"/>
      <c r="AJ176" s="92"/>
      <c r="AK176" s="92"/>
      <c r="AL176" s="92"/>
      <c r="AM176" s="92"/>
      <c r="AN176" s="92"/>
      <c r="AO176" s="92"/>
      <c r="AP176" s="92"/>
      <c r="AQ176" s="93">
        <v>0.48815742397137701</v>
      </c>
      <c r="AR176" s="93"/>
      <c r="AS176" s="93"/>
      <c r="AT176" s="93"/>
      <c r="AU176" s="93"/>
    </row>
    <row r="177" spans="2:47" s="1" customFormat="1" ht="11.1" customHeight="1" x14ac:dyDescent="0.15">
      <c r="B177" s="90" t="s">
        <v>1152</v>
      </c>
      <c r="C177" s="90"/>
      <c r="D177" s="90"/>
      <c r="E177" s="90"/>
      <c r="F177" s="90"/>
      <c r="G177" s="90"/>
      <c r="H177" s="90"/>
      <c r="I177" s="103">
        <v>238090500.49000001</v>
      </c>
      <c r="J177" s="103"/>
      <c r="K177" s="103"/>
      <c r="L177" s="103"/>
      <c r="M177" s="103"/>
      <c r="N177" s="103"/>
      <c r="O177" s="103"/>
      <c r="P177" s="103"/>
      <c r="Q177" s="103"/>
      <c r="R177" s="103"/>
      <c r="S177" s="103"/>
      <c r="T177" s="103"/>
      <c r="U177" s="93">
        <v>8.1277635111654506E-2</v>
      </c>
      <c r="V177" s="93"/>
      <c r="W177" s="93"/>
      <c r="X177" s="93"/>
      <c r="Y177" s="93"/>
      <c r="Z177" s="93"/>
      <c r="AA177" s="93"/>
      <c r="AB177" s="93"/>
      <c r="AC177" s="93"/>
      <c r="AD177" s="93"/>
      <c r="AE177" s="93"/>
      <c r="AF177" s="92">
        <v>3383</v>
      </c>
      <c r="AG177" s="92"/>
      <c r="AH177" s="92"/>
      <c r="AI177" s="92"/>
      <c r="AJ177" s="92"/>
      <c r="AK177" s="92"/>
      <c r="AL177" s="92"/>
      <c r="AM177" s="92"/>
      <c r="AN177" s="92"/>
      <c r="AO177" s="92"/>
      <c r="AP177" s="92"/>
      <c r="AQ177" s="93">
        <v>8.0691711389385801E-2</v>
      </c>
      <c r="AR177" s="93"/>
      <c r="AS177" s="93"/>
      <c r="AT177" s="93"/>
      <c r="AU177" s="93"/>
    </row>
    <row r="178" spans="2:47" s="1" customFormat="1" ht="11.1" customHeight="1" x14ac:dyDescent="0.15">
      <c r="B178" s="90" t="s">
        <v>1153</v>
      </c>
      <c r="C178" s="90"/>
      <c r="D178" s="90"/>
      <c r="E178" s="90"/>
      <c r="F178" s="90"/>
      <c r="G178" s="90"/>
      <c r="H178" s="90"/>
      <c r="I178" s="103">
        <v>192738597.02000001</v>
      </c>
      <c r="J178" s="103"/>
      <c r="K178" s="103"/>
      <c r="L178" s="103"/>
      <c r="M178" s="103"/>
      <c r="N178" s="103"/>
      <c r="O178" s="103"/>
      <c r="P178" s="103"/>
      <c r="Q178" s="103"/>
      <c r="R178" s="103"/>
      <c r="S178" s="103"/>
      <c r="T178" s="103"/>
      <c r="U178" s="93">
        <v>6.5795726113742098E-2</v>
      </c>
      <c r="V178" s="93"/>
      <c r="W178" s="93"/>
      <c r="X178" s="93"/>
      <c r="Y178" s="93"/>
      <c r="Z178" s="93"/>
      <c r="AA178" s="93"/>
      <c r="AB178" s="93"/>
      <c r="AC178" s="93"/>
      <c r="AD178" s="93"/>
      <c r="AE178" s="93"/>
      <c r="AF178" s="92">
        <v>2118</v>
      </c>
      <c r="AG178" s="92"/>
      <c r="AH178" s="92"/>
      <c r="AI178" s="92"/>
      <c r="AJ178" s="92"/>
      <c r="AK178" s="92"/>
      <c r="AL178" s="92"/>
      <c r="AM178" s="92"/>
      <c r="AN178" s="92"/>
      <c r="AO178" s="92"/>
      <c r="AP178" s="92"/>
      <c r="AQ178" s="93">
        <v>5.0518783542039397E-2</v>
      </c>
      <c r="AR178" s="93"/>
      <c r="AS178" s="93"/>
      <c r="AT178" s="93"/>
      <c r="AU178" s="93"/>
    </row>
    <row r="179" spans="2:47" s="1" customFormat="1" ht="11.1" customHeight="1" x14ac:dyDescent="0.15">
      <c r="B179" s="90" t="s">
        <v>1154</v>
      </c>
      <c r="C179" s="90"/>
      <c r="D179" s="90"/>
      <c r="E179" s="90"/>
      <c r="F179" s="90"/>
      <c r="G179" s="90"/>
      <c r="H179" s="90"/>
      <c r="I179" s="103">
        <v>241751254.11000001</v>
      </c>
      <c r="J179" s="103"/>
      <c r="K179" s="103"/>
      <c r="L179" s="103"/>
      <c r="M179" s="103"/>
      <c r="N179" s="103"/>
      <c r="O179" s="103"/>
      <c r="P179" s="103"/>
      <c r="Q179" s="103"/>
      <c r="R179" s="103"/>
      <c r="S179" s="103"/>
      <c r="T179" s="103"/>
      <c r="U179" s="93">
        <v>8.2527317044985393E-2</v>
      </c>
      <c r="V179" s="93"/>
      <c r="W179" s="93"/>
      <c r="X179" s="93"/>
      <c r="Y179" s="93"/>
      <c r="Z179" s="93"/>
      <c r="AA179" s="93"/>
      <c r="AB179" s="93"/>
      <c r="AC179" s="93"/>
      <c r="AD179" s="93"/>
      <c r="AE179" s="93"/>
      <c r="AF179" s="92">
        <v>1984</v>
      </c>
      <c r="AG179" s="92"/>
      <c r="AH179" s="92"/>
      <c r="AI179" s="92"/>
      <c r="AJ179" s="92"/>
      <c r="AK179" s="92"/>
      <c r="AL179" s="92"/>
      <c r="AM179" s="92"/>
      <c r="AN179" s="92"/>
      <c r="AO179" s="92"/>
      <c r="AP179" s="92"/>
      <c r="AQ179" s="93">
        <v>4.7322599880739398E-2</v>
      </c>
      <c r="AR179" s="93"/>
      <c r="AS179" s="93"/>
      <c r="AT179" s="93"/>
      <c r="AU179" s="93"/>
    </row>
    <row r="180" spans="2:47" s="1" customFormat="1" ht="11.1" customHeight="1" x14ac:dyDescent="0.15">
      <c r="B180" s="90" t="s">
        <v>1155</v>
      </c>
      <c r="C180" s="90"/>
      <c r="D180" s="90"/>
      <c r="E180" s="90"/>
      <c r="F180" s="90"/>
      <c r="G180" s="90"/>
      <c r="H180" s="90"/>
      <c r="I180" s="103">
        <v>130125232.7</v>
      </c>
      <c r="J180" s="103"/>
      <c r="K180" s="103"/>
      <c r="L180" s="103"/>
      <c r="M180" s="103"/>
      <c r="N180" s="103"/>
      <c r="O180" s="103"/>
      <c r="P180" s="103"/>
      <c r="Q180" s="103"/>
      <c r="R180" s="103"/>
      <c r="S180" s="103"/>
      <c r="T180" s="103"/>
      <c r="U180" s="93">
        <v>4.4421222856196901E-2</v>
      </c>
      <c r="V180" s="93"/>
      <c r="W180" s="93"/>
      <c r="X180" s="93"/>
      <c r="Y180" s="93"/>
      <c r="Z180" s="93"/>
      <c r="AA180" s="93"/>
      <c r="AB180" s="93"/>
      <c r="AC180" s="93"/>
      <c r="AD180" s="93"/>
      <c r="AE180" s="93"/>
      <c r="AF180" s="92">
        <v>1263</v>
      </c>
      <c r="AG180" s="92"/>
      <c r="AH180" s="92"/>
      <c r="AI180" s="92"/>
      <c r="AJ180" s="92"/>
      <c r="AK180" s="92"/>
      <c r="AL180" s="92"/>
      <c r="AM180" s="92"/>
      <c r="AN180" s="92"/>
      <c r="AO180" s="92"/>
      <c r="AP180" s="92"/>
      <c r="AQ180" s="93">
        <v>3.0125223613595702E-2</v>
      </c>
      <c r="AR180" s="93"/>
      <c r="AS180" s="93"/>
      <c r="AT180" s="93"/>
      <c r="AU180" s="93"/>
    </row>
    <row r="181" spans="2:47" s="1" customFormat="1" ht="11.1" customHeight="1" x14ac:dyDescent="0.15">
      <c r="B181" s="90" t="s">
        <v>1156</v>
      </c>
      <c r="C181" s="90"/>
      <c r="D181" s="90"/>
      <c r="E181" s="90"/>
      <c r="F181" s="90"/>
      <c r="G181" s="90"/>
      <c r="H181" s="90"/>
      <c r="I181" s="103">
        <v>37401355.759999998</v>
      </c>
      <c r="J181" s="103"/>
      <c r="K181" s="103"/>
      <c r="L181" s="103"/>
      <c r="M181" s="103"/>
      <c r="N181" s="103"/>
      <c r="O181" s="103"/>
      <c r="P181" s="103"/>
      <c r="Q181" s="103"/>
      <c r="R181" s="103"/>
      <c r="S181" s="103"/>
      <c r="T181" s="103"/>
      <c r="U181" s="93">
        <v>1.2767807786897199E-2</v>
      </c>
      <c r="V181" s="93"/>
      <c r="W181" s="93"/>
      <c r="X181" s="93"/>
      <c r="Y181" s="93"/>
      <c r="Z181" s="93"/>
      <c r="AA181" s="93"/>
      <c r="AB181" s="93"/>
      <c r="AC181" s="93"/>
      <c r="AD181" s="93"/>
      <c r="AE181" s="93"/>
      <c r="AF181" s="92">
        <v>443</v>
      </c>
      <c r="AG181" s="92"/>
      <c r="AH181" s="92"/>
      <c r="AI181" s="92"/>
      <c r="AJ181" s="92"/>
      <c r="AK181" s="92"/>
      <c r="AL181" s="92"/>
      <c r="AM181" s="92"/>
      <c r="AN181" s="92"/>
      <c r="AO181" s="92"/>
      <c r="AP181" s="92"/>
      <c r="AQ181" s="93">
        <v>1.05664877757901E-2</v>
      </c>
      <c r="AR181" s="93"/>
      <c r="AS181" s="93"/>
      <c r="AT181" s="93"/>
      <c r="AU181" s="93"/>
    </row>
    <row r="182" spans="2:47" s="1" customFormat="1" ht="11.1" customHeight="1" x14ac:dyDescent="0.15">
      <c r="B182" s="90" t="s">
        <v>1157</v>
      </c>
      <c r="C182" s="90"/>
      <c r="D182" s="90"/>
      <c r="E182" s="90"/>
      <c r="F182" s="90"/>
      <c r="G182" s="90"/>
      <c r="H182" s="90"/>
      <c r="I182" s="103">
        <v>9697540.5300000105</v>
      </c>
      <c r="J182" s="103"/>
      <c r="K182" s="103"/>
      <c r="L182" s="103"/>
      <c r="M182" s="103"/>
      <c r="N182" s="103"/>
      <c r="O182" s="103"/>
      <c r="P182" s="103"/>
      <c r="Q182" s="103"/>
      <c r="R182" s="103"/>
      <c r="S182" s="103"/>
      <c r="T182" s="103"/>
      <c r="U182" s="93">
        <v>3.3104771465291101E-3</v>
      </c>
      <c r="V182" s="93"/>
      <c r="W182" s="93"/>
      <c r="X182" s="93"/>
      <c r="Y182" s="93"/>
      <c r="Z182" s="93"/>
      <c r="AA182" s="93"/>
      <c r="AB182" s="93"/>
      <c r="AC182" s="93"/>
      <c r="AD182" s="93"/>
      <c r="AE182" s="93"/>
      <c r="AF182" s="92">
        <v>170</v>
      </c>
      <c r="AG182" s="92"/>
      <c r="AH182" s="92"/>
      <c r="AI182" s="92"/>
      <c r="AJ182" s="92"/>
      <c r="AK182" s="92"/>
      <c r="AL182" s="92"/>
      <c r="AM182" s="92"/>
      <c r="AN182" s="92"/>
      <c r="AO182" s="92"/>
      <c r="AP182" s="92"/>
      <c r="AQ182" s="93">
        <v>4.0548598688133599E-3</v>
      </c>
      <c r="AR182" s="93"/>
      <c r="AS182" s="93"/>
      <c r="AT182" s="93"/>
      <c r="AU182" s="93"/>
    </row>
    <row r="183" spans="2:47" s="1" customFormat="1" ht="11.1" customHeight="1" x14ac:dyDescent="0.15">
      <c r="B183" s="90" t="s">
        <v>1158</v>
      </c>
      <c r="C183" s="90"/>
      <c r="D183" s="90"/>
      <c r="E183" s="90"/>
      <c r="F183" s="90"/>
      <c r="G183" s="90"/>
      <c r="H183" s="90"/>
      <c r="I183" s="103">
        <v>3768336.19</v>
      </c>
      <c r="J183" s="103"/>
      <c r="K183" s="103"/>
      <c r="L183" s="103"/>
      <c r="M183" s="103"/>
      <c r="N183" s="103"/>
      <c r="O183" s="103"/>
      <c r="P183" s="103"/>
      <c r="Q183" s="103"/>
      <c r="R183" s="103"/>
      <c r="S183" s="103"/>
      <c r="T183" s="103"/>
      <c r="U183" s="93">
        <v>1.2864077029470899E-3</v>
      </c>
      <c r="V183" s="93"/>
      <c r="W183" s="93"/>
      <c r="X183" s="93"/>
      <c r="Y183" s="93"/>
      <c r="Z183" s="93"/>
      <c r="AA183" s="93"/>
      <c r="AB183" s="93"/>
      <c r="AC183" s="93"/>
      <c r="AD183" s="93"/>
      <c r="AE183" s="93"/>
      <c r="AF183" s="92">
        <v>113</v>
      </c>
      <c r="AG183" s="92"/>
      <c r="AH183" s="92"/>
      <c r="AI183" s="92"/>
      <c r="AJ183" s="92"/>
      <c r="AK183" s="92"/>
      <c r="AL183" s="92"/>
      <c r="AM183" s="92"/>
      <c r="AN183" s="92"/>
      <c r="AO183" s="92"/>
      <c r="AP183" s="92"/>
      <c r="AQ183" s="93">
        <v>2.6952892069171102E-3</v>
      </c>
      <c r="AR183" s="93"/>
      <c r="AS183" s="93"/>
      <c r="AT183" s="93"/>
      <c r="AU183" s="93"/>
    </row>
    <row r="184" spans="2:47" s="1" customFormat="1" ht="11.1" customHeight="1" x14ac:dyDescent="0.15">
      <c r="B184" s="90" t="s">
        <v>1159</v>
      </c>
      <c r="C184" s="90"/>
      <c r="D184" s="90"/>
      <c r="E184" s="90"/>
      <c r="F184" s="90"/>
      <c r="G184" s="90"/>
      <c r="H184" s="90"/>
      <c r="I184" s="103">
        <v>2436237.54</v>
      </c>
      <c r="J184" s="103"/>
      <c r="K184" s="103"/>
      <c r="L184" s="103"/>
      <c r="M184" s="103"/>
      <c r="N184" s="103"/>
      <c r="O184" s="103"/>
      <c r="P184" s="103"/>
      <c r="Q184" s="103"/>
      <c r="R184" s="103"/>
      <c r="S184" s="103"/>
      <c r="T184" s="103"/>
      <c r="U184" s="93">
        <v>8.3166537687946003E-4</v>
      </c>
      <c r="V184" s="93"/>
      <c r="W184" s="93"/>
      <c r="X184" s="93"/>
      <c r="Y184" s="93"/>
      <c r="Z184" s="93"/>
      <c r="AA184" s="93"/>
      <c r="AB184" s="93"/>
      <c r="AC184" s="93"/>
      <c r="AD184" s="93"/>
      <c r="AE184" s="93"/>
      <c r="AF184" s="92">
        <v>99</v>
      </c>
      <c r="AG184" s="92"/>
      <c r="AH184" s="92"/>
      <c r="AI184" s="92"/>
      <c r="AJ184" s="92"/>
      <c r="AK184" s="92"/>
      <c r="AL184" s="92"/>
      <c r="AM184" s="92"/>
      <c r="AN184" s="92"/>
      <c r="AO184" s="92"/>
      <c r="AP184" s="92"/>
      <c r="AQ184" s="93">
        <v>2.3613595706619001E-3</v>
      </c>
      <c r="AR184" s="93"/>
      <c r="AS184" s="93"/>
      <c r="AT184" s="93"/>
      <c r="AU184" s="93"/>
    </row>
    <row r="185" spans="2:47" s="1" customFormat="1" ht="11.1" customHeight="1" x14ac:dyDescent="0.15">
      <c r="B185" s="90" t="s">
        <v>1160</v>
      </c>
      <c r="C185" s="90"/>
      <c r="D185" s="90"/>
      <c r="E185" s="90"/>
      <c r="F185" s="90"/>
      <c r="G185" s="90"/>
      <c r="H185" s="90"/>
      <c r="I185" s="103">
        <v>412802.15</v>
      </c>
      <c r="J185" s="103"/>
      <c r="K185" s="103"/>
      <c r="L185" s="103"/>
      <c r="M185" s="103"/>
      <c r="N185" s="103"/>
      <c r="O185" s="103"/>
      <c r="P185" s="103"/>
      <c r="Q185" s="103"/>
      <c r="R185" s="103"/>
      <c r="S185" s="103"/>
      <c r="T185" s="103"/>
      <c r="U185" s="93">
        <v>1.4091945059528199E-4</v>
      </c>
      <c r="V185" s="93"/>
      <c r="W185" s="93"/>
      <c r="X185" s="93"/>
      <c r="Y185" s="93"/>
      <c r="Z185" s="93"/>
      <c r="AA185" s="93"/>
      <c r="AB185" s="93"/>
      <c r="AC185" s="93"/>
      <c r="AD185" s="93"/>
      <c r="AE185" s="93"/>
      <c r="AF185" s="92">
        <v>16</v>
      </c>
      <c r="AG185" s="92"/>
      <c r="AH185" s="92"/>
      <c r="AI185" s="92"/>
      <c r="AJ185" s="92"/>
      <c r="AK185" s="92"/>
      <c r="AL185" s="92"/>
      <c r="AM185" s="92"/>
      <c r="AN185" s="92"/>
      <c r="AO185" s="92"/>
      <c r="AP185" s="92"/>
      <c r="AQ185" s="93">
        <v>3.8163387000596298E-4</v>
      </c>
      <c r="AR185" s="93"/>
      <c r="AS185" s="93"/>
      <c r="AT185" s="93"/>
      <c r="AU185" s="93"/>
    </row>
    <row r="186" spans="2:47" s="1" customFormat="1" ht="11.1" customHeight="1" x14ac:dyDescent="0.15">
      <c r="B186" s="90" t="s">
        <v>1161</v>
      </c>
      <c r="C186" s="90"/>
      <c r="D186" s="90"/>
      <c r="E186" s="90"/>
      <c r="F186" s="90"/>
      <c r="G186" s="90"/>
      <c r="H186" s="90"/>
      <c r="I186" s="103">
        <v>322846.34999999998</v>
      </c>
      <c r="J186" s="103"/>
      <c r="K186" s="103"/>
      <c r="L186" s="103"/>
      <c r="M186" s="103"/>
      <c r="N186" s="103"/>
      <c r="O186" s="103"/>
      <c r="P186" s="103"/>
      <c r="Q186" s="103"/>
      <c r="R186" s="103"/>
      <c r="S186" s="103"/>
      <c r="T186" s="103"/>
      <c r="U186" s="93">
        <v>1.1021098186792901E-4</v>
      </c>
      <c r="V186" s="93"/>
      <c r="W186" s="93"/>
      <c r="X186" s="93"/>
      <c r="Y186" s="93"/>
      <c r="Z186" s="93"/>
      <c r="AA186" s="93"/>
      <c r="AB186" s="93"/>
      <c r="AC186" s="93"/>
      <c r="AD186" s="93"/>
      <c r="AE186" s="93"/>
      <c r="AF186" s="92">
        <v>15</v>
      </c>
      <c r="AG186" s="92"/>
      <c r="AH186" s="92"/>
      <c r="AI186" s="92"/>
      <c r="AJ186" s="92"/>
      <c r="AK186" s="92"/>
      <c r="AL186" s="92"/>
      <c r="AM186" s="92"/>
      <c r="AN186" s="92"/>
      <c r="AO186" s="92"/>
      <c r="AP186" s="92"/>
      <c r="AQ186" s="93">
        <v>3.5778175313059001E-4</v>
      </c>
      <c r="AR186" s="93"/>
      <c r="AS186" s="93"/>
      <c r="AT186" s="93"/>
      <c r="AU186" s="93"/>
    </row>
    <row r="187" spans="2:47" s="1" customFormat="1" ht="11.1" customHeight="1" x14ac:dyDescent="0.15">
      <c r="B187" s="90" t="s">
        <v>1162</v>
      </c>
      <c r="C187" s="90"/>
      <c r="D187" s="90"/>
      <c r="E187" s="90"/>
      <c r="F187" s="90"/>
      <c r="G187" s="90"/>
      <c r="H187" s="90"/>
      <c r="I187" s="103">
        <v>1804.29</v>
      </c>
      <c r="J187" s="103"/>
      <c r="K187" s="103"/>
      <c r="L187" s="103"/>
      <c r="M187" s="103"/>
      <c r="N187" s="103"/>
      <c r="O187" s="103"/>
      <c r="P187" s="103"/>
      <c r="Q187" s="103"/>
      <c r="R187" s="103"/>
      <c r="S187" s="103"/>
      <c r="T187" s="103"/>
      <c r="U187" s="93">
        <v>6.1593563772514596E-7</v>
      </c>
      <c r="V187" s="93"/>
      <c r="W187" s="93"/>
      <c r="X187" s="93"/>
      <c r="Y187" s="93"/>
      <c r="Z187" s="93"/>
      <c r="AA187" s="93"/>
      <c r="AB187" s="93"/>
      <c r="AC187" s="93"/>
      <c r="AD187" s="93"/>
      <c r="AE187" s="93"/>
      <c r="AF187" s="92">
        <v>1</v>
      </c>
      <c r="AG187" s="92"/>
      <c r="AH187" s="92"/>
      <c r="AI187" s="92"/>
      <c r="AJ187" s="92"/>
      <c r="AK187" s="92"/>
      <c r="AL187" s="92"/>
      <c r="AM187" s="92"/>
      <c r="AN187" s="92"/>
      <c r="AO187" s="92"/>
      <c r="AP187" s="92"/>
      <c r="AQ187" s="93">
        <v>2.38521168753727E-5</v>
      </c>
      <c r="AR187" s="93"/>
      <c r="AS187" s="93"/>
      <c r="AT187" s="93"/>
      <c r="AU187" s="93"/>
    </row>
    <row r="188" spans="2:47" s="1" customFormat="1" ht="11.1" customHeight="1" x14ac:dyDescent="0.15">
      <c r="B188" s="90" t="s">
        <v>1163</v>
      </c>
      <c r="C188" s="90"/>
      <c r="D188" s="90"/>
      <c r="E188" s="90"/>
      <c r="F188" s="90"/>
      <c r="G188" s="90"/>
      <c r="H188" s="90"/>
      <c r="I188" s="103">
        <v>44556.22</v>
      </c>
      <c r="J188" s="103"/>
      <c r="K188" s="103"/>
      <c r="L188" s="103"/>
      <c r="M188" s="103"/>
      <c r="N188" s="103"/>
      <c r="O188" s="103"/>
      <c r="P188" s="103"/>
      <c r="Q188" s="103"/>
      <c r="R188" s="103"/>
      <c r="S188" s="103"/>
      <c r="T188" s="103"/>
      <c r="U188" s="93">
        <v>1.52102842560353E-5</v>
      </c>
      <c r="V188" s="93"/>
      <c r="W188" s="93"/>
      <c r="X188" s="93"/>
      <c r="Y188" s="93"/>
      <c r="Z188" s="93"/>
      <c r="AA188" s="93"/>
      <c r="AB188" s="93"/>
      <c r="AC188" s="93"/>
      <c r="AD188" s="93"/>
      <c r="AE188" s="93"/>
      <c r="AF188" s="92">
        <v>3</v>
      </c>
      <c r="AG188" s="92"/>
      <c r="AH188" s="92"/>
      <c r="AI188" s="92"/>
      <c r="AJ188" s="92"/>
      <c r="AK188" s="92"/>
      <c r="AL188" s="92"/>
      <c r="AM188" s="92"/>
      <c r="AN188" s="92"/>
      <c r="AO188" s="92"/>
      <c r="AP188" s="92"/>
      <c r="AQ188" s="93">
        <v>7.1556350626118096E-5</v>
      </c>
      <c r="AR188" s="93"/>
      <c r="AS188" s="93"/>
      <c r="AT188" s="93"/>
      <c r="AU188" s="93"/>
    </row>
    <row r="189" spans="2:47" s="1" customFormat="1" ht="11.1" customHeight="1" x14ac:dyDescent="0.15">
      <c r="B189" s="99"/>
      <c r="C189" s="99"/>
      <c r="D189" s="99"/>
      <c r="E189" s="99"/>
      <c r="F189" s="99"/>
      <c r="G189" s="99"/>
      <c r="H189" s="99"/>
      <c r="I189" s="104">
        <v>2929348278.4400001</v>
      </c>
      <c r="J189" s="104"/>
      <c r="K189" s="104"/>
      <c r="L189" s="104"/>
      <c r="M189" s="104"/>
      <c r="N189" s="104"/>
      <c r="O189" s="104"/>
      <c r="P189" s="104"/>
      <c r="Q189" s="104"/>
      <c r="R189" s="104"/>
      <c r="S189" s="104"/>
      <c r="T189" s="104"/>
      <c r="U189" s="95">
        <v>1</v>
      </c>
      <c r="V189" s="95"/>
      <c r="W189" s="95"/>
      <c r="X189" s="95"/>
      <c r="Y189" s="95"/>
      <c r="Z189" s="95"/>
      <c r="AA189" s="95"/>
      <c r="AB189" s="95"/>
      <c r="AC189" s="95"/>
      <c r="AD189" s="95"/>
      <c r="AE189" s="95"/>
      <c r="AF189" s="94">
        <v>41925</v>
      </c>
      <c r="AG189" s="94"/>
      <c r="AH189" s="94"/>
      <c r="AI189" s="94"/>
      <c r="AJ189" s="94"/>
      <c r="AK189" s="94"/>
      <c r="AL189" s="94"/>
      <c r="AM189" s="94"/>
      <c r="AN189" s="94"/>
      <c r="AO189" s="94"/>
      <c r="AP189" s="94"/>
      <c r="AQ189" s="95">
        <v>1</v>
      </c>
      <c r="AR189" s="95"/>
      <c r="AS189" s="95"/>
      <c r="AT189" s="95"/>
      <c r="AU189" s="95"/>
    </row>
    <row r="190" spans="2:47" s="1" customFormat="1" ht="9" customHeight="1" x14ac:dyDescent="0.15"/>
    <row r="191" spans="2:47" s="1" customFormat="1" ht="19.2" customHeight="1" x14ac:dyDescent="0.15">
      <c r="B191" s="82" t="s">
        <v>1225</v>
      </c>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row>
    <row r="192" spans="2:47" s="1" customFormat="1" ht="7.95" customHeight="1" x14ac:dyDescent="0.15"/>
    <row r="193" spans="2:47" s="1" customFormat="1" ht="12.75" customHeight="1" x14ac:dyDescent="0.15">
      <c r="B193" s="99"/>
      <c r="C193" s="99"/>
      <c r="D193" s="99"/>
      <c r="E193" s="99"/>
      <c r="F193" s="99"/>
      <c r="G193" s="99"/>
      <c r="H193" s="76" t="s">
        <v>1103</v>
      </c>
      <c r="I193" s="76"/>
      <c r="J193" s="76"/>
      <c r="K193" s="76"/>
      <c r="L193" s="76"/>
      <c r="M193" s="76"/>
      <c r="N193" s="76"/>
      <c r="O193" s="76"/>
      <c r="P193" s="76"/>
      <c r="Q193" s="76"/>
      <c r="R193" s="76"/>
      <c r="S193" s="76"/>
      <c r="T193" s="76" t="s">
        <v>1104</v>
      </c>
      <c r="U193" s="76"/>
      <c r="V193" s="76"/>
      <c r="W193" s="76"/>
      <c r="X193" s="76"/>
      <c r="Y193" s="76"/>
      <c r="Z193" s="76"/>
      <c r="AA193" s="76"/>
      <c r="AB193" s="76"/>
      <c r="AC193" s="76"/>
      <c r="AD193" s="76"/>
      <c r="AE193" s="76" t="s">
        <v>1105</v>
      </c>
      <c r="AF193" s="76"/>
      <c r="AG193" s="76"/>
      <c r="AH193" s="76"/>
      <c r="AI193" s="76"/>
      <c r="AJ193" s="76"/>
      <c r="AK193" s="76"/>
      <c r="AL193" s="76"/>
      <c r="AM193" s="76"/>
      <c r="AN193" s="76"/>
      <c r="AO193" s="76"/>
      <c r="AP193" s="76" t="s">
        <v>1104</v>
      </c>
      <c r="AQ193" s="76"/>
      <c r="AR193" s="76"/>
      <c r="AS193" s="76"/>
      <c r="AT193" s="76"/>
      <c r="AU193" s="76"/>
    </row>
    <row r="194" spans="2:47" s="1" customFormat="1" ht="11.1" customHeight="1" x14ac:dyDescent="0.15">
      <c r="B194" s="90" t="s">
        <v>955</v>
      </c>
      <c r="C194" s="90"/>
      <c r="D194" s="90"/>
      <c r="E194" s="90"/>
      <c r="F194" s="90"/>
      <c r="G194" s="90"/>
      <c r="H194" s="103">
        <v>2701170022.0300102</v>
      </c>
      <c r="I194" s="103"/>
      <c r="J194" s="103"/>
      <c r="K194" s="103"/>
      <c r="L194" s="103"/>
      <c r="M194" s="103"/>
      <c r="N194" s="103"/>
      <c r="O194" s="103"/>
      <c r="P194" s="103"/>
      <c r="Q194" s="103"/>
      <c r="R194" s="103"/>
      <c r="S194" s="103"/>
      <c r="T194" s="93">
        <v>0.92210613599980895</v>
      </c>
      <c r="U194" s="93"/>
      <c r="V194" s="93"/>
      <c r="W194" s="93"/>
      <c r="X194" s="93"/>
      <c r="Y194" s="93"/>
      <c r="Z194" s="93"/>
      <c r="AA194" s="93"/>
      <c r="AB194" s="93"/>
      <c r="AC194" s="93"/>
      <c r="AD194" s="93"/>
      <c r="AE194" s="92">
        <v>39540</v>
      </c>
      <c r="AF194" s="92"/>
      <c r="AG194" s="92"/>
      <c r="AH194" s="92"/>
      <c r="AI194" s="92"/>
      <c r="AJ194" s="92"/>
      <c r="AK194" s="92"/>
      <c r="AL194" s="92"/>
      <c r="AM194" s="92"/>
      <c r="AN194" s="92"/>
      <c r="AO194" s="92"/>
      <c r="AP194" s="93">
        <v>0.94311270125223601</v>
      </c>
      <c r="AQ194" s="93"/>
      <c r="AR194" s="93"/>
      <c r="AS194" s="93"/>
      <c r="AT194" s="93"/>
      <c r="AU194" s="93"/>
    </row>
    <row r="195" spans="2:47" s="1" customFormat="1" ht="11.1" customHeight="1" x14ac:dyDescent="0.15">
      <c r="B195" s="90" t="s">
        <v>1164</v>
      </c>
      <c r="C195" s="90"/>
      <c r="D195" s="90"/>
      <c r="E195" s="90"/>
      <c r="F195" s="90"/>
      <c r="G195" s="90"/>
      <c r="H195" s="103">
        <v>2418960.11</v>
      </c>
      <c r="I195" s="103"/>
      <c r="J195" s="103"/>
      <c r="K195" s="103"/>
      <c r="L195" s="103"/>
      <c r="M195" s="103"/>
      <c r="N195" s="103"/>
      <c r="O195" s="103"/>
      <c r="P195" s="103"/>
      <c r="Q195" s="103"/>
      <c r="R195" s="103"/>
      <c r="S195" s="103"/>
      <c r="T195" s="93">
        <v>8.2576733118541604E-4</v>
      </c>
      <c r="U195" s="93"/>
      <c r="V195" s="93"/>
      <c r="W195" s="93"/>
      <c r="X195" s="93"/>
      <c r="Y195" s="93"/>
      <c r="Z195" s="93"/>
      <c r="AA195" s="93"/>
      <c r="AB195" s="93"/>
      <c r="AC195" s="93"/>
      <c r="AD195" s="93"/>
      <c r="AE195" s="92">
        <v>77</v>
      </c>
      <c r="AF195" s="92"/>
      <c r="AG195" s="92"/>
      <c r="AH195" s="92"/>
      <c r="AI195" s="92"/>
      <c r="AJ195" s="92"/>
      <c r="AK195" s="92"/>
      <c r="AL195" s="92"/>
      <c r="AM195" s="92"/>
      <c r="AN195" s="92"/>
      <c r="AO195" s="92"/>
      <c r="AP195" s="93">
        <v>1.8366129994037E-3</v>
      </c>
      <c r="AQ195" s="93"/>
      <c r="AR195" s="93"/>
      <c r="AS195" s="93"/>
      <c r="AT195" s="93"/>
      <c r="AU195" s="93"/>
    </row>
    <row r="196" spans="2:47" s="1" customFormat="1" ht="11.1" customHeight="1" x14ac:dyDescent="0.15">
      <c r="B196" s="90" t="s">
        <v>1165</v>
      </c>
      <c r="C196" s="90"/>
      <c r="D196" s="90"/>
      <c r="E196" s="90"/>
      <c r="F196" s="90"/>
      <c r="G196" s="90"/>
      <c r="H196" s="103">
        <v>225759296.30000001</v>
      </c>
      <c r="I196" s="103"/>
      <c r="J196" s="103"/>
      <c r="K196" s="103"/>
      <c r="L196" s="103"/>
      <c r="M196" s="103"/>
      <c r="N196" s="103"/>
      <c r="O196" s="103"/>
      <c r="P196" s="103"/>
      <c r="Q196" s="103"/>
      <c r="R196" s="103"/>
      <c r="S196" s="103"/>
      <c r="T196" s="93">
        <v>7.7068096669005798E-2</v>
      </c>
      <c r="U196" s="93"/>
      <c r="V196" s="93"/>
      <c r="W196" s="93"/>
      <c r="X196" s="93"/>
      <c r="Y196" s="93"/>
      <c r="Z196" s="93"/>
      <c r="AA196" s="93"/>
      <c r="AB196" s="93"/>
      <c r="AC196" s="93"/>
      <c r="AD196" s="93"/>
      <c r="AE196" s="92">
        <v>2308</v>
      </c>
      <c r="AF196" s="92"/>
      <c r="AG196" s="92"/>
      <c r="AH196" s="92"/>
      <c r="AI196" s="92"/>
      <c r="AJ196" s="92"/>
      <c r="AK196" s="92"/>
      <c r="AL196" s="92"/>
      <c r="AM196" s="92"/>
      <c r="AN196" s="92"/>
      <c r="AO196" s="92"/>
      <c r="AP196" s="93">
        <v>5.5050685748360202E-2</v>
      </c>
      <c r="AQ196" s="93"/>
      <c r="AR196" s="93"/>
      <c r="AS196" s="93"/>
      <c r="AT196" s="93"/>
      <c r="AU196" s="93"/>
    </row>
    <row r="197" spans="2:47" s="1" customFormat="1" ht="12.75" customHeight="1" x14ac:dyDescent="0.15">
      <c r="B197" s="99"/>
      <c r="C197" s="99"/>
      <c r="D197" s="99"/>
      <c r="E197" s="99"/>
      <c r="F197" s="99"/>
      <c r="G197" s="99"/>
      <c r="H197" s="104">
        <v>2929348278.4400101</v>
      </c>
      <c r="I197" s="104"/>
      <c r="J197" s="104"/>
      <c r="K197" s="104"/>
      <c r="L197" s="104"/>
      <c r="M197" s="104"/>
      <c r="N197" s="104"/>
      <c r="O197" s="104"/>
      <c r="P197" s="104"/>
      <c r="Q197" s="104"/>
      <c r="R197" s="104"/>
      <c r="S197" s="104"/>
      <c r="T197" s="95">
        <v>1</v>
      </c>
      <c r="U197" s="95"/>
      <c r="V197" s="95"/>
      <c r="W197" s="95"/>
      <c r="X197" s="95"/>
      <c r="Y197" s="95"/>
      <c r="Z197" s="95"/>
      <c r="AA197" s="95"/>
      <c r="AB197" s="95"/>
      <c r="AC197" s="95"/>
      <c r="AD197" s="95"/>
      <c r="AE197" s="94">
        <v>41925</v>
      </c>
      <c r="AF197" s="94"/>
      <c r="AG197" s="94"/>
      <c r="AH197" s="94"/>
      <c r="AI197" s="94"/>
      <c r="AJ197" s="94"/>
      <c r="AK197" s="94"/>
      <c r="AL197" s="94"/>
      <c r="AM197" s="94"/>
      <c r="AN197" s="94"/>
      <c r="AO197" s="94"/>
      <c r="AP197" s="95">
        <v>1</v>
      </c>
      <c r="AQ197" s="95"/>
      <c r="AR197" s="95"/>
      <c r="AS197" s="95"/>
      <c r="AT197" s="95"/>
      <c r="AU197" s="95"/>
    </row>
    <row r="198" spans="2:47" s="1" customFormat="1" ht="9" customHeight="1" x14ac:dyDescent="0.15"/>
    <row r="199" spans="2:47" s="1" customFormat="1" ht="19.2" customHeight="1" x14ac:dyDescent="0.15">
      <c r="B199" s="82" t="s">
        <v>1226</v>
      </c>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row>
    <row r="200" spans="2:47" s="1" customFormat="1" ht="7.95" customHeight="1" x14ac:dyDescent="0.15"/>
    <row r="201" spans="2:47" s="1" customFormat="1" ht="12.75" customHeight="1" x14ac:dyDescent="0.15">
      <c r="B201" s="99"/>
      <c r="C201" s="99"/>
      <c r="D201" s="99"/>
      <c r="E201" s="99"/>
      <c r="F201" s="99"/>
      <c r="G201" s="76" t="s">
        <v>1103</v>
      </c>
      <c r="H201" s="76"/>
      <c r="I201" s="76"/>
      <c r="J201" s="76"/>
      <c r="K201" s="76"/>
      <c r="L201" s="76"/>
      <c r="M201" s="76"/>
      <c r="N201" s="76"/>
      <c r="O201" s="76"/>
      <c r="P201" s="76"/>
      <c r="Q201" s="76"/>
      <c r="R201" s="76"/>
      <c r="S201" s="76" t="s">
        <v>1104</v>
      </c>
      <c r="T201" s="76"/>
      <c r="U201" s="76"/>
      <c r="V201" s="76"/>
      <c r="W201" s="76"/>
      <c r="X201" s="76"/>
      <c r="Y201" s="76"/>
      <c r="Z201" s="76"/>
      <c r="AA201" s="76"/>
      <c r="AB201" s="76"/>
      <c r="AC201" s="76"/>
      <c r="AD201" s="76" t="s">
        <v>1105</v>
      </c>
      <c r="AE201" s="76"/>
      <c r="AF201" s="76"/>
      <c r="AG201" s="76"/>
      <c r="AH201" s="76"/>
      <c r="AI201" s="76"/>
      <c r="AJ201" s="76"/>
      <c r="AK201" s="76"/>
      <c r="AL201" s="76"/>
      <c r="AM201" s="76"/>
      <c r="AN201" s="76"/>
      <c r="AO201" s="76" t="s">
        <v>1104</v>
      </c>
      <c r="AP201" s="76"/>
      <c r="AQ201" s="76"/>
      <c r="AR201" s="76"/>
      <c r="AS201" s="76"/>
      <c r="AT201" s="76"/>
      <c r="AU201" s="76"/>
    </row>
    <row r="202" spans="2:47" s="1" customFormat="1" ht="12.3" customHeight="1" x14ac:dyDescent="0.15">
      <c r="B202" s="90" t="s">
        <v>1166</v>
      </c>
      <c r="C202" s="90"/>
      <c r="D202" s="90"/>
      <c r="E202" s="90"/>
      <c r="F202" s="90"/>
      <c r="G202" s="103">
        <v>71056452.2299999</v>
      </c>
      <c r="H202" s="103"/>
      <c r="I202" s="103"/>
      <c r="J202" s="103"/>
      <c r="K202" s="103"/>
      <c r="L202" s="103"/>
      <c r="M202" s="103"/>
      <c r="N202" s="103"/>
      <c r="O202" s="103"/>
      <c r="P202" s="103"/>
      <c r="Q202" s="103"/>
      <c r="R202" s="103"/>
      <c r="S202" s="93">
        <v>2.4256744325342E-2</v>
      </c>
      <c r="T202" s="93"/>
      <c r="U202" s="93"/>
      <c r="V202" s="93"/>
      <c r="W202" s="93"/>
      <c r="X202" s="93"/>
      <c r="Y202" s="93"/>
      <c r="Z202" s="93"/>
      <c r="AA202" s="93"/>
      <c r="AB202" s="93"/>
      <c r="AC202" s="93"/>
      <c r="AD202" s="92">
        <v>773</v>
      </c>
      <c r="AE202" s="92"/>
      <c r="AF202" s="92"/>
      <c r="AG202" s="92"/>
      <c r="AH202" s="92"/>
      <c r="AI202" s="92"/>
      <c r="AJ202" s="92"/>
      <c r="AK202" s="92"/>
      <c r="AL202" s="92"/>
      <c r="AM202" s="92"/>
      <c r="AN202" s="92"/>
      <c r="AO202" s="93">
        <v>1.8437686344663098E-2</v>
      </c>
      <c r="AP202" s="93"/>
      <c r="AQ202" s="93"/>
      <c r="AR202" s="93"/>
      <c r="AS202" s="93"/>
      <c r="AT202" s="93"/>
      <c r="AU202" s="93"/>
    </row>
    <row r="203" spans="2:47" s="1" customFormat="1" ht="12.3" customHeight="1" x14ac:dyDescent="0.15">
      <c r="B203" s="90" t="s">
        <v>1167</v>
      </c>
      <c r="C203" s="90"/>
      <c r="D203" s="90"/>
      <c r="E203" s="90"/>
      <c r="F203" s="90"/>
      <c r="G203" s="103">
        <v>15687047.619999999</v>
      </c>
      <c r="H203" s="103"/>
      <c r="I203" s="103"/>
      <c r="J203" s="103"/>
      <c r="K203" s="103"/>
      <c r="L203" s="103"/>
      <c r="M203" s="103"/>
      <c r="N203" s="103"/>
      <c r="O203" s="103"/>
      <c r="P203" s="103"/>
      <c r="Q203" s="103"/>
      <c r="R203" s="103"/>
      <c r="S203" s="93">
        <v>5.3551323123496803E-3</v>
      </c>
      <c r="T203" s="93"/>
      <c r="U203" s="93"/>
      <c r="V203" s="93"/>
      <c r="W203" s="93"/>
      <c r="X203" s="93"/>
      <c r="Y203" s="93"/>
      <c r="Z203" s="93"/>
      <c r="AA203" s="93"/>
      <c r="AB203" s="93"/>
      <c r="AC203" s="93"/>
      <c r="AD203" s="92">
        <v>216</v>
      </c>
      <c r="AE203" s="92"/>
      <c r="AF203" s="92"/>
      <c r="AG203" s="92"/>
      <c r="AH203" s="92"/>
      <c r="AI203" s="92"/>
      <c r="AJ203" s="92"/>
      <c r="AK203" s="92"/>
      <c r="AL203" s="92"/>
      <c r="AM203" s="92"/>
      <c r="AN203" s="92"/>
      <c r="AO203" s="93">
        <v>5.1520572450805E-3</v>
      </c>
      <c r="AP203" s="93"/>
      <c r="AQ203" s="93"/>
      <c r="AR203" s="93"/>
      <c r="AS203" s="93"/>
      <c r="AT203" s="93"/>
      <c r="AU203" s="93"/>
    </row>
    <row r="204" spans="2:47" s="1" customFormat="1" ht="12.3" customHeight="1" x14ac:dyDescent="0.15">
      <c r="B204" s="90" t="s">
        <v>1168</v>
      </c>
      <c r="C204" s="90"/>
      <c r="D204" s="90"/>
      <c r="E204" s="90"/>
      <c r="F204" s="90"/>
      <c r="G204" s="103">
        <v>8932412.9299999997</v>
      </c>
      <c r="H204" s="103"/>
      <c r="I204" s="103"/>
      <c r="J204" s="103"/>
      <c r="K204" s="103"/>
      <c r="L204" s="103"/>
      <c r="M204" s="103"/>
      <c r="N204" s="103"/>
      <c r="O204" s="103"/>
      <c r="P204" s="103"/>
      <c r="Q204" s="103"/>
      <c r="R204" s="103"/>
      <c r="S204" s="93">
        <v>3.0492833493861102E-3</v>
      </c>
      <c r="T204" s="93"/>
      <c r="U204" s="93"/>
      <c r="V204" s="93"/>
      <c r="W204" s="93"/>
      <c r="X204" s="93"/>
      <c r="Y204" s="93"/>
      <c r="Z204" s="93"/>
      <c r="AA204" s="93"/>
      <c r="AB204" s="93"/>
      <c r="AC204" s="93"/>
      <c r="AD204" s="92">
        <v>96</v>
      </c>
      <c r="AE204" s="92"/>
      <c r="AF204" s="92"/>
      <c r="AG204" s="92"/>
      <c r="AH204" s="92"/>
      <c r="AI204" s="92"/>
      <c r="AJ204" s="92"/>
      <c r="AK204" s="92"/>
      <c r="AL204" s="92"/>
      <c r="AM204" s="92"/>
      <c r="AN204" s="92"/>
      <c r="AO204" s="93">
        <v>2.2898032200357799E-3</v>
      </c>
      <c r="AP204" s="93"/>
      <c r="AQ204" s="93"/>
      <c r="AR204" s="93"/>
      <c r="AS204" s="93"/>
      <c r="AT204" s="93"/>
      <c r="AU204" s="93"/>
    </row>
    <row r="205" spans="2:47" s="1" customFormat="1" ht="12.3" customHeight="1" x14ac:dyDescent="0.15">
      <c r="B205" s="90" t="s">
        <v>1169</v>
      </c>
      <c r="C205" s="90"/>
      <c r="D205" s="90"/>
      <c r="E205" s="90"/>
      <c r="F205" s="90"/>
      <c r="G205" s="103">
        <v>21043819.120000001</v>
      </c>
      <c r="H205" s="103"/>
      <c r="I205" s="103"/>
      <c r="J205" s="103"/>
      <c r="K205" s="103"/>
      <c r="L205" s="103"/>
      <c r="M205" s="103"/>
      <c r="N205" s="103"/>
      <c r="O205" s="103"/>
      <c r="P205" s="103"/>
      <c r="Q205" s="103"/>
      <c r="R205" s="103"/>
      <c r="S205" s="93">
        <v>7.1837887201335604E-3</v>
      </c>
      <c r="T205" s="93"/>
      <c r="U205" s="93"/>
      <c r="V205" s="93"/>
      <c r="W205" s="93"/>
      <c r="X205" s="93"/>
      <c r="Y205" s="93"/>
      <c r="Z205" s="93"/>
      <c r="AA205" s="93"/>
      <c r="AB205" s="93"/>
      <c r="AC205" s="93"/>
      <c r="AD205" s="92">
        <v>215</v>
      </c>
      <c r="AE205" s="92"/>
      <c r="AF205" s="92"/>
      <c r="AG205" s="92"/>
      <c r="AH205" s="92"/>
      <c r="AI205" s="92"/>
      <c r="AJ205" s="92"/>
      <c r="AK205" s="92"/>
      <c r="AL205" s="92"/>
      <c r="AM205" s="92"/>
      <c r="AN205" s="92"/>
      <c r="AO205" s="93">
        <v>5.1282051282051299E-3</v>
      </c>
      <c r="AP205" s="93"/>
      <c r="AQ205" s="93"/>
      <c r="AR205" s="93"/>
      <c r="AS205" s="93"/>
      <c r="AT205" s="93"/>
      <c r="AU205" s="93"/>
    </row>
    <row r="206" spans="2:47" s="1" customFormat="1" ht="12.3" customHeight="1" x14ac:dyDescent="0.15">
      <c r="B206" s="90" t="s">
        <v>1170</v>
      </c>
      <c r="C206" s="90"/>
      <c r="D206" s="90"/>
      <c r="E206" s="90"/>
      <c r="F206" s="90"/>
      <c r="G206" s="103">
        <v>27135382.399999999</v>
      </c>
      <c r="H206" s="103"/>
      <c r="I206" s="103"/>
      <c r="J206" s="103"/>
      <c r="K206" s="103"/>
      <c r="L206" s="103"/>
      <c r="M206" s="103"/>
      <c r="N206" s="103"/>
      <c r="O206" s="103"/>
      <c r="P206" s="103"/>
      <c r="Q206" s="103"/>
      <c r="R206" s="103"/>
      <c r="S206" s="93">
        <v>9.2632830994239506E-3</v>
      </c>
      <c r="T206" s="93"/>
      <c r="U206" s="93"/>
      <c r="V206" s="93"/>
      <c r="W206" s="93"/>
      <c r="X206" s="93"/>
      <c r="Y206" s="93"/>
      <c r="Z206" s="93"/>
      <c r="AA206" s="93"/>
      <c r="AB206" s="93"/>
      <c r="AC206" s="93"/>
      <c r="AD206" s="92">
        <v>303</v>
      </c>
      <c r="AE206" s="92"/>
      <c r="AF206" s="92"/>
      <c r="AG206" s="92"/>
      <c r="AH206" s="92"/>
      <c r="AI206" s="92"/>
      <c r="AJ206" s="92"/>
      <c r="AK206" s="92"/>
      <c r="AL206" s="92"/>
      <c r="AM206" s="92"/>
      <c r="AN206" s="92"/>
      <c r="AO206" s="93">
        <v>7.22719141323793E-3</v>
      </c>
      <c r="AP206" s="93"/>
      <c r="AQ206" s="93"/>
      <c r="AR206" s="93"/>
      <c r="AS206" s="93"/>
      <c r="AT206" s="93"/>
      <c r="AU206" s="93"/>
    </row>
    <row r="207" spans="2:47" s="1" customFormat="1" ht="12.3" customHeight="1" x14ac:dyDescent="0.15">
      <c r="B207" s="90" t="s">
        <v>1171</v>
      </c>
      <c r="C207" s="90"/>
      <c r="D207" s="90"/>
      <c r="E207" s="90"/>
      <c r="F207" s="90"/>
      <c r="G207" s="103">
        <v>1596894.07</v>
      </c>
      <c r="H207" s="103"/>
      <c r="I207" s="103"/>
      <c r="J207" s="103"/>
      <c r="K207" s="103"/>
      <c r="L207" s="103"/>
      <c r="M207" s="103"/>
      <c r="N207" s="103"/>
      <c r="O207" s="103"/>
      <c r="P207" s="103"/>
      <c r="Q207" s="103"/>
      <c r="R207" s="103"/>
      <c r="S207" s="93">
        <v>5.4513629593078204E-4</v>
      </c>
      <c r="T207" s="93"/>
      <c r="U207" s="93"/>
      <c r="V207" s="93"/>
      <c r="W207" s="93"/>
      <c r="X207" s="93"/>
      <c r="Y207" s="93"/>
      <c r="Z207" s="93"/>
      <c r="AA207" s="93"/>
      <c r="AB207" s="93"/>
      <c r="AC207" s="93"/>
      <c r="AD207" s="92">
        <v>25</v>
      </c>
      <c r="AE207" s="92"/>
      <c r="AF207" s="92"/>
      <c r="AG207" s="92"/>
      <c r="AH207" s="92"/>
      <c r="AI207" s="92"/>
      <c r="AJ207" s="92"/>
      <c r="AK207" s="92"/>
      <c r="AL207" s="92"/>
      <c r="AM207" s="92"/>
      <c r="AN207" s="92"/>
      <c r="AO207" s="93">
        <v>5.9630292188431698E-4</v>
      </c>
      <c r="AP207" s="93"/>
      <c r="AQ207" s="93"/>
      <c r="AR207" s="93"/>
      <c r="AS207" s="93"/>
      <c r="AT207" s="93"/>
      <c r="AU207" s="93"/>
    </row>
    <row r="208" spans="2:47" s="1" customFormat="1" ht="12.3" customHeight="1" x14ac:dyDescent="0.15">
      <c r="B208" s="90" t="s">
        <v>1172</v>
      </c>
      <c r="C208" s="90"/>
      <c r="D208" s="90"/>
      <c r="E208" s="90"/>
      <c r="F208" s="90"/>
      <c r="G208" s="103">
        <v>26024397.75</v>
      </c>
      <c r="H208" s="103"/>
      <c r="I208" s="103"/>
      <c r="J208" s="103"/>
      <c r="K208" s="103"/>
      <c r="L208" s="103"/>
      <c r="M208" s="103"/>
      <c r="N208" s="103"/>
      <c r="O208" s="103"/>
      <c r="P208" s="103"/>
      <c r="Q208" s="103"/>
      <c r="R208" s="103"/>
      <c r="S208" s="93">
        <v>8.8840230919414592E-3</v>
      </c>
      <c r="T208" s="93"/>
      <c r="U208" s="93"/>
      <c r="V208" s="93"/>
      <c r="W208" s="93"/>
      <c r="X208" s="93"/>
      <c r="Y208" s="93"/>
      <c r="Z208" s="93"/>
      <c r="AA208" s="93"/>
      <c r="AB208" s="93"/>
      <c r="AC208" s="93"/>
      <c r="AD208" s="92">
        <v>167</v>
      </c>
      <c r="AE208" s="92"/>
      <c r="AF208" s="92"/>
      <c r="AG208" s="92"/>
      <c r="AH208" s="92"/>
      <c r="AI208" s="92"/>
      <c r="AJ208" s="92"/>
      <c r="AK208" s="92"/>
      <c r="AL208" s="92"/>
      <c r="AM208" s="92"/>
      <c r="AN208" s="92"/>
      <c r="AO208" s="93">
        <v>3.9833035181872402E-3</v>
      </c>
      <c r="AP208" s="93"/>
      <c r="AQ208" s="93"/>
      <c r="AR208" s="93"/>
      <c r="AS208" s="93"/>
      <c r="AT208" s="93"/>
      <c r="AU208" s="93"/>
    </row>
    <row r="209" spans="2:47" s="1" customFormat="1" ht="12.3" customHeight="1" x14ac:dyDescent="0.15">
      <c r="B209" s="90" t="s">
        <v>1173</v>
      </c>
      <c r="C209" s="90"/>
      <c r="D209" s="90"/>
      <c r="E209" s="90"/>
      <c r="F209" s="90"/>
      <c r="G209" s="103">
        <v>21477297.75</v>
      </c>
      <c r="H209" s="103"/>
      <c r="I209" s="103"/>
      <c r="J209" s="103"/>
      <c r="K209" s="103"/>
      <c r="L209" s="103"/>
      <c r="M209" s="103"/>
      <c r="N209" s="103"/>
      <c r="O209" s="103"/>
      <c r="P209" s="103"/>
      <c r="Q209" s="103"/>
      <c r="R209" s="103"/>
      <c r="S209" s="93">
        <v>7.3317665598429602E-3</v>
      </c>
      <c r="T209" s="93"/>
      <c r="U209" s="93"/>
      <c r="V209" s="93"/>
      <c r="W209" s="93"/>
      <c r="X209" s="93"/>
      <c r="Y209" s="93"/>
      <c r="Z209" s="93"/>
      <c r="AA209" s="93"/>
      <c r="AB209" s="93"/>
      <c r="AC209" s="93"/>
      <c r="AD209" s="92">
        <v>132</v>
      </c>
      <c r="AE209" s="92"/>
      <c r="AF209" s="92"/>
      <c r="AG209" s="92"/>
      <c r="AH209" s="92"/>
      <c r="AI209" s="92"/>
      <c r="AJ209" s="92"/>
      <c r="AK209" s="92"/>
      <c r="AL209" s="92"/>
      <c r="AM209" s="92"/>
      <c r="AN209" s="92"/>
      <c r="AO209" s="93">
        <v>3.1484794275491901E-3</v>
      </c>
      <c r="AP209" s="93"/>
      <c r="AQ209" s="93"/>
      <c r="AR209" s="93"/>
      <c r="AS209" s="93"/>
      <c r="AT209" s="93"/>
      <c r="AU209" s="93"/>
    </row>
    <row r="210" spans="2:47" s="1" customFormat="1" ht="12.3" customHeight="1" x14ac:dyDescent="0.15">
      <c r="B210" s="90" t="s">
        <v>1174</v>
      </c>
      <c r="C210" s="90"/>
      <c r="D210" s="90"/>
      <c r="E210" s="90"/>
      <c r="F210" s="90"/>
      <c r="G210" s="103">
        <v>2544104.29</v>
      </c>
      <c r="H210" s="103"/>
      <c r="I210" s="103"/>
      <c r="J210" s="103"/>
      <c r="K210" s="103"/>
      <c r="L210" s="103"/>
      <c r="M210" s="103"/>
      <c r="N210" s="103"/>
      <c r="O210" s="103"/>
      <c r="P210" s="103"/>
      <c r="Q210" s="103"/>
      <c r="R210" s="103"/>
      <c r="S210" s="93">
        <v>8.6848815783517304E-4</v>
      </c>
      <c r="T210" s="93"/>
      <c r="U210" s="93"/>
      <c r="V210" s="93"/>
      <c r="W210" s="93"/>
      <c r="X210" s="93"/>
      <c r="Y210" s="93"/>
      <c r="Z210" s="93"/>
      <c r="AA210" s="93"/>
      <c r="AB210" s="93"/>
      <c r="AC210" s="93"/>
      <c r="AD210" s="92">
        <v>31</v>
      </c>
      <c r="AE210" s="92"/>
      <c r="AF210" s="92"/>
      <c r="AG210" s="92"/>
      <c r="AH210" s="92"/>
      <c r="AI210" s="92"/>
      <c r="AJ210" s="92"/>
      <c r="AK210" s="92"/>
      <c r="AL210" s="92"/>
      <c r="AM210" s="92"/>
      <c r="AN210" s="92"/>
      <c r="AO210" s="93">
        <v>7.3941562313655299E-4</v>
      </c>
      <c r="AP210" s="93"/>
      <c r="AQ210" s="93"/>
      <c r="AR210" s="93"/>
      <c r="AS210" s="93"/>
      <c r="AT210" s="93"/>
      <c r="AU210" s="93"/>
    </row>
    <row r="211" spans="2:47" s="1" customFormat="1" ht="12.3" customHeight="1" x14ac:dyDescent="0.15">
      <c r="B211" s="90" t="s">
        <v>1175</v>
      </c>
      <c r="C211" s="90"/>
      <c r="D211" s="90"/>
      <c r="E211" s="90"/>
      <c r="F211" s="90"/>
      <c r="G211" s="103">
        <v>16422345.08</v>
      </c>
      <c r="H211" s="103"/>
      <c r="I211" s="103"/>
      <c r="J211" s="103"/>
      <c r="K211" s="103"/>
      <c r="L211" s="103"/>
      <c r="M211" s="103"/>
      <c r="N211" s="103"/>
      <c r="O211" s="103"/>
      <c r="P211" s="103"/>
      <c r="Q211" s="103"/>
      <c r="R211" s="103"/>
      <c r="S211" s="93">
        <v>5.60614290928408E-3</v>
      </c>
      <c r="T211" s="93"/>
      <c r="U211" s="93"/>
      <c r="V211" s="93"/>
      <c r="W211" s="93"/>
      <c r="X211" s="93"/>
      <c r="Y211" s="93"/>
      <c r="Z211" s="93"/>
      <c r="AA211" s="93"/>
      <c r="AB211" s="93"/>
      <c r="AC211" s="93"/>
      <c r="AD211" s="92">
        <v>200</v>
      </c>
      <c r="AE211" s="92"/>
      <c r="AF211" s="92"/>
      <c r="AG211" s="92"/>
      <c r="AH211" s="92"/>
      <c r="AI211" s="92"/>
      <c r="AJ211" s="92"/>
      <c r="AK211" s="92"/>
      <c r="AL211" s="92"/>
      <c r="AM211" s="92"/>
      <c r="AN211" s="92"/>
      <c r="AO211" s="93">
        <v>4.7704233750745402E-3</v>
      </c>
      <c r="AP211" s="93"/>
      <c r="AQ211" s="93"/>
      <c r="AR211" s="93"/>
      <c r="AS211" s="93"/>
      <c r="AT211" s="93"/>
      <c r="AU211" s="93"/>
    </row>
    <row r="212" spans="2:47" s="1" customFormat="1" ht="12.3" customHeight="1" x14ac:dyDescent="0.15">
      <c r="B212" s="90" t="s">
        <v>1176</v>
      </c>
      <c r="C212" s="90"/>
      <c r="D212" s="90"/>
      <c r="E212" s="90"/>
      <c r="F212" s="90"/>
      <c r="G212" s="103">
        <v>3321042.15</v>
      </c>
      <c r="H212" s="103"/>
      <c r="I212" s="103"/>
      <c r="J212" s="103"/>
      <c r="K212" s="103"/>
      <c r="L212" s="103"/>
      <c r="M212" s="103"/>
      <c r="N212" s="103"/>
      <c r="O212" s="103"/>
      <c r="P212" s="103"/>
      <c r="Q212" s="103"/>
      <c r="R212" s="103"/>
      <c r="S212" s="93">
        <v>1.13371365721272E-3</v>
      </c>
      <c r="T212" s="93"/>
      <c r="U212" s="93"/>
      <c r="V212" s="93"/>
      <c r="W212" s="93"/>
      <c r="X212" s="93"/>
      <c r="Y212" s="93"/>
      <c r="Z212" s="93"/>
      <c r="AA212" s="93"/>
      <c r="AB212" s="93"/>
      <c r="AC212" s="93"/>
      <c r="AD212" s="92">
        <v>29</v>
      </c>
      <c r="AE212" s="92"/>
      <c r="AF212" s="92"/>
      <c r="AG212" s="92"/>
      <c r="AH212" s="92"/>
      <c r="AI212" s="92"/>
      <c r="AJ212" s="92"/>
      <c r="AK212" s="92"/>
      <c r="AL212" s="92"/>
      <c r="AM212" s="92"/>
      <c r="AN212" s="92"/>
      <c r="AO212" s="93">
        <v>6.9171138938580801E-4</v>
      </c>
      <c r="AP212" s="93"/>
      <c r="AQ212" s="93"/>
      <c r="AR212" s="93"/>
      <c r="AS212" s="93"/>
      <c r="AT212" s="93"/>
      <c r="AU212" s="93"/>
    </row>
    <row r="213" spans="2:47" s="1" customFormat="1" ht="12.3" customHeight="1" x14ac:dyDescent="0.15">
      <c r="B213" s="90" t="s">
        <v>1177</v>
      </c>
      <c r="C213" s="90"/>
      <c r="D213" s="90"/>
      <c r="E213" s="90"/>
      <c r="F213" s="90"/>
      <c r="G213" s="103">
        <v>4320635.49</v>
      </c>
      <c r="H213" s="103"/>
      <c r="I213" s="103"/>
      <c r="J213" s="103"/>
      <c r="K213" s="103"/>
      <c r="L213" s="103"/>
      <c r="M213" s="103"/>
      <c r="N213" s="103"/>
      <c r="O213" s="103"/>
      <c r="P213" s="103"/>
      <c r="Q213" s="103"/>
      <c r="R213" s="103"/>
      <c r="S213" s="93">
        <v>1.47494769461175E-3</v>
      </c>
      <c r="T213" s="93"/>
      <c r="U213" s="93"/>
      <c r="V213" s="93"/>
      <c r="W213" s="93"/>
      <c r="X213" s="93"/>
      <c r="Y213" s="93"/>
      <c r="Z213" s="93"/>
      <c r="AA213" s="93"/>
      <c r="AB213" s="93"/>
      <c r="AC213" s="93"/>
      <c r="AD213" s="92">
        <v>33</v>
      </c>
      <c r="AE213" s="92"/>
      <c r="AF213" s="92"/>
      <c r="AG213" s="92"/>
      <c r="AH213" s="92"/>
      <c r="AI213" s="92"/>
      <c r="AJ213" s="92"/>
      <c r="AK213" s="92"/>
      <c r="AL213" s="92"/>
      <c r="AM213" s="92"/>
      <c r="AN213" s="92"/>
      <c r="AO213" s="93">
        <v>7.8711985688729904E-4</v>
      </c>
      <c r="AP213" s="93"/>
      <c r="AQ213" s="93"/>
      <c r="AR213" s="93"/>
      <c r="AS213" s="93"/>
      <c r="AT213" s="93"/>
      <c r="AU213" s="93"/>
    </row>
    <row r="214" spans="2:47" s="1" customFormat="1" ht="12.3" customHeight="1" x14ac:dyDescent="0.15">
      <c r="B214" s="90" t="s">
        <v>1178</v>
      </c>
      <c r="C214" s="90"/>
      <c r="D214" s="90"/>
      <c r="E214" s="90"/>
      <c r="F214" s="90"/>
      <c r="G214" s="103">
        <v>1275502.44</v>
      </c>
      <c r="H214" s="103"/>
      <c r="I214" s="103"/>
      <c r="J214" s="103"/>
      <c r="K214" s="103"/>
      <c r="L214" s="103"/>
      <c r="M214" s="103"/>
      <c r="N214" s="103"/>
      <c r="O214" s="103"/>
      <c r="P214" s="103"/>
      <c r="Q214" s="103"/>
      <c r="R214" s="103"/>
      <c r="S214" s="93">
        <v>4.3542191598987799E-4</v>
      </c>
      <c r="T214" s="93"/>
      <c r="U214" s="93"/>
      <c r="V214" s="93"/>
      <c r="W214" s="93"/>
      <c r="X214" s="93"/>
      <c r="Y214" s="93"/>
      <c r="Z214" s="93"/>
      <c r="AA214" s="93"/>
      <c r="AB214" s="93"/>
      <c r="AC214" s="93"/>
      <c r="AD214" s="92">
        <v>13</v>
      </c>
      <c r="AE214" s="92"/>
      <c r="AF214" s="92"/>
      <c r="AG214" s="92"/>
      <c r="AH214" s="92"/>
      <c r="AI214" s="92"/>
      <c r="AJ214" s="92"/>
      <c r="AK214" s="92"/>
      <c r="AL214" s="92"/>
      <c r="AM214" s="92"/>
      <c r="AN214" s="92"/>
      <c r="AO214" s="93">
        <v>3.1007751937984498E-4</v>
      </c>
      <c r="AP214" s="93"/>
      <c r="AQ214" s="93"/>
      <c r="AR214" s="93"/>
      <c r="AS214" s="93"/>
      <c r="AT214" s="93"/>
      <c r="AU214" s="93"/>
    </row>
    <row r="215" spans="2:47" s="1" customFormat="1" ht="12.3" customHeight="1" x14ac:dyDescent="0.15">
      <c r="B215" s="90" t="s">
        <v>1179</v>
      </c>
      <c r="C215" s="90"/>
      <c r="D215" s="90"/>
      <c r="E215" s="90"/>
      <c r="F215" s="90"/>
      <c r="G215" s="103">
        <v>63099.5</v>
      </c>
      <c r="H215" s="103"/>
      <c r="I215" s="103"/>
      <c r="J215" s="103"/>
      <c r="K215" s="103"/>
      <c r="L215" s="103"/>
      <c r="M215" s="103"/>
      <c r="N215" s="103"/>
      <c r="O215" s="103"/>
      <c r="P215" s="103"/>
      <c r="Q215" s="103"/>
      <c r="R215" s="103"/>
      <c r="S215" s="93">
        <v>2.1540456785016699E-5</v>
      </c>
      <c r="T215" s="93"/>
      <c r="U215" s="93"/>
      <c r="V215" s="93"/>
      <c r="W215" s="93"/>
      <c r="X215" s="93"/>
      <c r="Y215" s="93"/>
      <c r="Z215" s="93"/>
      <c r="AA215" s="93"/>
      <c r="AB215" s="93"/>
      <c r="AC215" s="93"/>
      <c r="AD215" s="92">
        <v>1</v>
      </c>
      <c r="AE215" s="92"/>
      <c r="AF215" s="92"/>
      <c r="AG215" s="92"/>
      <c r="AH215" s="92"/>
      <c r="AI215" s="92"/>
      <c r="AJ215" s="92"/>
      <c r="AK215" s="92"/>
      <c r="AL215" s="92"/>
      <c r="AM215" s="92"/>
      <c r="AN215" s="92"/>
      <c r="AO215" s="93">
        <v>2.38521168753727E-5</v>
      </c>
      <c r="AP215" s="93"/>
      <c r="AQ215" s="93"/>
      <c r="AR215" s="93"/>
      <c r="AS215" s="93"/>
      <c r="AT215" s="93"/>
      <c r="AU215" s="93"/>
    </row>
    <row r="216" spans="2:47" s="1" customFormat="1" ht="12.3" customHeight="1" x14ac:dyDescent="0.15">
      <c r="B216" s="90" t="s">
        <v>1180</v>
      </c>
      <c r="C216" s="90"/>
      <c r="D216" s="90"/>
      <c r="E216" s="90"/>
      <c r="F216" s="90"/>
      <c r="G216" s="103">
        <v>2708447845.6200099</v>
      </c>
      <c r="H216" s="103"/>
      <c r="I216" s="103"/>
      <c r="J216" s="103"/>
      <c r="K216" s="103"/>
      <c r="L216" s="103"/>
      <c r="M216" s="103"/>
      <c r="N216" s="103"/>
      <c r="O216" s="103"/>
      <c r="P216" s="103"/>
      <c r="Q216" s="103"/>
      <c r="R216" s="103"/>
      <c r="S216" s="93">
        <v>0.92459058745393097</v>
      </c>
      <c r="T216" s="93"/>
      <c r="U216" s="93"/>
      <c r="V216" s="93"/>
      <c r="W216" s="93"/>
      <c r="X216" s="93"/>
      <c r="Y216" s="93"/>
      <c r="Z216" s="93"/>
      <c r="AA216" s="93"/>
      <c r="AB216" s="93"/>
      <c r="AC216" s="93"/>
      <c r="AD216" s="92">
        <v>39691</v>
      </c>
      <c r="AE216" s="92"/>
      <c r="AF216" s="92"/>
      <c r="AG216" s="92"/>
      <c r="AH216" s="92"/>
      <c r="AI216" s="92"/>
      <c r="AJ216" s="92"/>
      <c r="AK216" s="92"/>
      <c r="AL216" s="92"/>
      <c r="AM216" s="92"/>
      <c r="AN216" s="92"/>
      <c r="AO216" s="93">
        <v>0.94671437090041699</v>
      </c>
      <c r="AP216" s="93"/>
      <c r="AQ216" s="93"/>
      <c r="AR216" s="93"/>
      <c r="AS216" s="93"/>
      <c r="AT216" s="93"/>
      <c r="AU216" s="93"/>
    </row>
    <row r="217" spans="2:47" s="1" customFormat="1" ht="12.75" customHeight="1" x14ac:dyDescent="0.15">
      <c r="B217" s="99"/>
      <c r="C217" s="99"/>
      <c r="D217" s="99"/>
      <c r="E217" s="99"/>
      <c r="F217" s="99"/>
      <c r="G217" s="104">
        <v>2929348278.4400101</v>
      </c>
      <c r="H217" s="104"/>
      <c r="I217" s="104"/>
      <c r="J217" s="104"/>
      <c r="K217" s="104"/>
      <c r="L217" s="104"/>
      <c r="M217" s="104"/>
      <c r="N217" s="104"/>
      <c r="O217" s="104"/>
      <c r="P217" s="104"/>
      <c r="Q217" s="104"/>
      <c r="R217" s="104"/>
      <c r="S217" s="95">
        <v>1</v>
      </c>
      <c r="T217" s="95"/>
      <c r="U217" s="95"/>
      <c r="V217" s="95"/>
      <c r="W217" s="95"/>
      <c r="X217" s="95"/>
      <c r="Y217" s="95"/>
      <c r="Z217" s="95"/>
      <c r="AA217" s="95"/>
      <c r="AB217" s="95"/>
      <c r="AC217" s="95"/>
      <c r="AD217" s="94">
        <v>41925</v>
      </c>
      <c r="AE217" s="94"/>
      <c r="AF217" s="94"/>
      <c r="AG217" s="94"/>
      <c r="AH217" s="94"/>
      <c r="AI217" s="94"/>
      <c r="AJ217" s="94"/>
      <c r="AK217" s="94"/>
      <c r="AL217" s="94"/>
      <c r="AM217" s="94"/>
      <c r="AN217" s="94"/>
      <c r="AO217" s="95">
        <v>1</v>
      </c>
      <c r="AP217" s="95"/>
      <c r="AQ217" s="95"/>
      <c r="AR217" s="95"/>
      <c r="AS217" s="95"/>
      <c r="AT217" s="95"/>
      <c r="AU217" s="95"/>
    </row>
    <row r="218" spans="2:47" s="1" customFormat="1" ht="9" customHeight="1" x14ac:dyDescent="0.15"/>
    <row r="219" spans="2:47" s="1" customFormat="1" ht="19.2" customHeight="1" x14ac:dyDescent="0.15">
      <c r="B219" s="82" t="s">
        <v>1227</v>
      </c>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row>
    <row r="220" spans="2:47" s="1" customFormat="1" ht="7.95" customHeight="1" x14ac:dyDescent="0.15"/>
    <row r="221" spans="2:47" s="1" customFormat="1" ht="12.3" customHeight="1" x14ac:dyDescent="0.15">
      <c r="B221" s="99"/>
      <c r="C221" s="99"/>
      <c r="D221" s="99"/>
      <c r="E221" s="99"/>
      <c r="F221" s="76" t="s">
        <v>1103</v>
      </c>
      <c r="G221" s="76"/>
      <c r="H221" s="76"/>
      <c r="I221" s="76"/>
      <c r="J221" s="76"/>
      <c r="K221" s="76"/>
      <c r="L221" s="76"/>
      <c r="M221" s="76"/>
      <c r="N221" s="76"/>
      <c r="O221" s="76"/>
      <c r="P221" s="76"/>
      <c r="Q221" s="76"/>
      <c r="R221" s="76" t="s">
        <v>1104</v>
      </c>
      <c r="S221" s="76"/>
      <c r="T221" s="76"/>
      <c r="U221" s="76"/>
      <c r="V221" s="76"/>
      <c r="W221" s="76"/>
      <c r="X221" s="76"/>
      <c r="Y221" s="76"/>
      <c r="Z221" s="76"/>
      <c r="AA221" s="76"/>
      <c r="AB221" s="76"/>
      <c r="AC221" s="76" t="s">
        <v>1105</v>
      </c>
      <c r="AD221" s="76"/>
      <c r="AE221" s="76"/>
      <c r="AF221" s="76"/>
      <c r="AG221" s="76"/>
      <c r="AH221" s="76"/>
      <c r="AI221" s="76"/>
      <c r="AJ221" s="76"/>
      <c r="AK221" s="76"/>
      <c r="AL221" s="76"/>
      <c r="AM221" s="76"/>
      <c r="AN221" s="76" t="s">
        <v>1104</v>
      </c>
      <c r="AO221" s="76"/>
      <c r="AP221" s="76"/>
      <c r="AQ221" s="76"/>
      <c r="AR221" s="76"/>
      <c r="AS221" s="76"/>
      <c r="AT221" s="76"/>
    </row>
    <row r="222" spans="2:47" s="1" customFormat="1" ht="12.3" customHeight="1" x14ac:dyDescent="0.15">
      <c r="B222" s="90" t="s">
        <v>1181</v>
      </c>
      <c r="C222" s="90"/>
      <c r="D222" s="90"/>
      <c r="E222" s="90"/>
      <c r="F222" s="103">
        <v>2929348278.4400101</v>
      </c>
      <c r="G222" s="103"/>
      <c r="H222" s="103"/>
      <c r="I222" s="103"/>
      <c r="J222" s="103"/>
      <c r="K222" s="103"/>
      <c r="L222" s="103"/>
      <c r="M222" s="103"/>
      <c r="N222" s="103"/>
      <c r="O222" s="103"/>
      <c r="P222" s="103"/>
      <c r="Q222" s="103"/>
      <c r="R222" s="93">
        <v>1</v>
      </c>
      <c r="S222" s="93"/>
      <c r="T222" s="93"/>
      <c r="U222" s="93"/>
      <c r="V222" s="93"/>
      <c r="W222" s="93"/>
      <c r="X222" s="93"/>
      <c r="Y222" s="93"/>
      <c r="Z222" s="93"/>
      <c r="AA222" s="93"/>
      <c r="AB222" s="93"/>
      <c r="AC222" s="92">
        <v>41925</v>
      </c>
      <c r="AD222" s="92"/>
      <c r="AE222" s="92"/>
      <c r="AF222" s="92"/>
      <c r="AG222" s="92"/>
      <c r="AH222" s="92"/>
      <c r="AI222" s="92"/>
      <c r="AJ222" s="92"/>
      <c r="AK222" s="92"/>
      <c r="AL222" s="92"/>
      <c r="AM222" s="92"/>
      <c r="AN222" s="93">
        <v>1</v>
      </c>
      <c r="AO222" s="93"/>
      <c r="AP222" s="93"/>
      <c r="AQ222" s="93"/>
      <c r="AR222" s="93"/>
      <c r="AS222" s="93"/>
      <c r="AT222" s="93"/>
    </row>
    <row r="223" spans="2:47" s="1" customFormat="1" ht="12.3" customHeight="1" x14ac:dyDescent="0.15">
      <c r="B223" s="99"/>
      <c r="C223" s="99"/>
      <c r="D223" s="99"/>
      <c r="E223" s="99"/>
      <c r="F223" s="104">
        <v>2929348278.4400101</v>
      </c>
      <c r="G223" s="104"/>
      <c r="H223" s="104"/>
      <c r="I223" s="104"/>
      <c r="J223" s="104"/>
      <c r="K223" s="104"/>
      <c r="L223" s="104"/>
      <c r="M223" s="104"/>
      <c r="N223" s="104"/>
      <c r="O223" s="104"/>
      <c r="P223" s="104"/>
      <c r="Q223" s="104"/>
      <c r="R223" s="95">
        <v>1</v>
      </c>
      <c r="S223" s="95"/>
      <c r="T223" s="95"/>
      <c r="U223" s="95"/>
      <c r="V223" s="95"/>
      <c r="W223" s="95"/>
      <c r="X223" s="95"/>
      <c r="Y223" s="95"/>
      <c r="Z223" s="95"/>
      <c r="AA223" s="95"/>
      <c r="AB223" s="95"/>
      <c r="AC223" s="94">
        <v>41925</v>
      </c>
      <c r="AD223" s="94"/>
      <c r="AE223" s="94"/>
      <c r="AF223" s="94"/>
      <c r="AG223" s="94"/>
      <c r="AH223" s="94"/>
      <c r="AI223" s="94"/>
      <c r="AJ223" s="94"/>
      <c r="AK223" s="94"/>
      <c r="AL223" s="94"/>
      <c r="AM223" s="94"/>
      <c r="AN223" s="95">
        <v>1</v>
      </c>
      <c r="AO223" s="95"/>
      <c r="AP223" s="95"/>
      <c r="AQ223" s="95"/>
      <c r="AR223" s="95"/>
      <c r="AS223" s="95"/>
      <c r="AT223" s="95"/>
    </row>
    <row r="224" spans="2:47" s="1" customFormat="1" ht="17.55" customHeight="1" x14ac:dyDescent="0.15"/>
    <row r="225" spans="2:47" s="1" customFormat="1" ht="19.2" customHeight="1" x14ac:dyDescent="0.15">
      <c r="B225" s="82" t="s">
        <v>1228</v>
      </c>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row>
    <row r="226" spans="2:47" s="1" customFormat="1" ht="6.9" customHeight="1" x14ac:dyDescent="0.15"/>
    <row r="227" spans="2:47" s="1" customFormat="1" ht="13.35" customHeight="1" x14ac:dyDescent="0.15">
      <c r="B227" s="99"/>
      <c r="C227" s="99"/>
      <c r="D227" s="76" t="s">
        <v>1103</v>
      </c>
      <c r="E227" s="76"/>
      <c r="F227" s="76"/>
      <c r="G227" s="76"/>
      <c r="H227" s="76"/>
      <c r="I227" s="76"/>
      <c r="J227" s="76"/>
      <c r="K227" s="76"/>
      <c r="L227" s="76"/>
      <c r="M227" s="76"/>
      <c r="N227" s="76"/>
      <c r="O227" s="76"/>
      <c r="P227" s="76" t="s">
        <v>1104</v>
      </c>
      <c r="Q227" s="76"/>
      <c r="R227" s="76"/>
      <c r="S227" s="76"/>
      <c r="T227" s="76"/>
      <c r="U227" s="76"/>
      <c r="V227" s="76"/>
      <c r="W227" s="76"/>
      <c r="X227" s="76"/>
      <c r="Y227" s="76"/>
      <c r="Z227" s="76"/>
      <c r="AA227" s="76" t="s">
        <v>1105</v>
      </c>
      <c r="AB227" s="76"/>
      <c r="AC227" s="76"/>
      <c r="AD227" s="76"/>
      <c r="AE227" s="76"/>
      <c r="AF227" s="76"/>
      <c r="AG227" s="76"/>
      <c r="AH227" s="76"/>
      <c r="AI227" s="76"/>
      <c r="AJ227" s="76"/>
      <c r="AK227" s="76" t="s">
        <v>1104</v>
      </c>
      <c r="AL227" s="76"/>
      <c r="AM227" s="76"/>
      <c r="AN227" s="76"/>
      <c r="AO227" s="76"/>
      <c r="AP227" s="76"/>
      <c r="AQ227" s="76"/>
      <c r="AR227" s="76"/>
      <c r="AS227" s="76"/>
      <c r="AT227" s="76"/>
    </row>
    <row r="228" spans="2:47" s="1" customFormat="1" ht="12.3" customHeight="1" x14ac:dyDescent="0.15">
      <c r="B228" s="90" t="s">
        <v>1182</v>
      </c>
      <c r="C228" s="90"/>
      <c r="D228" s="103">
        <v>2825935339.5700102</v>
      </c>
      <c r="E228" s="103"/>
      <c r="F228" s="103"/>
      <c r="G228" s="103"/>
      <c r="H228" s="103"/>
      <c r="I228" s="103"/>
      <c r="J228" s="103"/>
      <c r="K228" s="103"/>
      <c r="L228" s="103"/>
      <c r="M228" s="103"/>
      <c r="N228" s="103"/>
      <c r="O228" s="103"/>
      <c r="P228" s="93">
        <v>0.96469762928801694</v>
      </c>
      <c r="Q228" s="93"/>
      <c r="R228" s="93"/>
      <c r="S228" s="93"/>
      <c r="T228" s="93"/>
      <c r="U228" s="93"/>
      <c r="V228" s="93"/>
      <c r="W228" s="93"/>
      <c r="X228" s="93"/>
      <c r="Y228" s="93"/>
      <c r="Z228" s="93"/>
      <c r="AA228" s="92">
        <v>40710</v>
      </c>
      <c r="AB228" s="92"/>
      <c r="AC228" s="92"/>
      <c r="AD228" s="92"/>
      <c r="AE228" s="92"/>
      <c r="AF228" s="92"/>
      <c r="AG228" s="92"/>
      <c r="AH228" s="92"/>
      <c r="AI228" s="92"/>
      <c r="AJ228" s="92"/>
      <c r="AK228" s="93">
        <v>0.97101967799642197</v>
      </c>
      <c r="AL228" s="93"/>
      <c r="AM228" s="93"/>
      <c r="AN228" s="93"/>
      <c r="AO228" s="93"/>
      <c r="AP228" s="93"/>
      <c r="AQ228" s="93"/>
      <c r="AR228" s="93"/>
      <c r="AS228" s="93"/>
      <c r="AT228" s="93"/>
    </row>
    <row r="229" spans="2:47" s="1" customFormat="1" ht="12.3" customHeight="1" x14ac:dyDescent="0.15">
      <c r="B229" s="90" t="s">
        <v>1183</v>
      </c>
      <c r="C229" s="90"/>
      <c r="D229" s="103">
        <v>77348872.75</v>
      </c>
      <c r="E229" s="103"/>
      <c r="F229" s="103"/>
      <c r="G229" s="103"/>
      <c r="H229" s="103"/>
      <c r="I229" s="103"/>
      <c r="J229" s="103"/>
      <c r="K229" s="103"/>
      <c r="L229" s="103"/>
      <c r="M229" s="103"/>
      <c r="N229" s="103"/>
      <c r="O229" s="103"/>
      <c r="P229" s="93">
        <v>2.6404805915120299E-2</v>
      </c>
      <c r="Q229" s="93"/>
      <c r="R229" s="93"/>
      <c r="S229" s="93"/>
      <c r="T229" s="93"/>
      <c r="U229" s="93"/>
      <c r="V229" s="93"/>
      <c r="W229" s="93"/>
      <c r="X229" s="93"/>
      <c r="Y229" s="93"/>
      <c r="Z229" s="93"/>
      <c r="AA229" s="92">
        <v>526</v>
      </c>
      <c r="AB229" s="92"/>
      <c r="AC229" s="92"/>
      <c r="AD229" s="92"/>
      <c r="AE229" s="92"/>
      <c r="AF229" s="92"/>
      <c r="AG229" s="92"/>
      <c r="AH229" s="92"/>
      <c r="AI229" s="92"/>
      <c r="AJ229" s="92"/>
      <c r="AK229" s="93">
        <v>1.2546213476445999E-2</v>
      </c>
      <c r="AL229" s="93"/>
      <c r="AM229" s="93"/>
      <c r="AN229" s="93"/>
      <c r="AO229" s="93"/>
      <c r="AP229" s="93"/>
      <c r="AQ229" s="93"/>
      <c r="AR229" s="93"/>
      <c r="AS229" s="93"/>
      <c r="AT229" s="93"/>
    </row>
    <row r="230" spans="2:47" s="1" customFormat="1" ht="12.3" customHeight="1" x14ac:dyDescent="0.15">
      <c r="B230" s="90" t="s">
        <v>1184</v>
      </c>
      <c r="C230" s="90"/>
      <c r="D230" s="103">
        <v>26064066.120000001</v>
      </c>
      <c r="E230" s="103"/>
      <c r="F230" s="103"/>
      <c r="G230" s="103"/>
      <c r="H230" s="103"/>
      <c r="I230" s="103"/>
      <c r="J230" s="103"/>
      <c r="K230" s="103"/>
      <c r="L230" s="103"/>
      <c r="M230" s="103"/>
      <c r="N230" s="103"/>
      <c r="O230" s="103"/>
      <c r="P230" s="93">
        <v>8.8975647968633307E-3</v>
      </c>
      <c r="Q230" s="93"/>
      <c r="R230" s="93"/>
      <c r="S230" s="93"/>
      <c r="T230" s="93"/>
      <c r="U230" s="93"/>
      <c r="V230" s="93"/>
      <c r="W230" s="93"/>
      <c r="X230" s="93"/>
      <c r="Y230" s="93"/>
      <c r="Z230" s="93"/>
      <c r="AA230" s="92">
        <v>689</v>
      </c>
      <c r="AB230" s="92"/>
      <c r="AC230" s="92"/>
      <c r="AD230" s="92"/>
      <c r="AE230" s="92"/>
      <c r="AF230" s="92"/>
      <c r="AG230" s="92"/>
      <c r="AH230" s="92"/>
      <c r="AI230" s="92"/>
      <c r="AJ230" s="92"/>
      <c r="AK230" s="93">
        <v>1.6434108527131799E-2</v>
      </c>
      <c r="AL230" s="93"/>
      <c r="AM230" s="93"/>
      <c r="AN230" s="93"/>
      <c r="AO230" s="93"/>
      <c r="AP230" s="93"/>
      <c r="AQ230" s="93"/>
      <c r="AR230" s="93"/>
      <c r="AS230" s="93"/>
      <c r="AT230" s="93"/>
    </row>
    <row r="231" spans="2:47" s="1" customFormat="1" ht="12.3" customHeight="1" x14ac:dyDescent="0.15">
      <c r="B231" s="99"/>
      <c r="C231" s="99"/>
      <c r="D231" s="104">
        <v>2929348278.4400101</v>
      </c>
      <c r="E231" s="104"/>
      <c r="F231" s="104"/>
      <c r="G231" s="104"/>
      <c r="H231" s="104"/>
      <c r="I231" s="104"/>
      <c r="J231" s="104"/>
      <c r="K231" s="104"/>
      <c r="L231" s="104"/>
      <c r="M231" s="104"/>
      <c r="N231" s="104"/>
      <c r="O231" s="104"/>
      <c r="P231" s="95">
        <v>1</v>
      </c>
      <c r="Q231" s="95"/>
      <c r="R231" s="95"/>
      <c r="S231" s="95"/>
      <c r="T231" s="95"/>
      <c r="U231" s="95"/>
      <c r="V231" s="95"/>
      <c r="W231" s="95"/>
      <c r="X231" s="95"/>
      <c r="Y231" s="95"/>
      <c r="Z231" s="95"/>
      <c r="AA231" s="94">
        <v>41925</v>
      </c>
      <c r="AB231" s="94"/>
      <c r="AC231" s="94"/>
      <c r="AD231" s="94"/>
      <c r="AE231" s="94"/>
      <c r="AF231" s="94"/>
      <c r="AG231" s="94"/>
      <c r="AH231" s="94"/>
      <c r="AI231" s="94"/>
      <c r="AJ231" s="94"/>
      <c r="AK231" s="95">
        <v>1</v>
      </c>
      <c r="AL231" s="95"/>
      <c r="AM231" s="95"/>
      <c r="AN231" s="95"/>
      <c r="AO231" s="95"/>
      <c r="AP231" s="95"/>
      <c r="AQ231" s="95"/>
      <c r="AR231" s="95"/>
      <c r="AS231" s="95"/>
      <c r="AT231" s="95"/>
    </row>
    <row r="232" spans="2:47" s="1" customFormat="1" ht="9" customHeight="1" x14ac:dyDescent="0.15"/>
    <row r="233" spans="2:47" s="1" customFormat="1" ht="19.2" customHeight="1" x14ac:dyDescent="0.15">
      <c r="B233" s="82" t="s">
        <v>1229</v>
      </c>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row>
    <row r="234" spans="2:47" s="1" customFormat="1" ht="7.95" customHeight="1" x14ac:dyDescent="0.15"/>
    <row r="235" spans="2:47" s="1" customFormat="1" ht="12.75" customHeight="1" x14ac:dyDescent="0.15">
      <c r="B235" s="45"/>
      <c r="C235" s="76" t="s">
        <v>1103</v>
      </c>
      <c r="D235" s="76"/>
      <c r="E235" s="76"/>
      <c r="F235" s="76"/>
      <c r="G235" s="76"/>
      <c r="H235" s="76"/>
      <c r="I235" s="76"/>
      <c r="J235" s="76"/>
      <c r="K235" s="76"/>
      <c r="L235" s="76"/>
      <c r="M235" s="76"/>
      <c r="N235" s="76"/>
      <c r="O235" s="76" t="s">
        <v>1104</v>
      </c>
      <c r="P235" s="76"/>
      <c r="Q235" s="76"/>
      <c r="R235" s="76"/>
      <c r="S235" s="76"/>
      <c r="T235" s="76"/>
      <c r="U235" s="76"/>
      <c r="V235" s="76"/>
      <c r="W235" s="76"/>
      <c r="X235" s="76"/>
      <c r="Y235" s="76"/>
      <c r="Z235" s="76" t="s">
        <v>1105</v>
      </c>
      <c r="AA235" s="76"/>
      <c r="AB235" s="76"/>
      <c r="AC235" s="76"/>
      <c r="AD235" s="76"/>
      <c r="AE235" s="76"/>
      <c r="AF235" s="76"/>
      <c r="AG235" s="76"/>
      <c r="AH235" s="76"/>
      <c r="AI235" s="76"/>
      <c r="AJ235" s="76" t="s">
        <v>1104</v>
      </c>
      <c r="AK235" s="76"/>
      <c r="AL235" s="76"/>
      <c r="AM235" s="76"/>
      <c r="AN235" s="76"/>
      <c r="AO235" s="76"/>
      <c r="AP235" s="76"/>
      <c r="AQ235" s="76"/>
      <c r="AR235" s="76"/>
      <c r="AS235" s="76"/>
    </row>
    <row r="236" spans="2:47" s="1" customFormat="1" ht="11.1" customHeight="1" x14ac:dyDescent="0.15">
      <c r="B236" s="11" t="s">
        <v>1185</v>
      </c>
      <c r="C236" s="103">
        <v>124051627.28</v>
      </c>
      <c r="D236" s="103"/>
      <c r="E236" s="103"/>
      <c r="F236" s="103"/>
      <c r="G236" s="103"/>
      <c r="H236" s="103"/>
      <c r="I236" s="103"/>
      <c r="J236" s="103"/>
      <c r="K236" s="103"/>
      <c r="L236" s="103"/>
      <c r="M236" s="103"/>
      <c r="N236" s="103"/>
      <c r="O236" s="93">
        <v>4.2347858802935803E-2</v>
      </c>
      <c r="P236" s="93"/>
      <c r="Q236" s="93"/>
      <c r="R236" s="93"/>
      <c r="S236" s="93"/>
      <c r="T236" s="93"/>
      <c r="U236" s="93"/>
      <c r="V236" s="93"/>
      <c r="W236" s="93"/>
      <c r="X236" s="93"/>
      <c r="Y236" s="93"/>
      <c r="Z236" s="92">
        <v>8212</v>
      </c>
      <c r="AA236" s="92"/>
      <c r="AB236" s="92"/>
      <c r="AC236" s="92"/>
      <c r="AD236" s="92"/>
      <c r="AE236" s="92"/>
      <c r="AF236" s="92"/>
      <c r="AG236" s="92"/>
      <c r="AH236" s="92"/>
      <c r="AI236" s="92"/>
      <c r="AJ236" s="93">
        <v>0.19587358378056099</v>
      </c>
      <c r="AK236" s="93"/>
      <c r="AL236" s="93"/>
      <c r="AM236" s="93"/>
      <c r="AN236" s="93"/>
      <c r="AO236" s="93"/>
      <c r="AP236" s="93"/>
      <c r="AQ236" s="93"/>
      <c r="AR236" s="93"/>
      <c r="AS236" s="93"/>
    </row>
    <row r="237" spans="2:47" s="1" customFormat="1" ht="11.1" customHeight="1" x14ac:dyDescent="0.15">
      <c r="B237" s="11" t="s">
        <v>1186</v>
      </c>
      <c r="C237" s="103">
        <v>239809262.12</v>
      </c>
      <c r="D237" s="103"/>
      <c r="E237" s="103"/>
      <c r="F237" s="103"/>
      <c r="G237" s="103"/>
      <c r="H237" s="103"/>
      <c r="I237" s="103"/>
      <c r="J237" s="103"/>
      <c r="K237" s="103"/>
      <c r="L237" s="103"/>
      <c r="M237" s="103"/>
      <c r="N237" s="103"/>
      <c r="O237" s="93">
        <v>8.1864373685094499E-2</v>
      </c>
      <c r="P237" s="93"/>
      <c r="Q237" s="93"/>
      <c r="R237" s="93"/>
      <c r="S237" s="93"/>
      <c r="T237" s="93"/>
      <c r="U237" s="93"/>
      <c r="V237" s="93"/>
      <c r="W237" s="93"/>
      <c r="X237" s="93"/>
      <c r="Y237" s="93"/>
      <c r="Z237" s="92">
        <v>5779</v>
      </c>
      <c r="AA237" s="92"/>
      <c r="AB237" s="92"/>
      <c r="AC237" s="92"/>
      <c r="AD237" s="92"/>
      <c r="AE237" s="92"/>
      <c r="AF237" s="92"/>
      <c r="AG237" s="92"/>
      <c r="AH237" s="92"/>
      <c r="AI237" s="92"/>
      <c r="AJ237" s="93">
        <v>0.13784138342277899</v>
      </c>
      <c r="AK237" s="93"/>
      <c r="AL237" s="93"/>
      <c r="AM237" s="93"/>
      <c r="AN237" s="93"/>
      <c r="AO237" s="93"/>
      <c r="AP237" s="93"/>
      <c r="AQ237" s="93"/>
      <c r="AR237" s="93"/>
      <c r="AS237" s="93"/>
    </row>
    <row r="238" spans="2:47" s="1" customFormat="1" ht="11.1" customHeight="1" x14ac:dyDescent="0.15">
      <c r="B238" s="11" t="s">
        <v>1187</v>
      </c>
      <c r="C238" s="103">
        <v>335057165.96999902</v>
      </c>
      <c r="D238" s="103"/>
      <c r="E238" s="103"/>
      <c r="F238" s="103"/>
      <c r="G238" s="103"/>
      <c r="H238" s="103"/>
      <c r="I238" s="103"/>
      <c r="J238" s="103"/>
      <c r="K238" s="103"/>
      <c r="L238" s="103"/>
      <c r="M238" s="103"/>
      <c r="N238" s="103"/>
      <c r="O238" s="93">
        <v>0.114379423039595</v>
      </c>
      <c r="P238" s="93"/>
      <c r="Q238" s="93"/>
      <c r="R238" s="93"/>
      <c r="S238" s="93"/>
      <c r="T238" s="93"/>
      <c r="U238" s="93"/>
      <c r="V238" s="93"/>
      <c r="W238" s="93"/>
      <c r="X238" s="93"/>
      <c r="Y238" s="93"/>
      <c r="Z238" s="92">
        <v>5684</v>
      </c>
      <c r="AA238" s="92"/>
      <c r="AB238" s="92"/>
      <c r="AC238" s="92"/>
      <c r="AD238" s="92"/>
      <c r="AE238" s="92"/>
      <c r="AF238" s="92"/>
      <c r="AG238" s="92"/>
      <c r="AH238" s="92"/>
      <c r="AI238" s="92"/>
      <c r="AJ238" s="93">
        <v>0.13557543231961799</v>
      </c>
      <c r="AK238" s="93"/>
      <c r="AL238" s="93"/>
      <c r="AM238" s="93"/>
      <c r="AN238" s="93"/>
      <c r="AO238" s="93"/>
      <c r="AP238" s="93"/>
      <c r="AQ238" s="93"/>
      <c r="AR238" s="93"/>
      <c r="AS238" s="93"/>
    </row>
    <row r="239" spans="2:47" s="1" customFormat="1" ht="11.1" customHeight="1" x14ac:dyDescent="0.15">
      <c r="B239" s="11" t="s">
        <v>1188</v>
      </c>
      <c r="C239" s="103">
        <v>410194505.00999898</v>
      </c>
      <c r="D239" s="103"/>
      <c r="E239" s="103"/>
      <c r="F239" s="103"/>
      <c r="G239" s="103"/>
      <c r="H239" s="103"/>
      <c r="I239" s="103"/>
      <c r="J239" s="103"/>
      <c r="K239" s="103"/>
      <c r="L239" s="103"/>
      <c r="M239" s="103"/>
      <c r="N239" s="103"/>
      <c r="O239" s="93">
        <v>0.140029271366956</v>
      </c>
      <c r="P239" s="93"/>
      <c r="Q239" s="93"/>
      <c r="R239" s="93"/>
      <c r="S239" s="93"/>
      <c r="T239" s="93"/>
      <c r="U239" s="93"/>
      <c r="V239" s="93"/>
      <c r="W239" s="93"/>
      <c r="X239" s="93"/>
      <c r="Y239" s="93"/>
      <c r="Z239" s="92">
        <v>5523</v>
      </c>
      <c r="AA239" s="92"/>
      <c r="AB239" s="92"/>
      <c r="AC239" s="92"/>
      <c r="AD239" s="92"/>
      <c r="AE239" s="92"/>
      <c r="AF239" s="92"/>
      <c r="AG239" s="92"/>
      <c r="AH239" s="92"/>
      <c r="AI239" s="92"/>
      <c r="AJ239" s="93">
        <v>0.13173524150268301</v>
      </c>
      <c r="AK239" s="93"/>
      <c r="AL239" s="93"/>
      <c r="AM239" s="93"/>
      <c r="AN239" s="93"/>
      <c r="AO239" s="93"/>
      <c r="AP239" s="93"/>
      <c r="AQ239" s="93"/>
      <c r="AR239" s="93"/>
      <c r="AS239" s="93"/>
    </row>
    <row r="240" spans="2:47" s="1" customFormat="1" ht="11.1" customHeight="1" x14ac:dyDescent="0.15">
      <c r="B240" s="11" t="s">
        <v>1189</v>
      </c>
      <c r="C240" s="103">
        <v>461177297.700001</v>
      </c>
      <c r="D240" s="103"/>
      <c r="E240" s="103"/>
      <c r="F240" s="103"/>
      <c r="G240" s="103"/>
      <c r="H240" s="103"/>
      <c r="I240" s="103"/>
      <c r="J240" s="103"/>
      <c r="K240" s="103"/>
      <c r="L240" s="103"/>
      <c r="M240" s="103"/>
      <c r="N240" s="103"/>
      <c r="O240" s="93">
        <v>0.15743341312272999</v>
      </c>
      <c r="P240" s="93"/>
      <c r="Q240" s="93"/>
      <c r="R240" s="93"/>
      <c r="S240" s="93"/>
      <c r="T240" s="93"/>
      <c r="U240" s="93"/>
      <c r="V240" s="93"/>
      <c r="W240" s="93"/>
      <c r="X240" s="93"/>
      <c r="Y240" s="93"/>
      <c r="Z240" s="92">
        <v>5341</v>
      </c>
      <c r="AA240" s="92"/>
      <c r="AB240" s="92"/>
      <c r="AC240" s="92"/>
      <c r="AD240" s="92"/>
      <c r="AE240" s="92"/>
      <c r="AF240" s="92"/>
      <c r="AG240" s="92"/>
      <c r="AH240" s="92"/>
      <c r="AI240" s="92"/>
      <c r="AJ240" s="93">
        <v>0.12739415623136599</v>
      </c>
      <c r="AK240" s="93"/>
      <c r="AL240" s="93"/>
      <c r="AM240" s="93"/>
      <c r="AN240" s="93"/>
      <c r="AO240" s="93"/>
      <c r="AP240" s="93"/>
      <c r="AQ240" s="93"/>
      <c r="AR240" s="93"/>
      <c r="AS240" s="93"/>
    </row>
    <row r="241" spans="2:47" s="1" customFormat="1" ht="11.1" customHeight="1" x14ac:dyDescent="0.15">
      <c r="B241" s="11" t="s">
        <v>1190</v>
      </c>
      <c r="C241" s="103">
        <v>414290863.95999902</v>
      </c>
      <c r="D241" s="103"/>
      <c r="E241" s="103"/>
      <c r="F241" s="103"/>
      <c r="G241" s="103"/>
      <c r="H241" s="103"/>
      <c r="I241" s="103"/>
      <c r="J241" s="103"/>
      <c r="K241" s="103"/>
      <c r="L241" s="103"/>
      <c r="M241" s="103"/>
      <c r="N241" s="103"/>
      <c r="O241" s="93">
        <v>0.14142765713765701</v>
      </c>
      <c r="P241" s="93"/>
      <c r="Q241" s="93"/>
      <c r="R241" s="93"/>
      <c r="S241" s="93"/>
      <c r="T241" s="93"/>
      <c r="U241" s="93"/>
      <c r="V241" s="93"/>
      <c r="W241" s="93"/>
      <c r="X241" s="93"/>
      <c r="Y241" s="93"/>
      <c r="Z241" s="92">
        <v>4148</v>
      </c>
      <c r="AA241" s="92"/>
      <c r="AB241" s="92"/>
      <c r="AC241" s="92"/>
      <c r="AD241" s="92"/>
      <c r="AE241" s="92"/>
      <c r="AF241" s="92"/>
      <c r="AG241" s="92"/>
      <c r="AH241" s="92"/>
      <c r="AI241" s="92"/>
      <c r="AJ241" s="93">
        <v>9.8938580799045897E-2</v>
      </c>
      <c r="AK241" s="93"/>
      <c r="AL241" s="93"/>
      <c r="AM241" s="93"/>
      <c r="AN241" s="93"/>
      <c r="AO241" s="93"/>
      <c r="AP241" s="93"/>
      <c r="AQ241" s="93"/>
      <c r="AR241" s="93"/>
      <c r="AS241" s="93"/>
    </row>
    <row r="242" spans="2:47" s="1" customFormat="1" ht="11.1" customHeight="1" x14ac:dyDescent="0.15">
      <c r="B242" s="11" t="s">
        <v>1191</v>
      </c>
      <c r="C242" s="103">
        <v>384371736.87</v>
      </c>
      <c r="D242" s="103"/>
      <c r="E242" s="103"/>
      <c r="F242" s="103"/>
      <c r="G242" s="103"/>
      <c r="H242" s="103"/>
      <c r="I242" s="103"/>
      <c r="J242" s="103"/>
      <c r="K242" s="103"/>
      <c r="L242" s="103"/>
      <c r="M242" s="103"/>
      <c r="N242" s="103"/>
      <c r="O242" s="93">
        <v>0.131214079151658</v>
      </c>
      <c r="P242" s="93"/>
      <c r="Q242" s="93"/>
      <c r="R242" s="93"/>
      <c r="S242" s="93"/>
      <c r="T242" s="93"/>
      <c r="U242" s="93"/>
      <c r="V242" s="93"/>
      <c r="W242" s="93"/>
      <c r="X242" s="93"/>
      <c r="Y242" s="93"/>
      <c r="Z242" s="92">
        <v>3405</v>
      </c>
      <c r="AA242" s="92"/>
      <c r="AB242" s="92"/>
      <c r="AC242" s="92"/>
      <c r="AD242" s="92"/>
      <c r="AE242" s="92"/>
      <c r="AF242" s="92"/>
      <c r="AG242" s="92"/>
      <c r="AH242" s="92"/>
      <c r="AI242" s="92"/>
      <c r="AJ242" s="93">
        <v>8.1216457960644001E-2</v>
      </c>
      <c r="AK242" s="93"/>
      <c r="AL242" s="93"/>
      <c r="AM242" s="93"/>
      <c r="AN242" s="93"/>
      <c r="AO242" s="93"/>
      <c r="AP242" s="93"/>
      <c r="AQ242" s="93"/>
      <c r="AR242" s="93"/>
      <c r="AS242" s="93"/>
    </row>
    <row r="243" spans="2:47" s="1" customFormat="1" ht="11.1" customHeight="1" x14ac:dyDescent="0.15">
      <c r="B243" s="11" t="s">
        <v>1192</v>
      </c>
      <c r="C243" s="103">
        <v>282013729.85000002</v>
      </c>
      <c r="D243" s="103"/>
      <c r="E243" s="103"/>
      <c r="F243" s="103"/>
      <c r="G243" s="103"/>
      <c r="H243" s="103"/>
      <c r="I243" s="103"/>
      <c r="J243" s="103"/>
      <c r="K243" s="103"/>
      <c r="L243" s="103"/>
      <c r="M243" s="103"/>
      <c r="N243" s="103"/>
      <c r="O243" s="93">
        <v>9.6271833542505306E-2</v>
      </c>
      <c r="P243" s="93"/>
      <c r="Q243" s="93"/>
      <c r="R243" s="93"/>
      <c r="S243" s="93"/>
      <c r="T243" s="93"/>
      <c r="U243" s="93"/>
      <c r="V243" s="93"/>
      <c r="W243" s="93"/>
      <c r="X243" s="93"/>
      <c r="Y243" s="93"/>
      <c r="Z243" s="92">
        <v>2055</v>
      </c>
      <c r="AA243" s="92"/>
      <c r="AB243" s="92"/>
      <c r="AC243" s="92"/>
      <c r="AD243" s="92"/>
      <c r="AE243" s="92"/>
      <c r="AF243" s="92"/>
      <c r="AG243" s="92"/>
      <c r="AH243" s="92"/>
      <c r="AI243" s="92"/>
      <c r="AJ243" s="93">
        <v>4.9016100178890902E-2</v>
      </c>
      <c r="AK243" s="93"/>
      <c r="AL243" s="93"/>
      <c r="AM243" s="93"/>
      <c r="AN243" s="93"/>
      <c r="AO243" s="93"/>
      <c r="AP243" s="93"/>
      <c r="AQ243" s="93"/>
      <c r="AR243" s="93"/>
      <c r="AS243" s="93"/>
    </row>
    <row r="244" spans="2:47" s="1" customFormat="1" ht="11.1" customHeight="1" x14ac:dyDescent="0.15">
      <c r="B244" s="11" t="s">
        <v>1193</v>
      </c>
      <c r="C244" s="103">
        <v>193078659.91999999</v>
      </c>
      <c r="D244" s="103"/>
      <c r="E244" s="103"/>
      <c r="F244" s="103"/>
      <c r="G244" s="103"/>
      <c r="H244" s="103"/>
      <c r="I244" s="103"/>
      <c r="J244" s="103"/>
      <c r="K244" s="103"/>
      <c r="L244" s="103"/>
      <c r="M244" s="103"/>
      <c r="N244" s="103"/>
      <c r="O244" s="93">
        <v>6.5911814358524404E-2</v>
      </c>
      <c r="P244" s="93"/>
      <c r="Q244" s="93"/>
      <c r="R244" s="93"/>
      <c r="S244" s="93"/>
      <c r="T244" s="93"/>
      <c r="U244" s="93"/>
      <c r="V244" s="93"/>
      <c r="W244" s="93"/>
      <c r="X244" s="93"/>
      <c r="Y244" s="93"/>
      <c r="Z244" s="92">
        <v>1218</v>
      </c>
      <c r="AA244" s="92"/>
      <c r="AB244" s="92"/>
      <c r="AC244" s="92"/>
      <c r="AD244" s="92"/>
      <c r="AE244" s="92"/>
      <c r="AF244" s="92"/>
      <c r="AG244" s="92"/>
      <c r="AH244" s="92"/>
      <c r="AI244" s="92"/>
      <c r="AJ244" s="93">
        <v>2.9051878354203899E-2</v>
      </c>
      <c r="AK244" s="93"/>
      <c r="AL244" s="93"/>
      <c r="AM244" s="93"/>
      <c r="AN244" s="93"/>
      <c r="AO244" s="93"/>
      <c r="AP244" s="93"/>
      <c r="AQ244" s="93"/>
      <c r="AR244" s="93"/>
      <c r="AS244" s="93"/>
    </row>
    <row r="245" spans="2:47" s="1" customFormat="1" ht="11.1" customHeight="1" x14ac:dyDescent="0.15">
      <c r="B245" s="11" t="s">
        <v>1194</v>
      </c>
      <c r="C245" s="103">
        <v>66539352.430000097</v>
      </c>
      <c r="D245" s="103"/>
      <c r="E245" s="103"/>
      <c r="F245" s="103"/>
      <c r="G245" s="103"/>
      <c r="H245" s="103"/>
      <c r="I245" s="103"/>
      <c r="J245" s="103"/>
      <c r="K245" s="103"/>
      <c r="L245" s="103"/>
      <c r="M245" s="103"/>
      <c r="N245" s="103"/>
      <c r="O245" s="93">
        <v>2.2714729047320699E-2</v>
      </c>
      <c r="P245" s="93"/>
      <c r="Q245" s="93"/>
      <c r="R245" s="93"/>
      <c r="S245" s="93"/>
      <c r="T245" s="93"/>
      <c r="U245" s="93"/>
      <c r="V245" s="93"/>
      <c r="W245" s="93"/>
      <c r="X245" s="93"/>
      <c r="Y245" s="93"/>
      <c r="Z245" s="92">
        <v>382</v>
      </c>
      <c r="AA245" s="92"/>
      <c r="AB245" s="92"/>
      <c r="AC245" s="92"/>
      <c r="AD245" s="92"/>
      <c r="AE245" s="92"/>
      <c r="AF245" s="92"/>
      <c r="AG245" s="92"/>
      <c r="AH245" s="92"/>
      <c r="AI245" s="92"/>
      <c r="AJ245" s="93">
        <v>9.1115086463923693E-3</v>
      </c>
      <c r="AK245" s="93"/>
      <c r="AL245" s="93"/>
      <c r="AM245" s="93"/>
      <c r="AN245" s="93"/>
      <c r="AO245" s="93"/>
      <c r="AP245" s="93"/>
      <c r="AQ245" s="93"/>
      <c r="AR245" s="93"/>
      <c r="AS245" s="93"/>
    </row>
    <row r="246" spans="2:47" s="1" customFormat="1" ht="11.1" customHeight="1" x14ac:dyDescent="0.15">
      <c r="B246" s="11" t="s">
        <v>1195</v>
      </c>
      <c r="C246" s="103">
        <v>5677381.4100000001</v>
      </c>
      <c r="D246" s="103"/>
      <c r="E246" s="103"/>
      <c r="F246" s="103"/>
      <c r="G246" s="103"/>
      <c r="H246" s="103"/>
      <c r="I246" s="103"/>
      <c r="J246" s="103"/>
      <c r="K246" s="103"/>
      <c r="L246" s="103"/>
      <c r="M246" s="103"/>
      <c r="N246" s="103"/>
      <c r="O246" s="93">
        <v>1.9381039297326E-3</v>
      </c>
      <c r="P246" s="93"/>
      <c r="Q246" s="93"/>
      <c r="R246" s="93"/>
      <c r="S246" s="93"/>
      <c r="T246" s="93"/>
      <c r="U246" s="93"/>
      <c r="V246" s="93"/>
      <c r="W246" s="93"/>
      <c r="X246" s="93"/>
      <c r="Y246" s="93"/>
      <c r="Z246" s="92">
        <v>38</v>
      </c>
      <c r="AA246" s="92"/>
      <c r="AB246" s="92"/>
      <c r="AC246" s="92"/>
      <c r="AD246" s="92"/>
      <c r="AE246" s="92"/>
      <c r="AF246" s="92"/>
      <c r="AG246" s="92"/>
      <c r="AH246" s="92"/>
      <c r="AI246" s="92"/>
      <c r="AJ246" s="93">
        <v>9.0638044126416196E-4</v>
      </c>
      <c r="AK246" s="93"/>
      <c r="AL246" s="93"/>
      <c r="AM246" s="93"/>
      <c r="AN246" s="93"/>
      <c r="AO246" s="93"/>
      <c r="AP246" s="93"/>
      <c r="AQ246" s="93"/>
      <c r="AR246" s="93"/>
      <c r="AS246" s="93"/>
    </row>
    <row r="247" spans="2:47" s="1" customFormat="1" ht="11.1" customHeight="1" x14ac:dyDescent="0.15">
      <c r="B247" s="11" t="s">
        <v>1196</v>
      </c>
      <c r="C247" s="103">
        <v>3121369.21</v>
      </c>
      <c r="D247" s="103"/>
      <c r="E247" s="103"/>
      <c r="F247" s="103"/>
      <c r="G247" s="103"/>
      <c r="H247" s="103"/>
      <c r="I247" s="103"/>
      <c r="J247" s="103"/>
      <c r="K247" s="103"/>
      <c r="L247" s="103"/>
      <c r="M247" s="103"/>
      <c r="N247" s="103"/>
      <c r="O247" s="93">
        <v>1.0655507346030799E-3</v>
      </c>
      <c r="P247" s="93"/>
      <c r="Q247" s="93"/>
      <c r="R247" s="93"/>
      <c r="S247" s="93"/>
      <c r="T247" s="93"/>
      <c r="U247" s="93"/>
      <c r="V247" s="93"/>
      <c r="W247" s="93"/>
      <c r="X247" s="93"/>
      <c r="Y247" s="93"/>
      <c r="Z247" s="92">
        <v>26</v>
      </c>
      <c r="AA247" s="92"/>
      <c r="AB247" s="92"/>
      <c r="AC247" s="92"/>
      <c r="AD247" s="92"/>
      <c r="AE247" s="92"/>
      <c r="AF247" s="92"/>
      <c r="AG247" s="92"/>
      <c r="AH247" s="92"/>
      <c r="AI247" s="92"/>
      <c r="AJ247" s="93">
        <v>6.2015503875968996E-4</v>
      </c>
      <c r="AK247" s="93"/>
      <c r="AL247" s="93"/>
      <c r="AM247" s="93"/>
      <c r="AN247" s="93"/>
      <c r="AO247" s="93"/>
      <c r="AP247" s="93"/>
      <c r="AQ247" s="93"/>
      <c r="AR247" s="93"/>
      <c r="AS247" s="93"/>
    </row>
    <row r="248" spans="2:47" s="1" customFormat="1" ht="11.1" customHeight="1" x14ac:dyDescent="0.15">
      <c r="B248" s="11" t="s">
        <v>1197</v>
      </c>
      <c r="C248" s="103">
        <v>9965326.7100000009</v>
      </c>
      <c r="D248" s="103"/>
      <c r="E248" s="103"/>
      <c r="F248" s="103"/>
      <c r="G248" s="103"/>
      <c r="H248" s="103"/>
      <c r="I248" s="103"/>
      <c r="J248" s="103"/>
      <c r="K248" s="103"/>
      <c r="L248" s="103"/>
      <c r="M248" s="103"/>
      <c r="N248" s="103"/>
      <c r="O248" s="93">
        <v>3.4018920806872998E-3</v>
      </c>
      <c r="P248" s="93"/>
      <c r="Q248" s="93"/>
      <c r="R248" s="93"/>
      <c r="S248" s="93"/>
      <c r="T248" s="93"/>
      <c r="U248" s="93"/>
      <c r="V248" s="93"/>
      <c r="W248" s="93"/>
      <c r="X248" s="93"/>
      <c r="Y248" s="93"/>
      <c r="Z248" s="92">
        <v>114</v>
      </c>
      <c r="AA248" s="92"/>
      <c r="AB248" s="92"/>
      <c r="AC248" s="92"/>
      <c r="AD248" s="92"/>
      <c r="AE248" s="92"/>
      <c r="AF248" s="92"/>
      <c r="AG248" s="92"/>
      <c r="AH248" s="92"/>
      <c r="AI248" s="92"/>
      <c r="AJ248" s="93">
        <v>2.7191413237924898E-3</v>
      </c>
      <c r="AK248" s="93"/>
      <c r="AL248" s="93"/>
      <c r="AM248" s="93"/>
      <c r="AN248" s="93"/>
      <c r="AO248" s="93"/>
      <c r="AP248" s="93"/>
      <c r="AQ248" s="93"/>
      <c r="AR248" s="93"/>
      <c r="AS248" s="93"/>
    </row>
    <row r="249" spans="2:47" s="1" customFormat="1" ht="12.75" customHeight="1" x14ac:dyDescent="0.15">
      <c r="B249" s="46"/>
      <c r="C249" s="104">
        <v>2929348278.4400001</v>
      </c>
      <c r="D249" s="104"/>
      <c r="E249" s="104"/>
      <c r="F249" s="104"/>
      <c r="G249" s="104"/>
      <c r="H249" s="104"/>
      <c r="I249" s="104"/>
      <c r="J249" s="104"/>
      <c r="K249" s="104"/>
      <c r="L249" s="104"/>
      <c r="M249" s="104"/>
      <c r="N249" s="104"/>
      <c r="O249" s="95">
        <v>1</v>
      </c>
      <c r="P249" s="95"/>
      <c r="Q249" s="95"/>
      <c r="R249" s="95"/>
      <c r="S249" s="95"/>
      <c r="T249" s="95"/>
      <c r="U249" s="95"/>
      <c r="V249" s="95"/>
      <c r="W249" s="95"/>
      <c r="X249" s="95"/>
      <c r="Y249" s="95"/>
      <c r="Z249" s="94">
        <v>41925</v>
      </c>
      <c r="AA249" s="94"/>
      <c r="AB249" s="94"/>
      <c r="AC249" s="94"/>
      <c r="AD249" s="94"/>
      <c r="AE249" s="94"/>
      <c r="AF249" s="94"/>
      <c r="AG249" s="94"/>
      <c r="AH249" s="94"/>
      <c r="AI249" s="94"/>
      <c r="AJ249" s="95">
        <v>1</v>
      </c>
      <c r="AK249" s="95"/>
      <c r="AL249" s="95"/>
      <c r="AM249" s="95"/>
      <c r="AN249" s="95"/>
      <c r="AO249" s="95"/>
      <c r="AP249" s="95"/>
      <c r="AQ249" s="95"/>
      <c r="AR249" s="95"/>
      <c r="AS249" s="95"/>
    </row>
    <row r="250" spans="2:47" s="1" customFormat="1" ht="9" customHeight="1" x14ac:dyDescent="0.15"/>
    <row r="251" spans="2:47" s="1" customFormat="1" ht="19.2" customHeight="1" x14ac:dyDescent="0.15">
      <c r="B251" s="82" t="s">
        <v>1230</v>
      </c>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row>
    <row r="252" spans="2:47" s="1" customFormat="1" ht="7.95" customHeight="1" x14ac:dyDescent="0.15"/>
    <row r="253" spans="2:47" s="1" customFormat="1" ht="12.75" customHeight="1" x14ac:dyDescent="0.15">
      <c r="B253" s="45"/>
      <c r="C253" s="76" t="s">
        <v>1103</v>
      </c>
      <c r="D253" s="76"/>
      <c r="E253" s="76"/>
      <c r="F253" s="76"/>
      <c r="G253" s="76"/>
      <c r="H253" s="76"/>
      <c r="I253" s="76"/>
      <c r="J253" s="76"/>
      <c r="K253" s="76"/>
      <c r="L253" s="76"/>
      <c r="M253" s="76"/>
      <c r="N253" s="76"/>
      <c r="O253" s="76" t="s">
        <v>1104</v>
      </c>
      <c r="P253" s="76"/>
      <c r="Q253" s="76"/>
      <c r="R253" s="76"/>
      <c r="S253" s="76"/>
      <c r="T253" s="76"/>
      <c r="U253" s="76"/>
      <c r="V253" s="76"/>
      <c r="W253" s="76"/>
      <c r="X253" s="76"/>
      <c r="Y253" s="76"/>
      <c r="Z253" s="76" t="s">
        <v>1105</v>
      </c>
      <c r="AA253" s="76"/>
      <c r="AB253" s="76"/>
      <c r="AC253" s="76"/>
      <c r="AD253" s="76"/>
      <c r="AE253" s="76"/>
      <c r="AF253" s="76"/>
      <c r="AG253" s="76"/>
      <c r="AH253" s="76"/>
      <c r="AI253" s="76"/>
      <c r="AJ253" s="76" t="s">
        <v>1104</v>
      </c>
      <c r="AK253" s="76"/>
      <c r="AL253" s="76"/>
      <c r="AM253" s="76"/>
      <c r="AN253" s="76"/>
      <c r="AO253" s="76"/>
      <c r="AP253" s="76"/>
      <c r="AQ253" s="76"/>
      <c r="AR253" s="76"/>
      <c r="AS253" s="76"/>
    </row>
    <row r="254" spans="2:47" s="1" customFormat="1" ht="11.1" customHeight="1" x14ac:dyDescent="0.15">
      <c r="B254" s="11" t="s">
        <v>1185</v>
      </c>
      <c r="C254" s="103">
        <v>62493859.000000097</v>
      </c>
      <c r="D254" s="103"/>
      <c r="E254" s="103"/>
      <c r="F254" s="103"/>
      <c r="G254" s="103"/>
      <c r="H254" s="103"/>
      <c r="I254" s="103"/>
      <c r="J254" s="103"/>
      <c r="K254" s="103"/>
      <c r="L254" s="103"/>
      <c r="M254" s="103"/>
      <c r="N254" s="103"/>
      <c r="O254" s="93">
        <v>2.13337073846613E-2</v>
      </c>
      <c r="P254" s="93"/>
      <c r="Q254" s="93"/>
      <c r="R254" s="93"/>
      <c r="S254" s="93"/>
      <c r="T254" s="93"/>
      <c r="U254" s="93"/>
      <c r="V254" s="93"/>
      <c r="W254" s="93"/>
      <c r="X254" s="93"/>
      <c r="Y254" s="93"/>
      <c r="Z254" s="92">
        <v>5844</v>
      </c>
      <c r="AA254" s="92"/>
      <c r="AB254" s="92"/>
      <c r="AC254" s="92"/>
      <c r="AD254" s="92"/>
      <c r="AE254" s="92"/>
      <c r="AF254" s="92"/>
      <c r="AG254" s="92"/>
      <c r="AH254" s="92"/>
      <c r="AI254" s="92"/>
      <c r="AJ254" s="93">
        <v>0.13939177101967801</v>
      </c>
      <c r="AK254" s="93"/>
      <c r="AL254" s="93"/>
      <c r="AM254" s="93"/>
      <c r="AN254" s="93"/>
      <c r="AO254" s="93"/>
      <c r="AP254" s="93"/>
      <c r="AQ254" s="93"/>
      <c r="AR254" s="93"/>
      <c r="AS254" s="93"/>
    </row>
    <row r="255" spans="2:47" s="1" customFormat="1" ht="11.1" customHeight="1" x14ac:dyDescent="0.15">
      <c r="B255" s="11" t="s">
        <v>1186</v>
      </c>
      <c r="C255" s="103">
        <v>140868978.75999999</v>
      </c>
      <c r="D255" s="103"/>
      <c r="E255" s="103"/>
      <c r="F255" s="103"/>
      <c r="G255" s="103"/>
      <c r="H255" s="103"/>
      <c r="I255" s="103"/>
      <c r="J255" s="103"/>
      <c r="K255" s="103"/>
      <c r="L255" s="103"/>
      <c r="M255" s="103"/>
      <c r="N255" s="103"/>
      <c r="O255" s="93">
        <v>4.8088846176740099E-2</v>
      </c>
      <c r="P255" s="93"/>
      <c r="Q255" s="93"/>
      <c r="R255" s="93"/>
      <c r="S255" s="93"/>
      <c r="T255" s="93"/>
      <c r="U255" s="93"/>
      <c r="V255" s="93"/>
      <c r="W255" s="93"/>
      <c r="X255" s="93"/>
      <c r="Y255" s="93"/>
      <c r="Z255" s="92">
        <v>4352</v>
      </c>
      <c r="AA255" s="92"/>
      <c r="AB255" s="92"/>
      <c r="AC255" s="92"/>
      <c r="AD255" s="92"/>
      <c r="AE255" s="92"/>
      <c r="AF255" s="92"/>
      <c r="AG255" s="92"/>
      <c r="AH255" s="92"/>
      <c r="AI255" s="92"/>
      <c r="AJ255" s="93">
        <v>0.103804412641622</v>
      </c>
      <c r="AK255" s="93"/>
      <c r="AL255" s="93"/>
      <c r="AM255" s="93"/>
      <c r="AN255" s="93"/>
      <c r="AO255" s="93"/>
      <c r="AP255" s="93"/>
      <c r="AQ255" s="93"/>
      <c r="AR255" s="93"/>
      <c r="AS255" s="93"/>
    </row>
    <row r="256" spans="2:47" s="1" customFormat="1" ht="11.1" customHeight="1" x14ac:dyDescent="0.15">
      <c r="B256" s="11" t="s">
        <v>1187</v>
      </c>
      <c r="C256" s="103">
        <v>219061489.41999999</v>
      </c>
      <c r="D256" s="103"/>
      <c r="E256" s="103"/>
      <c r="F256" s="103"/>
      <c r="G256" s="103"/>
      <c r="H256" s="103"/>
      <c r="I256" s="103"/>
      <c r="J256" s="103"/>
      <c r="K256" s="103"/>
      <c r="L256" s="103"/>
      <c r="M256" s="103"/>
      <c r="N256" s="103"/>
      <c r="O256" s="93">
        <v>7.4781647178074506E-2</v>
      </c>
      <c r="P256" s="93"/>
      <c r="Q256" s="93"/>
      <c r="R256" s="93"/>
      <c r="S256" s="93"/>
      <c r="T256" s="93"/>
      <c r="U256" s="93"/>
      <c r="V256" s="93"/>
      <c r="W256" s="93"/>
      <c r="X256" s="93"/>
      <c r="Y256" s="93"/>
      <c r="Z256" s="92">
        <v>4506</v>
      </c>
      <c r="AA256" s="92"/>
      <c r="AB256" s="92"/>
      <c r="AC256" s="92"/>
      <c r="AD256" s="92"/>
      <c r="AE256" s="92"/>
      <c r="AF256" s="92"/>
      <c r="AG256" s="92"/>
      <c r="AH256" s="92"/>
      <c r="AI256" s="92"/>
      <c r="AJ256" s="93">
        <v>0.107477638640429</v>
      </c>
      <c r="AK256" s="93"/>
      <c r="AL256" s="93"/>
      <c r="AM256" s="93"/>
      <c r="AN256" s="93"/>
      <c r="AO256" s="93"/>
      <c r="AP256" s="93"/>
      <c r="AQ256" s="93"/>
      <c r="AR256" s="93"/>
      <c r="AS256" s="93"/>
    </row>
    <row r="257" spans="2:47" s="1" customFormat="1" ht="11.1" customHeight="1" x14ac:dyDescent="0.15">
      <c r="B257" s="11" t="s">
        <v>1188</v>
      </c>
      <c r="C257" s="103">
        <v>305354879.63</v>
      </c>
      <c r="D257" s="103"/>
      <c r="E257" s="103"/>
      <c r="F257" s="103"/>
      <c r="G257" s="103"/>
      <c r="H257" s="103"/>
      <c r="I257" s="103"/>
      <c r="J257" s="103"/>
      <c r="K257" s="103"/>
      <c r="L257" s="103"/>
      <c r="M257" s="103"/>
      <c r="N257" s="103"/>
      <c r="O257" s="93">
        <v>0.10423986860060699</v>
      </c>
      <c r="P257" s="93"/>
      <c r="Q257" s="93"/>
      <c r="R257" s="93"/>
      <c r="S257" s="93"/>
      <c r="T257" s="93"/>
      <c r="U257" s="93"/>
      <c r="V257" s="93"/>
      <c r="W257" s="93"/>
      <c r="X257" s="93"/>
      <c r="Y257" s="93"/>
      <c r="Z257" s="92">
        <v>4980</v>
      </c>
      <c r="AA257" s="92"/>
      <c r="AB257" s="92"/>
      <c r="AC257" s="92"/>
      <c r="AD257" s="92"/>
      <c r="AE257" s="92"/>
      <c r="AF257" s="92"/>
      <c r="AG257" s="92"/>
      <c r="AH257" s="92"/>
      <c r="AI257" s="92"/>
      <c r="AJ257" s="93">
        <v>0.118783542039356</v>
      </c>
      <c r="AK257" s="93"/>
      <c r="AL257" s="93"/>
      <c r="AM257" s="93"/>
      <c r="AN257" s="93"/>
      <c r="AO257" s="93"/>
      <c r="AP257" s="93"/>
      <c r="AQ257" s="93"/>
      <c r="AR257" s="93"/>
      <c r="AS257" s="93"/>
    </row>
    <row r="258" spans="2:47" s="1" customFormat="1" ht="11.1" customHeight="1" x14ac:dyDescent="0.15">
      <c r="B258" s="11" t="s">
        <v>1189</v>
      </c>
      <c r="C258" s="103">
        <v>383115731.85000002</v>
      </c>
      <c r="D258" s="103"/>
      <c r="E258" s="103"/>
      <c r="F258" s="103"/>
      <c r="G258" s="103"/>
      <c r="H258" s="103"/>
      <c r="I258" s="103"/>
      <c r="J258" s="103"/>
      <c r="K258" s="103"/>
      <c r="L258" s="103"/>
      <c r="M258" s="103"/>
      <c r="N258" s="103"/>
      <c r="O258" s="93">
        <v>0.13078531312569799</v>
      </c>
      <c r="P258" s="93"/>
      <c r="Q258" s="93"/>
      <c r="R258" s="93"/>
      <c r="S258" s="93"/>
      <c r="T258" s="93"/>
      <c r="U258" s="93"/>
      <c r="V258" s="93"/>
      <c r="W258" s="93"/>
      <c r="X258" s="93"/>
      <c r="Y258" s="93"/>
      <c r="Z258" s="92">
        <v>5107</v>
      </c>
      <c r="AA258" s="92"/>
      <c r="AB258" s="92"/>
      <c r="AC258" s="92"/>
      <c r="AD258" s="92"/>
      <c r="AE258" s="92"/>
      <c r="AF258" s="92"/>
      <c r="AG258" s="92"/>
      <c r="AH258" s="92"/>
      <c r="AI258" s="92"/>
      <c r="AJ258" s="93">
        <v>0.121812760882528</v>
      </c>
      <c r="AK258" s="93"/>
      <c r="AL258" s="93"/>
      <c r="AM258" s="93"/>
      <c r="AN258" s="93"/>
      <c r="AO258" s="93"/>
      <c r="AP258" s="93"/>
      <c r="AQ258" s="93"/>
      <c r="AR258" s="93"/>
      <c r="AS258" s="93"/>
    </row>
    <row r="259" spans="2:47" s="1" customFormat="1" ht="11.1" customHeight="1" x14ac:dyDescent="0.15">
      <c r="B259" s="11" t="s">
        <v>1190</v>
      </c>
      <c r="C259" s="103">
        <v>417776456.86000001</v>
      </c>
      <c r="D259" s="103"/>
      <c r="E259" s="103"/>
      <c r="F259" s="103"/>
      <c r="G259" s="103"/>
      <c r="H259" s="103"/>
      <c r="I259" s="103"/>
      <c r="J259" s="103"/>
      <c r="K259" s="103"/>
      <c r="L259" s="103"/>
      <c r="M259" s="103"/>
      <c r="N259" s="103"/>
      <c r="O259" s="93">
        <v>0.14261754395502699</v>
      </c>
      <c r="P259" s="93"/>
      <c r="Q259" s="93"/>
      <c r="R259" s="93"/>
      <c r="S259" s="93"/>
      <c r="T259" s="93"/>
      <c r="U259" s="93"/>
      <c r="V259" s="93"/>
      <c r="W259" s="93"/>
      <c r="X259" s="93"/>
      <c r="Y259" s="93"/>
      <c r="Z259" s="92">
        <v>4897</v>
      </c>
      <c r="AA259" s="92"/>
      <c r="AB259" s="92"/>
      <c r="AC259" s="92"/>
      <c r="AD259" s="92"/>
      <c r="AE259" s="92"/>
      <c r="AF259" s="92"/>
      <c r="AG259" s="92"/>
      <c r="AH259" s="92"/>
      <c r="AI259" s="92"/>
      <c r="AJ259" s="93">
        <v>0.1168038163387</v>
      </c>
      <c r="AK259" s="93"/>
      <c r="AL259" s="93"/>
      <c r="AM259" s="93"/>
      <c r="AN259" s="93"/>
      <c r="AO259" s="93"/>
      <c r="AP259" s="93"/>
      <c r="AQ259" s="93"/>
      <c r="AR259" s="93"/>
      <c r="AS259" s="93"/>
    </row>
    <row r="260" spans="2:47" s="1" customFormat="1" ht="11.1" customHeight="1" x14ac:dyDescent="0.15">
      <c r="B260" s="11" t="s">
        <v>1191</v>
      </c>
      <c r="C260" s="103">
        <v>473015227.54000002</v>
      </c>
      <c r="D260" s="103"/>
      <c r="E260" s="103"/>
      <c r="F260" s="103"/>
      <c r="G260" s="103"/>
      <c r="H260" s="103"/>
      <c r="I260" s="103"/>
      <c r="J260" s="103"/>
      <c r="K260" s="103"/>
      <c r="L260" s="103"/>
      <c r="M260" s="103"/>
      <c r="N260" s="103"/>
      <c r="O260" s="93">
        <v>0.16147456108971101</v>
      </c>
      <c r="P260" s="93"/>
      <c r="Q260" s="93"/>
      <c r="R260" s="93"/>
      <c r="S260" s="93"/>
      <c r="T260" s="93"/>
      <c r="U260" s="93"/>
      <c r="V260" s="93"/>
      <c r="W260" s="93"/>
      <c r="X260" s="93"/>
      <c r="Y260" s="93"/>
      <c r="Z260" s="92">
        <v>4881</v>
      </c>
      <c r="AA260" s="92"/>
      <c r="AB260" s="92"/>
      <c r="AC260" s="92"/>
      <c r="AD260" s="92"/>
      <c r="AE260" s="92"/>
      <c r="AF260" s="92"/>
      <c r="AG260" s="92"/>
      <c r="AH260" s="92"/>
      <c r="AI260" s="92"/>
      <c r="AJ260" s="93">
        <v>0.116422182468694</v>
      </c>
      <c r="AK260" s="93"/>
      <c r="AL260" s="93"/>
      <c r="AM260" s="93"/>
      <c r="AN260" s="93"/>
      <c r="AO260" s="93"/>
      <c r="AP260" s="93"/>
      <c r="AQ260" s="93"/>
      <c r="AR260" s="93"/>
      <c r="AS260" s="93"/>
    </row>
    <row r="261" spans="2:47" s="1" customFormat="1" ht="11.1" customHeight="1" x14ac:dyDescent="0.15">
      <c r="B261" s="11" t="s">
        <v>1192</v>
      </c>
      <c r="C261" s="103">
        <v>471042262.31</v>
      </c>
      <c r="D261" s="103"/>
      <c r="E261" s="103"/>
      <c r="F261" s="103"/>
      <c r="G261" s="103"/>
      <c r="H261" s="103"/>
      <c r="I261" s="103"/>
      <c r="J261" s="103"/>
      <c r="K261" s="103"/>
      <c r="L261" s="103"/>
      <c r="M261" s="103"/>
      <c r="N261" s="103"/>
      <c r="O261" s="93">
        <v>0.16080104430629499</v>
      </c>
      <c r="P261" s="93"/>
      <c r="Q261" s="93"/>
      <c r="R261" s="93"/>
      <c r="S261" s="93"/>
      <c r="T261" s="93"/>
      <c r="U261" s="93"/>
      <c r="V261" s="93"/>
      <c r="W261" s="93"/>
      <c r="X261" s="93"/>
      <c r="Y261" s="93"/>
      <c r="Z261" s="92">
        <v>4081</v>
      </c>
      <c r="AA261" s="92"/>
      <c r="AB261" s="92"/>
      <c r="AC261" s="92"/>
      <c r="AD261" s="92"/>
      <c r="AE261" s="92"/>
      <c r="AF261" s="92"/>
      <c r="AG261" s="92"/>
      <c r="AH261" s="92"/>
      <c r="AI261" s="92"/>
      <c r="AJ261" s="93">
        <v>9.7340488968396005E-2</v>
      </c>
      <c r="AK261" s="93"/>
      <c r="AL261" s="93"/>
      <c r="AM261" s="93"/>
      <c r="AN261" s="93"/>
      <c r="AO261" s="93"/>
      <c r="AP261" s="93"/>
      <c r="AQ261" s="93"/>
      <c r="AR261" s="93"/>
      <c r="AS261" s="93"/>
    </row>
    <row r="262" spans="2:47" s="1" customFormat="1" ht="11.1" customHeight="1" x14ac:dyDescent="0.15">
      <c r="B262" s="11" t="s">
        <v>1193</v>
      </c>
      <c r="C262" s="103">
        <v>325708818.81999999</v>
      </c>
      <c r="D262" s="103"/>
      <c r="E262" s="103"/>
      <c r="F262" s="103"/>
      <c r="G262" s="103"/>
      <c r="H262" s="103"/>
      <c r="I262" s="103"/>
      <c r="J262" s="103"/>
      <c r="K262" s="103"/>
      <c r="L262" s="103"/>
      <c r="M262" s="103"/>
      <c r="N262" s="103"/>
      <c r="O262" s="93">
        <v>0.11118815103592</v>
      </c>
      <c r="P262" s="93"/>
      <c r="Q262" s="93"/>
      <c r="R262" s="93"/>
      <c r="S262" s="93"/>
      <c r="T262" s="93"/>
      <c r="U262" s="93"/>
      <c r="V262" s="93"/>
      <c r="W262" s="93"/>
      <c r="X262" s="93"/>
      <c r="Y262" s="93"/>
      <c r="Z262" s="92">
        <v>2384</v>
      </c>
      <c r="AA262" s="92"/>
      <c r="AB262" s="92"/>
      <c r="AC262" s="92"/>
      <c r="AD262" s="92"/>
      <c r="AE262" s="92"/>
      <c r="AF262" s="92"/>
      <c r="AG262" s="92"/>
      <c r="AH262" s="92"/>
      <c r="AI262" s="92"/>
      <c r="AJ262" s="93">
        <v>5.6863446630888499E-2</v>
      </c>
      <c r="AK262" s="93"/>
      <c r="AL262" s="93"/>
      <c r="AM262" s="93"/>
      <c r="AN262" s="93"/>
      <c r="AO262" s="93"/>
      <c r="AP262" s="93"/>
      <c r="AQ262" s="93"/>
      <c r="AR262" s="93"/>
      <c r="AS262" s="93"/>
    </row>
    <row r="263" spans="2:47" s="1" customFormat="1" ht="11.1" customHeight="1" x14ac:dyDescent="0.15">
      <c r="B263" s="11" t="s">
        <v>1194</v>
      </c>
      <c r="C263" s="103">
        <v>101165904.53</v>
      </c>
      <c r="D263" s="103"/>
      <c r="E263" s="103"/>
      <c r="F263" s="103"/>
      <c r="G263" s="103"/>
      <c r="H263" s="103"/>
      <c r="I263" s="103"/>
      <c r="J263" s="103"/>
      <c r="K263" s="103"/>
      <c r="L263" s="103"/>
      <c r="M263" s="103"/>
      <c r="N263" s="103"/>
      <c r="O263" s="93">
        <v>3.45352941726257E-2</v>
      </c>
      <c r="P263" s="93"/>
      <c r="Q263" s="93"/>
      <c r="R263" s="93"/>
      <c r="S263" s="93"/>
      <c r="T263" s="93"/>
      <c r="U263" s="93"/>
      <c r="V263" s="93"/>
      <c r="W263" s="93"/>
      <c r="X263" s="93"/>
      <c r="Y263" s="93"/>
      <c r="Z263" s="92">
        <v>634</v>
      </c>
      <c r="AA263" s="92"/>
      <c r="AB263" s="92"/>
      <c r="AC263" s="92"/>
      <c r="AD263" s="92"/>
      <c r="AE263" s="92"/>
      <c r="AF263" s="92"/>
      <c r="AG263" s="92"/>
      <c r="AH263" s="92"/>
      <c r="AI263" s="92"/>
      <c r="AJ263" s="93">
        <v>1.5122242098986299E-2</v>
      </c>
      <c r="AK263" s="93"/>
      <c r="AL263" s="93"/>
      <c r="AM263" s="93"/>
      <c r="AN263" s="93"/>
      <c r="AO263" s="93"/>
      <c r="AP263" s="93"/>
      <c r="AQ263" s="93"/>
      <c r="AR263" s="93"/>
      <c r="AS263" s="93"/>
    </row>
    <row r="264" spans="2:47" s="1" customFormat="1" ht="11.1" customHeight="1" x14ac:dyDescent="0.15">
      <c r="B264" s="11" t="s">
        <v>1195</v>
      </c>
      <c r="C264" s="103">
        <v>8985732.9000000004</v>
      </c>
      <c r="D264" s="103"/>
      <c r="E264" s="103"/>
      <c r="F264" s="103"/>
      <c r="G264" s="103"/>
      <c r="H264" s="103"/>
      <c r="I264" s="103"/>
      <c r="J264" s="103"/>
      <c r="K264" s="103"/>
      <c r="L264" s="103"/>
      <c r="M264" s="103"/>
      <c r="N264" s="103"/>
      <c r="O264" s="93">
        <v>3.0674853400447402E-3</v>
      </c>
      <c r="P264" s="93"/>
      <c r="Q264" s="93"/>
      <c r="R264" s="93"/>
      <c r="S264" s="93"/>
      <c r="T264" s="93"/>
      <c r="U264" s="93"/>
      <c r="V264" s="93"/>
      <c r="W264" s="93"/>
      <c r="X264" s="93"/>
      <c r="Y264" s="93"/>
      <c r="Z264" s="92">
        <v>82</v>
      </c>
      <c r="AA264" s="92"/>
      <c r="AB264" s="92"/>
      <c r="AC264" s="92"/>
      <c r="AD264" s="92"/>
      <c r="AE264" s="92"/>
      <c r="AF264" s="92"/>
      <c r="AG264" s="92"/>
      <c r="AH264" s="92"/>
      <c r="AI264" s="92"/>
      <c r="AJ264" s="93">
        <v>1.9558735837805598E-3</v>
      </c>
      <c r="AK264" s="93"/>
      <c r="AL264" s="93"/>
      <c r="AM264" s="93"/>
      <c r="AN264" s="93"/>
      <c r="AO264" s="93"/>
      <c r="AP264" s="93"/>
      <c r="AQ264" s="93"/>
      <c r="AR264" s="93"/>
      <c r="AS264" s="93"/>
    </row>
    <row r="265" spans="2:47" s="1" customFormat="1" ht="11.1" customHeight="1" x14ac:dyDescent="0.15">
      <c r="B265" s="11" t="s">
        <v>1196</v>
      </c>
      <c r="C265" s="103">
        <v>4898961.22</v>
      </c>
      <c r="D265" s="103"/>
      <c r="E265" s="103"/>
      <c r="F265" s="103"/>
      <c r="G265" s="103"/>
      <c r="H265" s="103"/>
      <c r="I265" s="103"/>
      <c r="J265" s="103"/>
      <c r="K265" s="103"/>
      <c r="L265" s="103"/>
      <c r="M265" s="103"/>
      <c r="N265" s="103"/>
      <c r="O265" s="93">
        <v>1.6723724031233701E-3</v>
      </c>
      <c r="P265" s="93"/>
      <c r="Q265" s="93"/>
      <c r="R265" s="93"/>
      <c r="S265" s="93"/>
      <c r="T265" s="93"/>
      <c r="U265" s="93"/>
      <c r="V265" s="93"/>
      <c r="W265" s="93"/>
      <c r="X265" s="93"/>
      <c r="Y265" s="93"/>
      <c r="Z265" s="92">
        <v>39</v>
      </c>
      <c r="AA265" s="92"/>
      <c r="AB265" s="92"/>
      <c r="AC265" s="92"/>
      <c r="AD265" s="92"/>
      <c r="AE265" s="92"/>
      <c r="AF265" s="92"/>
      <c r="AG265" s="92"/>
      <c r="AH265" s="92"/>
      <c r="AI265" s="92"/>
      <c r="AJ265" s="93">
        <v>9.3023255813953504E-4</v>
      </c>
      <c r="AK265" s="93"/>
      <c r="AL265" s="93"/>
      <c r="AM265" s="93"/>
      <c r="AN265" s="93"/>
      <c r="AO265" s="93"/>
      <c r="AP265" s="93"/>
      <c r="AQ265" s="93"/>
      <c r="AR265" s="93"/>
      <c r="AS265" s="93"/>
    </row>
    <row r="266" spans="2:47" s="1" customFormat="1" ht="11.1" customHeight="1" x14ac:dyDescent="0.15">
      <c r="B266" s="11" t="s">
        <v>1197</v>
      </c>
      <c r="C266" s="103">
        <v>15859975.6</v>
      </c>
      <c r="D266" s="103"/>
      <c r="E266" s="103"/>
      <c r="F266" s="103"/>
      <c r="G266" s="103"/>
      <c r="H266" s="103"/>
      <c r="I266" s="103"/>
      <c r="J266" s="103"/>
      <c r="K266" s="103"/>
      <c r="L266" s="103"/>
      <c r="M266" s="103"/>
      <c r="N266" s="103"/>
      <c r="O266" s="93">
        <v>5.4141652314712496E-3</v>
      </c>
      <c r="P266" s="93"/>
      <c r="Q266" s="93"/>
      <c r="R266" s="93"/>
      <c r="S266" s="93"/>
      <c r="T266" s="93"/>
      <c r="U266" s="93"/>
      <c r="V266" s="93"/>
      <c r="W266" s="93"/>
      <c r="X266" s="93"/>
      <c r="Y266" s="93"/>
      <c r="Z266" s="92">
        <v>138</v>
      </c>
      <c r="AA266" s="92"/>
      <c r="AB266" s="92"/>
      <c r="AC266" s="92"/>
      <c r="AD266" s="92"/>
      <c r="AE266" s="92"/>
      <c r="AF266" s="92"/>
      <c r="AG266" s="92"/>
      <c r="AH266" s="92"/>
      <c r="AI266" s="92"/>
      <c r="AJ266" s="93">
        <v>3.2915921288014299E-3</v>
      </c>
      <c r="AK266" s="93"/>
      <c r="AL266" s="93"/>
      <c r="AM266" s="93"/>
      <c r="AN266" s="93"/>
      <c r="AO266" s="93"/>
      <c r="AP266" s="93"/>
      <c r="AQ266" s="93"/>
      <c r="AR266" s="93"/>
      <c r="AS266" s="93"/>
    </row>
    <row r="267" spans="2:47" s="1" customFormat="1" ht="12.75" customHeight="1" x14ac:dyDescent="0.15">
      <c r="B267" s="46"/>
      <c r="C267" s="104">
        <v>2929348278.4400001</v>
      </c>
      <c r="D267" s="104"/>
      <c r="E267" s="104"/>
      <c r="F267" s="104"/>
      <c r="G267" s="104"/>
      <c r="H267" s="104"/>
      <c r="I267" s="104"/>
      <c r="J267" s="104"/>
      <c r="K267" s="104"/>
      <c r="L267" s="104"/>
      <c r="M267" s="104"/>
      <c r="N267" s="104"/>
      <c r="O267" s="95">
        <v>1</v>
      </c>
      <c r="P267" s="95"/>
      <c r="Q267" s="95"/>
      <c r="R267" s="95"/>
      <c r="S267" s="95"/>
      <c r="T267" s="95"/>
      <c r="U267" s="95"/>
      <c r="V267" s="95"/>
      <c r="W267" s="95"/>
      <c r="X267" s="95"/>
      <c r="Y267" s="95"/>
      <c r="Z267" s="94">
        <v>41925</v>
      </c>
      <c r="AA267" s="94"/>
      <c r="AB267" s="94"/>
      <c r="AC267" s="94"/>
      <c r="AD267" s="94"/>
      <c r="AE267" s="94"/>
      <c r="AF267" s="94"/>
      <c r="AG267" s="94"/>
      <c r="AH267" s="94"/>
      <c r="AI267" s="94"/>
      <c r="AJ267" s="95">
        <v>1</v>
      </c>
      <c r="AK267" s="95"/>
      <c r="AL267" s="95"/>
      <c r="AM267" s="95"/>
      <c r="AN267" s="95"/>
      <c r="AO267" s="95"/>
      <c r="AP267" s="95"/>
      <c r="AQ267" s="95"/>
      <c r="AR267" s="95"/>
      <c r="AS267" s="95"/>
    </row>
    <row r="268" spans="2:47" s="1" customFormat="1" ht="9" customHeight="1" x14ac:dyDescent="0.15"/>
    <row r="269" spans="2:47" s="1" customFormat="1" ht="19.2" customHeight="1" x14ac:dyDescent="0.15">
      <c r="B269" s="82" t="s">
        <v>1231</v>
      </c>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row>
    <row r="270" spans="2:47" s="1" customFormat="1" ht="7.95" customHeight="1" x14ac:dyDescent="0.15"/>
    <row r="271" spans="2:47" s="1" customFormat="1" ht="13.35" customHeight="1" x14ac:dyDescent="0.15">
      <c r="B271" s="99"/>
      <c r="C271" s="99"/>
      <c r="D271" s="76" t="s">
        <v>1103</v>
      </c>
      <c r="E271" s="76"/>
      <c r="F271" s="76"/>
      <c r="G271" s="76"/>
      <c r="H271" s="76"/>
      <c r="I271" s="76"/>
      <c r="J271" s="76"/>
      <c r="K271" s="76"/>
      <c r="L271" s="76"/>
      <c r="M271" s="76"/>
      <c r="N271" s="76"/>
      <c r="O271" s="76"/>
      <c r="P271" s="76" t="s">
        <v>1104</v>
      </c>
      <c r="Q271" s="76"/>
      <c r="R271" s="76"/>
      <c r="S271" s="76"/>
      <c r="T271" s="76"/>
      <c r="U271" s="76"/>
      <c r="V271" s="76"/>
      <c r="W271" s="76"/>
      <c r="X271" s="76"/>
      <c r="Y271" s="76"/>
      <c r="Z271" s="76"/>
      <c r="AA271" s="76" t="s">
        <v>1105</v>
      </c>
      <c r="AB271" s="76"/>
      <c r="AC271" s="76"/>
      <c r="AD271" s="76"/>
      <c r="AE271" s="76"/>
      <c r="AF271" s="76"/>
      <c r="AG271" s="76"/>
      <c r="AH271" s="76"/>
      <c r="AI271" s="76"/>
      <c r="AJ271" s="76"/>
      <c r="AK271" s="76" t="s">
        <v>1104</v>
      </c>
      <c r="AL271" s="76"/>
      <c r="AM271" s="76"/>
      <c r="AN271" s="76"/>
      <c r="AO271" s="76"/>
      <c r="AP271" s="76"/>
      <c r="AQ271" s="76"/>
      <c r="AR271" s="76"/>
      <c r="AS271" s="76"/>
      <c r="AT271" s="96"/>
      <c r="AU271" s="96"/>
    </row>
    <row r="272" spans="2:47" s="1" customFormat="1" ht="11.1" customHeight="1" x14ac:dyDescent="0.15">
      <c r="B272" s="90" t="s">
        <v>1198</v>
      </c>
      <c r="C272" s="90"/>
      <c r="D272" s="103">
        <v>29827758.190000001</v>
      </c>
      <c r="E272" s="103"/>
      <c r="F272" s="103"/>
      <c r="G272" s="103"/>
      <c r="H272" s="103"/>
      <c r="I272" s="103"/>
      <c r="J272" s="103"/>
      <c r="K272" s="103"/>
      <c r="L272" s="103"/>
      <c r="M272" s="103"/>
      <c r="N272" s="103"/>
      <c r="O272" s="103"/>
      <c r="P272" s="93">
        <v>1.0182387123283501E-2</v>
      </c>
      <c r="Q272" s="93"/>
      <c r="R272" s="93"/>
      <c r="S272" s="93"/>
      <c r="T272" s="93"/>
      <c r="U272" s="93"/>
      <c r="V272" s="93"/>
      <c r="W272" s="93"/>
      <c r="X272" s="93"/>
      <c r="Y272" s="93"/>
      <c r="Z272" s="93"/>
      <c r="AA272" s="92">
        <v>4286</v>
      </c>
      <c r="AB272" s="92"/>
      <c r="AC272" s="92"/>
      <c r="AD272" s="92"/>
      <c r="AE272" s="92"/>
      <c r="AF272" s="92"/>
      <c r="AG272" s="92"/>
      <c r="AH272" s="92"/>
      <c r="AI272" s="92"/>
      <c r="AJ272" s="92"/>
      <c r="AK272" s="93">
        <v>0.102230172927847</v>
      </c>
      <c r="AL272" s="93"/>
      <c r="AM272" s="93"/>
      <c r="AN272" s="93"/>
      <c r="AO272" s="93"/>
      <c r="AP272" s="93"/>
      <c r="AQ272" s="93"/>
      <c r="AR272" s="93"/>
      <c r="AS272" s="93"/>
      <c r="AT272" s="97">
        <v>1</v>
      </c>
      <c r="AU272" s="97"/>
    </row>
    <row r="273" spans="2:47" s="1" customFormat="1" ht="11.1" customHeight="1" x14ac:dyDescent="0.15">
      <c r="B273" s="90" t="s">
        <v>1199</v>
      </c>
      <c r="C273" s="90"/>
      <c r="D273" s="103">
        <v>87759344.159999907</v>
      </c>
      <c r="E273" s="103"/>
      <c r="F273" s="103"/>
      <c r="G273" s="103"/>
      <c r="H273" s="103"/>
      <c r="I273" s="103"/>
      <c r="J273" s="103"/>
      <c r="K273" s="103"/>
      <c r="L273" s="103"/>
      <c r="M273" s="103"/>
      <c r="N273" s="103"/>
      <c r="O273" s="103"/>
      <c r="P273" s="93">
        <v>2.9958658315198901E-2</v>
      </c>
      <c r="Q273" s="93"/>
      <c r="R273" s="93"/>
      <c r="S273" s="93"/>
      <c r="T273" s="93"/>
      <c r="U273" s="93"/>
      <c r="V273" s="93"/>
      <c r="W273" s="93"/>
      <c r="X273" s="93"/>
      <c r="Y273" s="93"/>
      <c r="Z273" s="93"/>
      <c r="AA273" s="92">
        <v>3646</v>
      </c>
      <c r="AB273" s="92"/>
      <c r="AC273" s="92"/>
      <c r="AD273" s="92"/>
      <c r="AE273" s="92"/>
      <c r="AF273" s="92"/>
      <c r="AG273" s="92"/>
      <c r="AH273" s="92"/>
      <c r="AI273" s="92"/>
      <c r="AJ273" s="92"/>
      <c r="AK273" s="93">
        <v>8.6964818127608798E-2</v>
      </c>
      <c r="AL273" s="93"/>
      <c r="AM273" s="93"/>
      <c r="AN273" s="93"/>
      <c r="AO273" s="93"/>
      <c r="AP273" s="93"/>
      <c r="AQ273" s="93"/>
      <c r="AR273" s="93"/>
      <c r="AS273" s="93"/>
      <c r="AT273" s="97">
        <v>2</v>
      </c>
      <c r="AU273" s="97"/>
    </row>
    <row r="274" spans="2:47" s="1" customFormat="1" ht="11.1" customHeight="1" x14ac:dyDescent="0.15">
      <c r="B274" s="90" t="s">
        <v>1200</v>
      </c>
      <c r="C274" s="90"/>
      <c r="D274" s="103">
        <v>185187108.41</v>
      </c>
      <c r="E274" s="103"/>
      <c r="F274" s="103"/>
      <c r="G274" s="103"/>
      <c r="H274" s="103"/>
      <c r="I274" s="103"/>
      <c r="J274" s="103"/>
      <c r="K274" s="103"/>
      <c r="L274" s="103"/>
      <c r="M274" s="103"/>
      <c r="N274" s="103"/>
      <c r="O274" s="103"/>
      <c r="P274" s="93">
        <v>6.3217852849036998E-2</v>
      </c>
      <c r="Q274" s="93"/>
      <c r="R274" s="93"/>
      <c r="S274" s="93"/>
      <c r="T274" s="93"/>
      <c r="U274" s="93"/>
      <c r="V274" s="93"/>
      <c r="W274" s="93"/>
      <c r="X274" s="93"/>
      <c r="Y274" s="93"/>
      <c r="Z274" s="93"/>
      <c r="AA274" s="92">
        <v>4058</v>
      </c>
      <c r="AB274" s="92"/>
      <c r="AC274" s="92"/>
      <c r="AD274" s="92"/>
      <c r="AE274" s="92"/>
      <c r="AF274" s="92"/>
      <c r="AG274" s="92"/>
      <c r="AH274" s="92"/>
      <c r="AI274" s="92"/>
      <c r="AJ274" s="92"/>
      <c r="AK274" s="93">
        <v>9.6791890280262402E-2</v>
      </c>
      <c r="AL274" s="93"/>
      <c r="AM274" s="93"/>
      <c r="AN274" s="93"/>
      <c r="AO274" s="93"/>
      <c r="AP274" s="93"/>
      <c r="AQ274" s="93"/>
      <c r="AR274" s="93"/>
      <c r="AS274" s="93"/>
      <c r="AT274" s="97">
        <v>3</v>
      </c>
      <c r="AU274" s="97"/>
    </row>
    <row r="275" spans="2:47" s="1" customFormat="1" ht="11.1" customHeight="1" x14ac:dyDescent="0.15">
      <c r="B275" s="90" t="s">
        <v>1201</v>
      </c>
      <c r="C275" s="90"/>
      <c r="D275" s="103">
        <v>324595605.88</v>
      </c>
      <c r="E275" s="103"/>
      <c r="F275" s="103"/>
      <c r="G275" s="103"/>
      <c r="H275" s="103"/>
      <c r="I275" s="103"/>
      <c r="J275" s="103"/>
      <c r="K275" s="103"/>
      <c r="L275" s="103"/>
      <c r="M275" s="103"/>
      <c r="N275" s="103"/>
      <c r="O275" s="103"/>
      <c r="P275" s="93">
        <v>0.110808130350707</v>
      </c>
      <c r="Q275" s="93"/>
      <c r="R275" s="93"/>
      <c r="S275" s="93"/>
      <c r="T275" s="93"/>
      <c r="U275" s="93"/>
      <c r="V275" s="93"/>
      <c r="W275" s="93"/>
      <c r="X275" s="93"/>
      <c r="Y275" s="93"/>
      <c r="Z275" s="93"/>
      <c r="AA275" s="92">
        <v>4845</v>
      </c>
      <c r="AB275" s="92"/>
      <c r="AC275" s="92"/>
      <c r="AD275" s="92"/>
      <c r="AE275" s="92"/>
      <c r="AF275" s="92"/>
      <c r="AG275" s="92"/>
      <c r="AH275" s="92"/>
      <c r="AI275" s="92"/>
      <c r="AJ275" s="92"/>
      <c r="AK275" s="93">
        <v>0.115563506261181</v>
      </c>
      <c r="AL275" s="93"/>
      <c r="AM275" s="93"/>
      <c r="AN275" s="93"/>
      <c r="AO275" s="93"/>
      <c r="AP275" s="93"/>
      <c r="AQ275" s="93"/>
      <c r="AR275" s="93"/>
      <c r="AS275" s="93"/>
      <c r="AT275" s="97">
        <v>4</v>
      </c>
      <c r="AU275" s="97"/>
    </row>
    <row r="276" spans="2:47" s="1" customFormat="1" ht="11.1" customHeight="1" x14ac:dyDescent="0.15">
      <c r="B276" s="90" t="s">
        <v>1202</v>
      </c>
      <c r="C276" s="90"/>
      <c r="D276" s="103">
        <v>444380208.549999</v>
      </c>
      <c r="E276" s="103"/>
      <c r="F276" s="103"/>
      <c r="G276" s="103"/>
      <c r="H276" s="103"/>
      <c r="I276" s="103"/>
      <c r="J276" s="103"/>
      <c r="K276" s="103"/>
      <c r="L276" s="103"/>
      <c r="M276" s="103"/>
      <c r="N276" s="103"/>
      <c r="O276" s="103"/>
      <c r="P276" s="93">
        <v>0.151699342758469</v>
      </c>
      <c r="Q276" s="93"/>
      <c r="R276" s="93"/>
      <c r="S276" s="93"/>
      <c r="T276" s="93"/>
      <c r="U276" s="93"/>
      <c r="V276" s="93"/>
      <c r="W276" s="93"/>
      <c r="X276" s="93"/>
      <c r="Y276" s="93"/>
      <c r="Z276" s="93"/>
      <c r="AA276" s="92">
        <v>4692</v>
      </c>
      <c r="AB276" s="92"/>
      <c r="AC276" s="92"/>
      <c r="AD276" s="92"/>
      <c r="AE276" s="92"/>
      <c r="AF276" s="92"/>
      <c r="AG276" s="92"/>
      <c r="AH276" s="92"/>
      <c r="AI276" s="92"/>
      <c r="AJ276" s="92"/>
      <c r="AK276" s="93">
        <v>0.11191413237924901</v>
      </c>
      <c r="AL276" s="93"/>
      <c r="AM276" s="93"/>
      <c r="AN276" s="93"/>
      <c r="AO276" s="93"/>
      <c r="AP276" s="93"/>
      <c r="AQ276" s="93"/>
      <c r="AR276" s="93"/>
      <c r="AS276" s="93"/>
      <c r="AT276" s="97">
        <v>5</v>
      </c>
      <c r="AU276" s="97"/>
    </row>
    <row r="277" spans="2:47" s="1" customFormat="1" ht="11.1" customHeight="1" x14ac:dyDescent="0.15">
      <c r="B277" s="90" t="s">
        <v>1203</v>
      </c>
      <c r="C277" s="90"/>
      <c r="D277" s="103">
        <v>121362652.62</v>
      </c>
      <c r="E277" s="103"/>
      <c r="F277" s="103"/>
      <c r="G277" s="103"/>
      <c r="H277" s="103"/>
      <c r="I277" s="103"/>
      <c r="J277" s="103"/>
      <c r="K277" s="103"/>
      <c r="L277" s="103"/>
      <c r="M277" s="103"/>
      <c r="N277" s="103"/>
      <c r="O277" s="103"/>
      <c r="P277" s="93">
        <v>4.14299158325519E-2</v>
      </c>
      <c r="Q277" s="93"/>
      <c r="R277" s="93"/>
      <c r="S277" s="93"/>
      <c r="T277" s="93"/>
      <c r="U277" s="93"/>
      <c r="V277" s="93"/>
      <c r="W277" s="93"/>
      <c r="X277" s="93"/>
      <c r="Y277" s="93"/>
      <c r="Z277" s="93"/>
      <c r="AA277" s="92">
        <v>2194</v>
      </c>
      <c r="AB277" s="92"/>
      <c r="AC277" s="92"/>
      <c r="AD277" s="92"/>
      <c r="AE277" s="92"/>
      <c r="AF277" s="92"/>
      <c r="AG277" s="92"/>
      <c r="AH277" s="92"/>
      <c r="AI277" s="92"/>
      <c r="AJ277" s="92"/>
      <c r="AK277" s="93">
        <v>5.2331544424567701E-2</v>
      </c>
      <c r="AL277" s="93"/>
      <c r="AM277" s="93"/>
      <c r="AN277" s="93"/>
      <c r="AO277" s="93"/>
      <c r="AP277" s="93"/>
      <c r="AQ277" s="93"/>
      <c r="AR277" s="93"/>
      <c r="AS277" s="93"/>
      <c r="AT277" s="97">
        <v>6</v>
      </c>
      <c r="AU277" s="97"/>
    </row>
    <row r="278" spans="2:47" s="1" customFormat="1" ht="11.1" customHeight="1" x14ac:dyDescent="0.15">
      <c r="B278" s="90" t="s">
        <v>1204</v>
      </c>
      <c r="C278" s="90"/>
      <c r="D278" s="103">
        <v>142457976.38999999</v>
      </c>
      <c r="E278" s="103"/>
      <c r="F278" s="103"/>
      <c r="G278" s="103"/>
      <c r="H278" s="103"/>
      <c r="I278" s="103"/>
      <c r="J278" s="103"/>
      <c r="K278" s="103"/>
      <c r="L278" s="103"/>
      <c r="M278" s="103"/>
      <c r="N278" s="103"/>
      <c r="O278" s="103"/>
      <c r="P278" s="93">
        <v>4.86312868423638E-2</v>
      </c>
      <c r="Q278" s="93"/>
      <c r="R278" s="93"/>
      <c r="S278" s="93"/>
      <c r="T278" s="93"/>
      <c r="U278" s="93"/>
      <c r="V278" s="93"/>
      <c r="W278" s="93"/>
      <c r="X278" s="93"/>
      <c r="Y278" s="93"/>
      <c r="Z278" s="93"/>
      <c r="AA278" s="92">
        <v>2290</v>
      </c>
      <c r="AB278" s="92"/>
      <c r="AC278" s="92"/>
      <c r="AD278" s="92"/>
      <c r="AE278" s="92"/>
      <c r="AF278" s="92"/>
      <c r="AG278" s="92"/>
      <c r="AH278" s="92"/>
      <c r="AI278" s="92"/>
      <c r="AJ278" s="92"/>
      <c r="AK278" s="93">
        <v>5.4621347644603503E-2</v>
      </c>
      <c r="AL278" s="93"/>
      <c r="AM278" s="93"/>
      <c r="AN278" s="93"/>
      <c r="AO278" s="93"/>
      <c r="AP278" s="93"/>
      <c r="AQ278" s="93"/>
      <c r="AR278" s="93"/>
      <c r="AS278" s="93"/>
      <c r="AT278" s="97">
        <v>7</v>
      </c>
      <c r="AU278" s="97"/>
    </row>
    <row r="279" spans="2:47" s="1" customFormat="1" ht="11.1" customHeight="1" x14ac:dyDescent="0.15">
      <c r="B279" s="90" t="s">
        <v>1205</v>
      </c>
      <c r="C279" s="90"/>
      <c r="D279" s="103">
        <v>138056406.62</v>
      </c>
      <c r="E279" s="103"/>
      <c r="F279" s="103"/>
      <c r="G279" s="103"/>
      <c r="H279" s="103"/>
      <c r="I279" s="103"/>
      <c r="J279" s="103"/>
      <c r="K279" s="103"/>
      <c r="L279" s="103"/>
      <c r="M279" s="103"/>
      <c r="N279" s="103"/>
      <c r="O279" s="103"/>
      <c r="P279" s="93">
        <v>4.7128710381109398E-2</v>
      </c>
      <c r="Q279" s="93"/>
      <c r="R279" s="93"/>
      <c r="S279" s="93"/>
      <c r="T279" s="93"/>
      <c r="U279" s="93"/>
      <c r="V279" s="93"/>
      <c r="W279" s="93"/>
      <c r="X279" s="93"/>
      <c r="Y279" s="93"/>
      <c r="Z279" s="93"/>
      <c r="AA279" s="92">
        <v>1985</v>
      </c>
      <c r="AB279" s="92"/>
      <c r="AC279" s="92"/>
      <c r="AD279" s="92"/>
      <c r="AE279" s="92"/>
      <c r="AF279" s="92"/>
      <c r="AG279" s="92"/>
      <c r="AH279" s="92"/>
      <c r="AI279" s="92"/>
      <c r="AJ279" s="92"/>
      <c r="AK279" s="93">
        <v>4.7346451997614801E-2</v>
      </c>
      <c r="AL279" s="93"/>
      <c r="AM279" s="93"/>
      <c r="AN279" s="93"/>
      <c r="AO279" s="93"/>
      <c r="AP279" s="93"/>
      <c r="AQ279" s="93"/>
      <c r="AR279" s="93"/>
      <c r="AS279" s="93"/>
      <c r="AT279" s="97">
        <v>8</v>
      </c>
      <c r="AU279" s="97"/>
    </row>
    <row r="280" spans="2:47" s="1" customFormat="1" ht="11.1" customHeight="1" x14ac:dyDescent="0.15">
      <c r="B280" s="90" t="s">
        <v>1206</v>
      </c>
      <c r="C280" s="90"/>
      <c r="D280" s="103">
        <v>247424578.02000001</v>
      </c>
      <c r="E280" s="103"/>
      <c r="F280" s="103"/>
      <c r="G280" s="103"/>
      <c r="H280" s="103"/>
      <c r="I280" s="103"/>
      <c r="J280" s="103"/>
      <c r="K280" s="103"/>
      <c r="L280" s="103"/>
      <c r="M280" s="103"/>
      <c r="N280" s="103"/>
      <c r="O280" s="103"/>
      <c r="P280" s="93">
        <v>8.4464035854338301E-2</v>
      </c>
      <c r="Q280" s="93"/>
      <c r="R280" s="93"/>
      <c r="S280" s="93"/>
      <c r="T280" s="93"/>
      <c r="U280" s="93"/>
      <c r="V280" s="93"/>
      <c r="W280" s="93"/>
      <c r="X280" s="93"/>
      <c r="Y280" s="93"/>
      <c r="Z280" s="93"/>
      <c r="AA280" s="92">
        <v>2666</v>
      </c>
      <c r="AB280" s="92"/>
      <c r="AC280" s="92"/>
      <c r="AD280" s="92"/>
      <c r="AE280" s="92"/>
      <c r="AF280" s="92"/>
      <c r="AG280" s="92"/>
      <c r="AH280" s="92"/>
      <c r="AI280" s="92"/>
      <c r="AJ280" s="92"/>
      <c r="AK280" s="93">
        <v>6.3589743589743605E-2</v>
      </c>
      <c r="AL280" s="93"/>
      <c r="AM280" s="93"/>
      <c r="AN280" s="93"/>
      <c r="AO280" s="93"/>
      <c r="AP280" s="93"/>
      <c r="AQ280" s="93"/>
      <c r="AR280" s="93"/>
      <c r="AS280" s="93"/>
      <c r="AT280" s="97">
        <v>9</v>
      </c>
      <c r="AU280" s="97"/>
    </row>
    <row r="281" spans="2:47" s="1" customFormat="1" ht="11.1" customHeight="1" x14ac:dyDescent="0.15">
      <c r="B281" s="90" t="s">
        <v>1207</v>
      </c>
      <c r="C281" s="90"/>
      <c r="D281" s="103">
        <v>237289328.69999999</v>
      </c>
      <c r="E281" s="103"/>
      <c r="F281" s="103"/>
      <c r="G281" s="103"/>
      <c r="H281" s="103"/>
      <c r="I281" s="103"/>
      <c r="J281" s="103"/>
      <c r="K281" s="103"/>
      <c r="L281" s="103"/>
      <c r="M281" s="103"/>
      <c r="N281" s="103"/>
      <c r="O281" s="103"/>
      <c r="P281" s="93">
        <v>8.1004136806282004E-2</v>
      </c>
      <c r="Q281" s="93"/>
      <c r="R281" s="93"/>
      <c r="S281" s="93"/>
      <c r="T281" s="93"/>
      <c r="U281" s="93"/>
      <c r="V281" s="93"/>
      <c r="W281" s="93"/>
      <c r="X281" s="93"/>
      <c r="Y281" s="93"/>
      <c r="Z281" s="93"/>
      <c r="AA281" s="92">
        <v>2314</v>
      </c>
      <c r="AB281" s="92"/>
      <c r="AC281" s="92"/>
      <c r="AD281" s="92"/>
      <c r="AE281" s="92"/>
      <c r="AF281" s="92"/>
      <c r="AG281" s="92"/>
      <c r="AH281" s="92"/>
      <c r="AI281" s="92"/>
      <c r="AJ281" s="92"/>
      <c r="AK281" s="93">
        <v>5.5193798449612398E-2</v>
      </c>
      <c r="AL281" s="93"/>
      <c r="AM281" s="93"/>
      <c r="AN281" s="93"/>
      <c r="AO281" s="93"/>
      <c r="AP281" s="93"/>
      <c r="AQ281" s="93"/>
      <c r="AR281" s="93"/>
      <c r="AS281" s="93"/>
      <c r="AT281" s="97">
        <v>10</v>
      </c>
      <c r="AU281" s="97"/>
    </row>
    <row r="282" spans="2:47" s="1" customFormat="1" ht="11.1" customHeight="1" x14ac:dyDescent="0.15">
      <c r="B282" s="90" t="s">
        <v>1208</v>
      </c>
      <c r="C282" s="90"/>
      <c r="D282" s="103">
        <v>441153917.17000002</v>
      </c>
      <c r="E282" s="103"/>
      <c r="F282" s="103"/>
      <c r="G282" s="103"/>
      <c r="H282" s="103"/>
      <c r="I282" s="103"/>
      <c r="J282" s="103"/>
      <c r="K282" s="103"/>
      <c r="L282" s="103"/>
      <c r="M282" s="103"/>
      <c r="N282" s="103"/>
      <c r="O282" s="103"/>
      <c r="P282" s="93">
        <v>0.150597974442606</v>
      </c>
      <c r="Q282" s="93"/>
      <c r="R282" s="93"/>
      <c r="S282" s="93"/>
      <c r="T282" s="93"/>
      <c r="U282" s="93"/>
      <c r="V282" s="93"/>
      <c r="W282" s="93"/>
      <c r="X282" s="93"/>
      <c r="Y282" s="93"/>
      <c r="Z282" s="93"/>
      <c r="AA282" s="92">
        <v>4773</v>
      </c>
      <c r="AB282" s="92"/>
      <c r="AC282" s="92"/>
      <c r="AD282" s="92"/>
      <c r="AE282" s="92"/>
      <c r="AF282" s="92"/>
      <c r="AG282" s="92"/>
      <c r="AH282" s="92"/>
      <c r="AI282" s="92"/>
      <c r="AJ282" s="92"/>
      <c r="AK282" s="93">
        <v>0.113846153846154</v>
      </c>
      <c r="AL282" s="93"/>
      <c r="AM282" s="93"/>
      <c r="AN282" s="93"/>
      <c r="AO282" s="93"/>
      <c r="AP282" s="93"/>
      <c r="AQ282" s="93"/>
      <c r="AR282" s="93"/>
      <c r="AS282" s="93"/>
      <c r="AT282" s="97">
        <v>11</v>
      </c>
      <c r="AU282" s="97"/>
    </row>
    <row r="283" spans="2:47" s="1" customFormat="1" ht="11.1" customHeight="1" x14ac:dyDescent="0.15">
      <c r="B283" s="90" t="s">
        <v>1209</v>
      </c>
      <c r="C283" s="90"/>
      <c r="D283" s="103">
        <v>216647033.93000001</v>
      </c>
      <c r="E283" s="103"/>
      <c r="F283" s="103"/>
      <c r="G283" s="103"/>
      <c r="H283" s="103"/>
      <c r="I283" s="103"/>
      <c r="J283" s="103"/>
      <c r="K283" s="103"/>
      <c r="L283" s="103"/>
      <c r="M283" s="103"/>
      <c r="N283" s="103"/>
      <c r="O283" s="103"/>
      <c r="P283" s="93">
        <v>7.3957417601902095E-2</v>
      </c>
      <c r="Q283" s="93"/>
      <c r="R283" s="93"/>
      <c r="S283" s="93"/>
      <c r="T283" s="93"/>
      <c r="U283" s="93"/>
      <c r="V283" s="93"/>
      <c r="W283" s="93"/>
      <c r="X283" s="93"/>
      <c r="Y283" s="93"/>
      <c r="Z283" s="93"/>
      <c r="AA283" s="92">
        <v>1928</v>
      </c>
      <c r="AB283" s="92"/>
      <c r="AC283" s="92"/>
      <c r="AD283" s="92"/>
      <c r="AE283" s="92"/>
      <c r="AF283" s="92"/>
      <c r="AG283" s="92"/>
      <c r="AH283" s="92"/>
      <c r="AI283" s="92"/>
      <c r="AJ283" s="92"/>
      <c r="AK283" s="93">
        <v>4.5986881335718502E-2</v>
      </c>
      <c r="AL283" s="93"/>
      <c r="AM283" s="93"/>
      <c r="AN283" s="93"/>
      <c r="AO283" s="93"/>
      <c r="AP283" s="93"/>
      <c r="AQ283" s="93"/>
      <c r="AR283" s="93"/>
      <c r="AS283" s="93"/>
      <c r="AT283" s="97">
        <v>12</v>
      </c>
      <c r="AU283" s="97"/>
    </row>
    <row r="284" spans="2:47" s="1" customFormat="1" ht="11.1" customHeight="1" x14ac:dyDescent="0.15">
      <c r="B284" s="90" t="s">
        <v>1210</v>
      </c>
      <c r="C284" s="90"/>
      <c r="D284" s="103">
        <v>78111316.959999993</v>
      </c>
      <c r="E284" s="103"/>
      <c r="F284" s="103"/>
      <c r="G284" s="103"/>
      <c r="H284" s="103"/>
      <c r="I284" s="103"/>
      <c r="J284" s="103"/>
      <c r="K284" s="103"/>
      <c r="L284" s="103"/>
      <c r="M284" s="103"/>
      <c r="N284" s="103"/>
      <c r="O284" s="103"/>
      <c r="P284" s="93">
        <v>2.66650836757443E-2</v>
      </c>
      <c r="Q284" s="93"/>
      <c r="R284" s="93"/>
      <c r="S284" s="93"/>
      <c r="T284" s="93"/>
      <c r="U284" s="93"/>
      <c r="V284" s="93"/>
      <c r="W284" s="93"/>
      <c r="X284" s="93"/>
      <c r="Y284" s="93"/>
      <c r="Z284" s="93"/>
      <c r="AA284" s="92">
        <v>671</v>
      </c>
      <c r="AB284" s="92"/>
      <c r="AC284" s="92"/>
      <c r="AD284" s="92"/>
      <c r="AE284" s="92"/>
      <c r="AF284" s="92"/>
      <c r="AG284" s="92"/>
      <c r="AH284" s="92"/>
      <c r="AI284" s="92"/>
      <c r="AJ284" s="92"/>
      <c r="AK284" s="93">
        <v>1.60047704233751E-2</v>
      </c>
      <c r="AL284" s="93"/>
      <c r="AM284" s="93"/>
      <c r="AN284" s="93"/>
      <c r="AO284" s="93"/>
      <c r="AP284" s="93"/>
      <c r="AQ284" s="93"/>
      <c r="AR284" s="93"/>
      <c r="AS284" s="93"/>
      <c r="AT284" s="97">
        <v>13</v>
      </c>
      <c r="AU284" s="97"/>
    </row>
    <row r="285" spans="2:47" s="1" customFormat="1" ht="11.1" customHeight="1" x14ac:dyDescent="0.15">
      <c r="B285" s="90" t="s">
        <v>1211</v>
      </c>
      <c r="C285" s="90"/>
      <c r="D285" s="103">
        <v>235095042.84</v>
      </c>
      <c r="E285" s="103"/>
      <c r="F285" s="103"/>
      <c r="G285" s="103"/>
      <c r="H285" s="103"/>
      <c r="I285" s="103"/>
      <c r="J285" s="103"/>
      <c r="K285" s="103"/>
      <c r="L285" s="103"/>
      <c r="M285" s="103"/>
      <c r="N285" s="103"/>
      <c r="O285" s="103"/>
      <c r="P285" s="93">
        <v>8.0255067166406693E-2</v>
      </c>
      <c r="Q285" s="93"/>
      <c r="R285" s="93"/>
      <c r="S285" s="93"/>
      <c r="T285" s="93"/>
      <c r="U285" s="93"/>
      <c r="V285" s="93"/>
      <c r="W285" s="93"/>
      <c r="X285" s="93"/>
      <c r="Y285" s="93"/>
      <c r="Z285" s="93"/>
      <c r="AA285" s="92">
        <v>1577</v>
      </c>
      <c r="AB285" s="92"/>
      <c r="AC285" s="92"/>
      <c r="AD285" s="92"/>
      <c r="AE285" s="92"/>
      <c r="AF285" s="92"/>
      <c r="AG285" s="92"/>
      <c r="AH285" s="92"/>
      <c r="AI285" s="92"/>
      <c r="AJ285" s="92"/>
      <c r="AK285" s="93">
        <v>3.7614788312462698E-2</v>
      </c>
      <c r="AL285" s="93"/>
      <c r="AM285" s="93"/>
      <c r="AN285" s="93"/>
      <c r="AO285" s="93"/>
      <c r="AP285" s="93"/>
      <c r="AQ285" s="93"/>
      <c r="AR285" s="93"/>
      <c r="AS285" s="93"/>
      <c r="AT285" s="97">
        <v>14</v>
      </c>
      <c r="AU285" s="97"/>
    </row>
    <row r="286" spans="2:47" s="1" customFormat="1" ht="11.1" customHeight="1" x14ac:dyDescent="0.15">
      <c r="B286" s="99"/>
      <c r="C286" s="99"/>
      <c r="D286" s="104">
        <v>2929348278.4400001</v>
      </c>
      <c r="E286" s="104"/>
      <c r="F286" s="104"/>
      <c r="G286" s="104"/>
      <c r="H286" s="104"/>
      <c r="I286" s="104"/>
      <c r="J286" s="104"/>
      <c r="K286" s="104"/>
      <c r="L286" s="104"/>
      <c r="M286" s="104"/>
      <c r="N286" s="104"/>
      <c r="O286" s="104"/>
      <c r="P286" s="95">
        <v>1</v>
      </c>
      <c r="Q286" s="95"/>
      <c r="R286" s="95"/>
      <c r="S286" s="95"/>
      <c r="T286" s="95"/>
      <c r="U286" s="95"/>
      <c r="V286" s="95"/>
      <c r="W286" s="95"/>
      <c r="X286" s="95"/>
      <c r="Y286" s="95"/>
      <c r="Z286" s="95"/>
      <c r="AA286" s="94">
        <v>41925</v>
      </c>
      <c r="AB286" s="94"/>
      <c r="AC286" s="94"/>
      <c r="AD286" s="94"/>
      <c r="AE286" s="94"/>
      <c r="AF286" s="94"/>
      <c r="AG286" s="94"/>
      <c r="AH286" s="94"/>
      <c r="AI286" s="94"/>
      <c r="AJ286" s="94"/>
      <c r="AK286" s="95">
        <v>1</v>
      </c>
      <c r="AL286" s="95"/>
      <c r="AM286" s="95"/>
      <c r="AN286" s="95"/>
      <c r="AO286" s="95"/>
      <c r="AP286" s="95"/>
      <c r="AQ286" s="95"/>
      <c r="AR286" s="95"/>
      <c r="AS286" s="95"/>
      <c r="AT286" s="98"/>
      <c r="AU286" s="98"/>
    </row>
    <row r="287" spans="2:47" s="1" customFormat="1" ht="9" customHeight="1" x14ac:dyDescent="0.15"/>
    <row r="288" spans="2:47" s="1" customFormat="1" ht="19.2" customHeight="1" x14ac:dyDescent="0.15">
      <c r="B288" s="82" t="s">
        <v>1232</v>
      </c>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c r="AT288" s="82"/>
      <c r="AU288" s="82"/>
    </row>
    <row r="289" spans="2:46" s="1" customFormat="1" ht="7.95" customHeight="1" x14ac:dyDescent="0.15"/>
    <row r="290" spans="2:46" s="1" customFormat="1" ht="10.65" customHeight="1" x14ac:dyDescent="0.15">
      <c r="B290" s="76" t="s">
        <v>1106</v>
      </c>
      <c r="C290" s="76"/>
      <c r="D290" s="76" t="s">
        <v>1103</v>
      </c>
      <c r="E290" s="76"/>
      <c r="F290" s="76"/>
      <c r="G290" s="76"/>
      <c r="H290" s="76"/>
      <c r="I290" s="76"/>
      <c r="J290" s="76"/>
      <c r="K290" s="76"/>
      <c r="L290" s="76"/>
      <c r="M290" s="76"/>
      <c r="N290" s="76"/>
      <c r="O290" s="76"/>
      <c r="P290" s="76" t="s">
        <v>1104</v>
      </c>
      <c r="Q290" s="76"/>
      <c r="R290" s="76"/>
      <c r="S290" s="76"/>
      <c r="T290" s="76"/>
      <c r="U290" s="76"/>
      <c r="V290" s="76"/>
      <c r="W290" s="76"/>
      <c r="X290" s="76"/>
      <c r="Y290" s="76"/>
      <c r="Z290" s="76"/>
      <c r="AA290" s="76" t="s">
        <v>1105</v>
      </c>
      <c r="AB290" s="76"/>
      <c r="AC290" s="76"/>
      <c r="AD290" s="76"/>
      <c r="AE290" s="76"/>
      <c r="AF290" s="76"/>
      <c r="AG290" s="76"/>
      <c r="AH290" s="76"/>
      <c r="AI290" s="76"/>
      <c r="AJ290" s="76"/>
      <c r="AK290" s="76" t="s">
        <v>1104</v>
      </c>
      <c r="AL290" s="76"/>
      <c r="AM290" s="76"/>
      <c r="AN290" s="76"/>
      <c r="AO290" s="76"/>
      <c r="AP290" s="76"/>
      <c r="AQ290" s="76"/>
      <c r="AR290" s="76"/>
      <c r="AS290" s="76"/>
      <c r="AT290" s="76"/>
    </row>
    <row r="291" spans="2:46" s="1" customFormat="1" ht="10.65" customHeight="1" x14ac:dyDescent="0.15">
      <c r="B291" s="90" t="s">
        <v>1212</v>
      </c>
      <c r="C291" s="90"/>
      <c r="D291" s="103">
        <v>68841988.480000094</v>
      </c>
      <c r="E291" s="103"/>
      <c r="F291" s="103"/>
      <c r="G291" s="103"/>
      <c r="H291" s="103"/>
      <c r="I291" s="103"/>
      <c r="J291" s="103"/>
      <c r="K291" s="103"/>
      <c r="L291" s="103"/>
      <c r="M291" s="103"/>
      <c r="N291" s="103"/>
      <c r="O291" s="103"/>
      <c r="P291" s="93">
        <v>2.3500786501447098E-2</v>
      </c>
      <c r="Q291" s="93"/>
      <c r="R291" s="93"/>
      <c r="S291" s="93"/>
      <c r="T291" s="93"/>
      <c r="U291" s="93"/>
      <c r="V291" s="93"/>
      <c r="W291" s="93"/>
      <c r="X291" s="93"/>
      <c r="Y291" s="93"/>
      <c r="Z291" s="93"/>
      <c r="AA291" s="92">
        <v>5673</v>
      </c>
      <c r="AB291" s="92"/>
      <c r="AC291" s="92"/>
      <c r="AD291" s="92"/>
      <c r="AE291" s="92"/>
      <c r="AF291" s="92"/>
      <c r="AG291" s="92"/>
      <c r="AH291" s="92"/>
      <c r="AI291" s="92"/>
      <c r="AJ291" s="92"/>
      <c r="AK291" s="93">
        <v>0.13531305903398899</v>
      </c>
      <c r="AL291" s="93"/>
      <c r="AM291" s="93"/>
      <c r="AN291" s="93"/>
      <c r="AO291" s="93"/>
      <c r="AP291" s="93"/>
      <c r="AQ291" s="93"/>
      <c r="AR291" s="93"/>
      <c r="AS291" s="93"/>
      <c r="AT291" s="93"/>
    </row>
    <row r="292" spans="2:46" s="1" customFormat="1" ht="10.65" customHeight="1" x14ac:dyDescent="0.15">
      <c r="B292" s="90" t="s">
        <v>1108</v>
      </c>
      <c r="C292" s="90"/>
      <c r="D292" s="103">
        <v>86203909.780000195</v>
      </c>
      <c r="E292" s="103"/>
      <c r="F292" s="103"/>
      <c r="G292" s="103"/>
      <c r="H292" s="103"/>
      <c r="I292" s="103"/>
      <c r="J292" s="103"/>
      <c r="K292" s="103"/>
      <c r="L292" s="103"/>
      <c r="M292" s="103"/>
      <c r="N292" s="103"/>
      <c r="O292" s="103"/>
      <c r="P292" s="93">
        <v>2.9427675232221701E-2</v>
      </c>
      <c r="Q292" s="93"/>
      <c r="R292" s="93"/>
      <c r="S292" s="93"/>
      <c r="T292" s="93"/>
      <c r="U292" s="93"/>
      <c r="V292" s="93"/>
      <c r="W292" s="93"/>
      <c r="X292" s="93"/>
      <c r="Y292" s="93"/>
      <c r="Z292" s="93"/>
      <c r="AA292" s="92">
        <v>3410</v>
      </c>
      <c r="AB292" s="92"/>
      <c r="AC292" s="92"/>
      <c r="AD292" s="92"/>
      <c r="AE292" s="92"/>
      <c r="AF292" s="92"/>
      <c r="AG292" s="92"/>
      <c r="AH292" s="92"/>
      <c r="AI292" s="92"/>
      <c r="AJ292" s="92"/>
      <c r="AK292" s="93">
        <v>8.1335718545020905E-2</v>
      </c>
      <c r="AL292" s="93"/>
      <c r="AM292" s="93"/>
      <c r="AN292" s="93"/>
      <c r="AO292" s="93"/>
      <c r="AP292" s="93"/>
      <c r="AQ292" s="93"/>
      <c r="AR292" s="93"/>
      <c r="AS292" s="93"/>
      <c r="AT292" s="93"/>
    </row>
    <row r="293" spans="2:46" s="1" customFormat="1" ht="10.65" customHeight="1" x14ac:dyDescent="0.15">
      <c r="B293" s="90" t="s">
        <v>1109</v>
      </c>
      <c r="C293" s="90"/>
      <c r="D293" s="103">
        <v>133213684.15000001</v>
      </c>
      <c r="E293" s="103"/>
      <c r="F293" s="103"/>
      <c r="G293" s="103"/>
      <c r="H293" s="103"/>
      <c r="I293" s="103"/>
      <c r="J293" s="103"/>
      <c r="K293" s="103"/>
      <c r="L293" s="103"/>
      <c r="M293" s="103"/>
      <c r="N293" s="103"/>
      <c r="O293" s="103"/>
      <c r="P293" s="93">
        <v>4.5475536360921102E-2</v>
      </c>
      <c r="Q293" s="93"/>
      <c r="R293" s="93"/>
      <c r="S293" s="93"/>
      <c r="T293" s="93"/>
      <c r="U293" s="93"/>
      <c r="V293" s="93"/>
      <c r="W293" s="93"/>
      <c r="X293" s="93"/>
      <c r="Y293" s="93"/>
      <c r="Z293" s="93"/>
      <c r="AA293" s="92">
        <v>3755</v>
      </c>
      <c r="AB293" s="92"/>
      <c r="AC293" s="92"/>
      <c r="AD293" s="92"/>
      <c r="AE293" s="92"/>
      <c r="AF293" s="92"/>
      <c r="AG293" s="92"/>
      <c r="AH293" s="92"/>
      <c r="AI293" s="92"/>
      <c r="AJ293" s="92"/>
      <c r="AK293" s="93">
        <v>8.9564698867024506E-2</v>
      </c>
      <c r="AL293" s="93"/>
      <c r="AM293" s="93"/>
      <c r="AN293" s="93"/>
      <c r="AO293" s="93"/>
      <c r="AP293" s="93"/>
      <c r="AQ293" s="93"/>
      <c r="AR293" s="93"/>
      <c r="AS293" s="93"/>
      <c r="AT293" s="93"/>
    </row>
    <row r="294" spans="2:46" s="1" customFormat="1" ht="10.65" customHeight="1" x14ac:dyDescent="0.15">
      <c r="B294" s="90" t="s">
        <v>1110</v>
      </c>
      <c r="C294" s="90"/>
      <c r="D294" s="103">
        <v>171459912.03</v>
      </c>
      <c r="E294" s="103"/>
      <c r="F294" s="103"/>
      <c r="G294" s="103"/>
      <c r="H294" s="103"/>
      <c r="I294" s="103"/>
      <c r="J294" s="103"/>
      <c r="K294" s="103"/>
      <c r="L294" s="103"/>
      <c r="M294" s="103"/>
      <c r="N294" s="103"/>
      <c r="O294" s="103"/>
      <c r="P294" s="93">
        <v>5.8531760559829997E-2</v>
      </c>
      <c r="Q294" s="93"/>
      <c r="R294" s="93"/>
      <c r="S294" s="93"/>
      <c r="T294" s="93"/>
      <c r="U294" s="93"/>
      <c r="V294" s="93"/>
      <c r="W294" s="93"/>
      <c r="X294" s="93"/>
      <c r="Y294" s="93"/>
      <c r="Z294" s="93"/>
      <c r="AA294" s="92">
        <v>3440</v>
      </c>
      <c r="AB294" s="92"/>
      <c r="AC294" s="92"/>
      <c r="AD294" s="92"/>
      <c r="AE294" s="92"/>
      <c r="AF294" s="92"/>
      <c r="AG294" s="92"/>
      <c r="AH294" s="92"/>
      <c r="AI294" s="92"/>
      <c r="AJ294" s="92"/>
      <c r="AK294" s="93">
        <v>8.2051282051282107E-2</v>
      </c>
      <c r="AL294" s="93"/>
      <c r="AM294" s="93"/>
      <c r="AN294" s="93"/>
      <c r="AO294" s="93"/>
      <c r="AP294" s="93"/>
      <c r="AQ294" s="93"/>
      <c r="AR294" s="93"/>
      <c r="AS294" s="93"/>
      <c r="AT294" s="93"/>
    </row>
    <row r="295" spans="2:46" s="1" customFormat="1" ht="10.65" customHeight="1" x14ac:dyDescent="0.15">
      <c r="B295" s="90" t="s">
        <v>1111</v>
      </c>
      <c r="C295" s="90"/>
      <c r="D295" s="103">
        <v>188975319.22999999</v>
      </c>
      <c r="E295" s="103"/>
      <c r="F295" s="103"/>
      <c r="G295" s="103"/>
      <c r="H295" s="103"/>
      <c r="I295" s="103"/>
      <c r="J295" s="103"/>
      <c r="K295" s="103"/>
      <c r="L295" s="103"/>
      <c r="M295" s="103"/>
      <c r="N295" s="103"/>
      <c r="O295" s="103"/>
      <c r="P295" s="93">
        <v>6.4511045211270296E-2</v>
      </c>
      <c r="Q295" s="93"/>
      <c r="R295" s="93"/>
      <c r="S295" s="93"/>
      <c r="T295" s="93"/>
      <c r="U295" s="93"/>
      <c r="V295" s="93"/>
      <c r="W295" s="93"/>
      <c r="X295" s="93"/>
      <c r="Y295" s="93"/>
      <c r="Z295" s="93"/>
      <c r="AA295" s="92">
        <v>3228</v>
      </c>
      <c r="AB295" s="92"/>
      <c r="AC295" s="92"/>
      <c r="AD295" s="92"/>
      <c r="AE295" s="92"/>
      <c r="AF295" s="92"/>
      <c r="AG295" s="92"/>
      <c r="AH295" s="92"/>
      <c r="AI295" s="92"/>
      <c r="AJ295" s="92"/>
      <c r="AK295" s="93">
        <v>7.6994633273702998E-2</v>
      </c>
      <c r="AL295" s="93"/>
      <c r="AM295" s="93"/>
      <c r="AN295" s="93"/>
      <c r="AO295" s="93"/>
      <c r="AP295" s="93"/>
      <c r="AQ295" s="93"/>
      <c r="AR295" s="93"/>
      <c r="AS295" s="93"/>
      <c r="AT295" s="93"/>
    </row>
    <row r="296" spans="2:46" s="1" customFormat="1" ht="10.65" customHeight="1" x14ac:dyDescent="0.15">
      <c r="B296" s="90" t="s">
        <v>1112</v>
      </c>
      <c r="C296" s="90"/>
      <c r="D296" s="103">
        <v>267439450.50999999</v>
      </c>
      <c r="E296" s="103"/>
      <c r="F296" s="103"/>
      <c r="G296" s="103"/>
      <c r="H296" s="103"/>
      <c r="I296" s="103"/>
      <c r="J296" s="103"/>
      <c r="K296" s="103"/>
      <c r="L296" s="103"/>
      <c r="M296" s="103"/>
      <c r="N296" s="103"/>
      <c r="O296" s="103"/>
      <c r="P296" s="93">
        <v>9.1296570120512496E-2</v>
      </c>
      <c r="Q296" s="93"/>
      <c r="R296" s="93"/>
      <c r="S296" s="93"/>
      <c r="T296" s="93"/>
      <c r="U296" s="93"/>
      <c r="V296" s="93"/>
      <c r="W296" s="93"/>
      <c r="X296" s="93"/>
      <c r="Y296" s="93"/>
      <c r="Z296" s="93"/>
      <c r="AA296" s="92">
        <v>3918</v>
      </c>
      <c r="AB296" s="92"/>
      <c r="AC296" s="92"/>
      <c r="AD296" s="92"/>
      <c r="AE296" s="92"/>
      <c r="AF296" s="92"/>
      <c r="AG296" s="92"/>
      <c r="AH296" s="92"/>
      <c r="AI296" s="92"/>
      <c r="AJ296" s="92"/>
      <c r="AK296" s="93">
        <v>9.34525939177102E-2</v>
      </c>
      <c r="AL296" s="93"/>
      <c r="AM296" s="93"/>
      <c r="AN296" s="93"/>
      <c r="AO296" s="93"/>
      <c r="AP296" s="93"/>
      <c r="AQ296" s="93"/>
      <c r="AR296" s="93"/>
      <c r="AS296" s="93"/>
      <c r="AT296" s="93"/>
    </row>
    <row r="297" spans="2:46" s="1" customFormat="1" ht="10.65" customHeight="1" x14ac:dyDescent="0.15">
      <c r="B297" s="90" t="s">
        <v>1113</v>
      </c>
      <c r="C297" s="90"/>
      <c r="D297" s="103">
        <v>240036973.44999999</v>
      </c>
      <c r="E297" s="103"/>
      <c r="F297" s="103"/>
      <c r="G297" s="103"/>
      <c r="H297" s="103"/>
      <c r="I297" s="103"/>
      <c r="J297" s="103"/>
      <c r="K297" s="103"/>
      <c r="L297" s="103"/>
      <c r="M297" s="103"/>
      <c r="N297" s="103"/>
      <c r="O297" s="103"/>
      <c r="P297" s="93">
        <v>8.1942108153090595E-2</v>
      </c>
      <c r="Q297" s="93"/>
      <c r="R297" s="93"/>
      <c r="S297" s="93"/>
      <c r="T297" s="93"/>
      <c r="U297" s="93"/>
      <c r="V297" s="93"/>
      <c r="W297" s="93"/>
      <c r="X297" s="93"/>
      <c r="Y297" s="93"/>
      <c r="Z297" s="93"/>
      <c r="AA297" s="92">
        <v>2979</v>
      </c>
      <c r="AB297" s="92"/>
      <c r="AC297" s="92"/>
      <c r="AD297" s="92"/>
      <c r="AE297" s="92"/>
      <c r="AF297" s="92"/>
      <c r="AG297" s="92"/>
      <c r="AH297" s="92"/>
      <c r="AI297" s="92"/>
      <c r="AJ297" s="92"/>
      <c r="AK297" s="93">
        <v>7.1055456171735198E-2</v>
      </c>
      <c r="AL297" s="93"/>
      <c r="AM297" s="93"/>
      <c r="AN297" s="93"/>
      <c r="AO297" s="93"/>
      <c r="AP297" s="93"/>
      <c r="AQ297" s="93"/>
      <c r="AR297" s="93"/>
      <c r="AS297" s="93"/>
      <c r="AT297" s="93"/>
    </row>
    <row r="298" spans="2:46" s="1" customFormat="1" ht="10.65" customHeight="1" x14ac:dyDescent="0.15">
      <c r="B298" s="90" t="s">
        <v>1114</v>
      </c>
      <c r="C298" s="90"/>
      <c r="D298" s="103">
        <v>252909217.59</v>
      </c>
      <c r="E298" s="103"/>
      <c r="F298" s="103"/>
      <c r="G298" s="103"/>
      <c r="H298" s="103"/>
      <c r="I298" s="103"/>
      <c r="J298" s="103"/>
      <c r="K298" s="103"/>
      <c r="L298" s="103"/>
      <c r="M298" s="103"/>
      <c r="N298" s="103"/>
      <c r="O298" s="103"/>
      <c r="P298" s="93">
        <v>8.6336342950891695E-2</v>
      </c>
      <c r="Q298" s="93"/>
      <c r="R298" s="93"/>
      <c r="S298" s="93"/>
      <c r="T298" s="93"/>
      <c r="U298" s="93"/>
      <c r="V298" s="93"/>
      <c r="W298" s="93"/>
      <c r="X298" s="93"/>
      <c r="Y298" s="93"/>
      <c r="Z298" s="93"/>
      <c r="AA298" s="92">
        <v>2979</v>
      </c>
      <c r="AB298" s="92"/>
      <c r="AC298" s="92"/>
      <c r="AD298" s="92"/>
      <c r="AE298" s="92"/>
      <c r="AF298" s="92"/>
      <c r="AG298" s="92"/>
      <c r="AH298" s="92"/>
      <c r="AI298" s="92"/>
      <c r="AJ298" s="92"/>
      <c r="AK298" s="93">
        <v>7.1055456171735198E-2</v>
      </c>
      <c r="AL298" s="93"/>
      <c r="AM298" s="93"/>
      <c r="AN298" s="93"/>
      <c r="AO298" s="93"/>
      <c r="AP298" s="93"/>
      <c r="AQ298" s="93"/>
      <c r="AR298" s="93"/>
      <c r="AS298" s="93"/>
      <c r="AT298" s="93"/>
    </row>
    <row r="299" spans="2:46" s="1" customFormat="1" ht="10.65" customHeight="1" x14ac:dyDescent="0.15">
      <c r="B299" s="90" t="s">
        <v>1115</v>
      </c>
      <c r="C299" s="90"/>
      <c r="D299" s="103">
        <v>412249745.299999</v>
      </c>
      <c r="E299" s="103"/>
      <c r="F299" s="103"/>
      <c r="G299" s="103"/>
      <c r="H299" s="103"/>
      <c r="I299" s="103"/>
      <c r="J299" s="103"/>
      <c r="K299" s="103"/>
      <c r="L299" s="103"/>
      <c r="M299" s="103"/>
      <c r="N299" s="103"/>
      <c r="O299" s="103"/>
      <c r="P299" s="93">
        <v>0.140730874622918</v>
      </c>
      <c r="Q299" s="93"/>
      <c r="R299" s="93"/>
      <c r="S299" s="93"/>
      <c r="T299" s="93"/>
      <c r="U299" s="93"/>
      <c r="V299" s="93"/>
      <c r="W299" s="93"/>
      <c r="X299" s="93"/>
      <c r="Y299" s="93"/>
      <c r="Z299" s="93"/>
      <c r="AA299" s="92">
        <v>4317</v>
      </c>
      <c r="AB299" s="92"/>
      <c r="AC299" s="92"/>
      <c r="AD299" s="92"/>
      <c r="AE299" s="92"/>
      <c r="AF299" s="92"/>
      <c r="AG299" s="92"/>
      <c r="AH299" s="92"/>
      <c r="AI299" s="92"/>
      <c r="AJ299" s="92"/>
      <c r="AK299" s="93">
        <v>0.102969588550984</v>
      </c>
      <c r="AL299" s="93"/>
      <c r="AM299" s="93"/>
      <c r="AN299" s="93"/>
      <c r="AO299" s="93"/>
      <c r="AP299" s="93"/>
      <c r="AQ299" s="93"/>
      <c r="AR299" s="93"/>
      <c r="AS299" s="93"/>
      <c r="AT299" s="93"/>
    </row>
    <row r="300" spans="2:46" s="1" customFormat="1" ht="10.65" customHeight="1" x14ac:dyDescent="0.15">
      <c r="B300" s="90" t="s">
        <v>1116</v>
      </c>
      <c r="C300" s="90"/>
      <c r="D300" s="103">
        <v>188672918.66999999</v>
      </c>
      <c r="E300" s="103"/>
      <c r="F300" s="103"/>
      <c r="G300" s="103"/>
      <c r="H300" s="103"/>
      <c r="I300" s="103"/>
      <c r="J300" s="103"/>
      <c r="K300" s="103"/>
      <c r="L300" s="103"/>
      <c r="M300" s="103"/>
      <c r="N300" s="103"/>
      <c r="O300" s="103"/>
      <c r="P300" s="93">
        <v>6.4407813867211394E-2</v>
      </c>
      <c r="Q300" s="93"/>
      <c r="R300" s="93"/>
      <c r="S300" s="93"/>
      <c r="T300" s="93"/>
      <c r="U300" s="93"/>
      <c r="V300" s="93"/>
      <c r="W300" s="93"/>
      <c r="X300" s="93"/>
      <c r="Y300" s="93"/>
      <c r="Z300" s="93"/>
      <c r="AA300" s="92">
        <v>1719</v>
      </c>
      <c r="AB300" s="92"/>
      <c r="AC300" s="92"/>
      <c r="AD300" s="92"/>
      <c r="AE300" s="92"/>
      <c r="AF300" s="92"/>
      <c r="AG300" s="92"/>
      <c r="AH300" s="92"/>
      <c r="AI300" s="92"/>
      <c r="AJ300" s="92"/>
      <c r="AK300" s="93">
        <v>4.1001788908765699E-2</v>
      </c>
      <c r="AL300" s="93"/>
      <c r="AM300" s="93"/>
      <c r="AN300" s="93"/>
      <c r="AO300" s="93"/>
      <c r="AP300" s="93"/>
      <c r="AQ300" s="93"/>
      <c r="AR300" s="93"/>
      <c r="AS300" s="93"/>
      <c r="AT300" s="93"/>
    </row>
    <row r="301" spans="2:46" s="1" customFormat="1" ht="10.65" customHeight="1" x14ac:dyDescent="0.15">
      <c r="B301" s="90" t="s">
        <v>1117</v>
      </c>
      <c r="C301" s="90"/>
      <c r="D301" s="103">
        <v>325163754.10000098</v>
      </c>
      <c r="E301" s="103"/>
      <c r="F301" s="103"/>
      <c r="G301" s="103"/>
      <c r="H301" s="103"/>
      <c r="I301" s="103"/>
      <c r="J301" s="103"/>
      <c r="K301" s="103"/>
      <c r="L301" s="103"/>
      <c r="M301" s="103"/>
      <c r="N301" s="103"/>
      <c r="O301" s="103"/>
      <c r="P301" s="93">
        <v>0.111002080733522</v>
      </c>
      <c r="Q301" s="93"/>
      <c r="R301" s="93"/>
      <c r="S301" s="93"/>
      <c r="T301" s="93"/>
      <c r="U301" s="93"/>
      <c r="V301" s="93"/>
      <c r="W301" s="93"/>
      <c r="X301" s="93"/>
      <c r="Y301" s="93"/>
      <c r="Z301" s="93"/>
      <c r="AA301" s="92">
        <v>2706</v>
      </c>
      <c r="AB301" s="92"/>
      <c r="AC301" s="92"/>
      <c r="AD301" s="92"/>
      <c r="AE301" s="92"/>
      <c r="AF301" s="92"/>
      <c r="AG301" s="92"/>
      <c r="AH301" s="92"/>
      <c r="AI301" s="92"/>
      <c r="AJ301" s="92"/>
      <c r="AK301" s="93">
        <v>6.4543828264758504E-2</v>
      </c>
      <c r="AL301" s="93"/>
      <c r="AM301" s="93"/>
      <c r="AN301" s="93"/>
      <c r="AO301" s="93"/>
      <c r="AP301" s="93"/>
      <c r="AQ301" s="93"/>
      <c r="AR301" s="93"/>
      <c r="AS301" s="93"/>
      <c r="AT301" s="93"/>
    </row>
    <row r="302" spans="2:46" s="1" customFormat="1" ht="10.65" customHeight="1" x14ac:dyDescent="0.15">
      <c r="B302" s="90" t="s">
        <v>1118</v>
      </c>
      <c r="C302" s="90"/>
      <c r="D302" s="103">
        <v>265876472.15000001</v>
      </c>
      <c r="E302" s="103"/>
      <c r="F302" s="103"/>
      <c r="G302" s="103"/>
      <c r="H302" s="103"/>
      <c r="I302" s="103"/>
      <c r="J302" s="103"/>
      <c r="K302" s="103"/>
      <c r="L302" s="103"/>
      <c r="M302" s="103"/>
      <c r="N302" s="103"/>
      <c r="O302" s="103"/>
      <c r="P302" s="93">
        <v>9.0763011727506102E-2</v>
      </c>
      <c r="Q302" s="93"/>
      <c r="R302" s="93"/>
      <c r="S302" s="93"/>
      <c r="T302" s="93"/>
      <c r="U302" s="93"/>
      <c r="V302" s="93"/>
      <c r="W302" s="93"/>
      <c r="X302" s="93"/>
      <c r="Y302" s="93"/>
      <c r="Z302" s="93"/>
      <c r="AA302" s="92">
        <v>1833</v>
      </c>
      <c r="AB302" s="92"/>
      <c r="AC302" s="92"/>
      <c r="AD302" s="92"/>
      <c r="AE302" s="92"/>
      <c r="AF302" s="92"/>
      <c r="AG302" s="92"/>
      <c r="AH302" s="92"/>
      <c r="AI302" s="92"/>
      <c r="AJ302" s="92"/>
      <c r="AK302" s="93">
        <v>4.3720930232558103E-2</v>
      </c>
      <c r="AL302" s="93"/>
      <c r="AM302" s="93"/>
      <c r="AN302" s="93"/>
      <c r="AO302" s="93"/>
      <c r="AP302" s="93"/>
      <c r="AQ302" s="93"/>
      <c r="AR302" s="93"/>
      <c r="AS302" s="93"/>
      <c r="AT302" s="93"/>
    </row>
    <row r="303" spans="2:46" s="1" customFormat="1" ht="10.65" customHeight="1" x14ac:dyDescent="0.15">
      <c r="B303" s="90" t="s">
        <v>1119</v>
      </c>
      <c r="C303" s="90"/>
      <c r="D303" s="103">
        <v>114345128.56999999</v>
      </c>
      <c r="E303" s="103"/>
      <c r="F303" s="103"/>
      <c r="G303" s="103"/>
      <c r="H303" s="103"/>
      <c r="I303" s="103"/>
      <c r="J303" s="103"/>
      <c r="K303" s="103"/>
      <c r="L303" s="103"/>
      <c r="M303" s="103"/>
      <c r="N303" s="103"/>
      <c r="O303" s="103"/>
      <c r="P303" s="93">
        <v>3.9034323576878797E-2</v>
      </c>
      <c r="Q303" s="93"/>
      <c r="R303" s="93"/>
      <c r="S303" s="93"/>
      <c r="T303" s="93"/>
      <c r="U303" s="93"/>
      <c r="V303" s="93"/>
      <c r="W303" s="93"/>
      <c r="X303" s="93"/>
      <c r="Y303" s="93"/>
      <c r="Z303" s="93"/>
      <c r="AA303" s="92">
        <v>720</v>
      </c>
      <c r="AB303" s="92"/>
      <c r="AC303" s="92"/>
      <c r="AD303" s="92"/>
      <c r="AE303" s="92"/>
      <c r="AF303" s="92"/>
      <c r="AG303" s="92"/>
      <c r="AH303" s="92"/>
      <c r="AI303" s="92"/>
      <c r="AJ303" s="92"/>
      <c r="AK303" s="93">
        <v>1.71735241502683E-2</v>
      </c>
      <c r="AL303" s="93"/>
      <c r="AM303" s="93"/>
      <c r="AN303" s="93"/>
      <c r="AO303" s="93"/>
      <c r="AP303" s="93"/>
      <c r="AQ303" s="93"/>
      <c r="AR303" s="93"/>
      <c r="AS303" s="93"/>
      <c r="AT303" s="93"/>
    </row>
    <row r="304" spans="2:46" s="1" customFormat="1" ht="10.65" customHeight="1" x14ac:dyDescent="0.15">
      <c r="B304" s="90" t="s">
        <v>1120</v>
      </c>
      <c r="C304" s="90"/>
      <c r="D304" s="103">
        <v>170694690.44</v>
      </c>
      <c r="E304" s="103"/>
      <c r="F304" s="103"/>
      <c r="G304" s="103"/>
      <c r="H304" s="103"/>
      <c r="I304" s="103"/>
      <c r="J304" s="103"/>
      <c r="K304" s="103"/>
      <c r="L304" s="103"/>
      <c r="M304" s="103"/>
      <c r="N304" s="103"/>
      <c r="O304" s="103"/>
      <c r="P304" s="93">
        <v>5.8270534677051899E-2</v>
      </c>
      <c r="Q304" s="93"/>
      <c r="R304" s="93"/>
      <c r="S304" s="93"/>
      <c r="T304" s="93"/>
      <c r="U304" s="93"/>
      <c r="V304" s="93"/>
      <c r="W304" s="93"/>
      <c r="X304" s="93"/>
      <c r="Y304" s="93"/>
      <c r="Z304" s="93"/>
      <c r="AA304" s="92">
        <v>989</v>
      </c>
      <c r="AB304" s="92"/>
      <c r="AC304" s="92"/>
      <c r="AD304" s="92"/>
      <c r="AE304" s="92"/>
      <c r="AF304" s="92"/>
      <c r="AG304" s="92"/>
      <c r="AH304" s="92"/>
      <c r="AI304" s="92"/>
      <c r="AJ304" s="92"/>
      <c r="AK304" s="93">
        <v>2.3589743589743601E-2</v>
      </c>
      <c r="AL304" s="93"/>
      <c r="AM304" s="93"/>
      <c r="AN304" s="93"/>
      <c r="AO304" s="93"/>
      <c r="AP304" s="93"/>
      <c r="AQ304" s="93"/>
      <c r="AR304" s="93"/>
      <c r="AS304" s="93"/>
      <c r="AT304" s="93"/>
    </row>
    <row r="305" spans="2:47" s="1" customFormat="1" ht="10.65" customHeight="1" x14ac:dyDescent="0.15">
      <c r="B305" s="90" t="s">
        <v>1121</v>
      </c>
      <c r="C305" s="90"/>
      <c r="D305" s="103">
        <v>10242119.01</v>
      </c>
      <c r="E305" s="103"/>
      <c r="F305" s="103"/>
      <c r="G305" s="103"/>
      <c r="H305" s="103"/>
      <c r="I305" s="103"/>
      <c r="J305" s="103"/>
      <c r="K305" s="103"/>
      <c r="L305" s="103"/>
      <c r="M305" s="103"/>
      <c r="N305" s="103"/>
      <c r="O305" s="103"/>
      <c r="P305" s="93">
        <v>3.49638145978817E-3</v>
      </c>
      <c r="Q305" s="93"/>
      <c r="R305" s="93"/>
      <c r="S305" s="93"/>
      <c r="T305" s="93"/>
      <c r="U305" s="93"/>
      <c r="V305" s="93"/>
      <c r="W305" s="93"/>
      <c r="X305" s="93"/>
      <c r="Y305" s="93"/>
      <c r="Z305" s="93"/>
      <c r="AA305" s="92">
        <v>61</v>
      </c>
      <c r="AB305" s="92"/>
      <c r="AC305" s="92"/>
      <c r="AD305" s="92"/>
      <c r="AE305" s="92"/>
      <c r="AF305" s="92"/>
      <c r="AG305" s="92"/>
      <c r="AH305" s="92"/>
      <c r="AI305" s="92"/>
      <c r="AJ305" s="92"/>
      <c r="AK305" s="93">
        <v>1.4549791293977301E-3</v>
      </c>
      <c r="AL305" s="93"/>
      <c r="AM305" s="93"/>
      <c r="AN305" s="93"/>
      <c r="AO305" s="93"/>
      <c r="AP305" s="93"/>
      <c r="AQ305" s="93"/>
      <c r="AR305" s="93"/>
      <c r="AS305" s="93"/>
      <c r="AT305" s="93"/>
    </row>
    <row r="306" spans="2:47" s="1" customFormat="1" ht="10.65" customHeight="1" x14ac:dyDescent="0.15">
      <c r="B306" s="90" t="s">
        <v>1122</v>
      </c>
      <c r="C306" s="90"/>
      <c r="D306" s="103">
        <v>25765177.710000001</v>
      </c>
      <c r="E306" s="103"/>
      <c r="F306" s="103"/>
      <c r="G306" s="103"/>
      <c r="H306" s="103"/>
      <c r="I306" s="103"/>
      <c r="J306" s="103"/>
      <c r="K306" s="103"/>
      <c r="L306" s="103"/>
      <c r="M306" s="103"/>
      <c r="N306" s="103"/>
      <c r="O306" s="103"/>
      <c r="P306" s="93">
        <v>8.7955324054950004E-3</v>
      </c>
      <c r="Q306" s="93"/>
      <c r="R306" s="93"/>
      <c r="S306" s="93"/>
      <c r="T306" s="93"/>
      <c r="U306" s="93"/>
      <c r="V306" s="93"/>
      <c r="W306" s="93"/>
      <c r="X306" s="93"/>
      <c r="Y306" s="93"/>
      <c r="Z306" s="93"/>
      <c r="AA306" s="92">
        <v>159</v>
      </c>
      <c r="AB306" s="92"/>
      <c r="AC306" s="92"/>
      <c r="AD306" s="92"/>
      <c r="AE306" s="92"/>
      <c r="AF306" s="92"/>
      <c r="AG306" s="92"/>
      <c r="AH306" s="92"/>
      <c r="AI306" s="92"/>
      <c r="AJ306" s="92"/>
      <c r="AK306" s="93">
        <v>3.7924865831842599E-3</v>
      </c>
      <c r="AL306" s="93"/>
      <c r="AM306" s="93"/>
      <c r="AN306" s="93"/>
      <c r="AO306" s="93"/>
      <c r="AP306" s="93"/>
      <c r="AQ306" s="93"/>
      <c r="AR306" s="93"/>
      <c r="AS306" s="93"/>
      <c r="AT306" s="93"/>
    </row>
    <row r="307" spans="2:47" s="1" customFormat="1" ht="10.65" customHeight="1" x14ac:dyDescent="0.15">
      <c r="B307" s="90" t="s">
        <v>1123</v>
      </c>
      <c r="C307" s="90"/>
      <c r="D307" s="103">
        <v>7257817.2699999996</v>
      </c>
      <c r="E307" s="103"/>
      <c r="F307" s="103"/>
      <c r="G307" s="103"/>
      <c r="H307" s="103"/>
      <c r="I307" s="103"/>
      <c r="J307" s="103"/>
      <c r="K307" s="103"/>
      <c r="L307" s="103"/>
      <c r="M307" s="103"/>
      <c r="N307" s="103"/>
      <c r="O307" s="103"/>
      <c r="P307" s="93">
        <v>2.4776218394437898E-3</v>
      </c>
      <c r="Q307" s="93"/>
      <c r="R307" s="93"/>
      <c r="S307" s="93"/>
      <c r="T307" s="93"/>
      <c r="U307" s="93"/>
      <c r="V307" s="93"/>
      <c r="W307" s="93"/>
      <c r="X307" s="93"/>
      <c r="Y307" s="93"/>
      <c r="Z307" s="93"/>
      <c r="AA307" s="92">
        <v>39</v>
      </c>
      <c r="AB307" s="92"/>
      <c r="AC307" s="92"/>
      <c r="AD307" s="92"/>
      <c r="AE307" s="92"/>
      <c r="AF307" s="92"/>
      <c r="AG307" s="92"/>
      <c r="AH307" s="92"/>
      <c r="AI307" s="92"/>
      <c r="AJ307" s="92"/>
      <c r="AK307" s="93">
        <v>9.3023255813953504E-4</v>
      </c>
      <c r="AL307" s="93"/>
      <c r="AM307" s="93"/>
      <c r="AN307" s="93"/>
      <c r="AO307" s="93"/>
      <c r="AP307" s="93"/>
      <c r="AQ307" s="93"/>
      <c r="AR307" s="93"/>
      <c r="AS307" s="93"/>
      <c r="AT307" s="93"/>
    </row>
    <row r="308" spans="2:47" s="1" customFormat="1" ht="9.6" customHeight="1" x14ac:dyDescent="0.15">
      <c r="B308" s="99"/>
      <c r="C308" s="99"/>
      <c r="D308" s="104">
        <v>2929348278.4400001</v>
      </c>
      <c r="E308" s="104"/>
      <c r="F308" s="104"/>
      <c r="G308" s="104"/>
      <c r="H308" s="104"/>
      <c r="I308" s="104"/>
      <c r="J308" s="104"/>
      <c r="K308" s="104"/>
      <c r="L308" s="104"/>
      <c r="M308" s="104"/>
      <c r="N308" s="104"/>
      <c r="O308" s="104"/>
      <c r="P308" s="95">
        <v>1</v>
      </c>
      <c r="Q308" s="95"/>
      <c r="R308" s="95"/>
      <c r="S308" s="95"/>
      <c r="T308" s="95"/>
      <c r="U308" s="95"/>
      <c r="V308" s="95"/>
      <c r="W308" s="95"/>
      <c r="X308" s="95"/>
      <c r="Y308" s="95"/>
      <c r="Z308" s="95"/>
      <c r="AA308" s="94">
        <v>41925</v>
      </c>
      <c r="AB308" s="94"/>
      <c r="AC308" s="94"/>
      <c r="AD308" s="94"/>
      <c r="AE308" s="94"/>
      <c r="AF308" s="94"/>
      <c r="AG308" s="94"/>
      <c r="AH308" s="94"/>
      <c r="AI308" s="94"/>
      <c r="AJ308" s="94"/>
      <c r="AK308" s="95">
        <v>1</v>
      </c>
      <c r="AL308" s="95"/>
      <c r="AM308" s="95"/>
      <c r="AN308" s="95"/>
      <c r="AO308" s="95"/>
      <c r="AP308" s="95"/>
      <c r="AQ308" s="95"/>
      <c r="AR308" s="95"/>
      <c r="AS308" s="95"/>
      <c r="AT308" s="95"/>
    </row>
    <row r="309" spans="2:47" s="1" customFormat="1" ht="9" customHeight="1" x14ac:dyDescent="0.15"/>
    <row r="310" spans="2:47" s="1" customFormat="1" ht="19.2" customHeight="1" x14ac:dyDescent="0.15">
      <c r="B310" s="82" t="s">
        <v>1233</v>
      </c>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c r="AT310" s="82"/>
      <c r="AU310" s="82"/>
    </row>
    <row r="311" spans="2:47" s="1" customFormat="1" ht="7.95" customHeight="1" x14ac:dyDescent="0.15"/>
    <row r="312" spans="2:47" s="1" customFormat="1" ht="12.3" customHeight="1" x14ac:dyDescent="0.15">
      <c r="B312" s="76" t="s">
        <v>1106</v>
      </c>
      <c r="C312" s="76"/>
      <c r="D312" s="76"/>
      <c r="E312" s="76" t="s">
        <v>1103</v>
      </c>
      <c r="F312" s="76"/>
      <c r="G312" s="76"/>
      <c r="H312" s="76"/>
      <c r="I312" s="76"/>
      <c r="J312" s="76"/>
      <c r="K312" s="76"/>
      <c r="L312" s="76"/>
      <c r="M312" s="76"/>
      <c r="N312" s="76"/>
      <c r="O312" s="76"/>
      <c r="P312" s="76"/>
      <c r="Q312" s="76" t="s">
        <v>1104</v>
      </c>
      <c r="R312" s="76"/>
      <c r="S312" s="76"/>
      <c r="T312" s="76"/>
      <c r="U312" s="76"/>
      <c r="V312" s="76"/>
      <c r="W312" s="76"/>
      <c r="X312" s="76"/>
      <c r="Y312" s="76"/>
      <c r="Z312" s="76"/>
      <c r="AA312" s="76"/>
      <c r="AB312" s="76" t="s">
        <v>1105</v>
      </c>
      <c r="AC312" s="76"/>
      <c r="AD312" s="76"/>
      <c r="AE312" s="76"/>
      <c r="AF312" s="76"/>
      <c r="AG312" s="76"/>
      <c r="AH312" s="76"/>
      <c r="AI312" s="76"/>
      <c r="AJ312" s="76"/>
      <c r="AK312" s="76"/>
      <c r="AL312" s="76" t="s">
        <v>1104</v>
      </c>
      <c r="AM312" s="76"/>
      <c r="AN312" s="76"/>
      <c r="AO312" s="76"/>
      <c r="AP312" s="76"/>
      <c r="AQ312" s="76"/>
      <c r="AR312" s="76"/>
      <c r="AS312" s="76"/>
      <c r="AT312" s="76"/>
      <c r="AU312" s="76"/>
    </row>
    <row r="313" spans="2:47" s="1" customFormat="1" ht="10.65" customHeight="1" x14ac:dyDescent="0.15">
      <c r="B313" s="90" t="s">
        <v>1180</v>
      </c>
      <c r="C313" s="90"/>
      <c r="D313" s="90"/>
      <c r="E313" s="103">
        <v>2708447845.6200099</v>
      </c>
      <c r="F313" s="103"/>
      <c r="G313" s="103"/>
      <c r="H313" s="103"/>
      <c r="I313" s="103"/>
      <c r="J313" s="103"/>
      <c r="K313" s="103"/>
      <c r="L313" s="103"/>
      <c r="M313" s="103"/>
      <c r="N313" s="103"/>
      <c r="O313" s="103"/>
      <c r="P313" s="103"/>
      <c r="Q313" s="93">
        <v>0.92459058745393097</v>
      </c>
      <c r="R313" s="93"/>
      <c r="S313" s="93"/>
      <c r="T313" s="93"/>
      <c r="U313" s="93"/>
      <c r="V313" s="93"/>
      <c r="W313" s="93"/>
      <c r="X313" s="93"/>
      <c r="Y313" s="93"/>
      <c r="Z313" s="93"/>
      <c r="AA313" s="93"/>
      <c r="AB313" s="92">
        <v>39691</v>
      </c>
      <c r="AC313" s="92"/>
      <c r="AD313" s="92"/>
      <c r="AE313" s="92"/>
      <c r="AF313" s="92"/>
      <c r="AG313" s="92"/>
      <c r="AH313" s="92"/>
      <c r="AI313" s="92"/>
      <c r="AJ313" s="92"/>
      <c r="AK313" s="92"/>
      <c r="AL313" s="93">
        <v>0.94671437090041699</v>
      </c>
      <c r="AM313" s="93"/>
      <c r="AN313" s="93"/>
      <c r="AO313" s="93"/>
      <c r="AP313" s="93"/>
      <c r="AQ313" s="93"/>
      <c r="AR313" s="93"/>
      <c r="AS313" s="93"/>
      <c r="AT313" s="93"/>
      <c r="AU313" s="93"/>
    </row>
    <row r="314" spans="2:47" s="1" customFormat="1" ht="10.65" customHeight="1" x14ac:dyDescent="0.15">
      <c r="B314" s="90" t="s">
        <v>1212</v>
      </c>
      <c r="C314" s="90"/>
      <c r="D314" s="90"/>
      <c r="E314" s="103">
        <v>87842334.829999894</v>
      </c>
      <c r="F314" s="103"/>
      <c r="G314" s="103"/>
      <c r="H314" s="103"/>
      <c r="I314" s="103"/>
      <c r="J314" s="103"/>
      <c r="K314" s="103"/>
      <c r="L314" s="103"/>
      <c r="M314" s="103"/>
      <c r="N314" s="103"/>
      <c r="O314" s="103"/>
      <c r="P314" s="103"/>
      <c r="Q314" s="93">
        <v>2.99869890775771E-2</v>
      </c>
      <c r="R314" s="93"/>
      <c r="S314" s="93"/>
      <c r="T314" s="93"/>
      <c r="U314" s="93"/>
      <c r="V314" s="93"/>
      <c r="W314" s="93"/>
      <c r="X314" s="93"/>
      <c r="Y314" s="93"/>
      <c r="Z314" s="93"/>
      <c r="AA314" s="93"/>
      <c r="AB314" s="92">
        <v>1007</v>
      </c>
      <c r="AC314" s="92"/>
      <c r="AD314" s="92"/>
      <c r="AE314" s="92"/>
      <c r="AF314" s="92"/>
      <c r="AG314" s="92"/>
      <c r="AH314" s="92"/>
      <c r="AI314" s="92"/>
      <c r="AJ314" s="92"/>
      <c r="AK314" s="92"/>
      <c r="AL314" s="93">
        <v>2.40190816935003E-2</v>
      </c>
      <c r="AM314" s="93"/>
      <c r="AN314" s="93"/>
      <c r="AO314" s="93"/>
      <c r="AP314" s="93"/>
      <c r="AQ314" s="93"/>
      <c r="AR314" s="93"/>
      <c r="AS314" s="93"/>
      <c r="AT314" s="93"/>
      <c r="AU314" s="93"/>
    </row>
    <row r="315" spans="2:47" s="1" customFormat="1" ht="10.65" customHeight="1" x14ac:dyDescent="0.15">
      <c r="B315" s="90" t="s">
        <v>1108</v>
      </c>
      <c r="C315" s="90"/>
      <c r="D315" s="90"/>
      <c r="E315" s="103">
        <v>30683842.640000001</v>
      </c>
      <c r="F315" s="103"/>
      <c r="G315" s="103"/>
      <c r="H315" s="103"/>
      <c r="I315" s="103"/>
      <c r="J315" s="103"/>
      <c r="K315" s="103"/>
      <c r="L315" s="103"/>
      <c r="M315" s="103"/>
      <c r="N315" s="103"/>
      <c r="O315" s="103"/>
      <c r="P315" s="103"/>
      <c r="Q315" s="93">
        <v>1.04746311204553E-2</v>
      </c>
      <c r="R315" s="93"/>
      <c r="S315" s="93"/>
      <c r="T315" s="93"/>
      <c r="U315" s="93"/>
      <c r="V315" s="93"/>
      <c r="W315" s="93"/>
      <c r="X315" s="93"/>
      <c r="Y315" s="93"/>
      <c r="Z315" s="93"/>
      <c r="AA315" s="93"/>
      <c r="AB315" s="92">
        <v>313</v>
      </c>
      <c r="AC315" s="92"/>
      <c r="AD315" s="92"/>
      <c r="AE315" s="92"/>
      <c r="AF315" s="92"/>
      <c r="AG315" s="92"/>
      <c r="AH315" s="92"/>
      <c r="AI315" s="92"/>
      <c r="AJ315" s="92"/>
      <c r="AK315" s="92"/>
      <c r="AL315" s="93">
        <v>7.4657125819916504E-3</v>
      </c>
      <c r="AM315" s="93"/>
      <c r="AN315" s="93"/>
      <c r="AO315" s="93"/>
      <c r="AP315" s="93"/>
      <c r="AQ315" s="93"/>
      <c r="AR315" s="93"/>
      <c r="AS315" s="93"/>
      <c r="AT315" s="93"/>
      <c r="AU315" s="93"/>
    </row>
    <row r="316" spans="2:47" s="1" customFormat="1" ht="10.65" customHeight="1" x14ac:dyDescent="0.15">
      <c r="B316" s="90" t="s">
        <v>1109</v>
      </c>
      <c r="C316" s="90"/>
      <c r="D316" s="90"/>
      <c r="E316" s="103">
        <v>26925830.899999999</v>
      </c>
      <c r="F316" s="103"/>
      <c r="G316" s="103"/>
      <c r="H316" s="103"/>
      <c r="I316" s="103"/>
      <c r="J316" s="103"/>
      <c r="K316" s="103"/>
      <c r="L316" s="103"/>
      <c r="M316" s="103"/>
      <c r="N316" s="103"/>
      <c r="O316" s="103"/>
      <c r="P316" s="103"/>
      <c r="Q316" s="93">
        <v>9.1917479045335697E-3</v>
      </c>
      <c r="R316" s="93"/>
      <c r="S316" s="93"/>
      <c r="T316" s="93"/>
      <c r="U316" s="93"/>
      <c r="V316" s="93"/>
      <c r="W316" s="93"/>
      <c r="X316" s="93"/>
      <c r="Y316" s="93"/>
      <c r="Z316" s="93"/>
      <c r="AA316" s="93"/>
      <c r="AB316" s="92">
        <v>308</v>
      </c>
      <c r="AC316" s="92"/>
      <c r="AD316" s="92"/>
      <c r="AE316" s="92"/>
      <c r="AF316" s="92"/>
      <c r="AG316" s="92"/>
      <c r="AH316" s="92"/>
      <c r="AI316" s="92"/>
      <c r="AJ316" s="92"/>
      <c r="AK316" s="92"/>
      <c r="AL316" s="93">
        <v>7.3464519976147898E-3</v>
      </c>
      <c r="AM316" s="93"/>
      <c r="AN316" s="93"/>
      <c r="AO316" s="93"/>
      <c r="AP316" s="93"/>
      <c r="AQ316" s="93"/>
      <c r="AR316" s="93"/>
      <c r="AS316" s="93"/>
      <c r="AT316" s="93"/>
      <c r="AU316" s="93"/>
    </row>
    <row r="317" spans="2:47" s="1" customFormat="1" ht="10.65" customHeight="1" x14ac:dyDescent="0.15">
      <c r="B317" s="90" t="s">
        <v>1110</v>
      </c>
      <c r="C317" s="90"/>
      <c r="D317" s="90"/>
      <c r="E317" s="103">
        <v>47381695.5</v>
      </c>
      <c r="F317" s="103"/>
      <c r="G317" s="103"/>
      <c r="H317" s="103"/>
      <c r="I317" s="103"/>
      <c r="J317" s="103"/>
      <c r="K317" s="103"/>
      <c r="L317" s="103"/>
      <c r="M317" s="103"/>
      <c r="N317" s="103"/>
      <c r="O317" s="103"/>
      <c r="P317" s="103"/>
      <c r="Q317" s="93">
        <v>1.6174824908574002E-2</v>
      </c>
      <c r="R317" s="93"/>
      <c r="S317" s="93"/>
      <c r="T317" s="93"/>
      <c r="U317" s="93"/>
      <c r="V317" s="93"/>
      <c r="W317" s="93"/>
      <c r="X317" s="93"/>
      <c r="Y317" s="93"/>
      <c r="Z317" s="93"/>
      <c r="AA317" s="93"/>
      <c r="AB317" s="92">
        <v>298</v>
      </c>
      <c r="AC317" s="92"/>
      <c r="AD317" s="92"/>
      <c r="AE317" s="92"/>
      <c r="AF317" s="92"/>
      <c r="AG317" s="92"/>
      <c r="AH317" s="92"/>
      <c r="AI317" s="92"/>
      <c r="AJ317" s="92"/>
      <c r="AK317" s="92"/>
      <c r="AL317" s="93">
        <v>7.1079308288610598E-3</v>
      </c>
      <c r="AM317" s="93"/>
      <c r="AN317" s="93"/>
      <c r="AO317" s="93"/>
      <c r="AP317" s="93"/>
      <c r="AQ317" s="93"/>
      <c r="AR317" s="93"/>
      <c r="AS317" s="93"/>
      <c r="AT317" s="93"/>
      <c r="AU317" s="93"/>
    </row>
    <row r="318" spans="2:47" s="1" customFormat="1" ht="10.65" customHeight="1" x14ac:dyDescent="0.15">
      <c r="B318" s="90" t="s">
        <v>1111</v>
      </c>
      <c r="C318" s="90"/>
      <c r="D318" s="90"/>
      <c r="E318" s="103">
        <v>18620463.059999999</v>
      </c>
      <c r="F318" s="103"/>
      <c r="G318" s="103"/>
      <c r="H318" s="103"/>
      <c r="I318" s="103"/>
      <c r="J318" s="103"/>
      <c r="K318" s="103"/>
      <c r="L318" s="103"/>
      <c r="M318" s="103"/>
      <c r="N318" s="103"/>
      <c r="O318" s="103"/>
      <c r="P318" s="103"/>
      <c r="Q318" s="93">
        <v>6.3565207309238397E-3</v>
      </c>
      <c r="R318" s="93"/>
      <c r="S318" s="93"/>
      <c r="T318" s="93"/>
      <c r="U318" s="93"/>
      <c r="V318" s="93"/>
      <c r="W318" s="93"/>
      <c r="X318" s="93"/>
      <c r="Y318" s="93"/>
      <c r="Z318" s="93"/>
      <c r="AA318" s="93"/>
      <c r="AB318" s="92">
        <v>227</v>
      </c>
      <c r="AC318" s="92"/>
      <c r="AD318" s="92"/>
      <c r="AE318" s="92"/>
      <c r="AF318" s="92"/>
      <c r="AG318" s="92"/>
      <c r="AH318" s="92"/>
      <c r="AI318" s="92"/>
      <c r="AJ318" s="92"/>
      <c r="AK318" s="92"/>
      <c r="AL318" s="93">
        <v>5.4144305307096E-3</v>
      </c>
      <c r="AM318" s="93"/>
      <c r="AN318" s="93"/>
      <c r="AO318" s="93"/>
      <c r="AP318" s="93"/>
      <c r="AQ318" s="93"/>
      <c r="AR318" s="93"/>
      <c r="AS318" s="93"/>
      <c r="AT318" s="93"/>
      <c r="AU318" s="93"/>
    </row>
    <row r="319" spans="2:47" s="1" customFormat="1" ht="10.65" customHeight="1" x14ac:dyDescent="0.15">
      <c r="B319" s="90" t="s">
        <v>1112</v>
      </c>
      <c r="C319" s="90"/>
      <c r="D319" s="90"/>
      <c r="E319" s="103">
        <v>7458287.7599999998</v>
      </c>
      <c r="F319" s="103"/>
      <c r="G319" s="103"/>
      <c r="H319" s="103"/>
      <c r="I319" s="103"/>
      <c r="J319" s="103"/>
      <c r="K319" s="103"/>
      <c r="L319" s="103"/>
      <c r="M319" s="103"/>
      <c r="N319" s="103"/>
      <c r="O319" s="103"/>
      <c r="P319" s="103"/>
      <c r="Q319" s="93">
        <v>2.5460570239779802E-3</v>
      </c>
      <c r="R319" s="93"/>
      <c r="S319" s="93"/>
      <c r="T319" s="93"/>
      <c r="U319" s="93"/>
      <c r="V319" s="93"/>
      <c r="W319" s="93"/>
      <c r="X319" s="93"/>
      <c r="Y319" s="93"/>
      <c r="Z319" s="93"/>
      <c r="AA319" s="93"/>
      <c r="AB319" s="92">
        <v>61</v>
      </c>
      <c r="AC319" s="92"/>
      <c r="AD319" s="92"/>
      <c r="AE319" s="92"/>
      <c r="AF319" s="92"/>
      <c r="AG319" s="92"/>
      <c r="AH319" s="92"/>
      <c r="AI319" s="92"/>
      <c r="AJ319" s="92"/>
      <c r="AK319" s="92"/>
      <c r="AL319" s="93">
        <v>1.4549791293977301E-3</v>
      </c>
      <c r="AM319" s="93"/>
      <c r="AN319" s="93"/>
      <c r="AO319" s="93"/>
      <c r="AP319" s="93"/>
      <c r="AQ319" s="93"/>
      <c r="AR319" s="93"/>
      <c r="AS319" s="93"/>
      <c r="AT319" s="93"/>
      <c r="AU319" s="93"/>
    </row>
    <row r="320" spans="2:47" s="1" customFormat="1" ht="10.65" customHeight="1" x14ac:dyDescent="0.15">
      <c r="B320" s="90" t="s">
        <v>1114</v>
      </c>
      <c r="C320" s="90"/>
      <c r="D320" s="90"/>
      <c r="E320" s="103">
        <v>63099.5</v>
      </c>
      <c r="F320" s="103"/>
      <c r="G320" s="103"/>
      <c r="H320" s="103"/>
      <c r="I320" s="103"/>
      <c r="J320" s="103"/>
      <c r="K320" s="103"/>
      <c r="L320" s="103"/>
      <c r="M320" s="103"/>
      <c r="N320" s="103"/>
      <c r="O320" s="103"/>
      <c r="P320" s="103"/>
      <c r="Q320" s="93">
        <v>2.1540456785016699E-5</v>
      </c>
      <c r="R320" s="93"/>
      <c r="S320" s="93"/>
      <c r="T320" s="93"/>
      <c r="U320" s="93"/>
      <c r="V320" s="93"/>
      <c r="W320" s="93"/>
      <c r="X320" s="93"/>
      <c r="Y320" s="93"/>
      <c r="Z320" s="93"/>
      <c r="AA320" s="93"/>
      <c r="AB320" s="92">
        <v>1</v>
      </c>
      <c r="AC320" s="92"/>
      <c r="AD320" s="92"/>
      <c r="AE320" s="92"/>
      <c r="AF320" s="92"/>
      <c r="AG320" s="92"/>
      <c r="AH320" s="92"/>
      <c r="AI320" s="92"/>
      <c r="AJ320" s="92"/>
      <c r="AK320" s="92"/>
      <c r="AL320" s="93">
        <v>2.38521168753727E-5</v>
      </c>
      <c r="AM320" s="93"/>
      <c r="AN320" s="93"/>
      <c r="AO320" s="93"/>
      <c r="AP320" s="93"/>
      <c r="AQ320" s="93"/>
      <c r="AR320" s="93"/>
      <c r="AS320" s="93"/>
      <c r="AT320" s="93"/>
      <c r="AU320" s="93"/>
    </row>
    <row r="321" spans="2:47" s="1" customFormat="1" ht="10.65" customHeight="1" x14ac:dyDescent="0.15">
      <c r="B321" s="90" t="s">
        <v>1113</v>
      </c>
      <c r="C321" s="90"/>
      <c r="D321" s="90"/>
      <c r="E321" s="103">
        <v>1924878.63</v>
      </c>
      <c r="F321" s="103"/>
      <c r="G321" s="103"/>
      <c r="H321" s="103"/>
      <c r="I321" s="103"/>
      <c r="J321" s="103"/>
      <c r="K321" s="103"/>
      <c r="L321" s="103"/>
      <c r="M321" s="103"/>
      <c r="N321" s="103"/>
      <c r="O321" s="103"/>
      <c r="P321" s="103"/>
      <c r="Q321" s="93">
        <v>6.5710132324213499E-4</v>
      </c>
      <c r="R321" s="93"/>
      <c r="S321" s="93"/>
      <c r="T321" s="93"/>
      <c r="U321" s="93"/>
      <c r="V321" s="93"/>
      <c r="W321" s="93"/>
      <c r="X321" s="93"/>
      <c r="Y321" s="93"/>
      <c r="Z321" s="93"/>
      <c r="AA321" s="93"/>
      <c r="AB321" s="92">
        <v>19</v>
      </c>
      <c r="AC321" s="92"/>
      <c r="AD321" s="92"/>
      <c r="AE321" s="92"/>
      <c r="AF321" s="92"/>
      <c r="AG321" s="92"/>
      <c r="AH321" s="92"/>
      <c r="AI321" s="92"/>
      <c r="AJ321" s="92"/>
      <c r="AK321" s="92"/>
      <c r="AL321" s="93">
        <v>4.5319022063208098E-4</v>
      </c>
      <c r="AM321" s="93"/>
      <c r="AN321" s="93"/>
      <c r="AO321" s="93"/>
      <c r="AP321" s="93"/>
      <c r="AQ321" s="93"/>
      <c r="AR321" s="93"/>
      <c r="AS321" s="93"/>
      <c r="AT321" s="93"/>
      <c r="AU321" s="93"/>
    </row>
    <row r="322" spans="2:47" s="1" customFormat="1" ht="9.6" customHeight="1" x14ac:dyDescent="0.15">
      <c r="B322" s="99"/>
      <c r="C322" s="99"/>
      <c r="D322" s="99"/>
      <c r="E322" s="104">
        <v>2929348278.4400101</v>
      </c>
      <c r="F322" s="104"/>
      <c r="G322" s="104"/>
      <c r="H322" s="104"/>
      <c r="I322" s="104"/>
      <c r="J322" s="104"/>
      <c r="K322" s="104"/>
      <c r="L322" s="104"/>
      <c r="M322" s="104"/>
      <c r="N322" s="104"/>
      <c r="O322" s="104"/>
      <c r="P322" s="104"/>
      <c r="Q322" s="95">
        <v>1</v>
      </c>
      <c r="R322" s="95"/>
      <c r="S322" s="95"/>
      <c r="T322" s="95"/>
      <c r="U322" s="95"/>
      <c r="V322" s="95"/>
      <c r="W322" s="95"/>
      <c r="X322" s="95"/>
      <c r="Y322" s="95"/>
      <c r="Z322" s="95"/>
      <c r="AA322" s="95"/>
      <c r="AB322" s="94">
        <v>41925</v>
      </c>
      <c r="AC322" s="94"/>
      <c r="AD322" s="94"/>
      <c r="AE322" s="94"/>
      <c r="AF322" s="94"/>
      <c r="AG322" s="94"/>
      <c r="AH322" s="94"/>
      <c r="AI322" s="94"/>
      <c r="AJ322" s="94"/>
      <c r="AK322" s="94"/>
      <c r="AL322" s="95">
        <v>1</v>
      </c>
      <c r="AM322" s="95"/>
      <c r="AN322" s="95"/>
      <c r="AO322" s="95"/>
      <c r="AP322" s="95"/>
      <c r="AQ322" s="95"/>
      <c r="AR322" s="95"/>
      <c r="AS322" s="95"/>
      <c r="AT322" s="95"/>
      <c r="AU322" s="95"/>
    </row>
    <row r="323" spans="2:47" s="1" customFormat="1" ht="11.7" customHeight="1" x14ac:dyDescent="0.15"/>
    <row r="324" spans="2:47" s="1" customFormat="1" ht="19.2" customHeight="1" x14ac:dyDescent="0.15">
      <c r="B324" s="82" t="s">
        <v>1234</v>
      </c>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c r="AH324" s="82"/>
      <c r="AI324" s="82"/>
      <c r="AJ324" s="82"/>
      <c r="AK324" s="82"/>
      <c r="AL324" s="82"/>
      <c r="AM324" s="82"/>
      <c r="AN324" s="82"/>
      <c r="AO324" s="82"/>
      <c r="AP324" s="82"/>
      <c r="AQ324" s="82"/>
      <c r="AR324" s="82"/>
      <c r="AS324" s="82"/>
      <c r="AT324" s="82"/>
      <c r="AU324" s="82"/>
    </row>
    <row r="325" spans="2:47" s="1" customFormat="1" ht="9" customHeight="1" x14ac:dyDescent="0.15"/>
    <row r="326" spans="2:47" s="1" customFormat="1" ht="12.3" customHeight="1" x14ac:dyDescent="0.15">
      <c r="B326" s="76"/>
      <c r="C326" s="76"/>
      <c r="D326" s="76"/>
      <c r="E326" s="76" t="s">
        <v>1103</v>
      </c>
      <c r="F326" s="76"/>
      <c r="G326" s="76"/>
      <c r="H326" s="76"/>
      <c r="I326" s="76"/>
      <c r="J326" s="76"/>
      <c r="K326" s="76"/>
      <c r="L326" s="76"/>
      <c r="M326" s="76"/>
      <c r="N326" s="76"/>
      <c r="O326" s="76"/>
      <c r="P326" s="76"/>
      <c r="Q326" s="76" t="s">
        <v>1104</v>
      </c>
      <c r="R326" s="76"/>
      <c r="S326" s="76"/>
      <c r="T326" s="76"/>
      <c r="U326" s="76"/>
      <c r="V326" s="76"/>
      <c r="W326" s="76"/>
      <c r="X326" s="76"/>
      <c r="Y326" s="76"/>
      <c r="Z326" s="76"/>
      <c r="AA326" s="76"/>
      <c r="AB326" s="76" t="s">
        <v>1213</v>
      </c>
      <c r="AC326" s="76"/>
      <c r="AD326" s="76"/>
      <c r="AE326" s="76"/>
      <c r="AF326" s="76"/>
      <c r="AG326" s="76"/>
      <c r="AH326" s="76"/>
      <c r="AI326" s="76"/>
      <c r="AJ326" s="76"/>
      <c r="AK326" s="76"/>
      <c r="AL326" s="76" t="s">
        <v>1104</v>
      </c>
      <c r="AM326" s="76"/>
      <c r="AN326" s="76"/>
      <c r="AO326" s="76"/>
      <c r="AP326" s="76"/>
      <c r="AQ326" s="76"/>
      <c r="AR326" s="76"/>
      <c r="AS326" s="76"/>
      <c r="AT326" s="76"/>
      <c r="AU326" s="76"/>
    </row>
    <row r="327" spans="2:47" s="1" customFormat="1" ht="12.3" customHeight="1" x14ac:dyDescent="0.15">
      <c r="B327" s="90" t="s">
        <v>776</v>
      </c>
      <c r="C327" s="90"/>
      <c r="D327" s="90"/>
      <c r="E327" s="103">
        <v>8887528762.2900009</v>
      </c>
      <c r="F327" s="103"/>
      <c r="G327" s="103"/>
      <c r="H327" s="103"/>
      <c r="I327" s="103"/>
      <c r="J327" s="103"/>
      <c r="K327" s="103"/>
      <c r="L327" s="103"/>
      <c r="M327" s="103"/>
      <c r="N327" s="103"/>
      <c r="O327" s="103"/>
      <c r="P327" s="103"/>
      <c r="Q327" s="93">
        <v>0.82090969492404098</v>
      </c>
      <c r="R327" s="93"/>
      <c r="S327" s="93"/>
      <c r="T327" s="93"/>
      <c r="U327" s="93"/>
      <c r="V327" s="93"/>
      <c r="W327" s="93"/>
      <c r="X327" s="93"/>
      <c r="Y327" s="93"/>
      <c r="Z327" s="93"/>
      <c r="AA327" s="93"/>
      <c r="AB327" s="92">
        <v>21529</v>
      </c>
      <c r="AC327" s="92"/>
      <c r="AD327" s="92"/>
      <c r="AE327" s="92"/>
      <c r="AF327" s="92"/>
      <c r="AG327" s="92"/>
      <c r="AH327" s="92"/>
      <c r="AI327" s="92"/>
      <c r="AJ327" s="92"/>
      <c r="AK327" s="92"/>
      <c r="AL327" s="93">
        <v>0.80693403298350797</v>
      </c>
      <c r="AM327" s="93"/>
      <c r="AN327" s="93"/>
      <c r="AO327" s="93"/>
      <c r="AP327" s="93"/>
      <c r="AQ327" s="93"/>
      <c r="AR327" s="93"/>
      <c r="AS327" s="93"/>
      <c r="AT327" s="93"/>
      <c r="AU327" s="93"/>
    </row>
    <row r="328" spans="2:47" s="1" customFormat="1" ht="12.3" customHeight="1" x14ac:dyDescent="0.15">
      <c r="B328" s="90" t="s">
        <v>786</v>
      </c>
      <c r="C328" s="90"/>
      <c r="D328" s="90"/>
      <c r="E328" s="103">
        <v>1938910269</v>
      </c>
      <c r="F328" s="103"/>
      <c r="G328" s="103"/>
      <c r="H328" s="103"/>
      <c r="I328" s="103"/>
      <c r="J328" s="103"/>
      <c r="K328" s="103"/>
      <c r="L328" s="103"/>
      <c r="M328" s="103"/>
      <c r="N328" s="103"/>
      <c r="O328" s="103"/>
      <c r="P328" s="103"/>
      <c r="Q328" s="93">
        <v>0.17909030507595899</v>
      </c>
      <c r="R328" s="93"/>
      <c r="S328" s="93"/>
      <c r="T328" s="93"/>
      <c r="U328" s="93"/>
      <c r="V328" s="93"/>
      <c r="W328" s="93"/>
      <c r="X328" s="93"/>
      <c r="Y328" s="93"/>
      <c r="Z328" s="93"/>
      <c r="AA328" s="93"/>
      <c r="AB328" s="92">
        <v>5151</v>
      </c>
      <c r="AC328" s="92"/>
      <c r="AD328" s="92"/>
      <c r="AE328" s="92"/>
      <c r="AF328" s="92"/>
      <c r="AG328" s="92"/>
      <c r="AH328" s="92"/>
      <c r="AI328" s="92"/>
      <c r="AJ328" s="92"/>
      <c r="AK328" s="92"/>
      <c r="AL328" s="93">
        <v>0.19306596701649201</v>
      </c>
      <c r="AM328" s="93"/>
      <c r="AN328" s="93"/>
      <c r="AO328" s="93"/>
      <c r="AP328" s="93"/>
      <c r="AQ328" s="93"/>
      <c r="AR328" s="93"/>
      <c r="AS328" s="93"/>
      <c r="AT328" s="93"/>
      <c r="AU328" s="93"/>
    </row>
    <row r="329" spans="2:47" s="1" customFormat="1" ht="9.6" customHeight="1" x14ac:dyDescent="0.15">
      <c r="B329" s="99"/>
      <c r="C329" s="99"/>
      <c r="D329" s="99"/>
      <c r="E329" s="104">
        <v>10826439031.290001</v>
      </c>
      <c r="F329" s="104"/>
      <c r="G329" s="104"/>
      <c r="H329" s="104"/>
      <c r="I329" s="104"/>
      <c r="J329" s="104"/>
      <c r="K329" s="104"/>
      <c r="L329" s="104"/>
      <c r="M329" s="104"/>
      <c r="N329" s="104"/>
      <c r="O329" s="104"/>
      <c r="P329" s="104"/>
      <c r="Q329" s="95">
        <v>1</v>
      </c>
      <c r="R329" s="95"/>
      <c r="S329" s="95"/>
      <c r="T329" s="95"/>
      <c r="U329" s="95"/>
      <c r="V329" s="95"/>
      <c r="W329" s="95"/>
      <c r="X329" s="95"/>
      <c r="Y329" s="95"/>
      <c r="Z329" s="95"/>
      <c r="AA329" s="95"/>
      <c r="AB329" s="94">
        <v>26680</v>
      </c>
      <c r="AC329" s="94"/>
      <c r="AD329" s="94"/>
      <c r="AE329" s="94"/>
      <c r="AF329" s="94"/>
      <c r="AG329" s="94"/>
      <c r="AH329" s="94"/>
      <c r="AI329" s="94"/>
      <c r="AJ329" s="94"/>
      <c r="AK329" s="94"/>
      <c r="AL329" s="95">
        <v>1</v>
      </c>
      <c r="AM329" s="95"/>
      <c r="AN329" s="95"/>
      <c r="AO329" s="95"/>
      <c r="AP329" s="95"/>
      <c r="AQ329" s="95"/>
      <c r="AR329" s="95"/>
      <c r="AS329" s="95"/>
      <c r="AT329" s="95"/>
      <c r="AU329" s="95"/>
    </row>
    <row r="330" spans="2:47" s="1" customFormat="1" ht="9" customHeight="1" x14ac:dyDescent="0.15"/>
    <row r="331" spans="2:47" s="1" customFormat="1" ht="19.2" customHeight="1" x14ac:dyDescent="0.15">
      <c r="B331" s="82" t="s">
        <v>1235</v>
      </c>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c r="AT331" s="82"/>
      <c r="AU331" s="82"/>
    </row>
    <row r="332" spans="2:47" s="1" customFormat="1" ht="9" customHeight="1" x14ac:dyDescent="0.15"/>
    <row r="333" spans="2:47" s="1" customFormat="1" ht="14.85" customHeight="1" x14ac:dyDescent="0.15">
      <c r="B333" s="101"/>
      <c r="C333" s="101"/>
      <c r="D333" s="101"/>
      <c r="E333" s="76" t="s">
        <v>1103</v>
      </c>
      <c r="F333" s="76"/>
      <c r="G333" s="76"/>
      <c r="H333" s="76"/>
      <c r="I333" s="76"/>
      <c r="J333" s="76"/>
      <c r="K333" s="76"/>
      <c r="L333" s="76"/>
      <c r="M333" s="76"/>
      <c r="N333" s="76"/>
      <c r="O333" s="76"/>
      <c r="P333" s="76"/>
      <c r="Q333" s="76" t="s">
        <v>1104</v>
      </c>
      <c r="R333" s="76"/>
      <c r="S333" s="76"/>
      <c r="T333" s="76"/>
      <c r="U333" s="76"/>
      <c r="V333" s="76"/>
      <c r="W333" s="76"/>
      <c r="X333" s="76"/>
      <c r="Y333" s="76"/>
      <c r="Z333" s="76"/>
      <c r="AA333" s="76"/>
      <c r="AB333" s="76" t="s">
        <v>1105</v>
      </c>
      <c r="AC333" s="76"/>
      <c r="AD333" s="76"/>
      <c r="AE333" s="76"/>
      <c r="AF333" s="76"/>
      <c r="AG333" s="76"/>
      <c r="AH333" s="76"/>
      <c r="AI333" s="76"/>
      <c r="AJ333" s="76"/>
      <c r="AK333" s="76"/>
      <c r="AL333" s="76" t="s">
        <v>1104</v>
      </c>
      <c r="AM333" s="76"/>
      <c r="AN333" s="76"/>
      <c r="AO333" s="76"/>
      <c r="AP333" s="76"/>
      <c r="AQ333" s="76"/>
      <c r="AR333" s="76"/>
      <c r="AS333" s="76"/>
      <c r="AT333" s="76"/>
      <c r="AU333" s="76"/>
    </row>
    <row r="334" spans="2:47" s="1" customFormat="1" ht="12.3" customHeight="1" x14ac:dyDescent="0.15">
      <c r="B334" s="102" t="s">
        <v>1214</v>
      </c>
      <c r="C334" s="102"/>
      <c r="D334" s="102"/>
      <c r="E334" s="103">
        <v>2618543839.1300001</v>
      </c>
      <c r="F334" s="103"/>
      <c r="G334" s="103"/>
      <c r="H334" s="103"/>
      <c r="I334" s="103"/>
      <c r="J334" s="103"/>
      <c r="K334" s="103"/>
      <c r="L334" s="103"/>
      <c r="M334" s="103"/>
      <c r="N334" s="103"/>
      <c r="O334" s="103"/>
      <c r="P334" s="103"/>
      <c r="Q334" s="93">
        <v>0.89389979962522004</v>
      </c>
      <c r="R334" s="93"/>
      <c r="S334" s="93"/>
      <c r="T334" s="93"/>
      <c r="U334" s="93"/>
      <c r="V334" s="93"/>
      <c r="W334" s="93"/>
      <c r="X334" s="93"/>
      <c r="Y334" s="93"/>
      <c r="Z334" s="93"/>
      <c r="AA334" s="93"/>
      <c r="AB334" s="92">
        <v>38067</v>
      </c>
      <c r="AC334" s="92"/>
      <c r="AD334" s="92"/>
      <c r="AE334" s="92"/>
      <c r="AF334" s="92"/>
      <c r="AG334" s="92"/>
      <c r="AH334" s="92"/>
      <c r="AI334" s="92"/>
      <c r="AJ334" s="92"/>
      <c r="AK334" s="92"/>
      <c r="AL334" s="93">
        <v>0.90797853309481202</v>
      </c>
      <c r="AM334" s="93"/>
      <c r="AN334" s="93"/>
      <c r="AO334" s="93"/>
      <c r="AP334" s="93"/>
      <c r="AQ334" s="93"/>
      <c r="AR334" s="93"/>
      <c r="AS334" s="93"/>
      <c r="AT334" s="93"/>
      <c r="AU334" s="93"/>
    </row>
    <row r="335" spans="2:47" s="1" customFormat="1" ht="12.3" customHeight="1" x14ac:dyDescent="0.15">
      <c r="B335" s="102" t="s">
        <v>1215</v>
      </c>
      <c r="C335" s="102"/>
      <c r="D335" s="102"/>
      <c r="E335" s="103">
        <v>310692042.88999897</v>
      </c>
      <c r="F335" s="103"/>
      <c r="G335" s="103"/>
      <c r="H335" s="103"/>
      <c r="I335" s="103"/>
      <c r="J335" s="103"/>
      <c r="K335" s="103"/>
      <c r="L335" s="103"/>
      <c r="M335" s="103"/>
      <c r="N335" s="103"/>
      <c r="O335" s="103"/>
      <c r="P335" s="103"/>
      <c r="Q335" s="93">
        <v>0.106061831287421</v>
      </c>
      <c r="R335" s="93"/>
      <c r="S335" s="93"/>
      <c r="T335" s="93"/>
      <c r="U335" s="93"/>
      <c r="V335" s="93"/>
      <c r="W335" s="93"/>
      <c r="X335" s="93"/>
      <c r="Y335" s="93"/>
      <c r="Z335" s="93"/>
      <c r="AA335" s="93"/>
      <c r="AB335" s="92">
        <v>3633</v>
      </c>
      <c r="AC335" s="92"/>
      <c r="AD335" s="92"/>
      <c r="AE335" s="92"/>
      <c r="AF335" s="92"/>
      <c r="AG335" s="92"/>
      <c r="AH335" s="92"/>
      <c r="AI335" s="92"/>
      <c r="AJ335" s="92"/>
      <c r="AK335" s="92"/>
      <c r="AL335" s="93">
        <v>8.6654740608229003E-2</v>
      </c>
      <c r="AM335" s="93"/>
      <c r="AN335" s="93"/>
      <c r="AO335" s="93"/>
      <c r="AP335" s="93"/>
      <c r="AQ335" s="93"/>
      <c r="AR335" s="93"/>
      <c r="AS335" s="93"/>
      <c r="AT335" s="93"/>
      <c r="AU335" s="93"/>
    </row>
    <row r="336" spans="2:47" s="1" customFormat="1" ht="12.3" customHeight="1" x14ac:dyDescent="0.15">
      <c r="B336" s="102" t="s">
        <v>1216</v>
      </c>
      <c r="C336" s="102"/>
      <c r="D336" s="102"/>
      <c r="E336" s="103">
        <v>112396.42</v>
      </c>
      <c r="F336" s="103"/>
      <c r="G336" s="103"/>
      <c r="H336" s="103"/>
      <c r="I336" s="103"/>
      <c r="J336" s="103"/>
      <c r="K336" s="103"/>
      <c r="L336" s="103"/>
      <c r="M336" s="103"/>
      <c r="N336" s="103"/>
      <c r="O336" s="103"/>
      <c r="P336" s="103"/>
      <c r="Q336" s="93">
        <v>3.8369087358863299E-5</v>
      </c>
      <c r="R336" s="93"/>
      <c r="S336" s="93"/>
      <c r="T336" s="93"/>
      <c r="U336" s="93"/>
      <c r="V336" s="93"/>
      <c r="W336" s="93"/>
      <c r="X336" s="93"/>
      <c r="Y336" s="93"/>
      <c r="Z336" s="93"/>
      <c r="AA336" s="93"/>
      <c r="AB336" s="92">
        <v>1</v>
      </c>
      <c r="AC336" s="92"/>
      <c r="AD336" s="92"/>
      <c r="AE336" s="92"/>
      <c r="AF336" s="92"/>
      <c r="AG336" s="92"/>
      <c r="AH336" s="92"/>
      <c r="AI336" s="92"/>
      <c r="AJ336" s="92"/>
      <c r="AK336" s="92"/>
      <c r="AL336" s="93">
        <v>2.38521168753727E-5</v>
      </c>
      <c r="AM336" s="93"/>
      <c r="AN336" s="93"/>
      <c r="AO336" s="93"/>
      <c r="AP336" s="93"/>
      <c r="AQ336" s="93"/>
      <c r="AR336" s="93"/>
      <c r="AS336" s="93"/>
      <c r="AT336" s="93"/>
      <c r="AU336" s="93"/>
    </row>
    <row r="337" spans="2:47" s="1" customFormat="1" ht="12.3" customHeight="1" x14ac:dyDescent="0.15">
      <c r="B337" s="102" t="s">
        <v>786</v>
      </c>
      <c r="C337" s="102"/>
      <c r="D337" s="102"/>
      <c r="E337" s="103">
        <v>0</v>
      </c>
      <c r="F337" s="103"/>
      <c r="G337" s="103"/>
      <c r="H337" s="103"/>
      <c r="I337" s="103"/>
      <c r="J337" s="103"/>
      <c r="K337" s="103"/>
      <c r="L337" s="103"/>
      <c r="M337" s="103"/>
      <c r="N337" s="103"/>
      <c r="O337" s="103"/>
      <c r="P337" s="103"/>
      <c r="Q337" s="93">
        <v>0</v>
      </c>
      <c r="R337" s="93"/>
      <c r="S337" s="93"/>
      <c r="T337" s="93"/>
      <c r="U337" s="93"/>
      <c r="V337" s="93"/>
      <c r="W337" s="93"/>
      <c r="X337" s="93"/>
      <c r="Y337" s="93"/>
      <c r="Z337" s="93"/>
      <c r="AA337" s="93"/>
      <c r="AB337" s="92">
        <v>224</v>
      </c>
      <c r="AC337" s="92"/>
      <c r="AD337" s="92"/>
      <c r="AE337" s="92"/>
      <c r="AF337" s="92"/>
      <c r="AG337" s="92"/>
      <c r="AH337" s="92"/>
      <c r="AI337" s="92"/>
      <c r="AJ337" s="92"/>
      <c r="AK337" s="92"/>
      <c r="AL337" s="93">
        <v>5.3428741800834803E-3</v>
      </c>
      <c r="AM337" s="93"/>
      <c r="AN337" s="93"/>
      <c r="AO337" s="93"/>
      <c r="AP337" s="93"/>
      <c r="AQ337" s="93"/>
      <c r="AR337" s="93"/>
      <c r="AS337" s="93"/>
      <c r="AT337" s="93"/>
      <c r="AU337" s="93"/>
    </row>
    <row r="338" spans="2:47" s="1" customFormat="1" ht="13.35" customHeight="1" x14ac:dyDescent="0.15">
      <c r="B338" s="101"/>
      <c r="C338" s="101"/>
      <c r="D338" s="101"/>
      <c r="E338" s="104">
        <v>2929348278.4400001</v>
      </c>
      <c r="F338" s="104"/>
      <c r="G338" s="104"/>
      <c r="H338" s="104"/>
      <c r="I338" s="104"/>
      <c r="J338" s="104"/>
      <c r="K338" s="104"/>
      <c r="L338" s="104"/>
      <c r="M338" s="104"/>
      <c r="N338" s="104"/>
      <c r="O338" s="104"/>
      <c r="P338" s="104"/>
      <c r="Q338" s="95">
        <v>1</v>
      </c>
      <c r="R338" s="95"/>
      <c r="S338" s="95"/>
      <c r="T338" s="95"/>
      <c r="U338" s="95"/>
      <c r="V338" s="95"/>
      <c r="W338" s="95"/>
      <c r="X338" s="95"/>
      <c r="Y338" s="95"/>
      <c r="Z338" s="95"/>
      <c r="AA338" s="95"/>
      <c r="AB338" s="94">
        <v>41925</v>
      </c>
      <c r="AC338" s="94"/>
      <c r="AD338" s="94"/>
      <c r="AE338" s="94"/>
      <c r="AF338" s="94"/>
      <c r="AG338" s="94"/>
      <c r="AH338" s="94"/>
      <c r="AI338" s="94"/>
      <c r="AJ338" s="94"/>
      <c r="AK338" s="94"/>
      <c r="AL338" s="95">
        <v>1</v>
      </c>
      <c r="AM338" s="95"/>
      <c r="AN338" s="95"/>
      <c r="AO338" s="95"/>
      <c r="AP338" s="95"/>
      <c r="AQ338" s="95"/>
      <c r="AR338" s="95"/>
      <c r="AS338" s="95"/>
      <c r="AT338" s="95"/>
      <c r="AU338" s="95"/>
    </row>
  </sheetData>
  <mergeCells count="1365">
    <mergeCell ref="Z265:AI265"/>
    <mergeCell ref="Z266:AI266"/>
    <mergeCell ref="Z267:AI267"/>
    <mergeCell ref="X86:AH86"/>
    <mergeCell ref="X87:AH87"/>
    <mergeCell ref="X88:AH88"/>
    <mergeCell ref="X89:AH89"/>
    <mergeCell ref="X90:AH90"/>
    <mergeCell ref="X91:AH91"/>
    <mergeCell ref="X92:AH92"/>
    <mergeCell ref="Z235:AI235"/>
    <mergeCell ref="Z236:AI236"/>
    <mergeCell ref="Z237:AI237"/>
    <mergeCell ref="Z238:AI238"/>
    <mergeCell ref="Z239:AI239"/>
    <mergeCell ref="Z240:AI240"/>
    <mergeCell ref="Z241:AI241"/>
    <mergeCell ref="Z242:AI242"/>
    <mergeCell ref="Z243:AI243"/>
    <mergeCell ref="Z244:AI244"/>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X85:AH85"/>
    <mergeCell ref="X49:AH49"/>
    <mergeCell ref="X50:AH50"/>
    <mergeCell ref="X51:AH51"/>
    <mergeCell ref="X52:AH52"/>
    <mergeCell ref="X53:AH53"/>
    <mergeCell ref="X54:AH54"/>
    <mergeCell ref="X55:AH55"/>
    <mergeCell ref="X56:AH56"/>
    <mergeCell ref="X60:AH60"/>
    <mergeCell ref="X61:AH61"/>
    <mergeCell ref="X62:AH62"/>
    <mergeCell ref="X63:AH63"/>
    <mergeCell ref="X64:AH64"/>
    <mergeCell ref="X65:AH65"/>
    <mergeCell ref="X66:AH66"/>
    <mergeCell ref="X67:AH67"/>
    <mergeCell ref="X68:AH68"/>
    <mergeCell ref="X32:AH32"/>
    <mergeCell ref="X33:AH33"/>
    <mergeCell ref="X34:AH34"/>
    <mergeCell ref="X35:AH35"/>
    <mergeCell ref="X36:AH36"/>
    <mergeCell ref="X37:AH37"/>
    <mergeCell ref="X38:AH38"/>
    <mergeCell ref="X39:AH39"/>
    <mergeCell ref="X40:AH40"/>
    <mergeCell ref="X41:AH41"/>
    <mergeCell ref="X42:AH42"/>
    <mergeCell ref="X43:AH43"/>
    <mergeCell ref="X44:AH44"/>
    <mergeCell ref="X45:AH45"/>
    <mergeCell ref="X46:AH46"/>
    <mergeCell ref="X47:AH47"/>
    <mergeCell ref="X48:AH48"/>
    <mergeCell ref="W117:AG117"/>
    <mergeCell ref="W118:AG118"/>
    <mergeCell ref="W119:AG119"/>
    <mergeCell ref="W120:AG120"/>
    <mergeCell ref="W121:AG121"/>
    <mergeCell ref="W122:AG122"/>
    <mergeCell ref="W123:AG123"/>
    <mergeCell ref="W124:AG124"/>
    <mergeCell ref="W125:AG125"/>
    <mergeCell ref="W126:AG126"/>
    <mergeCell ref="W127:AG127"/>
    <mergeCell ref="W128:AG128"/>
    <mergeCell ref="W129:AG129"/>
    <mergeCell ref="W14:AG1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W96:AG96"/>
    <mergeCell ref="W97:AG97"/>
    <mergeCell ref="W98:AG98"/>
    <mergeCell ref="W99:AG99"/>
    <mergeCell ref="X31:AH31"/>
    <mergeCell ref="U182:AE182"/>
    <mergeCell ref="U183:AE183"/>
    <mergeCell ref="U184:AE184"/>
    <mergeCell ref="U185:AE185"/>
    <mergeCell ref="U186:AE186"/>
    <mergeCell ref="U187:AE187"/>
    <mergeCell ref="U188:AE188"/>
    <mergeCell ref="U189:AE189"/>
    <mergeCell ref="V162:AF162"/>
    <mergeCell ref="V163:AF163"/>
    <mergeCell ref="V164:AF164"/>
    <mergeCell ref="V165:AF165"/>
    <mergeCell ref="V166:AF166"/>
    <mergeCell ref="V167:AF167"/>
    <mergeCell ref="V168:AF168"/>
    <mergeCell ref="W100:AG100"/>
    <mergeCell ref="W101:AG101"/>
    <mergeCell ref="W102:AG102"/>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U143:AF143"/>
    <mergeCell ref="U144:AF144"/>
    <mergeCell ref="U145:AF145"/>
    <mergeCell ref="U146:AF146"/>
    <mergeCell ref="U147:AF147"/>
    <mergeCell ref="U148:AF148"/>
    <mergeCell ref="U149:AF149"/>
    <mergeCell ref="U150:AF150"/>
    <mergeCell ref="U151:AF151"/>
    <mergeCell ref="U152:AF152"/>
    <mergeCell ref="U153:AF153"/>
    <mergeCell ref="U154:AF154"/>
    <mergeCell ref="U155:AF155"/>
    <mergeCell ref="U156:AF156"/>
    <mergeCell ref="U157:AF157"/>
    <mergeCell ref="U158:AF158"/>
    <mergeCell ref="U172:AE172"/>
    <mergeCell ref="Q326:AA326"/>
    <mergeCell ref="Q327:AA327"/>
    <mergeCell ref="Q328:AA328"/>
    <mergeCell ref="Q329:AA329"/>
    <mergeCell ref="Q333:AA333"/>
    <mergeCell ref="Q334:AA334"/>
    <mergeCell ref="Q335:AA335"/>
    <mergeCell ref="Q336:AA336"/>
    <mergeCell ref="Q337:AA337"/>
    <mergeCell ref="Q338:AA338"/>
    <mergeCell ref="R221:AB221"/>
    <mergeCell ref="R222:AB222"/>
    <mergeCell ref="R223:AB223"/>
    <mergeCell ref="S201:AC201"/>
    <mergeCell ref="S202:AC202"/>
    <mergeCell ref="S203:AC203"/>
    <mergeCell ref="S204:AC204"/>
    <mergeCell ref="S205:AC205"/>
    <mergeCell ref="S206:AC206"/>
    <mergeCell ref="S207:AC207"/>
    <mergeCell ref="S208:AC208"/>
    <mergeCell ref="S209:AC209"/>
    <mergeCell ref="S210:AC210"/>
    <mergeCell ref="S211:AC211"/>
    <mergeCell ref="S212:AC212"/>
    <mergeCell ref="S213:AC213"/>
    <mergeCell ref="S214:AC214"/>
    <mergeCell ref="S215:AC215"/>
    <mergeCell ref="S216:AC216"/>
    <mergeCell ref="S217:AC217"/>
    <mergeCell ref="Z245:AI245"/>
    <mergeCell ref="Z246:AI246"/>
    <mergeCell ref="P301:Z301"/>
    <mergeCell ref="P302:Z302"/>
    <mergeCell ref="P303:Z303"/>
    <mergeCell ref="P304:Z304"/>
    <mergeCell ref="P305:Z305"/>
    <mergeCell ref="P306:Z306"/>
    <mergeCell ref="P307:Z307"/>
    <mergeCell ref="P308:Z308"/>
    <mergeCell ref="Q312:AA312"/>
    <mergeCell ref="Q313:AA313"/>
    <mergeCell ref="Q314:AA314"/>
    <mergeCell ref="Q315:AA315"/>
    <mergeCell ref="Q316:AA316"/>
    <mergeCell ref="Q317:AA317"/>
    <mergeCell ref="Q318:AA318"/>
    <mergeCell ref="Q319:AA319"/>
    <mergeCell ref="Q320:AA320"/>
    <mergeCell ref="P281:Z281"/>
    <mergeCell ref="P282:Z282"/>
    <mergeCell ref="P283:Z283"/>
    <mergeCell ref="P284:Z284"/>
    <mergeCell ref="P285:Z285"/>
    <mergeCell ref="P286:Z286"/>
    <mergeCell ref="P290:Z290"/>
    <mergeCell ref="P291:Z291"/>
    <mergeCell ref="P292:Z292"/>
    <mergeCell ref="P293:Z293"/>
    <mergeCell ref="P294:Z294"/>
    <mergeCell ref="P295:Z295"/>
    <mergeCell ref="P296:Z296"/>
    <mergeCell ref="P297:Z297"/>
    <mergeCell ref="P298:Z298"/>
    <mergeCell ref="P299:Z299"/>
    <mergeCell ref="P300:Z300"/>
    <mergeCell ref="O266:Y266"/>
    <mergeCell ref="O267:Y267"/>
    <mergeCell ref="P227:Z227"/>
    <mergeCell ref="P228:Z228"/>
    <mergeCell ref="P229:Z229"/>
    <mergeCell ref="P230:Z230"/>
    <mergeCell ref="P231:Z231"/>
    <mergeCell ref="P271:Z271"/>
    <mergeCell ref="P272:Z272"/>
    <mergeCell ref="P273:Z273"/>
    <mergeCell ref="P274:Z274"/>
    <mergeCell ref="P275:Z275"/>
    <mergeCell ref="P276:Z276"/>
    <mergeCell ref="P277:Z277"/>
    <mergeCell ref="P278:Z278"/>
    <mergeCell ref="P279:Z279"/>
    <mergeCell ref="P280:Z280"/>
    <mergeCell ref="Z247:AI247"/>
    <mergeCell ref="Z248:AI248"/>
    <mergeCell ref="Z249:AI249"/>
    <mergeCell ref="Z253:AI253"/>
    <mergeCell ref="Z254:AI254"/>
    <mergeCell ref="Z255:AI255"/>
    <mergeCell ref="Z256:AI256"/>
    <mergeCell ref="Z257:AI257"/>
    <mergeCell ref="Z258:AI258"/>
    <mergeCell ref="Z259:AI259"/>
    <mergeCell ref="Z260:AI260"/>
    <mergeCell ref="Z261:AI261"/>
    <mergeCell ref="Z262:AI262"/>
    <mergeCell ref="Z263:AI263"/>
    <mergeCell ref="Z264:AI264"/>
    <mergeCell ref="M87:W87"/>
    <mergeCell ref="M88:W88"/>
    <mergeCell ref="M89:W89"/>
    <mergeCell ref="M90:W90"/>
    <mergeCell ref="M91:W91"/>
    <mergeCell ref="M92:W92"/>
    <mergeCell ref="N3:AV3"/>
    <mergeCell ref="N9:X9"/>
    <mergeCell ref="O235:Y235"/>
    <mergeCell ref="O236:Y236"/>
    <mergeCell ref="O237:Y237"/>
    <mergeCell ref="O238:Y238"/>
    <mergeCell ref="O239:Y239"/>
    <mergeCell ref="O240:Y240"/>
    <mergeCell ref="O241:Y241"/>
    <mergeCell ref="O242:Y242"/>
    <mergeCell ref="O243:Y243"/>
    <mergeCell ref="T193:AD193"/>
    <mergeCell ref="T194:AD194"/>
    <mergeCell ref="T195:AD195"/>
    <mergeCell ref="T196:AD196"/>
    <mergeCell ref="T197:AD197"/>
    <mergeCell ref="U133:AF133"/>
    <mergeCell ref="U134:AF134"/>
    <mergeCell ref="U135:AF135"/>
    <mergeCell ref="U136:AF136"/>
    <mergeCell ref="U137:AF137"/>
    <mergeCell ref="U138:AF138"/>
    <mergeCell ref="U139:AF139"/>
    <mergeCell ref="U140:AF140"/>
    <mergeCell ref="U141:AF141"/>
    <mergeCell ref="U142:AF142"/>
    <mergeCell ref="M70:W70"/>
    <mergeCell ref="M71:W71"/>
    <mergeCell ref="M72:W72"/>
    <mergeCell ref="M73:W73"/>
    <mergeCell ref="M74:W74"/>
    <mergeCell ref="M75:W75"/>
    <mergeCell ref="M76:W76"/>
    <mergeCell ref="M77:W77"/>
    <mergeCell ref="M78:W78"/>
    <mergeCell ref="M79:W79"/>
    <mergeCell ref="M80:W80"/>
    <mergeCell ref="M81:W81"/>
    <mergeCell ref="M82:W82"/>
    <mergeCell ref="M83:W83"/>
    <mergeCell ref="M84:W84"/>
    <mergeCell ref="M85:W85"/>
    <mergeCell ref="M86:W86"/>
    <mergeCell ref="L50:W50"/>
    <mergeCell ref="L51:W51"/>
    <mergeCell ref="L52:W52"/>
    <mergeCell ref="L53:W53"/>
    <mergeCell ref="L54:W54"/>
    <mergeCell ref="L55:W55"/>
    <mergeCell ref="L56:W56"/>
    <mergeCell ref="M60:W60"/>
    <mergeCell ref="M61:W61"/>
    <mergeCell ref="M62:W62"/>
    <mergeCell ref="M63:W63"/>
    <mergeCell ref="M64:W64"/>
    <mergeCell ref="M65:W65"/>
    <mergeCell ref="M66:W66"/>
    <mergeCell ref="M67:W67"/>
    <mergeCell ref="M68:W68"/>
    <mergeCell ref="M69:W69"/>
    <mergeCell ref="K149:T149"/>
    <mergeCell ref="K15:V15"/>
    <mergeCell ref="K150:T150"/>
    <mergeCell ref="K151:T151"/>
    <mergeCell ref="K152:T152"/>
    <mergeCell ref="K153:T153"/>
    <mergeCell ref="K154:T154"/>
    <mergeCell ref="K155:T155"/>
    <mergeCell ref="K156:T156"/>
    <mergeCell ref="K157:T157"/>
    <mergeCell ref="K158:T158"/>
    <mergeCell ref="K16:V16"/>
    <mergeCell ref="K17:V17"/>
    <mergeCell ref="K18:V18"/>
    <mergeCell ref="K19:V19"/>
    <mergeCell ref="K20:V20"/>
    <mergeCell ref="K21:V21"/>
    <mergeCell ref="K22:V22"/>
    <mergeCell ref="K23:V23"/>
    <mergeCell ref="K24:V24"/>
    <mergeCell ref="K25:V25"/>
    <mergeCell ref="K26:V26"/>
    <mergeCell ref="K27:V27"/>
    <mergeCell ref="K96:V96"/>
    <mergeCell ref="K97:V97"/>
    <mergeCell ref="K98:V98"/>
    <mergeCell ref="K99:V99"/>
    <mergeCell ref="L31:W31"/>
    <mergeCell ref="L32:W32"/>
    <mergeCell ref="L33:W33"/>
    <mergeCell ref="L34:W34"/>
    <mergeCell ref="L35:W35"/>
    <mergeCell ref="I185:T185"/>
    <mergeCell ref="I186:T186"/>
    <mergeCell ref="I187:T187"/>
    <mergeCell ref="I188:T188"/>
    <mergeCell ref="I189:T189"/>
    <mergeCell ref="J162:U162"/>
    <mergeCell ref="J163:U163"/>
    <mergeCell ref="J164:U164"/>
    <mergeCell ref="J165:U165"/>
    <mergeCell ref="J166:U166"/>
    <mergeCell ref="J167:U167"/>
    <mergeCell ref="J168:U168"/>
    <mergeCell ref="K100:V100"/>
    <mergeCell ref="K101:V101"/>
    <mergeCell ref="K102:V102"/>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K116:V116"/>
    <mergeCell ref="K117:V117"/>
    <mergeCell ref="K118:V118"/>
    <mergeCell ref="K119:V119"/>
    <mergeCell ref="E329:P329"/>
    <mergeCell ref="E333:P333"/>
    <mergeCell ref="E334:P334"/>
    <mergeCell ref="E335:P335"/>
    <mergeCell ref="E336:P336"/>
    <mergeCell ref="E337:P337"/>
    <mergeCell ref="E338:P338"/>
    <mergeCell ref="F221:Q221"/>
    <mergeCell ref="F222:Q222"/>
    <mergeCell ref="F223:Q223"/>
    <mergeCell ref="G201:R201"/>
    <mergeCell ref="G202:R202"/>
    <mergeCell ref="G203:R203"/>
    <mergeCell ref="G204:R204"/>
    <mergeCell ref="G205:R205"/>
    <mergeCell ref="G206:R206"/>
    <mergeCell ref="G207:R207"/>
    <mergeCell ref="G208:R208"/>
    <mergeCell ref="G209:R209"/>
    <mergeCell ref="G210:R210"/>
    <mergeCell ref="G211:R211"/>
    <mergeCell ref="G212:R212"/>
    <mergeCell ref="G213:R213"/>
    <mergeCell ref="G214:R214"/>
    <mergeCell ref="G215:R215"/>
    <mergeCell ref="G216:R216"/>
    <mergeCell ref="G217:R217"/>
    <mergeCell ref="O244:Y244"/>
    <mergeCell ref="O245:Y245"/>
    <mergeCell ref="O246:Y246"/>
    <mergeCell ref="O247:Y247"/>
    <mergeCell ref="O248:Y248"/>
    <mergeCell ref="D306:O306"/>
    <mergeCell ref="D307:O307"/>
    <mergeCell ref="D308:O308"/>
    <mergeCell ref="E312:P312"/>
    <mergeCell ref="E313:P313"/>
    <mergeCell ref="E314:P314"/>
    <mergeCell ref="E315:P315"/>
    <mergeCell ref="E316:P316"/>
    <mergeCell ref="E317:P317"/>
    <mergeCell ref="E318:P318"/>
    <mergeCell ref="E319:P319"/>
    <mergeCell ref="E320:P320"/>
    <mergeCell ref="E321:P321"/>
    <mergeCell ref="E322:P322"/>
    <mergeCell ref="E326:P326"/>
    <mergeCell ref="E327:P327"/>
    <mergeCell ref="E328:P328"/>
    <mergeCell ref="D286:O286"/>
    <mergeCell ref="D290:O290"/>
    <mergeCell ref="D291:O291"/>
    <mergeCell ref="D292:O292"/>
    <mergeCell ref="D293:O293"/>
    <mergeCell ref="D294:O294"/>
    <mergeCell ref="D295:O295"/>
    <mergeCell ref="D296:O296"/>
    <mergeCell ref="D297:O297"/>
    <mergeCell ref="D298:O298"/>
    <mergeCell ref="D299:O299"/>
    <mergeCell ref="D300:O300"/>
    <mergeCell ref="D301:O301"/>
    <mergeCell ref="D302:O302"/>
    <mergeCell ref="D303:O303"/>
    <mergeCell ref="D304:O304"/>
    <mergeCell ref="D305:O305"/>
    <mergeCell ref="C255:N255"/>
    <mergeCell ref="C256:N256"/>
    <mergeCell ref="C257:N257"/>
    <mergeCell ref="C258:N258"/>
    <mergeCell ref="C259:N259"/>
    <mergeCell ref="C260:N260"/>
    <mergeCell ref="C261:N261"/>
    <mergeCell ref="C262:N262"/>
    <mergeCell ref="C263:N263"/>
    <mergeCell ref="C264:N264"/>
    <mergeCell ref="C265:N265"/>
    <mergeCell ref="C266:N266"/>
    <mergeCell ref="C267:N267"/>
    <mergeCell ref="D227:O227"/>
    <mergeCell ref="D228:O228"/>
    <mergeCell ref="D229:O229"/>
    <mergeCell ref="D230:O230"/>
    <mergeCell ref="D231:O231"/>
    <mergeCell ref="O249:Y249"/>
    <mergeCell ref="O253:Y253"/>
    <mergeCell ref="O254:Y254"/>
    <mergeCell ref="O255:Y255"/>
    <mergeCell ref="O256:Y256"/>
    <mergeCell ref="O257:Y257"/>
    <mergeCell ref="O258:Y258"/>
    <mergeCell ref="O259:Y259"/>
    <mergeCell ref="O260:Y260"/>
    <mergeCell ref="O261:Y261"/>
    <mergeCell ref="O262:Y262"/>
    <mergeCell ref="O263:Y263"/>
    <mergeCell ref="O264:Y264"/>
    <mergeCell ref="O265:Y265"/>
    <mergeCell ref="C235:N235"/>
    <mergeCell ref="C236:N236"/>
    <mergeCell ref="C237:N237"/>
    <mergeCell ref="C238:N238"/>
    <mergeCell ref="C239:N239"/>
    <mergeCell ref="C240:N240"/>
    <mergeCell ref="C241:N241"/>
    <mergeCell ref="C242:N242"/>
    <mergeCell ref="C243:N243"/>
    <mergeCell ref="C244:N244"/>
    <mergeCell ref="C245:N245"/>
    <mergeCell ref="C246:N246"/>
    <mergeCell ref="C247:N247"/>
    <mergeCell ref="C248:N248"/>
    <mergeCell ref="C249:N249"/>
    <mergeCell ref="C253:N253"/>
    <mergeCell ref="C254:N254"/>
    <mergeCell ref="B326:D326"/>
    <mergeCell ref="B327:D327"/>
    <mergeCell ref="B328:D328"/>
    <mergeCell ref="B329:D329"/>
    <mergeCell ref="B33:K33"/>
    <mergeCell ref="B331:AU331"/>
    <mergeCell ref="B333:D333"/>
    <mergeCell ref="B334:D334"/>
    <mergeCell ref="B335:D335"/>
    <mergeCell ref="B336:D336"/>
    <mergeCell ref="B337:D337"/>
    <mergeCell ref="B338:D338"/>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307:C307"/>
    <mergeCell ref="B308:C308"/>
    <mergeCell ref="B31:K31"/>
    <mergeCell ref="B310:AU310"/>
    <mergeCell ref="B312:D312"/>
    <mergeCell ref="B313:D313"/>
    <mergeCell ref="B314:D314"/>
    <mergeCell ref="B315:D315"/>
    <mergeCell ref="B316:D316"/>
    <mergeCell ref="B317:D317"/>
    <mergeCell ref="B318:D318"/>
    <mergeCell ref="B319:D319"/>
    <mergeCell ref="B32:K32"/>
    <mergeCell ref="B320:D320"/>
    <mergeCell ref="B321:D321"/>
    <mergeCell ref="B322:D322"/>
    <mergeCell ref="B324:AU324"/>
    <mergeCell ref="B54:K54"/>
    <mergeCell ref="B55:K55"/>
    <mergeCell ref="B56:K56"/>
    <mergeCell ref="B58:AU58"/>
    <mergeCell ref="B60:L60"/>
    <mergeCell ref="B61:L61"/>
    <mergeCell ref="B62:L62"/>
    <mergeCell ref="B63:L63"/>
    <mergeCell ref="B64:L64"/>
    <mergeCell ref="B65:L65"/>
    <mergeCell ref="B66:L66"/>
    <mergeCell ref="B67:L67"/>
    <mergeCell ref="B68:L68"/>
    <mergeCell ref="B69:L69"/>
    <mergeCell ref="B70:L70"/>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8:AU288"/>
    <mergeCell ref="D271:O271"/>
    <mergeCell ref="D272:O272"/>
    <mergeCell ref="D273:O273"/>
    <mergeCell ref="D274:O274"/>
    <mergeCell ref="D275:O275"/>
    <mergeCell ref="D276:O276"/>
    <mergeCell ref="D277:O277"/>
    <mergeCell ref="D278:O278"/>
    <mergeCell ref="D279:O279"/>
    <mergeCell ref="D280:O280"/>
    <mergeCell ref="D281:O281"/>
    <mergeCell ref="D282:O282"/>
    <mergeCell ref="D283:O283"/>
    <mergeCell ref="D284:O284"/>
    <mergeCell ref="D285:O285"/>
    <mergeCell ref="B221:E221"/>
    <mergeCell ref="B222:E222"/>
    <mergeCell ref="B223:E223"/>
    <mergeCell ref="B225:AU225"/>
    <mergeCell ref="B227:C227"/>
    <mergeCell ref="B228:C228"/>
    <mergeCell ref="B229:C229"/>
    <mergeCell ref="B23:J23"/>
    <mergeCell ref="B230:C230"/>
    <mergeCell ref="B231:C231"/>
    <mergeCell ref="B233:AU233"/>
    <mergeCell ref="B24:J24"/>
    <mergeCell ref="B25:J25"/>
    <mergeCell ref="B251:AU251"/>
    <mergeCell ref="B26:J26"/>
    <mergeCell ref="B269:AU269"/>
    <mergeCell ref="B27:J27"/>
    <mergeCell ref="B29:AU29"/>
    <mergeCell ref="B71:L71"/>
    <mergeCell ref="B72:L72"/>
    <mergeCell ref="B73:L73"/>
    <mergeCell ref="B74:L74"/>
    <mergeCell ref="B75:L75"/>
    <mergeCell ref="B76:L76"/>
    <mergeCell ref="B77:L77"/>
    <mergeCell ref="B78:L78"/>
    <mergeCell ref="B79:L79"/>
    <mergeCell ref="B80:L80"/>
    <mergeCell ref="B81:L81"/>
    <mergeCell ref="B82:L82"/>
    <mergeCell ref="B83:L83"/>
    <mergeCell ref="B84:L84"/>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B215:F215"/>
    <mergeCell ref="B216:F216"/>
    <mergeCell ref="B217:F217"/>
    <mergeCell ref="B219:AU219"/>
    <mergeCell ref="B22:J22"/>
    <mergeCell ref="B85:L85"/>
    <mergeCell ref="B86:L86"/>
    <mergeCell ref="B87:L87"/>
    <mergeCell ref="B88:L88"/>
    <mergeCell ref="B89:L89"/>
    <mergeCell ref="B90:L90"/>
    <mergeCell ref="B91:L91"/>
    <mergeCell ref="B92:L92"/>
    <mergeCell ref="B94:AU94"/>
    <mergeCell ref="B96:J96"/>
    <mergeCell ref="B97:J97"/>
    <mergeCell ref="B98:J98"/>
    <mergeCell ref="B99:J99"/>
    <mergeCell ref="H193:S193"/>
    <mergeCell ref="B185:H185"/>
    <mergeCell ref="B186:H186"/>
    <mergeCell ref="B187:H187"/>
    <mergeCell ref="B188:H188"/>
    <mergeCell ref="B189:H189"/>
    <mergeCell ref="B19:J19"/>
    <mergeCell ref="B191:AU191"/>
    <mergeCell ref="B193:G193"/>
    <mergeCell ref="B194:G194"/>
    <mergeCell ref="B195:G195"/>
    <mergeCell ref="B196:G196"/>
    <mergeCell ref="B197:G197"/>
    <mergeCell ref="B199:AU199"/>
    <mergeCell ref="B2:L4"/>
    <mergeCell ref="B20:J20"/>
    <mergeCell ref="B201:F201"/>
    <mergeCell ref="B202:F202"/>
    <mergeCell ref="B6:AU6"/>
    <mergeCell ref="B8:K10"/>
    <mergeCell ref="H194:S194"/>
    <mergeCell ref="H195:S195"/>
    <mergeCell ref="H196:S196"/>
    <mergeCell ref="H197:S197"/>
    <mergeCell ref="I172:T172"/>
    <mergeCell ref="I173:T173"/>
    <mergeCell ref="I174:T174"/>
    <mergeCell ref="I175:T175"/>
    <mergeCell ref="I176:T176"/>
    <mergeCell ref="I177:T177"/>
    <mergeCell ref="I178:T178"/>
    <mergeCell ref="I179:T179"/>
    <mergeCell ref="I180:T180"/>
    <mergeCell ref="B168:I168"/>
    <mergeCell ref="B17:J17"/>
    <mergeCell ref="B170:AU170"/>
    <mergeCell ref="B172:H172"/>
    <mergeCell ref="B173:H173"/>
    <mergeCell ref="B174:H174"/>
    <mergeCell ref="B175:H175"/>
    <mergeCell ref="B176:H176"/>
    <mergeCell ref="B177:H177"/>
    <mergeCell ref="B178:H178"/>
    <mergeCell ref="B179:H179"/>
    <mergeCell ref="B18:J18"/>
    <mergeCell ref="B180:H180"/>
    <mergeCell ref="B181:H181"/>
    <mergeCell ref="B182:H182"/>
    <mergeCell ref="B183:H183"/>
    <mergeCell ref="B184:H184"/>
    <mergeCell ref="I181:T181"/>
    <mergeCell ref="I182:T182"/>
    <mergeCell ref="I183:T183"/>
    <mergeCell ref="I184:T184"/>
    <mergeCell ref="K120:V120"/>
    <mergeCell ref="K121:V121"/>
    <mergeCell ref="K122:V122"/>
    <mergeCell ref="K123:V123"/>
    <mergeCell ref="K124:V124"/>
    <mergeCell ref="K125:V125"/>
    <mergeCell ref="K126:V126"/>
    <mergeCell ref="K127:V127"/>
    <mergeCell ref="K128:V128"/>
    <mergeCell ref="K129:V129"/>
    <mergeCell ref="K133:T133"/>
    <mergeCell ref="B150:J150"/>
    <mergeCell ref="B151:J151"/>
    <mergeCell ref="B152:J152"/>
    <mergeCell ref="B153:J153"/>
    <mergeCell ref="B154:J154"/>
    <mergeCell ref="B155:J155"/>
    <mergeCell ref="B156:J156"/>
    <mergeCell ref="B157:J157"/>
    <mergeCell ref="B158:J158"/>
    <mergeCell ref="B16:J16"/>
    <mergeCell ref="B160:AU160"/>
    <mergeCell ref="B162:I162"/>
    <mergeCell ref="B163:I163"/>
    <mergeCell ref="B164:I164"/>
    <mergeCell ref="B165:I165"/>
    <mergeCell ref="B166:I166"/>
    <mergeCell ref="B167:I167"/>
    <mergeCell ref="K134:T134"/>
    <mergeCell ref="K135:T135"/>
    <mergeCell ref="K136:T136"/>
    <mergeCell ref="K137:T137"/>
    <mergeCell ref="K138:T138"/>
    <mergeCell ref="K139:T139"/>
    <mergeCell ref="K140:T140"/>
    <mergeCell ref="K141:T141"/>
    <mergeCell ref="K142:T142"/>
    <mergeCell ref="K143:T143"/>
    <mergeCell ref="K144:T144"/>
    <mergeCell ref="K145:T145"/>
    <mergeCell ref="K146:T146"/>
    <mergeCell ref="K147:T147"/>
    <mergeCell ref="K148:T148"/>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49:J149"/>
    <mergeCell ref="B15:J15"/>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1:AU131"/>
    <mergeCell ref="B133:J133"/>
    <mergeCell ref="B134:J134"/>
    <mergeCell ref="K14:V14"/>
    <mergeCell ref="L36:W36"/>
    <mergeCell ref="L37:W37"/>
    <mergeCell ref="L38:W38"/>
    <mergeCell ref="L39:W39"/>
    <mergeCell ref="L40:W40"/>
    <mergeCell ref="L41:W41"/>
    <mergeCell ref="L42:W42"/>
    <mergeCell ref="L43:W43"/>
    <mergeCell ref="L44:W44"/>
    <mergeCell ref="L45:W45"/>
    <mergeCell ref="L46:W46"/>
    <mergeCell ref="L47:W47"/>
    <mergeCell ref="L48:W48"/>
    <mergeCell ref="L49:W49"/>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R48:AS48"/>
    <mergeCell ref="AR49:AS49"/>
    <mergeCell ref="AR50:AS50"/>
    <mergeCell ref="AR51:AS51"/>
    <mergeCell ref="AR52:AS52"/>
    <mergeCell ref="AR53:AS53"/>
    <mergeCell ref="AR54:AS54"/>
    <mergeCell ref="AR55:AS55"/>
    <mergeCell ref="AR56:AS56"/>
    <mergeCell ref="AT271:AU271"/>
    <mergeCell ref="AT272:AU272"/>
    <mergeCell ref="AT273:AU273"/>
    <mergeCell ref="AT274:AU274"/>
    <mergeCell ref="AT275:AU275"/>
    <mergeCell ref="AT276:AU276"/>
    <mergeCell ref="AT277:AU277"/>
    <mergeCell ref="AT278:AU278"/>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O91:AU91"/>
    <mergeCell ref="AO92:AU92"/>
    <mergeCell ref="AO96:AT96"/>
    <mergeCell ref="AO97:AT97"/>
    <mergeCell ref="AO98:AT98"/>
    <mergeCell ref="AO99:AT99"/>
    <mergeCell ref="AP193:AU193"/>
    <mergeCell ref="AP194:AU194"/>
    <mergeCell ref="AP195:AU195"/>
    <mergeCell ref="AP196:AU196"/>
    <mergeCell ref="AP197:AU197"/>
    <mergeCell ref="AQ172:AU172"/>
    <mergeCell ref="AQ173:AU173"/>
    <mergeCell ref="AQ174:AU174"/>
    <mergeCell ref="AQ175:AU175"/>
    <mergeCell ref="AQ176:AU176"/>
    <mergeCell ref="AQ177:AU177"/>
    <mergeCell ref="AQ178:AU178"/>
    <mergeCell ref="AQ179:AU179"/>
    <mergeCell ref="AQ180:AU180"/>
    <mergeCell ref="AQ181:AU181"/>
    <mergeCell ref="AQ182:AU182"/>
    <mergeCell ref="AQ183:AU183"/>
    <mergeCell ref="AQ184:AU184"/>
    <mergeCell ref="AQ185:AU185"/>
    <mergeCell ref="AQ186:AU186"/>
    <mergeCell ref="AQ187:AU187"/>
    <mergeCell ref="AQ188:AU188"/>
    <mergeCell ref="AQ189:AU189"/>
    <mergeCell ref="AO217:AU217"/>
    <mergeCell ref="AO60:AU60"/>
    <mergeCell ref="AO61:AU61"/>
    <mergeCell ref="AO62:AU62"/>
    <mergeCell ref="AO63:AU63"/>
    <mergeCell ref="AO64:AU64"/>
    <mergeCell ref="AO65:AU65"/>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89:AU89"/>
    <mergeCell ref="AO90:AU90"/>
    <mergeCell ref="AO129:AT129"/>
    <mergeCell ref="AO201:AU201"/>
    <mergeCell ref="AO202:AU202"/>
    <mergeCell ref="AO203:AU203"/>
    <mergeCell ref="AO204:AU204"/>
    <mergeCell ref="AO205:AU205"/>
    <mergeCell ref="AO206:AU206"/>
    <mergeCell ref="AO207:AU207"/>
    <mergeCell ref="AO208:AU208"/>
    <mergeCell ref="AO209:AU209"/>
    <mergeCell ref="AO210:AU210"/>
    <mergeCell ref="AO211:AU211"/>
    <mergeCell ref="AO212:AU212"/>
    <mergeCell ref="AO213:AU213"/>
    <mergeCell ref="AO214:AU214"/>
    <mergeCell ref="AO215:AU215"/>
    <mergeCell ref="AO216:AU216"/>
    <mergeCell ref="AN221:AT221"/>
    <mergeCell ref="AN222:AT222"/>
    <mergeCell ref="AN223:AT223"/>
    <mergeCell ref="AO100:AT100"/>
    <mergeCell ref="AO101:AT101"/>
    <mergeCell ref="AO102:AT102"/>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4:AT124"/>
    <mergeCell ref="AO125:AT125"/>
    <mergeCell ref="AO126:AT126"/>
    <mergeCell ref="AO127:AT127"/>
    <mergeCell ref="AO128:AT128"/>
    <mergeCell ref="AL319:AU319"/>
    <mergeCell ref="AL320:AU320"/>
    <mergeCell ref="AL321:AU321"/>
    <mergeCell ref="AL322:AU322"/>
    <mergeCell ref="AL326:AU326"/>
    <mergeCell ref="AL327:AU327"/>
    <mergeCell ref="AL328:AU328"/>
    <mergeCell ref="AL329:AU329"/>
    <mergeCell ref="AL333:AU333"/>
    <mergeCell ref="AL334:AU334"/>
    <mergeCell ref="AL335:AU335"/>
    <mergeCell ref="AL336:AU336"/>
    <mergeCell ref="AL337:AU337"/>
    <mergeCell ref="AL338:AU338"/>
    <mergeCell ref="AM133:AU133"/>
    <mergeCell ref="AM134:AU134"/>
    <mergeCell ref="AM135:AU135"/>
    <mergeCell ref="AM136:AU136"/>
    <mergeCell ref="AM137:AU137"/>
    <mergeCell ref="AM138:AU138"/>
    <mergeCell ref="AM139:AU139"/>
    <mergeCell ref="AM140:AU140"/>
    <mergeCell ref="AM141:AU141"/>
    <mergeCell ref="AM142:AU142"/>
    <mergeCell ref="AM143:AU143"/>
    <mergeCell ref="AM144:AU144"/>
    <mergeCell ref="AM145:AU145"/>
    <mergeCell ref="AM146:AU146"/>
    <mergeCell ref="AM147:AU147"/>
    <mergeCell ref="AM148:AU148"/>
    <mergeCell ref="AM149:AU149"/>
    <mergeCell ref="AM150:AU150"/>
    <mergeCell ref="AK299:AT299"/>
    <mergeCell ref="AK300:AT300"/>
    <mergeCell ref="AK301:AT301"/>
    <mergeCell ref="AK302:AT302"/>
    <mergeCell ref="AK303:AT303"/>
    <mergeCell ref="AK304:AT304"/>
    <mergeCell ref="AK305:AT305"/>
    <mergeCell ref="AK306:AT306"/>
    <mergeCell ref="AK307:AT307"/>
    <mergeCell ref="AK308:AT308"/>
    <mergeCell ref="AL312:AU312"/>
    <mergeCell ref="AL313:AU313"/>
    <mergeCell ref="AL314:AU314"/>
    <mergeCell ref="AL315:AU315"/>
    <mergeCell ref="AL316:AU316"/>
    <mergeCell ref="AL317:AU317"/>
    <mergeCell ref="AL318:AU318"/>
    <mergeCell ref="AK279:AS279"/>
    <mergeCell ref="AK280:AS280"/>
    <mergeCell ref="AK281:AS281"/>
    <mergeCell ref="AK282:AS282"/>
    <mergeCell ref="AK283:AS283"/>
    <mergeCell ref="AK284:AS284"/>
    <mergeCell ref="AK285:AS285"/>
    <mergeCell ref="AK286:AS286"/>
    <mergeCell ref="AK290:AT290"/>
    <mergeCell ref="AK291:AT291"/>
    <mergeCell ref="AK292:AT292"/>
    <mergeCell ref="AK293:AT293"/>
    <mergeCell ref="AK294:AT294"/>
    <mergeCell ref="AK295:AT295"/>
    <mergeCell ref="AK296:AT296"/>
    <mergeCell ref="AK297:AT297"/>
    <mergeCell ref="AK298:AT298"/>
    <mergeCell ref="AT279:AU279"/>
    <mergeCell ref="AT280:AU280"/>
    <mergeCell ref="AT281:AU281"/>
    <mergeCell ref="AT282:AU282"/>
    <mergeCell ref="AT283:AU283"/>
    <mergeCell ref="AT284:AU284"/>
    <mergeCell ref="AT285:AU285"/>
    <mergeCell ref="AT286:AU286"/>
    <mergeCell ref="AJ264:AS264"/>
    <mergeCell ref="AJ265:AS265"/>
    <mergeCell ref="AJ266:AS266"/>
    <mergeCell ref="AJ267:AS267"/>
    <mergeCell ref="AK227:AT227"/>
    <mergeCell ref="AK228:AT228"/>
    <mergeCell ref="AK229:AT229"/>
    <mergeCell ref="AK230:AT230"/>
    <mergeCell ref="AK231:AT231"/>
    <mergeCell ref="AK271:AS271"/>
    <mergeCell ref="AK272:AS272"/>
    <mergeCell ref="AK273:AS273"/>
    <mergeCell ref="AK274:AS274"/>
    <mergeCell ref="AK275:AS275"/>
    <mergeCell ref="AK276:AS276"/>
    <mergeCell ref="AK277:AS277"/>
    <mergeCell ref="AK278:AS278"/>
    <mergeCell ref="AI85:AN85"/>
    <mergeCell ref="AI86:AN86"/>
    <mergeCell ref="AI87:AN87"/>
    <mergeCell ref="AI88:AN88"/>
    <mergeCell ref="AI89:AN89"/>
    <mergeCell ref="AI90:AN90"/>
    <mergeCell ref="AI91:AN91"/>
    <mergeCell ref="AI92:AN92"/>
    <mergeCell ref="AJ235:AS235"/>
    <mergeCell ref="AJ236:AS236"/>
    <mergeCell ref="AJ237:AS237"/>
    <mergeCell ref="AJ238:AS238"/>
    <mergeCell ref="AJ239:AS239"/>
    <mergeCell ref="AJ240:AS240"/>
    <mergeCell ref="AJ241:AS241"/>
    <mergeCell ref="AJ242:AS242"/>
    <mergeCell ref="AJ243:AS243"/>
    <mergeCell ref="AM151:AU151"/>
    <mergeCell ref="AM152:AU152"/>
    <mergeCell ref="AM153:AU153"/>
    <mergeCell ref="AM154:AU154"/>
    <mergeCell ref="AM155:AU155"/>
    <mergeCell ref="AM156:AU156"/>
    <mergeCell ref="AM157:AU157"/>
    <mergeCell ref="AM158:AU158"/>
    <mergeCell ref="AN162:AU162"/>
    <mergeCell ref="AN163:AU163"/>
    <mergeCell ref="AN164:AU164"/>
    <mergeCell ref="AN165:AU165"/>
    <mergeCell ref="AN166:AU166"/>
    <mergeCell ref="AN167:AU167"/>
    <mergeCell ref="AN168:AU168"/>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48:AQ48"/>
    <mergeCell ref="AI49:AQ49"/>
    <mergeCell ref="AI50:AQ50"/>
    <mergeCell ref="AI51:AQ51"/>
    <mergeCell ref="AI52:AQ52"/>
    <mergeCell ref="AI53:AQ53"/>
    <mergeCell ref="AI54:AQ54"/>
    <mergeCell ref="AI55:AQ55"/>
    <mergeCell ref="AI56:AQ56"/>
    <mergeCell ref="AI60:AN60"/>
    <mergeCell ref="AI61:AN61"/>
    <mergeCell ref="AI62:AN62"/>
    <mergeCell ref="AI63:AN63"/>
    <mergeCell ref="AI64:AN64"/>
    <mergeCell ref="AI65:AN65"/>
    <mergeCell ref="AI66:AN66"/>
    <mergeCell ref="AI67:AN67"/>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4:AR1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H96:AN96"/>
    <mergeCell ref="AH97:AN97"/>
    <mergeCell ref="AH98:AN98"/>
    <mergeCell ref="AH99:AN99"/>
    <mergeCell ref="AG150:AL150"/>
    <mergeCell ref="AG151:AL151"/>
    <mergeCell ref="AG152:AL152"/>
    <mergeCell ref="AG153:AL153"/>
    <mergeCell ref="AG154:AL154"/>
    <mergeCell ref="AG155:AL155"/>
    <mergeCell ref="AG156:AL156"/>
    <mergeCell ref="AG157:AL157"/>
    <mergeCell ref="AG158:AL158"/>
    <mergeCell ref="AG162:AM162"/>
    <mergeCell ref="AG163:AM163"/>
    <mergeCell ref="AG164:AM164"/>
    <mergeCell ref="AG165:AM165"/>
    <mergeCell ref="AG166:AM166"/>
    <mergeCell ref="AG167:AM167"/>
    <mergeCell ref="AG168:AM168"/>
    <mergeCell ref="AH100:AN100"/>
    <mergeCell ref="AH101:AN101"/>
    <mergeCell ref="AH102:AN102"/>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G133:AL133"/>
    <mergeCell ref="AG134:AL134"/>
    <mergeCell ref="AG135:AL135"/>
    <mergeCell ref="AG136:AL136"/>
    <mergeCell ref="AG137:AL137"/>
    <mergeCell ref="AG138:AL138"/>
    <mergeCell ref="AG139:AL139"/>
    <mergeCell ref="AG140:AL140"/>
    <mergeCell ref="AG141:AL141"/>
    <mergeCell ref="AG142:AL142"/>
    <mergeCell ref="AG143:AL143"/>
    <mergeCell ref="AG144:AL144"/>
    <mergeCell ref="AG145:AL145"/>
    <mergeCell ref="AG146:AL146"/>
    <mergeCell ref="AG147:AL147"/>
    <mergeCell ref="AG148:AL148"/>
    <mergeCell ref="AG149:AL149"/>
    <mergeCell ref="AE193:AO193"/>
    <mergeCell ref="AE194:AO194"/>
    <mergeCell ref="AE195:AO195"/>
    <mergeCell ref="AE196:AO196"/>
    <mergeCell ref="AE197:AO197"/>
    <mergeCell ref="AF172:AP172"/>
    <mergeCell ref="AF173:AP173"/>
    <mergeCell ref="AF174:AP174"/>
    <mergeCell ref="AF175:AP175"/>
    <mergeCell ref="AF176:AP176"/>
    <mergeCell ref="AF177:AP177"/>
    <mergeCell ref="AF178:AP178"/>
    <mergeCell ref="AF179:AP179"/>
    <mergeCell ref="AF180:AP180"/>
    <mergeCell ref="AF181:AP181"/>
    <mergeCell ref="AF182:AP182"/>
    <mergeCell ref="AF183:AP183"/>
    <mergeCell ref="AF184:AP184"/>
    <mergeCell ref="AF185:AP185"/>
    <mergeCell ref="AF186:AP186"/>
    <mergeCell ref="AF187:AP187"/>
    <mergeCell ref="AF188:AP188"/>
    <mergeCell ref="AF189:AP189"/>
    <mergeCell ref="U173:AE173"/>
    <mergeCell ref="U174:AE174"/>
    <mergeCell ref="U175:AE175"/>
    <mergeCell ref="U176:AE176"/>
    <mergeCell ref="U177:AE177"/>
    <mergeCell ref="U178:AE178"/>
    <mergeCell ref="U179:AE179"/>
    <mergeCell ref="U180:AE180"/>
    <mergeCell ref="U181:AE181"/>
    <mergeCell ref="AB326:AK326"/>
    <mergeCell ref="AB327:AK327"/>
    <mergeCell ref="AB328:AK328"/>
    <mergeCell ref="AB329:AK329"/>
    <mergeCell ref="AB333:AK333"/>
    <mergeCell ref="AB334:AK334"/>
    <mergeCell ref="AB335:AK335"/>
    <mergeCell ref="AB336:AK336"/>
    <mergeCell ref="AB337:AK337"/>
    <mergeCell ref="AB338:AK338"/>
    <mergeCell ref="AC221:AM221"/>
    <mergeCell ref="AC222:AM222"/>
    <mergeCell ref="AC223:AM223"/>
    <mergeCell ref="AD201:AN201"/>
    <mergeCell ref="AD202:AN202"/>
    <mergeCell ref="AD203:AN203"/>
    <mergeCell ref="AD204:AN204"/>
    <mergeCell ref="AD205:AN205"/>
    <mergeCell ref="AD206:AN206"/>
    <mergeCell ref="AD207:AN207"/>
    <mergeCell ref="AD208:AN208"/>
    <mergeCell ref="AD209:AN209"/>
    <mergeCell ref="AD210:AN210"/>
    <mergeCell ref="AD211:AN211"/>
    <mergeCell ref="AD212:AN212"/>
    <mergeCell ref="AD213:AN213"/>
    <mergeCell ref="AD214:AN214"/>
    <mergeCell ref="AD215:AN215"/>
    <mergeCell ref="AD216:AN216"/>
    <mergeCell ref="AD217:AN217"/>
    <mergeCell ref="AJ244:AS244"/>
    <mergeCell ref="AJ245:AS245"/>
    <mergeCell ref="AA303:AJ303"/>
    <mergeCell ref="AA304:AJ304"/>
    <mergeCell ref="AA305:AJ305"/>
    <mergeCell ref="AA306:AJ306"/>
    <mergeCell ref="AA307:AJ307"/>
    <mergeCell ref="AA308:AJ308"/>
    <mergeCell ref="AB312:AK312"/>
    <mergeCell ref="AB313:AK313"/>
    <mergeCell ref="AB314:AK314"/>
    <mergeCell ref="AB315:AK315"/>
    <mergeCell ref="AB316:AK316"/>
    <mergeCell ref="AB317:AK317"/>
    <mergeCell ref="AB318:AK318"/>
    <mergeCell ref="AB319:AK319"/>
    <mergeCell ref="AB320:AK320"/>
    <mergeCell ref="AB321:AK321"/>
    <mergeCell ref="AB322:AK322"/>
    <mergeCell ref="Q321:AA321"/>
    <mergeCell ref="Q322:AA322"/>
    <mergeCell ref="AA283:AJ283"/>
    <mergeCell ref="AA284:AJ284"/>
    <mergeCell ref="AA285:AJ285"/>
    <mergeCell ref="AA286:AJ286"/>
    <mergeCell ref="AA290:AJ290"/>
    <mergeCell ref="AA291:AJ291"/>
    <mergeCell ref="AA292:AJ292"/>
    <mergeCell ref="AA293:AJ293"/>
    <mergeCell ref="AA294:AJ294"/>
    <mergeCell ref="AA295:AJ295"/>
    <mergeCell ref="AA296:AJ296"/>
    <mergeCell ref="AA297:AJ297"/>
    <mergeCell ref="AA298:AJ298"/>
    <mergeCell ref="AA299:AJ299"/>
    <mergeCell ref="AA300:AJ300"/>
    <mergeCell ref="AA301:AJ301"/>
    <mergeCell ref="AA302:AJ302"/>
    <mergeCell ref="AA227:AJ227"/>
    <mergeCell ref="AA228:AJ228"/>
    <mergeCell ref="AA229:AJ229"/>
    <mergeCell ref="AA230:AJ230"/>
    <mergeCell ref="AA231:AJ231"/>
    <mergeCell ref="AA271:AJ271"/>
    <mergeCell ref="AA272:AJ272"/>
    <mergeCell ref="AA273:AJ273"/>
    <mergeCell ref="AA274:AJ274"/>
    <mergeCell ref="AA275:AJ275"/>
    <mergeCell ref="AA276:AJ276"/>
    <mergeCell ref="AA277:AJ277"/>
    <mergeCell ref="AA278:AJ278"/>
    <mergeCell ref="AA279:AJ279"/>
    <mergeCell ref="AA280:AJ280"/>
    <mergeCell ref="AA281:AJ281"/>
    <mergeCell ref="AA282:AJ282"/>
    <mergeCell ref="AJ246:AS246"/>
    <mergeCell ref="AJ247:AS247"/>
    <mergeCell ref="AJ248:AS248"/>
    <mergeCell ref="AJ249:AS249"/>
    <mergeCell ref="AJ253:AS253"/>
    <mergeCell ref="AJ254:AS254"/>
    <mergeCell ref="AJ255:AS255"/>
    <mergeCell ref="AJ256:AS256"/>
    <mergeCell ref="AJ257:AS257"/>
    <mergeCell ref="AJ258:AS258"/>
    <mergeCell ref="AJ259:AS259"/>
    <mergeCell ref="AJ260:AS260"/>
    <mergeCell ref="AJ261:AS261"/>
    <mergeCell ref="AJ262:AS262"/>
    <mergeCell ref="AJ263:AS263"/>
  </mergeCells>
  <pageMargins left="0.7" right="0.7" top="0.75" bottom="0.75" header="0.3" footer="0.3"/>
  <pageSetup paperSize="9" scale="93" orientation="portrait" r:id="rId1"/>
  <headerFooter alignWithMargins="0">
    <oddFooter>&amp;R_x000D_&amp;1#&amp;"Calibri"&amp;10&amp;K0078D7 Classification : Internal</oddFooter>
  </headerFooter>
  <rowBreaks count="4" manualBreakCount="4">
    <brk id="57" max="16383" man="1"/>
    <brk id="130" max="16383" man="1"/>
    <brk id="198" max="47" man="1"/>
    <brk id="26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view="pageBreakPreview" topLeftCell="A43" zoomScale="60" zoomScaleNormal="100" workbookViewId="0"/>
  </sheetViews>
  <sheetFormatPr defaultRowHeight="14.4" x14ac:dyDescent="0.25"/>
  <cols>
    <col min="1" max="1" width="0.6640625" customWidth="1"/>
    <col min="2" max="2" width="0" hidden="1" customWidth="1"/>
    <col min="3" max="3" width="0.109375" customWidth="1"/>
    <col min="4" max="4" width="21.6640625" customWidth="1"/>
    <col min="5" max="5" width="0.88671875" customWidth="1"/>
    <col min="6" max="6" width="14.5546875" customWidth="1"/>
    <col min="7" max="7" width="48.88671875" customWidth="1"/>
    <col min="8" max="9" width="0.109375" customWidth="1"/>
  </cols>
  <sheetData>
    <row r="1" spans="3:8" s="1" customFormat="1" ht="0.45" customHeight="1" x14ac:dyDescent="0.15"/>
    <row r="2" spans="3:8" s="1" customFormat="1" ht="7.95" customHeight="1" x14ac:dyDescent="0.15">
      <c r="C2" s="67"/>
      <c r="D2" s="67"/>
      <c r="E2" s="67"/>
    </row>
    <row r="3" spans="3:8" s="1" customFormat="1" ht="22.95" customHeight="1" x14ac:dyDescent="0.15">
      <c r="C3" s="67"/>
      <c r="D3" s="67"/>
      <c r="E3" s="67"/>
      <c r="F3" s="73" t="s">
        <v>14</v>
      </c>
      <c r="G3" s="73"/>
      <c r="H3" s="73"/>
    </row>
    <row r="4" spans="3:8" s="1" customFormat="1" ht="6.3" customHeight="1" x14ac:dyDescent="0.15">
      <c r="C4" s="67"/>
      <c r="D4" s="67"/>
      <c r="E4" s="67"/>
    </row>
    <row r="5" spans="3:8" s="1" customFormat="1" ht="9.6" customHeight="1" x14ac:dyDescent="0.15"/>
    <row r="6" spans="3:8" s="1" customFormat="1" ht="33" customHeight="1" x14ac:dyDescent="0.15">
      <c r="C6" s="69" t="s">
        <v>1217</v>
      </c>
      <c r="D6" s="69"/>
      <c r="E6" s="69"/>
      <c r="F6" s="69"/>
      <c r="G6" s="69"/>
    </row>
    <row r="7" spans="3:8" s="1" customFormat="1" ht="6.9" customHeight="1" x14ac:dyDescent="0.15"/>
    <row r="8" spans="3:8" s="1" customFormat="1" ht="5.25" customHeight="1" x14ac:dyDescent="0.15">
      <c r="C8" s="62" t="s">
        <v>1095</v>
      </c>
      <c r="D8" s="62"/>
    </row>
    <row r="9" spans="3:8" s="1" customFormat="1" ht="21.3" customHeight="1" x14ac:dyDescent="0.15">
      <c r="C9" s="62"/>
      <c r="D9" s="62"/>
      <c r="F9" s="3">
        <v>45716</v>
      </c>
    </row>
    <row r="10" spans="3:8" s="1" customFormat="1" ht="2.7" customHeight="1" x14ac:dyDescent="0.15">
      <c r="C10" s="62"/>
      <c r="D10" s="62"/>
    </row>
    <row r="11" spans="3:8" s="1" customFormat="1" ht="2.1" customHeight="1" x14ac:dyDescent="0.15"/>
    <row r="12" spans="3:8" s="1" customFormat="1" ht="19.2" customHeight="1" x14ac:dyDescent="0.15">
      <c r="D12" s="82" t="s">
        <v>1218</v>
      </c>
      <c r="E12" s="82"/>
      <c r="F12" s="82"/>
      <c r="G12" s="82"/>
      <c r="H12" s="82"/>
    </row>
    <row r="13" spans="3:8" s="1" customFormat="1" ht="238.35" customHeight="1" x14ac:dyDescent="0.15"/>
    <row r="14" spans="3:8" s="1" customFormat="1" ht="19.2" customHeight="1" x14ac:dyDescent="0.15">
      <c r="C14" s="82" t="s">
        <v>1219</v>
      </c>
      <c r="D14" s="82"/>
      <c r="E14" s="82"/>
      <c r="F14" s="82"/>
      <c r="G14" s="82"/>
      <c r="H14" s="82"/>
    </row>
    <row r="15" spans="3:8" s="1" customFormat="1" ht="399.45" customHeight="1" x14ac:dyDescent="0.15"/>
    <row r="16" spans="3:8" s="1" customFormat="1" ht="19.2" customHeight="1" x14ac:dyDescent="0.15">
      <c r="C16" s="82" t="s">
        <v>1220</v>
      </c>
      <c r="D16" s="82"/>
      <c r="E16" s="82"/>
      <c r="F16" s="82"/>
      <c r="G16" s="82"/>
      <c r="H16" s="82"/>
    </row>
    <row r="17" spans="3:8" s="1" customFormat="1" ht="355.2" customHeight="1" x14ac:dyDescent="0.15"/>
    <row r="18" spans="3:8" s="1" customFormat="1" ht="19.2" customHeight="1" x14ac:dyDescent="0.15">
      <c r="C18" s="82" t="s">
        <v>1221</v>
      </c>
      <c r="D18" s="82"/>
      <c r="E18" s="82"/>
      <c r="F18" s="82"/>
      <c r="G18" s="82"/>
    </row>
    <row r="19" spans="3:8" s="1" customFormat="1" ht="393.6" customHeight="1" x14ac:dyDescent="0.15"/>
    <row r="20" spans="3:8" s="1" customFormat="1" ht="19.2" customHeight="1" x14ac:dyDescent="0.15">
      <c r="C20" s="82" t="s">
        <v>1222</v>
      </c>
      <c r="D20" s="82"/>
      <c r="E20" s="82"/>
      <c r="F20" s="82"/>
      <c r="G20" s="82"/>
    </row>
    <row r="21" spans="3:8" s="1" customFormat="1" ht="352.5" customHeight="1" x14ac:dyDescent="0.15"/>
    <row r="22" spans="3:8" s="1" customFormat="1" ht="19.2" customHeight="1" x14ac:dyDescent="0.15">
      <c r="C22" s="82" t="s">
        <v>1223</v>
      </c>
      <c r="D22" s="82"/>
      <c r="E22" s="82"/>
      <c r="F22" s="82"/>
      <c r="G22" s="82"/>
    </row>
    <row r="23" spans="3:8" s="1" customFormat="1" ht="375.9" customHeight="1" x14ac:dyDescent="0.15"/>
    <row r="24" spans="3:8" s="1" customFormat="1" ht="19.649999999999999" customHeight="1" x14ac:dyDescent="0.15">
      <c r="C24" s="82" t="s">
        <v>1224</v>
      </c>
      <c r="D24" s="82"/>
      <c r="E24" s="82"/>
      <c r="F24" s="82"/>
      <c r="G24" s="82"/>
    </row>
    <row r="25" spans="3:8" s="1" customFormat="1" ht="263.39999999999998" customHeight="1" x14ac:dyDescent="0.15"/>
    <row r="26" spans="3:8" s="1" customFormat="1" ht="19.2" customHeight="1" x14ac:dyDescent="0.15">
      <c r="C26" s="82" t="s">
        <v>1225</v>
      </c>
      <c r="D26" s="82"/>
      <c r="E26" s="82"/>
      <c r="F26" s="82"/>
      <c r="G26" s="82"/>
      <c r="H26" s="82"/>
    </row>
    <row r="27" spans="3:8" s="1" customFormat="1" ht="175.95" customHeight="1" x14ac:dyDescent="0.15"/>
    <row r="28" spans="3:8" s="1" customFormat="1" ht="19.2" customHeight="1" x14ac:dyDescent="0.15">
      <c r="C28" s="82" t="s">
        <v>1226</v>
      </c>
      <c r="D28" s="82"/>
      <c r="E28" s="82"/>
      <c r="F28" s="82"/>
      <c r="G28" s="82"/>
    </row>
    <row r="29" spans="3:8" s="1" customFormat="1" ht="284.7" customHeight="1" x14ac:dyDescent="0.15"/>
    <row r="30" spans="3:8" s="1" customFormat="1" ht="19.2" customHeight="1" x14ac:dyDescent="0.15">
      <c r="C30" s="82" t="s">
        <v>1227</v>
      </c>
      <c r="D30" s="82"/>
      <c r="E30" s="82"/>
      <c r="F30" s="82"/>
      <c r="G30" s="82"/>
    </row>
    <row r="31" spans="3:8" s="1" customFormat="1" ht="195.15" customHeight="1" x14ac:dyDescent="0.15"/>
    <row r="32" spans="3:8" s="1" customFormat="1" ht="19.2" customHeight="1" x14ac:dyDescent="0.15">
      <c r="C32" s="82" t="s">
        <v>1228</v>
      </c>
      <c r="D32" s="82"/>
      <c r="E32" s="82"/>
      <c r="F32" s="82"/>
      <c r="G32" s="82"/>
    </row>
    <row r="33" spans="2:8" s="1" customFormat="1" ht="193.05" customHeight="1" x14ac:dyDescent="0.15"/>
    <row r="34" spans="2:8" s="1" customFormat="1" ht="19.2" customHeight="1" x14ac:dyDescent="0.15">
      <c r="C34" s="82" t="s">
        <v>1229</v>
      </c>
      <c r="D34" s="82"/>
      <c r="E34" s="82"/>
      <c r="F34" s="82"/>
      <c r="G34" s="82"/>
      <c r="H34" s="82"/>
    </row>
    <row r="35" spans="2:8" s="1" customFormat="1" ht="341.25" customHeight="1" x14ac:dyDescent="0.15"/>
    <row r="36" spans="2:8" s="1" customFormat="1" ht="19.2" customHeight="1" x14ac:dyDescent="0.15">
      <c r="C36" s="82" t="s">
        <v>1230</v>
      </c>
      <c r="D36" s="82"/>
      <c r="E36" s="82"/>
      <c r="F36" s="82"/>
      <c r="G36" s="82"/>
      <c r="H36" s="82"/>
    </row>
    <row r="37" spans="2:8" s="1" customFormat="1" ht="318.89999999999998" customHeight="1" x14ac:dyDescent="0.15"/>
    <row r="38" spans="2:8" s="1" customFormat="1" ht="19.2" customHeight="1" x14ac:dyDescent="0.15">
      <c r="C38" s="82" t="s">
        <v>1231</v>
      </c>
      <c r="D38" s="82"/>
      <c r="E38" s="82"/>
      <c r="F38" s="82"/>
      <c r="G38" s="82"/>
    </row>
    <row r="39" spans="2:8" s="1" customFormat="1" ht="278.85000000000002" customHeight="1" x14ac:dyDescent="0.15"/>
    <row r="40" spans="2:8" s="1" customFormat="1" ht="19.2" customHeight="1" x14ac:dyDescent="0.15">
      <c r="C40" s="82" t="s">
        <v>1232</v>
      </c>
      <c r="D40" s="82"/>
      <c r="E40" s="82"/>
      <c r="F40" s="82"/>
      <c r="G40" s="82"/>
    </row>
    <row r="41" spans="2:8" s="1" customFormat="1" ht="361.5" customHeight="1" x14ac:dyDescent="0.15"/>
    <row r="42" spans="2:8" s="1" customFormat="1" ht="19.2" customHeight="1" x14ac:dyDescent="0.15">
      <c r="C42" s="82" t="s">
        <v>1233</v>
      </c>
      <c r="D42" s="82"/>
      <c r="E42" s="82"/>
      <c r="F42" s="82"/>
      <c r="G42" s="82"/>
    </row>
    <row r="43" spans="2:8" s="1" customFormat="1" ht="400.95" customHeight="1" x14ac:dyDescent="0.15"/>
    <row r="44" spans="2:8" s="1" customFormat="1" ht="19.2" customHeight="1" x14ac:dyDescent="0.15">
      <c r="B44" s="82" t="s">
        <v>1234</v>
      </c>
      <c r="C44" s="82"/>
      <c r="D44" s="82"/>
      <c r="E44" s="82"/>
      <c r="F44" s="82"/>
      <c r="G44" s="82"/>
    </row>
    <row r="45" spans="2:8" s="1" customFormat="1" ht="181.35" customHeight="1" x14ac:dyDescent="0.15"/>
    <row r="46" spans="2:8" s="1" customFormat="1" ht="19.2" customHeight="1" x14ac:dyDescent="0.15">
      <c r="C46" s="82" t="s">
        <v>1235</v>
      </c>
      <c r="D46" s="82"/>
      <c r="E46" s="82"/>
      <c r="F46" s="82"/>
      <c r="G46" s="82"/>
    </row>
    <row r="47" spans="2:8" s="1" customFormat="1" ht="172.8" customHeight="1" x14ac:dyDescent="0.15"/>
  </sheetData>
  <mergeCells count="22">
    <mergeCell ref="F3:H3"/>
    <mergeCell ref="C42:G42"/>
    <mergeCell ref="C46:G46"/>
    <mergeCell ref="C6:G6"/>
    <mergeCell ref="C8:D10"/>
    <mergeCell ref="D12:H12"/>
    <mergeCell ref="B44:G44"/>
    <mergeCell ref="C14:H14"/>
    <mergeCell ref="C16:H16"/>
    <mergeCell ref="C18:G18"/>
    <mergeCell ref="C2:E4"/>
    <mergeCell ref="C20:G20"/>
    <mergeCell ref="C22:G22"/>
    <mergeCell ref="C24:G24"/>
    <mergeCell ref="C26:H26"/>
    <mergeCell ref="C28:G28"/>
    <mergeCell ref="C30:G30"/>
    <mergeCell ref="C32:G32"/>
    <mergeCell ref="C34:H34"/>
    <mergeCell ref="C36:H36"/>
    <mergeCell ref="C38:G38"/>
    <mergeCell ref="C40:G40"/>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topLeftCell="A2"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67"/>
      <c r="C2" s="67"/>
    </row>
    <row r="3" spans="2:9" s="1" customFormat="1" ht="22.95" customHeight="1" x14ac:dyDescent="0.15">
      <c r="B3" s="67"/>
      <c r="C3" s="67"/>
      <c r="D3" s="73" t="s">
        <v>14</v>
      </c>
      <c r="E3" s="73"/>
      <c r="F3" s="73"/>
      <c r="G3" s="73"/>
      <c r="H3" s="73"/>
      <c r="I3" s="73"/>
    </row>
    <row r="4" spans="2:9" s="1" customFormat="1" ht="6.3" customHeight="1" x14ac:dyDescent="0.15">
      <c r="B4" s="67"/>
      <c r="C4" s="67"/>
    </row>
    <row r="5" spans="2:9" s="1" customFormat="1" ht="9" customHeight="1" x14ac:dyDescent="0.15"/>
    <row r="6" spans="2:9" s="1" customFormat="1" ht="33" customHeight="1" x14ac:dyDescent="0.15">
      <c r="B6" s="69" t="s">
        <v>1241</v>
      </c>
      <c r="C6" s="69"/>
      <c r="D6" s="69"/>
      <c r="E6" s="69"/>
      <c r="F6" s="69"/>
      <c r="G6" s="69"/>
      <c r="H6" s="69"/>
    </row>
    <row r="7" spans="2:9" s="1" customFormat="1" ht="14.4" customHeight="1" x14ac:dyDescent="0.15"/>
    <row r="8" spans="2:9" s="1" customFormat="1" ht="21.3" customHeight="1" x14ac:dyDescent="0.15">
      <c r="B8" s="62" t="s">
        <v>1095</v>
      </c>
      <c r="D8" s="3">
        <v>45716</v>
      </c>
    </row>
    <row r="9" spans="2:9" s="1" customFormat="1" ht="1.05" customHeight="1" x14ac:dyDescent="0.15">
      <c r="B9" s="62"/>
    </row>
    <row r="10" spans="2:9" s="1" customFormat="1" ht="12.75" customHeight="1" x14ac:dyDescent="0.15"/>
    <row r="11" spans="2:9" s="1" customFormat="1" ht="19.2" customHeight="1" x14ac:dyDescent="0.15">
      <c r="B11" s="105" t="s">
        <v>1242</v>
      </c>
      <c r="C11" s="105"/>
      <c r="D11" s="105"/>
      <c r="E11" s="105"/>
      <c r="F11" s="105"/>
      <c r="G11" s="105"/>
      <c r="H11" s="105"/>
    </row>
    <row r="12" spans="2:9" s="1" customFormat="1" ht="14.85" customHeight="1" x14ac:dyDescent="0.15"/>
    <row r="13" spans="2:9" s="1" customFormat="1" ht="14.85" customHeight="1" x14ac:dyDescent="0.15">
      <c r="B13" s="4"/>
      <c r="C13" s="106" t="s">
        <v>1103</v>
      </c>
      <c r="D13" s="106"/>
      <c r="E13" s="20" t="s">
        <v>1104</v>
      </c>
      <c r="F13" s="20" t="s">
        <v>1105</v>
      </c>
      <c r="G13" s="20" t="s">
        <v>1104</v>
      </c>
    </row>
    <row r="14" spans="2:9" s="1" customFormat="1" ht="14.85" customHeight="1" x14ac:dyDescent="0.15">
      <c r="B14" s="6" t="s">
        <v>1236</v>
      </c>
      <c r="C14" s="107">
        <v>2919731264.6900101</v>
      </c>
      <c r="D14" s="107"/>
      <c r="E14" s="47">
        <v>0.99671701251067202</v>
      </c>
      <c r="F14" s="48">
        <v>41856</v>
      </c>
      <c r="G14" s="47">
        <v>0.99835420393559904</v>
      </c>
    </row>
    <row r="15" spans="2:9" s="1" customFormat="1" ht="2.7" customHeight="1" x14ac:dyDescent="0.15"/>
    <row r="16" spans="2:9" s="1" customFormat="1" ht="14.85" customHeight="1" x14ac:dyDescent="0.15">
      <c r="B16" s="6" t="s">
        <v>1237</v>
      </c>
      <c r="C16" s="107">
        <v>6540245.4299999997</v>
      </c>
      <c r="D16" s="107"/>
      <c r="E16" s="47">
        <v>2.2326622881055701E-3</v>
      </c>
      <c r="F16" s="48">
        <v>52</v>
      </c>
      <c r="G16" s="47">
        <v>1.2403100775193799E-3</v>
      </c>
    </row>
    <row r="17" spans="2:7" s="1" customFormat="1" ht="1.05" customHeight="1" x14ac:dyDescent="0.15"/>
    <row r="18" spans="2:7" s="1" customFormat="1" ht="14.85" customHeight="1" x14ac:dyDescent="0.15">
      <c r="B18" s="6" t="s">
        <v>1238</v>
      </c>
      <c r="C18" s="107">
        <v>1787986.17</v>
      </c>
      <c r="D18" s="107"/>
      <c r="E18" s="47">
        <v>6.1036995264768105E-4</v>
      </c>
      <c r="F18" s="48">
        <v>11</v>
      </c>
      <c r="G18" s="47">
        <v>2.6237328562910001E-4</v>
      </c>
    </row>
    <row r="19" spans="2:7" s="1" customFormat="1" ht="2.1" customHeight="1" x14ac:dyDescent="0.15"/>
    <row r="20" spans="2:7" s="1" customFormat="1" ht="14.85" customHeight="1" x14ac:dyDescent="0.15">
      <c r="B20" s="6" t="s">
        <v>1239</v>
      </c>
      <c r="C20" s="107">
        <v>1176385.73</v>
      </c>
      <c r="D20" s="107"/>
      <c r="E20" s="47">
        <v>4.0158616121483098E-4</v>
      </c>
      <c r="F20" s="48">
        <v>5</v>
      </c>
      <c r="G20" s="47">
        <v>1.19260584376863E-4</v>
      </c>
    </row>
    <row r="21" spans="2:7" s="1" customFormat="1" ht="2.1" customHeight="1" x14ac:dyDescent="0.15"/>
    <row r="22" spans="2:7" s="1" customFormat="1" ht="14.85" customHeight="1" x14ac:dyDescent="0.15">
      <c r="B22" s="6" t="s">
        <v>1240</v>
      </c>
      <c r="C22" s="107">
        <v>112396.42</v>
      </c>
      <c r="D22" s="107"/>
      <c r="E22" s="47">
        <v>3.8369087358863E-5</v>
      </c>
      <c r="F22" s="48">
        <v>1</v>
      </c>
      <c r="G22" s="47">
        <v>2.38521168753727E-5</v>
      </c>
    </row>
    <row r="23" spans="2:7" s="1" customFormat="1" ht="1.05" customHeight="1" x14ac:dyDescent="0.15"/>
    <row r="24" spans="2:7" s="1" customFormat="1" ht="14.85" customHeight="1" x14ac:dyDescent="0.15">
      <c r="B24" s="5" t="s">
        <v>72</v>
      </c>
      <c r="C24" s="108">
        <v>2929348278.4400101</v>
      </c>
      <c r="D24" s="108"/>
      <c r="E24" s="49">
        <v>1</v>
      </c>
      <c r="F24" s="50">
        <v>41925</v>
      </c>
      <c r="G24" s="49">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69"/>
  <sheetViews>
    <sheetView zoomScaleNormal="100" workbookViewId="0"/>
  </sheetViews>
  <sheetFormatPr defaultRowHeight="14.4"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4.88671875" customWidth="1"/>
    <col min="9" max="9" width="9" customWidth="1"/>
    <col min="10" max="10" width="2.5546875" customWidth="1"/>
    <col min="11" max="11" width="12.21875" customWidth="1"/>
    <col min="12" max="12" width="12" customWidth="1"/>
    <col min="13" max="13" width="12.21875" customWidth="1"/>
    <col min="14" max="14" width="6.6640625" customWidth="1"/>
    <col min="15" max="15" width="0.109375" customWidth="1"/>
  </cols>
  <sheetData>
    <row r="1" spans="2:14" s="1" customFormat="1" ht="9" customHeight="1" x14ac:dyDescent="0.15">
      <c r="C1" s="67"/>
      <c r="D1" s="67"/>
      <c r="E1" s="67"/>
      <c r="F1" s="67"/>
      <c r="G1" s="67"/>
    </row>
    <row r="2" spans="2:14" s="1" customFormat="1" ht="22.95" customHeight="1" x14ac:dyDescent="0.15">
      <c r="C2" s="67"/>
      <c r="D2" s="67"/>
      <c r="E2" s="67"/>
      <c r="F2" s="67"/>
      <c r="G2" s="67"/>
      <c r="I2" s="73" t="s">
        <v>14</v>
      </c>
      <c r="J2" s="73"/>
      <c r="K2" s="73"/>
      <c r="L2" s="73"/>
      <c r="M2" s="73"/>
      <c r="N2" s="73"/>
    </row>
    <row r="3" spans="2:14" s="1" customFormat="1" ht="5.85" customHeight="1" x14ac:dyDescent="0.15">
      <c r="C3" s="67"/>
      <c r="D3" s="67"/>
      <c r="E3" s="67"/>
      <c r="F3" s="67"/>
      <c r="G3" s="67"/>
    </row>
    <row r="4" spans="2:14" s="1" customFormat="1" ht="2.1" customHeight="1" x14ac:dyDescent="0.15"/>
    <row r="5" spans="2:14" s="1" customFormat="1" ht="31.95" customHeight="1" x14ac:dyDescent="0.15">
      <c r="C5" s="69" t="s">
        <v>1252</v>
      </c>
      <c r="D5" s="69"/>
      <c r="E5" s="69"/>
      <c r="F5" s="69"/>
      <c r="G5" s="69"/>
      <c r="H5" s="69"/>
      <c r="I5" s="69"/>
      <c r="J5" s="69"/>
      <c r="K5" s="69"/>
      <c r="L5" s="69"/>
      <c r="M5" s="69"/>
    </row>
    <row r="6" spans="2:14" s="1" customFormat="1" ht="2.1" customHeight="1" x14ac:dyDescent="0.15"/>
    <row r="7" spans="2:14" s="1" customFormat="1" ht="2.1" customHeight="1" x14ac:dyDescent="0.15">
      <c r="C7" s="62" t="s">
        <v>1095</v>
      </c>
      <c r="D7" s="62"/>
      <c r="E7" s="62"/>
    </row>
    <row r="8" spans="2:14" s="1" customFormat="1" ht="21.3" customHeight="1" x14ac:dyDescent="0.15">
      <c r="H8" s="114">
        <v>45689</v>
      </c>
      <c r="I8" s="114"/>
    </row>
    <row r="9" spans="2:14" s="1" customFormat="1" ht="4.2" customHeight="1" x14ac:dyDescent="0.15"/>
    <row r="10" spans="2:14" s="1" customFormat="1" ht="17.55" customHeight="1" x14ac:dyDescent="0.15">
      <c r="B10" s="109" t="s">
        <v>1253</v>
      </c>
      <c r="C10" s="109"/>
      <c r="D10" s="109"/>
      <c r="E10" s="109"/>
      <c r="F10" s="109"/>
      <c r="G10" s="60" t="s">
        <v>1254</v>
      </c>
      <c r="H10" s="113" t="s">
        <v>1255</v>
      </c>
      <c r="I10" s="113"/>
      <c r="J10" s="113"/>
      <c r="K10" s="113"/>
    </row>
    <row r="11" spans="2:14" s="1" customFormat="1" ht="27.15" customHeight="1" x14ac:dyDescent="0.15">
      <c r="C11" s="51" t="s">
        <v>1243</v>
      </c>
      <c r="D11" s="20" t="s">
        <v>1244</v>
      </c>
      <c r="E11" s="20" t="s">
        <v>1245</v>
      </c>
      <c r="F11" s="51" t="s">
        <v>1246</v>
      </c>
      <c r="G11" s="111" t="s">
        <v>1247</v>
      </c>
      <c r="H11" s="111"/>
      <c r="I11" s="106" t="s">
        <v>1248</v>
      </c>
      <c r="J11" s="106"/>
      <c r="K11" s="20" t="s">
        <v>1249</v>
      </c>
      <c r="L11" s="20" t="s">
        <v>1250</v>
      </c>
      <c r="M11" s="20" t="s">
        <v>1251</v>
      </c>
    </row>
    <row r="12" spans="2:14" s="1" customFormat="1" ht="12.75" customHeight="1" x14ac:dyDescent="0.15">
      <c r="C12" s="52">
        <v>45689</v>
      </c>
      <c r="D12" s="53">
        <v>45717</v>
      </c>
      <c r="E12" s="12">
        <v>1</v>
      </c>
      <c r="F12" s="54">
        <v>28</v>
      </c>
      <c r="G12" s="110">
        <v>2250000000</v>
      </c>
      <c r="H12" s="110"/>
      <c r="I12" s="92">
        <v>2908388948.0440502</v>
      </c>
      <c r="J12" s="92"/>
      <c r="K12" s="12">
        <v>2903933111.1746802</v>
      </c>
      <c r="L12" s="12">
        <v>2897261696.40134</v>
      </c>
      <c r="M12" s="12">
        <v>2886175501.87391</v>
      </c>
    </row>
    <row r="13" spans="2:14" s="1" customFormat="1" ht="12.75" customHeight="1" x14ac:dyDescent="0.15">
      <c r="C13" s="52">
        <v>45689</v>
      </c>
      <c r="D13" s="53">
        <v>45748</v>
      </c>
      <c r="E13" s="12">
        <v>2</v>
      </c>
      <c r="F13" s="54">
        <v>59</v>
      </c>
      <c r="G13" s="110">
        <v>2250000000</v>
      </c>
      <c r="H13" s="110"/>
      <c r="I13" s="92">
        <v>2887552815.0569301</v>
      </c>
      <c r="J13" s="92"/>
      <c r="K13" s="12">
        <v>2878238900.4964199</v>
      </c>
      <c r="L13" s="12">
        <v>2864323377.6633501</v>
      </c>
      <c r="M13" s="12">
        <v>2841277671.37567</v>
      </c>
    </row>
    <row r="14" spans="2:14" s="1" customFormat="1" ht="12.75" customHeight="1" x14ac:dyDescent="0.15">
      <c r="C14" s="52">
        <v>45689</v>
      </c>
      <c r="D14" s="53">
        <v>45778</v>
      </c>
      <c r="E14" s="12">
        <v>3</v>
      </c>
      <c r="F14" s="54">
        <v>89</v>
      </c>
      <c r="G14" s="110">
        <v>2250000000</v>
      </c>
      <c r="H14" s="110"/>
      <c r="I14" s="92">
        <v>2867138637.7277098</v>
      </c>
      <c r="J14" s="92"/>
      <c r="K14" s="12">
        <v>2853199608.6946998</v>
      </c>
      <c r="L14" s="12">
        <v>2832416607.3225799</v>
      </c>
      <c r="M14" s="12">
        <v>2798110404.5613899</v>
      </c>
    </row>
    <row r="15" spans="2:14" s="1" customFormat="1" ht="12.75" customHeight="1" x14ac:dyDescent="0.15">
      <c r="C15" s="52">
        <v>45689</v>
      </c>
      <c r="D15" s="53">
        <v>45809</v>
      </c>
      <c r="E15" s="12">
        <v>4</v>
      </c>
      <c r="F15" s="54">
        <v>120</v>
      </c>
      <c r="G15" s="110">
        <v>2250000000</v>
      </c>
      <c r="H15" s="110"/>
      <c r="I15" s="92">
        <v>2846409875.8594198</v>
      </c>
      <c r="J15" s="92"/>
      <c r="K15" s="12">
        <v>2827767371.7558298</v>
      </c>
      <c r="L15" s="12">
        <v>2800030411.3551602</v>
      </c>
      <c r="M15" s="12">
        <v>2754400459.1995702</v>
      </c>
    </row>
    <row r="16" spans="2:14" s="1" customFormat="1" ht="12.75" customHeight="1" x14ac:dyDescent="0.15">
      <c r="C16" s="52">
        <v>45689</v>
      </c>
      <c r="D16" s="53">
        <v>45839</v>
      </c>
      <c r="E16" s="12">
        <v>5</v>
      </c>
      <c r="F16" s="54">
        <v>150</v>
      </c>
      <c r="G16" s="110">
        <v>2250000000</v>
      </c>
      <c r="H16" s="110"/>
      <c r="I16" s="92">
        <v>2825679282.8478799</v>
      </c>
      <c r="J16" s="92"/>
      <c r="K16" s="12">
        <v>2802564841.0458202</v>
      </c>
      <c r="L16" s="12">
        <v>2768244883.4593301</v>
      </c>
      <c r="M16" s="12">
        <v>2711970263.1311102</v>
      </c>
    </row>
    <row r="17" spans="3:13" s="1" customFormat="1" ht="12.75" customHeight="1" x14ac:dyDescent="0.15">
      <c r="C17" s="52">
        <v>45689</v>
      </c>
      <c r="D17" s="53">
        <v>45870</v>
      </c>
      <c r="E17" s="12">
        <v>6</v>
      </c>
      <c r="F17" s="54">
        <v>181</v>
      </c>
      <c r="G17" s="110">
        <v>2250000000</v>
      </c>
      <c r="H17" s="110"/>
      <c r="I17" s="92">
        <v>2804110865.6463199</v>
      </c>
      <c r="J17" s="92"/>
      <c r="K17" s="12">
        <v>2776455781.4610801</v>
      </c>
      <c r="L17" s="12">
        <v>2735480924.1942601</v>
      </c>
      <c r="M17" s="12">
        <v>2668521630.3621802</v>
      </c>
    </row>
    <row r="18" spans="3:13" s="1" customFormat="1" ht="12.75" customHeight="1" x14ac:dyDescent="0.15">
      <c r="C18" s="52">
        <v>45689</v>
      </c>
      <c r="D18" s="53">
        <v>45901</v>
      </c>
      <c r="E18" s="12">
        <v>7</v>
      </c>
      <c r="F18" s="54">
        <v>212</v>
      </c>
      <c r="G18" s="110">
        <v>2250000000</v>
      </c>
      <c r="H18" s="110"/>
      <c r="I18" s="92">
        <v>2782752557.6924601</v>
      </c>
      <c r="J18" s="92"/>
      <c r="K18" s="12">
        <v>2750634909.8582101</v>
      </c>
      <c r="L18" s="12">
        <v>2703148923.99932</v>
      </c>
      <c r="M18" s="12">
        <v>2625812003.3014202</v>
      </c>
    </row>
    <row r="19" spans="3:13" s="1" customFormat="1" ht="12.75" customHeight="1" x14ac:dyDescent="0.15">
      <c r="C19" s="52">
        <v>45689</v>
      </c>
      <c r="D19" s="53">
        <v>45931</v>
      </c>
      <c r="E19" s="12">
        <v>8</v>
      </c>
      <c r="F19" s="54">
        <v>242</v>
      </c>
      <c r="G19" s="110">
        <v>1750000000</v>
      </c>
      <c r="H19" s="110"/>
      <c r="I19" s="92">
        <v>2761908466.60534</v>
      </c>
      <c r="J19" s="92"/>
      <c r="K19" s="12">
        <v>2725550302.3903499</v>
      </c>
      <c r="L19" s="12">
        <v>2671904868.56949</v>
      </c>
      <c r="M19" s="12">
        <v>2584822534.3744001</v>
      </c>
    </row>
    <row r="20" spans="3:13" s="1" customFormat="1" ht="12.75" customHeight="1" x14ac:dyDescent="0.15">
      <c r="C20" s="52">
        <v>45689</v>
      </c>
      <c r="D20" s="53">
        <v>45962</v>
      </c>
      <c r="E20" s="12">
        <v>9</v>
      </c>
      <c r="F20" s="54">
        <v>273</v>
      </c>
      <c r="G20" s="110">
        <v>1750000000</v>
      </c>
      <c r="H20" s="110"/>
      <c r="I20" s="92">
        <v>2740276184.3359199</v>
      </c>
      <c r="J20" s="92"/>
      <c r="K20" s="12">
        <v>2699616262.5776701</v>
      </c>
      <c r="L20" s="12">
        <v>2639750726.96069</v>
      </c>
      <c r="M20" s="12">
        <v>2542899975.4088502</v>
      </c>
    </row>
    <row r="21" spans="3:13" s="1" customFormat="1" ht="12.75" customHeight="1" x14ac:dyDescent="0.15">
      <c r="C21" s="52">
        <v>45689</v>
      </c>
      <c r="D21" s="53">
        <v>45992</v>
      </c>
      <c r="E21" s="12">
        <v>10</v>
      </c>
      <c r="F21" s="54">
        <v>303</v>
      </c>
      <c r="G21" s="110">
        <v>1750000000</v>
      </c>
      <c r="H21" s="110"/>
      <c r="I21" s="92">
        <v>2720762959.10534</v>
      </c>
      <c r="J21" s="92"/>
      <c r="K21" s="12">
        <v>2675992957.7047901</v>
      </c>
      <c r="L21" s="12">
        <v>2610211002.4505401</v>
      </c>
      <c r="M21" s="12">
        <v>2504136848.1089702</v>
      </c>
    </row>
    <row r="22" spans="3:13" s="1" customFormat="1" ht="12.75" customHeight="1" x14ac:dyDescent="0.15">
      <c r="C22" s="52">
        <v>45689</v>
      </c>
      <c r="D22" s="53">
        <v>46023</v>
      </c>
      <c r="E22" s="12">
        <v>11</v>
      </c>
      <c r="F22" s="54">
        <v>334</v>
      </c>
      <c r="G22" s="110">
        <v>1750000000</v>
      </c>
      <c r="H22" s="110"/>
      <c r="I22" s="92">
        <v>2700372605.7403598</v>
      </c>
      <c r="J22" s="92"/>
      <c r="K22" s="12">
        <v>2651433458.8501301</v>
      </c>
      <c r="L22" s="12">
        <v>2579677852.2706699</v>
      </c>
      <c r="M22" s="12">
        <v>2464362193.5602999</v>
      </c>
    </row>
    <row r="23" spans="3:13" s="1" customFormat="1" ht="12.75" customHeight="1" x14ac:dyDescent="0.15">
      <c r="C23" s="52">
        <v>45689</v>
      </c>
      <c r="D23" s="53">
        <v>46054</v>
      </c>
      <c r="E23" s="12">
        <v>12</v>
      </c>
      <c r="F23" s="54">
        <v>365</v>
      </c>
      <c r="G23" s="110">
        <v>1750000000</v>
      </c>
      <c r="H23" s="110"/>
      <c r="I23" s="92">
        <v>2680528093.90098</v>
      </c>
      <c r="J23" s="92"/>
      <c r="K23" s="12">
        <v>2627484611.68049</v>
      </c>
      <c r="L23" s="12">
        <v>2549875738.35391</v>
      </c>
      <c r="M23" s="12">
        <v>2425574949.7361698</v>
      </c>
    </row>
    <row r="24" spans="3:13" s="1" customFormat="1" ht="12.75" customHeight="1" x14ac:dyDescent="0.15">
      <c r="C24" s="52">
        <v>45689</v>
      </c>
      <c r="D24" s="53">
        <v>46082</v>
      </c>
      <c r="E24" s="12">
        <v>13</v>
      </c>
      <c r="F24" s="54">
        <v>393</v>
      </c>
      <c r="G24" s="110">
        <v>1750000000</v>
      </c>
      <c r="H24" s="110"/>
      <c r="I24" s="92">
        <v>2660435222.5992999</v>
      </c>
      <c r="J24" s="92"/>
      <c r="K24" s="12">
        <v>2603794047.8937502</v>
      </c>
      <c r="L24" s="12">
        <v>2521079735.6866002</v>
      </c>
      <c r="M24" s="12">
        <v>2389006189.0980201</v>
      </c>
    </row>
    <row r="25" spans="3:13" s="1" customFormat="1" ht="12.75" customHeight="1" x14ac:dyDescent="0.15">
      <c r="C25" s="52">
        <v>45689</v>
      </c>
      <c r="D25" s="53">
        <v>46113</v>
      </c>
      <c r="E25" s="12">
        <v>14</v>
      </c>
      <c r="F25" s="54">
        <v>424</v>
      </c>
      <c r="G25" s="110">
        <v>1750000000</v>
      </c>
      <c r="H25" s="110"/>
      <c r="I25" s="92">
        <v>2640251214.0532098</v>
      </c>
      <c r="J25" s="92"/>
      <c r="K25" s="12">
        <v>2579657038.0917401</v>
      </c>
      <c r="L25" s="12">
        <v>2491357293.1896701</v>
      </c>
      <c r="M25" s="12">
        <v>2350841389.2178898</v>
      </c>
    </row>
    <row r="26" spans="3:13" s="1" customFormat="1" ht="12.75" customHeight="1" x14ac:dyDescent="0.15">
      <c r="C26" s="52">
        <v>45689</v>
      </c>
      <c r="D26" s="53">
        <v>46143</v>
      </c>
      <c r="E26" s="12">
        <v>15</v>
      </c>
      <c r="F26" s="54">
        <v>454</v>
      </c>
      <c r="G26" s="110">
        <v>1750000000</v>
      </c>
      <c r="H26" s="110"/>
      <c r="I26" s="92">
        <v>2620105212.8236799</v>
      </c>
      <c r="J26" s="92"/>
      <c r="K26" s="12">
        <v>2555771432.8264098</v>
      </c>
      <c r="L26" s="12">
        <v>2462214153.1693501</v>
      </c>
      <c r="M26" s="12">
        <v>2313818129.9690199</v>
      </c>
    </row>
    <row r="27" spans="3:13" s="1" customFormat="1" ht="12.75" customHeight="1" x14ac:dyDescent="0.15">
      <c r="C27" s="52">
        <v>45689</v>
      </c>
      <c r="D27" s="53">
        <v>46174</v>
      </c>
      <c r="E27" s="12">
        <v>16</v>
      </c>
      <c r="F27" s="54">
        <v>485</v>
      </c>
      <c r="G27" s="110">
        <v>1750000000</v>
      </c>
      <c r="H27" s="110"/>
      <c r="I27" s="92">
        <v>2598769627.5897498</v>
      </c>
      <c r="J27" s="92"/>
      <c r="K27" s="12">
        <v>2530660239.9688702</v>
      </c>
      <c r="L27" s="12">
        <v>2431821795.4400201</v>
      </c>
      <c r="M27" s="12">
        <v>2275578188.6983299</v>
      </c>
    </row>
    <row r="28" spans="3:13" s="1" customFormat="1" ht="12.75" customHeight="1" x14ac:dyDescent="0.15">
      <c r="C28" s="52">
        <v>45689</v>
      </c>
      <c r="D28" s="53">
        <v>46204</v>
      </c>
      <c r="E28" s="12">
        <v>17</v>
      </c>
      <c r="F28" s="54">
        <v>515</v>
      </c>
      <c r="G28" s="110">
        <v>1750000000</v>
      </c>
      <c r="H28" s="110"/>
      <c r="I28" s="92">
        <v>2578910418.8002801</v>
      </c>
      <c r="J28" s="92"/>
      <c r="K28" s="12">
        <v>2507199407.3284101</v>
      </c>
      <c r="L28" s="12">
        <v>2403347381.24511</v>
      </c>
      <c r="M28" s="12">
        <v>2239714428.8565502</v>
      </c>
    </row>
    <row r="29" spans="3:13" s="1" customFormat="1" ht="12.75" customHeight="1" x14ac:dyDescent="0.15">
      <c r="C29" s="52">
        <v>45689</v>
      </c>
      <c r="D29" s="53">
        <v>46235</v>
      </c>
      <c r="E29" s="12">
        <v>18</v>
      </c>
      <c r="F29" s="54">
        <v>546</v>
      </c>
      <c r="G29" s="110">
        <v>1750000000</v>
      </c>
      <c r="H29" s="110"/>
      <c r="I29" s="92">
        <v>2560114627.9864101</v>
      </c>
      <c r="J29" s="92"/>
      <c r="K29" s="12">
        <v>2484704862.4677701</v>
      </c>
      <c r="L29" s="12">
        <v>2375727226.3583798</v>
      </c>
      <c r="M29" s="12">
        <v>2204597414.39889</v>
      </c>
    </row>
    <row r="30" spans="3:13" s="1" customFormat="1" ht="12.75" customHeight="1" x14ac:dyDescent="0.15">
      <c r="C30" s="52">
        <v>45689</v>
      </c>
      <c r="D30" s="53">
        <v>46266</v>
      </c>
      <c r="E30" s="12">
        <v>19</v>
      </c>
      <c r="F30" s="54">
        <v>577</v>
      </c>
      <c r="G30" s="110">
        <v>1750000000</v>
      </c>
      <c r="H30" s="110"/>
      <c r="I30" s="92">
        <v>2539781854.6668</v>
      </c>
      <c r="J30" s="92"/>
      <c r="K30" s="12">
        <v>2460790230.3728399</v>
      </c>
      <c r="L30" s="12">
        <v>2346877664.4439902</v>
      </c>
      <c r="M30" s="12">
        <v>2168601681.6862202</v>
      </c>
    </row>
    <row r="31" spans="3:13" s="1" customFormat="1" ht="12.75" customHeight="1" x14ac:dyDescent="0.15">
      <c r="C31" s="52">
        <v>45689</v>
      </c>
      <c r="D31" s="53">
        <v>46296</v>
      </c>
      <c r="E31" s="12">
        <v>20</v>
      </c>
      <c r="F31" s="54">
        <v>607</v>
      </c>
      <c r="G31" s="110">
        <v>1750000000</v>
      </c>
      <c r="H31" s="110"/>
      <c r="I31" s="92">
        <v>2518447920.0727901</v>
      </c>
      <c r="J31" s="92"/>
      <c r="K31" s="12">
        <v>2436114588.7563701</v>
      </c>
      <c r="L31" s="12">
        <v>2317625911.3829899</v>
      </c>
      <c r="M31" s="12">
        <v>2132793260.0083301</v>
      </c>
    </row>
    <row r="32" spans="3:13" s="1" customFormat="1" ht="12.75" customHeight="1" x14ac:dyDescent="0.15">
      <c r="C32" s="52">
        <v>45689</v>
      </c>
      <c r="D32" s="53">
        <v>46327</v>
      </c>
      <c r="E32" s="12">
        <v>21</v>
      </c>
      <c r="F32" s="54">
        <v>638</v>
      </c>
      <c r="G32" s="110">
        <v>1750000000</v>
      </c>
      <c r="H32" s="110"/>
      <c r="I32" s="92">
        <v>2499589161.0620899</v>
      </c>
      <c r="J32" s="92"/>
      <c r="K32" s="12">
        <v>2413771471.57868</v>
      </c>
      <c r="L32" s="12">
        <v>2290529387.01191</v>
      </c>
      <c r="M32" s="12">
        <v>2098929780.5645199</v>
      </c>
    </row>
    <row r="33" spans="3:13" s="1" customFormat="1" ht="12.75" customHeight="1" x14ac:dyDescent="0.15">
      <c r="C33" s="52">
        <v>45689</v>
      </c>
      <c r="D33" s="53">
        <v>46357</v>
      </c>
      <c r="E33" s="12">
        <v>22</v>
      </c>
      <c r="F33" s="54">
        <v>668</v>
      </c>
      <c r="G33" s="110">
        <v>1750000000</v>
      </c>
      <c r="H33" s="110"/>
      <c r="I33" s="92">
        <v>2479929520.38585</v>
      </c>
      <c r="J33" s="92"/>
      <c r="K33" s="12">
        <v>2390855980.3066802</v>
      </c>
      <c r="L33" s="12">
        <v>2263199827.2989402</v>
      </c>
      <c r="M33" s="12">
        <v>2065385036.4493999</v>
      </c>
    </row>
    <row r="34" spans="3:13" s="1" customFormat="1" ht="12.75" customHeight="1" x14ac:dyDescent="0.15">
      <c r="C34" s="52">
        <v>45689</v>
      </c>
      <c r="D34" s="53">
        <v>46388</v>
      </c>
      <c r="E34" s="12">
        <v>23</v>
      </c>
      <c r="F34" s="54">
        <v>699</v>
      </c>
      <c r="G34" s="110">
        <v>1750000000</v>
      </c>
      <c r="H34" s="110"/>
      <c r="I34" s="92">
        <v>2460601069.6729298</v>
      </c>
      <c r="J34" s="92"/>
      <c r="K34" s="12">
        <v>2368198300.7946401</v>
      </c>
      <c r="L34" s="12">
        <v>2236050683.95188</v>
      </c>
      <c r="M34" s="12">
        <v>2031965771.10519</v>
      </c>
    </row>
    <row r="35" spans="3:13" s="1" customFormat="1" ht="12.75" customHeight="1" x14ac:dyDescent="0.15">
      <c r="C35" s="52">
        <v>45689</v>
      </c>
      <c r="D35" s="53">
        <v>46419</v>
      </c>
      <c r="E35" s="12">
        <v>24</v>
      </c>
      <c r="F35" s="54">
        <v>730</v>
      </c>
      <c r="G35" s="110">
        <v>1750000000</v>
      </c>
      <c r="H35" s="110"/>
      <c r="I35" s="92">
        <v>2441848095.8133101</v>
      </c>
      <c r="J35" s="92"/>
      <c r="K35" s="12">
        <v>2346163528.40449</v>
      </c>
      <c r="L35" s="12">
        <v>2209611646.73842</v>
      </c>
      <c r="M35" s="12">
        <v>1999435112.0762801</v>
      </c>
    </row>
    <row r="36" spans="3:13" s="1" customFormat="1" ht="12.75" customHeight="1" x14ac:dyDescent="0.15">
      <c r="C36" s="52">
        <v>45689</v>
      </c>
      <c r="D36" s="53">
        <v>46447</v>
      </c>
      <c r="E36" s="12">
        <v>25</v>
      </c>
      <c r="F36" s="54">
        <v>758</v>
      </c>
      <c r="G36" s="110">
        <v>1750000000</v>
      </c>
      <c r="H36" s="110"/>
      <c r="I36" s="92">
        <v>2423437745.5370102</v>
      </c>
      <c r="J36" s="92"/>
      <c r="K36" s="12">
        <v>2324907222.1667399</v>
      </c>
      <c r="L36" s="12">
        <v>2184562195.6856999</v>
      </c>
      <c r="M36" s="12">
        <v>1969204362.18348</v>
      </c>
    </row>
    <row r="37" spans="3:13" s="1" customFormat="1" ht="12.75" customHeight="1" x14ac:dyDescent="0.15">
      <c r="C37" s="52">
        <v>45689</v>
      </c>
      <c r="D37" s="53">
        <v>46478</v>
      </c>
      <c r="E37" s="12">
        <v>26</v>
      </c>
      <c r="F37" s="54">
        <v>789</v>
      </c>
      <c r="G37" s="110">
        <v>1750000000</v>
      </c>
      <c r="H37" s="110"/>
      <c r="I37" s="92">
        <v>2404754348.2940202</v>
      </c>
      <c r="J37" s="92"/>
      <c r="K37" s="12">
        <v>2303070627.4492998</v>
      </c>
      <c r="L37" s="12">
        <v>2158540177.0947599</v>
      </c>
      <c r="M37" s="12">
        <v>1937506336.5527899</v>
      </c>
    </row>
    <row r="38" spans="3:13" s="1" customFormat="1" ht="12.75" customHeight="1" x14ac:dyDescent="0.15">
      <c r="C38" s="52">
        <v>45689</v>
      </c>
      <c r="D38" s="53">
        <v>46508</v>
      </c>
      <c r="E38" s="12">
        <v>27</v>
      </c>
      <c r="F38" s="54">
        <v>819</v>
      </c>
      <c r="G38" s="110">
        <v>1750000000</v>
      </c>
      <c r="H38" s="110"/>
      <c r="I38" s="92">
        <v>2386217930.8222499</v>
      </c>
      <c r="J38" s="92"/>
      <c r="K38" s="12">
        <v>2281566875.5669799</v>
      </c>
      <c r="L38" s="12">
        <v>2133122764.1659801</v>
      </c>
      <c r="M38" s="12">
        <v>1906842964.47349</v>
      </c>
    </row>
    <row r="39" spans="3:13" s="1" customFormat="1" ht="12.75" customHeight="1" x14ac:dyDescent="0.15">
      <c r="C39" s="52">
        <v>45689</v>
      </c>
      <c r="D39" s="53">
        <v>46539</v>
      </c>
      <c r="E39" s="12">
        <v>28</v>
      </c>
      <c r="F39" s="54">
        <v>850</v>
      </c>
      <c r="G39" s="110">
        <v>1750000000</v>
      </c>
      <c r="H39" s="110"/>
      <c r="I39" s="92">
        <v>2366010159.3536</v>
      </c>
      <c r="J39" s="92"/>
      <c r="K39" s="12">
        <v>2258408409.7680101</v>
      </c>
      <c r="L39" s="12">
        <v>2106101137.2516401</v>
      </c>
      <c r="M39" s="12">
        <v>1874713559.44207</v>
      </c>
    </row>
    <row r="40" spans="3:13" s="1" customFormat="1" ht="12.75" customHeight="1" x14ac:dyDescent="0.15">
      <c r="C40" s="52">
        <v>45689</v>
      </c>
      <c r="D40" s="53">
        <v>46569</v>
      </c>
      <c r="E40" s="12">
        <v>29</v>
      </c>
      <c r="F40" s="54">
        <v>880</v>
      </c>
      <c r="G40" s="110">
        <v>1750000000</v>
      </c>
      <c r="H40" s="110"/>
      <c r="I40" s="92">
        <v>2348181274.6361599</v>
      </c>
      <c r="J40" s="92"/>
      <c r="K40" s="12">
        <v>2237711316.1220798</v>
      </c>
      <c r="L40" s="12">
        <v>2081663683.9086699</v>
      </c>
      <c r="M40" s="12">
        <v>1845365287.8811901</v>
      </c>
    </row>
    <row r="41" spans="3:13" s="1" customFormat="1" ht="12.75" customHeight="1" x14ac:dyDescent="0.15">
      <c r="C41" s="52">
        <v>45689</v>
      </c>
      <c r="D41" s="53">
        <v>46600</v>
      </c>
      <c r="E41" s="12">
        <v>30</v>
      </c>
      <c r="F41" s="54">
        <v>911</v>
      </c>
      <c r="G41" s="110">
        <v>1750000000</v>
      </c>
      <c r="H41" s="110"/>
      <c r="I41" s="92">
        <v>2330263758.7420402</v>
      </c>
      <c r="J41" s="92"/>
      <c r="K41" s="12">
        <v>2216870363.7895498</v>
      </c>
      <c r="L41" s="12">
        <v>2057031290.6453099</v>
      </c>
      <c r="M41" s="12">
        <v>1815805381.96557</v>
      </c>
    </row>
    <row r="42" spans="3:13" s="1" customFormat="1" ht="12.75" customHeight="1" x14ac:dyDescent="0.15">
      <c r="C42" s="52">
        <v>45689</v>
      </c>
      <c r="D42" s="53">
        <v>46631</v>
      </c>
      <c r="E42" s="12">
        <v>31</v>
      </c>
      <c r="F42" s="54">
        <v>942</v>
      </c>
      <c r="G42" s="110">
        <v>1750000000</v>
      </c>
      <c r="H42" s="110"/>
      <c r="I42" s="92">
        <v>2312120403.4777999</v>
      </c>
      <c r="J42" s="92"/>
      <c r="K42" s="12">
        <v>2195879184.5437799</v>
      </c>
      <c r="L42" s="12">
        <v>2032371683.03192</v>
      </c>
      <c r="M42" s="12">
        <v>1786438853.9098301</v>
      </c>
    </row>
    <row r="43" spans="3:13" s="1" customFormat="1" ht="12.75" customHeight="1" x14ac:dyDescent="0.15">
      <c r="C43" s="52">
        <v>45689</v>
      </c>
      <c r="D43" s="53">
        <v>46661</v>
      </c>
      <c r="E43" s="12">
        <v>32</v>
      </c>
      <c r="F43" s="54">
        <v>972</v>
      </c>
      <c r="G43" s="110">
        <v>1750000000</v>
      </c>
      <c r="H43" s="110"/>
      <c r="I43" s="92">
        <v>2293617805.11344</v>
      </c>
      <c r="J43" s="92"/>
      <c r="K43" s="12">
        <v>2174731311.50212</v>
      </c>
      <c r="L43" s="12">
        <v>2007844466.6788099</v>
      </c>
      <c r="M43" s="12">
        <v>1757645036.51929</v>
      </c>
    </row>
    <row r="44" spans="3:13" s="1" customFormat="1" ht="12.75" customHeight="1" x14ac:dyDescent="0.15">
      <c r="C44" s="52">
        <v>45689</v>
      </c>
      <c r="D44" s="53">
        <v>46692</v>
      </c>
      <c r="E44" s="12">
        <v>33</v>
      </c>
      <c r="F44" s="54">
        <v>1003</v>
      </c>
      <c r="G44" s="110">
        <v>1750000000</v>
      </c>
      <c r="H44" s="110"/>
      <c r="I44" s="92">
        <v>2275192911.14253</v>
      </c>
      <c r="J44" s="92"/>
      <c r="K44" s="12">
        <v>2153602571.2677302</v>
      </c>
      <c r="L44" s="12">
        <v>1983280375.6681099</v>
      </c>
      <c r="M44" s="12">
        <v>1728788393.4286399</v>
      </c>
    </row>
    <row r="45" spans="3:13" s="1" customFormat="1" ht="12.75" customHeight="1" x14ac:dyDescent="0.15">
      <c r="C45" s="52">
        <v>45689</v>
      </c>
      <c r="D45" s="53">
        <v>46722</v>
      </c>
      <c r="E45" s="12">
        <v>34</v>
      </c>
      <c r="F45" s="54">
        <v>1033</v>
      </c>
      <c r="G45" s="110">
        <v>1750000000</v>
      </c>
      <c r="H45" s="110"/>
      <c r="I45" s="92">
        <v>2256957009.5727501</v>
      </c>
      <c r="J45" s="92"/>
      <c r="K45" s="12">
        <v>2132834623.4263599</v>
      </c>
      <c r="L45" s="12">
        <v>1959320593.20701</v>
      </c>
      <c r="M45" s="12">
        <v>1700902071.68697</v>
      </c>
    </row>
    <row r="46" spans="3:13" s="1" customFormat="1" ht="12.75" customHeight="1" x14ac:dyDescent="0.15">
      <c r="C46" s="52">
        <v>45689</v>
      </c>
      <c r="D46" s="53">
        <v>46753</v>
      </c>
      <c r="E46" s="12">
        <v>35</v>
      </c>
      <c r="F46" s="54">
        <v>1064</v>
      </c>
      <c r="G46" s="110">
        <v>1750000000</v>
      </c>
      <c r="H46" s="110"/>
      <c r="I46" s="92">
        <v>2238999926.96527</v>
      </c>
      <c r="J46" s="92"/>
      <c r="K46" s="12">
        <v>2112276435.0292301</v>
      </c>
      <c r="L46" s="12">
        <v>1935499964.6317899</v>
      </c>
      <c r="M46" s="12">
        <v>1673106530.2651</v>
      </c>
    </row>
    <row r="47" spans="3:13" s="1" customFormat="1" ht="12.75" customHeight="1" x14ac:dyDescent="0.15">
      <c r="C47" s="52">
        <v>45689</v>
      </c>
      <c r="D47" s="53">
        <v>46784</v>
      </c>
      <c r="E47" s="12">
        <v>36</v>
      </c>
      <c r="F47" s="54">
        <v>1095</v>
      </c>
      <c r="G47" s="110">
        <v>1750000000</v>
      </c>
      <c r="H47" s="110"/>
      <c r="I47" s="92">
        <v>2221352379.9600801</v>
      </c>
      <c r="J47" s="92"/>
      <c r="K47" s="12">
        <v>2092073368.7402501</v>
      </c>
      <c r="L47" s="12">
        <v>1912112399.26244</v>
      </c>
      <c r="M47" s="12">
        <v>1645888701.2116399</v>
      </c>
    </row>
    <row r="48" spans="3:13" s="1" customFormat="1" ht="12.75" customHeight="1" x14ac:dyDescent="0.15">
      <c r="C48" s="52">
        <v>45689</v>
      </c>
      <c r="D48" s="53">
        <v>46813</v>
      </c>
      <c r="E48" s="12">
        <v>37</v>
      </c>
      <c r="F48" s="54">
        <v>1124</v>
      </c>
      <c r="G48" s="110">
        <v>1000000000</v>
      </c>
      <c r="H48" s="110"/>
      <c r="I48" s="92">
        <v>2203541756.0960302</v>
      </c>
      <c r="J48" s="92"/>
      <c r="K48" s="12">
        <v>2072006339.91751</v>
      </c>
      <c r="L48" s="12">
        <v>1889265649.21926</v>
      </c>
      <c r="M48" s="12">
        <v>1619778468.90625</v>
      </c>
    </row>
    <row r="49" spans="3:13" s="1" customFormat="1" ht="12.75" customHeight="1" x14ac:dyDescent="0.15">
      <c r="C49" s="52">
        <v>45689</v>
      </c>
      <c r="D49" s="53">
        <v>46844</v>
      </c>
      <c r="E49" s="12">
        <v>38</v>
      </c>
      <c r="F49" s="54">
        <v>1155</v>
      </c>
      <c r="G49" s="110">
        <v>1000000000</v>
      </c>
      <c r="H49" s="110"/>
      <c r="I49" s="92">
        <v>2186121376.3231301</v>
      </c>
      <c r="J49" s="92"/>
      <c r="K49" s="12">
        <v>2052139336.58811</v>
      </c>
      <c r="L49" s="12">
        <v>1866392095.5069301</v>
      </c>
      <c r="M49" s="12">
        <v>1593390045.14466</v>
      </c>
    </row>
    <row r="50" spans="3:13" s="1" customFormat="1" ht="12.75" customHeight="1" x14ac:dyDescent="0.15">
      <c r="C50" s="52">
        <v>45689</v>
      </c>
      <c r="D50" s="53">
        <v>46874</v>
      </c>
      <c r="E50" s="12">
        <v>39</v>
      </c>
      <c r="F50" s="54">
        <v>1185</v>
      </c>
      <c r="G50" s="110">
        <v>1000000000</v>
      </c>
      <c r="H50" s="110"/>
      <c r="I50" s="92">
        <v>2168626972.44137</v>
      </c>
      <c r="J50" s="92"/>
      <c r="K50" s="12">
        <v>2032375681.9329801</v>
      </c>
      <c r="L50" s="12">
        <v>1843867877.00805</v>
      </c>
      <c r="M50" s="12">
        <v>1567707712.23961</v>
      </c>
    </row>
    <row r="51" spans="3:13" s="1" customFormat="1" ht="12.75" customHeight="1" x14ac:dyDescent="0.15">
      <c r="C51" s="52">
        <v>45689</v>
      </c>
      <c r="D51" s="53">
        <v>46905</v>
      </c>
      <c r="E51" s="12">
        <v>40</v>
      </c>
      <c r="F51" s="54">
        <v>1216</v>
      </c>
      <c r="G51" s="110">
        <v>1000000000</v>
      </c>
      <c r="H51" s="110"/>
      <c r="I51" s="92">
        <v>2150909971.0696101</v>
      </c>
      <c r="J51" s="92"/>
      <c r="K51" s="12">
        <v>2012352912.6568699</v>
      </c>
      <c r="L51" s="12">
        <v>1821059131.84536</v>
      </c>
      <c r="M51" s="12">
        <v>1541757125.0646999</v>
      </c>
    </row>
    <row r="52" spans="3:13" s="1" customFormat="1" ht="12.75" customHeight="1" x14ac:dyDescent="0.15">
      <c r="C52" s="52">
        <v>45689</v>
      </c>
      <c r="D52" s="53">
        <v>46935</v>
      </c>
      <c r="E52" s="12">
        <v>41</v>
      </c>
      <c r="F52" s="54">
        <v>1246</v>
      </c>
      <c r="G52" s="110">
        <v>1000000000</v>
      </c>
      <c r="H52" s="110"/>
      <c r="I52" s="92">
        <v>2133393738.24015</v>
      </c>
      <c r="J52" s="92"/>
      <c r="K52" s="12">
        <v>1992688847.6798699</v>
      </c>
      <c r="L52" s="12">
        <v>1798826011.42612</v>
      </c>
      <c r="M52" s="12">
        <v>1516691170.43172</v>
      </c>
    </row>
    <row r="53" spans="3:13" s="1" customFormat="1" ht="12.75" customHeight="1" x14ac:dyDescent="0.15">
      <c r="C53" s="52">
        <v>45689</v>
      </c>
      <c r="D53" s="53">
        <v>46966</v>
      </c>
      <c r="E53" s="12">
        <v>42</v>
      </c>
      <c r="F53" s="54">
        <v>1277</v>
      </c>
      <c r="G53" s="110">
        <v>1000000000</v>
      </c>
      <c r="H53" s="110"/>
      <c r="I53" s="92">
        <v>2116452436.6695399</v>
      </c>
      <c r="J53" s="92"/>
      <c r="K53" s="12">
        <v>1973511975.9523599</v>
      </c>
      <c r="L53" s="12">
        <v>1776984042.35467</v>
      </c>
      <c r="M53" s="12">
        <v>1491928969.36304</v>
      </c>
    </row>
    <row r="54" spans="3:13" s="1" customFormat="1" ht="12.75" customHeight="1" x14ac:dyDescent="0.15">
      <c r="C54" s="52">
        <v>45689</v>
      </c>
      <c r="D54" s="53">
        <v>46997</v>
      </c>
      <c r="E54" s="12">
        <v>43</v>
      </c>
      <c r="F54" s="54">
        <v>1308</v>
      </c>
      <c r="G54" s="110">
        <v>1000000000</v>
      </c>
      <c r="H54" s="110"/>
      <c r="I54" s="92">
        <v>2099565053.1028099</v>
      </c>
      <c r="J54" s="92"/>
      <c r="K54" s="12">
        <v>1954444613.93963</v>
      </c>
      <c r="L54" s="12">
        <v>1755339889.5638001</v>
      </c>
      <c r="M54" s="12">
        <v>1467514702.0355799</v>
      </c>
    </row>
    <row r="55" spans="3:13" s="1" customFormat="1" ht="12.75" customHeight="1" x14ac:dyDescent="0.15">
      <c r="C55" s="52">
        <v>45689</v>
      </c>
      <c r="D55" s="53">
        <v>47027</v>
      </c>
      <c r="E55" s="12">
        <v>44</v>
      </c>
      <c r="F55" s="54">
        <v>1338</v>
      </c>
      <c r="G55" s="110">
        <v>0</v>
      </c>
      <c r="H55" s="110"/>
      <c r="I55" s="92">
        <v>2082814289.50612</v>
      </c>
      <c r="J55" s="92"/>
      <c r="K55" s="12">
        <v>1935669206.767</v>
      </c>
      <c r="L55" s="12">
        <v>1734198327.30866</v>
      </c>
      <c r="M55" s="12">
        <v>1443896571.39413</v>
      </c>
    </row>
    <row r="56" spans="3:13" s="1" customFormat="1" ht="11.1" customHeight="1" x14ac:dyDescent="0.15">
      <c r="C56" s="52">
        <v>45689</v>
      </c>
      <c r="D56" s="53">
        <v>47058</v>
      </c>
      <c r="E56" s="12">
        <v>45</v>
      </c>
      <c r="F56" s="54">
        <v>1369</v>
      </c>
      <c r="G56" s="110"/>
      <c r="H56" s="110"/>
      <c r="I56" s="92">
        <v>2064652053.3694601</v>
      </c>
      <c r="J56" s="92"/>
      <c r="K56" s="12">
        <v>1915535672.52685</v>
      </c>
      <c r="L56" s="12">
        <v>1711795809.1918001</v>
      </c>
      <c r="M56" s="12">
        <v>1419207509.60904</v>
      </c>
    </row>
    <row r="57" spans="3:13" s="1" customFormat="1" ht="11.1" customHeight="1" x14ac:dyDescent="0.15">
      <c r="C57" s="52">
        <v>45689</v>
      </c>
      <c r="D57" s="53">
        <v>47088</v>
      </c>
      <c r="E57" s="12">
        <v>46</v>
      </c>
      <c r="F57" s="54">
        <v>1399</v>
      </c>
      <c r="G57" s="110"/>
      <c r="H57" s="110"/>
      <c r="I57" s="92">
        <v>2047702352.04283</v>
      </c>
      <c r="J57" s="92"/>
      <c r="K57" s="12">
        <v>1896691776.4147401</v>
      </c>
      <c r="L57" s="12">
        <v>1690784442.8589699</v>
      </c>
      <c r="M57" s="12">
        <v>1396041305.9570899</v>
      </c>
    </row>
    <row r="58" spans="3:13" s="1" customFormat="1" ht="11.1" customHeight="1" x14ac:dyDescent="0.15">
      <c r="C58" s="52">
        <v>45689</v>
      </c>
      <c r="D58" s="53">
        <v>47119</v>
      </c>
      <c r="E58" s="12">
        <v>47</v>
      </c>
      <c r="F58" s="54">
        <v>1430</v>
      </c>
      <c r="G58" s="110"/>
      <c r="H58" s="110"/>
      <c r="I58" s="92">
        <v>2030773790.89624</v>
      </c>
      <c r="J58" s="92"/>
      <c r="K58" s="12">
        <v>1877821299.9428101</v>
      </c>
      <c r="L58" s="12">
        <v>1669705338.6056001</v>
      </c>
      <c r="M58" s="12">
        <v>1372797502.8061399</v>
      </c>
    </row>
    <row r="59" spans="3:13" s="1" customFormat="1" ht="11.1" customHeight="1" x14ac:dyDescent="0.15">
      <c r="C59" s="52">
        <v>45689</v>
      </c>
      <c r="D59" s="53">
        <v>47150</v>
      </c>
      <c r="E59" s="12">
        <v>48</v>
      </c>
      <c r="F59" s="54">
        <v>1461</v>
      </c>
      <c r="G59" s="110"/>
      <c r="H59" s="110"/>
      <c r="I59" s="92">
        <v>2013962566.3696799</v>
      </c>
      <c r="J59" s="92"/>
      <c r="K59" s="12">
        <v>1859117693.8840301</v>
      </c>
      <c r="L59" s="12">
        <v>1648870514.6129601</v>
      </c>
      <c r="M59" s="12">
        <v>1349925546.78947</v>
      </c>
    </row>
    <row r="60" spans="3:13" s="1" customFormat="1" ht="11.1" customHeight="1" x14ac:dyDescent="0.15">
      <c r="C60" s="52">
        <v>45689</v>
      </c>
      <c r="D60" s="53">
        <v>47178</v>
      </c>
      <c r="E60" s="12">
        <v>49</v>
      </c>
      <c r="F60" s="54">
        <v>1489</v>
      </c>
      <c r="G60" s="110"/>
      <c r="H60" s="110"/>
      <c r="I60" s="92">
        <v>1997291484.6531501</v>
      </c>
      <c r="J60" s="92"/>
      <c r="K60" s="12">
        <v>1840903670.3917601</v>
      </c>
      <c r="L60" s="12">
        <v>1628965353.8968501</v>
      </c>
      <c r="M60" s="12">
        <v>1328526198.2909801</v>
      </c>
    </row>
    <row r="61" spans="3:13" s="1" customFormat="1" ht="11.1" customHeight="1" x14ac:dyDescent="0.15">
      <c r="C61" s="52">
        <v>45689</v>
      </c>
      <c r="D61" s="53">
        <v>47209</v>
      </c>
      <c r="E61" s="12">
        <v>50</v>
      </c>
      <c r="F61" s="54">
        <v>1520</v>
      </c>
      <c r="G61" s="110"/>
      <c r="H61" s="110"/>
      <c r="I61" s="92">
        <v>1979182686.5466499</v>
      </c>
      <c r="J61" s="92"/>
      <c r="K61" s="12">
        <v>1821118790.30145</v>
      </c>
      <c r="L61" s="12">
        <v>1607359984.1554</v>
      </c>
      <c r="M61" s="12">
        <v>1305353227.5297401</v>
      </c>
    </row>
    <row r="62" spans="3:13" s="1" customFormat="1" ht="11.1" customHeight="1" x14ac:dyDescent="0.15">
      <c r="C62" s="52">
        <v>45689</v>
      </c>
      <c r="D62" s="53">
        <v>47239</v>
      </c>
      <c r="E62" s="12">
        <v>51</v>
      </c>
      <c r="F62" s="54">
        <v>1550</v>
      </c>
      <c r="G62" s="110"/>
      <c r="H62" s="110"/>
      <c r="I62" s="92">
        <v>1962272238.7101901</v>
      </c>
      <c r="J62" s="92"/>
      <c r="K62" s="12">
        <v>1802595208.5129499</v>
      </c>
      <c r="L62" s="12">
        <v>1587094754.9714899</v>
      </c>
      <c r="M62" s="12">
        <v>1283612196.4502001</v>
      </c>
    </row>
    <row r="63" spans="3:13" s="1" customFormat="1" ht="11.1" customHeight="1" x14ac:dyDescent="0.15">
      <c r="C63" s="52">
        <v>45689</v>
      </c>
      <c r="D63" s="53">
        <v>47270</v>
      </c>
      <c r="E63" s="12">
        <v>52</v>
      </c>
      <c r="F63" s="54">
        <v>1581</v>
      </c>
      <c r="G63" s="110"/>
      <c r="H63" s="110"/>
      <c r="I63" s="92">
        <v>1946043260.85376</v>
      </c>
      <c r="J63" s="92"/>
      <c r="K63" s="12">
        <v>1784654790.79371</v>
      </c>
      <c r="L63" s="12">
        <v>1567302979.11199</v>
      </c>
      <c r="M63" s="12">
        <v>1262235984.86077</v>
      </c>
    </row>
    <row r="64" spans="3:13" s="1" customFormat="1" ht="11.1" customHeight="1" x14ac:dyDescent="0.15">
      <c r="C64" s="52">
        <v>45689</v>
      </c>
      <c r="D64" s="53">
        <v>47300</v>
      </c>
      <c r="E64" s="12">
        <v>53</v>
      </c>
      <c r="F64" s="54">
        <v>1611</v>
      </c>
      <c r="G64" s="110"/>
      <c r="H64" s="110"/>
      <c r="I64" s="92">
        <v>1929325369.3473599</v>
      </c>
      <c r="J64" s="92"/>
      <c r="K64" s="12">
        <v>1766419161.2047701</v>
      </c>
      <c r="L64" s="12">
        <v>1547470117.5527301</v>
      </c>
      <c r="M64" s="12">
        <v>1241154804.9343801</v>
      </c>
    </row>
    <row r="65" spans="3:13" s="1" customFormat="1" ht="11.1" customHeight="1" x14ac:dyDescent="0.15">
      <c r="C65" s="52">
        <v>45689</v>
      </c>
      <c r="D65" s="53">
        <v>47331</v>
      </c>
      <c r="E65" s="12">
        <v>54</v>
      </c>
      <c r="F65" s="54">
        <v>1642</v>
      </c>
      <c r="G65" s="110"/>
      <c r="H65" s="110"/>
      <c r="I65" s="92">
        <v>1913091274.911</v>
      </c>
      <c r="J65" s="92"/>
      <c r="K65" s="12">
        <v>1748585054.7028401</v>
      </c>
      <c r="L65" s="12">
        <v>1527950761.5018201</v>
      </c>
      <c r="M65" s="12">
        <v>1220308567.6498899</v>
      </c>
    </row>
    <row r="66" spans="3:13" s="1" customFormat="1" ht="11.1" customHeight="1" x14ac:dyDescent="0.15">
      <c r="C66" s="52">
        <v>45689</v>
      </c>
      <c r="D66" s="53">
        <v>47362</v>
      </c>
      <c r="E66" s="12">
        <v>55</v>
      </c>
      <c r="F66" s="54">
        <v>1673</v>
      </c>
      <c r="G66" s="110"/>
      <c r="H66" s="110"/>
      <c r="I66" s="92">
        <v>1896241186.66466</v>
      </c>
      <c r="J66" s="92"/>
      <c r="K66" s="12">
        <v>1730244292.9986501</v>
      </c>
      <c r="L66" s="12">
        <v>1508079079.9209399</v>
      </c>
      <c r="M66" s="12">
        <v>1199336459.17454</v>
      </c>
    </row>
    <row r="67" spans="3:13" s="1" customFormat="1" ht="11.1" customHeight="1" x14ac:dyDescent="0.15">
      <c r="C67" s="52">
        <v>45689</v>
      </c>
      <c r="D67" s="53">
        <v>47392</v>
      </c>
      <c r="E67" s="12">
        <v>56</v>
      </c>
      <c r="F67" s="54">
        <v>1703</v>
      </c>
      <c r="G67" s="110"/>
      <c r="H67" s="110"/>
      <c r="I67" s="92">
        <v>1880191526.0083699</v>
      </c>
      <c r="J67" s="92"/>
      <c r="K67" s="12">
        <v>1712783622.13799</v>
      </c>
      <c r="L67" s="12">
        <v>1489186048.4216599</v>
      </c>
      <c r="M67" s="12">
        <v>1179456594.7934</v>
      </c>
    </row>
    <row r="68" spans="3:13" s="1" customFormat="1" ht="11.1" customHeight="1" x14ac:dyDescent="0.15">
      <c r="C68" s="52">
        <v>45689</v>
      </c>
      <c r="D68" s="53">
        <v>47423</v>
      </c>
      <c r="E68" s="12">
        <v>57</v>
      </c>
      <c r="F68" s="54">
        <v>1734</v>
      </c>
      <c r="G68" s="110"/>
      <c r="H68" s="110"/>
      <c r="I68" s="92">
        <v>1863819480.3020999</v>
      </c>
      <c r="J68" s="92"/>
      <c r="K68" s="12">
        <v>1694989593.5188601</v>
      </c>
      <c r="L68" s="12">
        <v>1469967004.0438499</v>
      </c>
      <c r="M68" s="12">
        <v>1159303668.4659901</v>
      </c>
    </row>
    <row r="69" spans="3:13" s="1" customFormat="1" ht="11.1" customHeight="1" x14ac:dyDescent="0.15">
      <c r="C69" s="52">
        <v>45689</v>
      </c>
      <c r="D69" s="53">
        <v>47453</v>
      </c>
      <c r="E69" s="12">
        <v>58</v>
      </c>
      <c r="F69" s="54">
        <v>1764</v>
      </c>
      <c r="G69" s="110"/>
      <c r="H69" s="110"/>
      <c r="I69" s="92">
        <v>1847211429.7058699</v>
      </c>
      <c r="J69" s="92"/>
      <c r="K69" s="12">
        <v>1677128569.4299099</v>
      </c>
      <c r="L69" s="12">
        <v>1450897306.91733</v>
      </c>
      <c r="M69" s="12">
        <v>1139573605.8801</v>
      </c>
    </row>
    <row r="70" spans="3:13" s="1" customFormat="1" ht="11.1" customHeight="1" x14ac:dyDescent="0.15">
      <c r="C70" s="52">
        <v>45689</v>
      </c>
      <c r="D70" s="53">
        <v>47484</v>
      </c>
      <c r="E70" s="12">
        <v>59</v>
      </c>
      <c r="F70" s="54">
        <v>1795</v>
      </c>
      <c r="G70" s="110"/>
      <c r="H70" s="110"/>
      <c r="I70" s="92">
        <v>1831001103.4196701</v>
      </c>
      <c r="J70" s="92"/>
      <c r="K70" s="12">
        <v>1659591244.7862401</v>
      </c>
      <c r="L70" s="12">
        <v>1432074281.6914699</v>
      </c>
      <c r="M70" s="12">
        <v>1120025401.2145801</v>
      </c>
    </row>
    <row r="71" spans="3:13" s="1" customFormat="1" ht="11.1" customHeight="1" x14ac:dyDescent="0.15">
      <c r="C71" s="52">
        <v>45689</v>
      </c>
      <c r="D71" s="53">
        <v>47515</v>
      </c>
      <c r="E71" s="12">
        <v>60</v>
      </c>
      <c r="F71" s="54">
        <v>1826</v>
      </c>
      <c r="G71" s="110"/>
      <c r="H71" s="110"/>
      <c r="I71" s="92">
        <v>1815029136.8235099</v>
      </c>
      <c r="J71" s="92"/>
      <c r="K71" s="12">
        <v>1642324263.9314401</v>
      </c>
      <c r="L71" s="12">
        <v>1413570302.35606</v>
      </c>
      <c r="M71" s="12">
        <v>1100870816.3159299</v>
      </c>
    </row>
    <row r="72" spans="3:13" s="1" customFormat="1" ht="11.1" customHeight="1" x14ac:dyDescent="0.15">
      <c r="C72" s="52">
        <v>45689</v>
      </c>
      <c r="D72" s="53">
        <v>47543</v>
      </c>
      <c r="E72" s="12">
        <v>61</v>
      </c>
      <c r="F72" s="54">
        <v>1854</v>
      </c>
      <c r="G72" s="110"/>
      <c r="H72" s="110"/>
      <c r="I72" s="92">
        <v>1799105669.05738</v>
      </c>
      <c r="J72" s="92"/>
      <c r="K72" s="12">
        <v>1625421885.8810401</v>
      </c>
      <c r="L72" s="12">
        <v>1395808126.6153901</v>
      </c>
      <c r="M72" s="12">
        <v>1082878372.8833101</v>
      </c>
    </row>
    <row r="73" spans="3:13" s="1" customFormat="1" ht="11.1" customHeight="1" x14ac:dyDescent="0.15">
      <c r="C73" s="52">
        <v>45689</v>
      </c>
      <c r="D73" s="53">
        <v>47574</v>
      </c>
      <c r="E73" s="12">
        <v>62</v>
      </c>
      <c r="F73" s="54">
        <v>1885</v>
      </c>
      <c r="G73" s="110"/>
      <c r="H73" s="110"/>
      <c r="I73" s="92">
        <v>1783534090.37128</v>
      </c>
      <c r="J73" s="92"/>
      <c r="K73" s="12">
        <v>1608620596.24597</v>
      </c>
      <c r="L73" s="12">
        <v>1377867121.7481401</v>
      </c>
      <c r="M73" s="12">
        <v>1064431980.7845401</v>
      </c>
    </row>
    <row r="74" spans="3:13" s="1" customFormat="1" ht="11.1" customHeight="1" x14ac:dyDescent="0.15">
      <c r="C74" s="52">
        <v>45689</v>
      </c>
      <c r="D74" s="53">
        <v>47604</v>
      </c>
      <c r="E74" s="12">
        <v>63</v>
      </c>
      <c r="F74" s="54">
        <v>1915</v>
      </c>
      <c r="G74" s="110"/>
      <c r="H74" s="110"/>
      <c r="I74" s="92">
        <v>1768122042.48522</v>
      </c>
      <c r="J74" s="92"/>
      <c r="K74" s="12">
        <v>1592102443.4209399</v>
      </c>
      <c r="L74" s="12">
        <v>1360361989.04498</v>
      </c>
      <c r="M74" s="12">
        <v>1046601008.97578</v>
      </c>
    </row>
    <row r="75" spans="3:13" s="1" customFormat="1" ht="11.1" customHeight="1" x14ac:dyDescent="0.15">
      <c r="C75" s="52">
        <v>45689</v>
      </c>
      <c r="D75" s="53">
        <v>47635</v>
      </c>
      <c r="E75" s="12">
        <v>64</v>
      </c>
      <c r="F75" s="54">
        <v>1946</v>
      </c>
      <c r="G75" s="110"/>
      <c r="H75" s="110"/>
      <c r="I75" s="92">
        <v>1752489720.56919</v>
      </c>
      <c r="J75" s="92"/>
      <c r="K75" s="12">
        <v>1575349896.6549799</v>
      </c>
      <c r="L75" s="12">
        <v>1342624603.30968</v>
      </c>
      <c r="M75" s="12">
        <v>1028579540.40595</v>
      </c>
    </row>
    <row r="76" spans="3:13" s="1" customFormat="1" ht="11.1" customHeight="1" x14ac:dyDescent="0.15">
      <c r="C76" s="52">
        <v>45689</v>
      </c>
      <c r="D76" s="53">
        <v>47665</v>
      </c>
      <c r="E76" s="12">
        <v>65</v>
      </c>
      <c r="F76" s="54">
        <v>1976</v>
      </c>
      <c r="G76" s="110"/>
      <c r="H76" s="110"/>
      <c r="I76" s="92">
        <v>1737275445.80319</v>
      </c>
      <c r="J76" s="92"/>
      <c r="K76" s="12">
        <v>1559110123.2883999</v>
      </c>
      <c r="L76" s="12">
        <v>1325513426.56284</v>
      </c>
      <c r="M76" s="12">
        <v>1011308121.30302</v>
      </c>
    </row>
    <row r="77" spans="3:13" s="1" customFormat="1" ht="11.1" customHeight="1" x14ac:dyDescent="0.15">
      <c r="C77" s="52">
        <v>45689</v>
      </c>
      <c r="D77" s="53">
        <v>47696</v>
      </c>
      <c r="E77" s="12">
        <v>66</v>
      </c>
      <c r="F77" s="54">
        <v>2007</v>
      </c>
      <c r="G77" s="110"/>
      <c r="H77" s="110"/>
      <c r="I77" s="92">
        <v>1722126828.83723</v>
      </c>
      <c r="J77" s="92"/>
      <c r="K77" s="12">
        <v>1542893756.43696</v>
      </c>
      <c r="L77" s="12">
        <v>1308390717.3334799</v>
      </c>
      <c r="M77" s="12">
        <v>994016143.02904701</v>
      </c>
    </row>
    <row r="78" spans="3:13" s="1" customFormat="1" ht="11.1" customHeight="1" x14ac:dyDescent="0.15">
      <c r="C78" s="52">
        <v>45689</v>
      </c>
      <c r="D78" s="53">
        <v>47727</v>
      </c>
      <c r="E78" s="12">
        <v>67</v>
      </c>
      <c r="F78" s="54">
        <v>2038</v>
      </c>
      <c r="G78" s="110"/>
      <c r="H78" s="110"/>
      <c r="I78" s="92">
        <v>1707063532.08131</v>
      </c>
      <c r="J78" s="92"/>
      <c r="K78" s="12">
        <v>1526804223.5870399</v>
      </c>
      <c r="L78" s="12">
        <v>1291453811.0451701</v>
      </c>
      <c r="M78" s="12">
        <v>976993065.06391704</v>
      </c>
    </row>
    <row r="79" spans="3:13" s="1" customFormat="1" ht="11.1" customHeight="1" x14ac:dyDescent="0.15">
      <c r="C79" s="52">
        <v>45689</v>
      </c>
      <c r="D79" s="53">
        <v>47757</v>
      </c>
      <c r="E79" s="12">
        <v>68</v>
      </c>
      <c r="F79" s="54">
        <v>2068</v>
      </c>
      <c r="G79" s="110"/>
      <c r="H79" s="110"/>
      <c r="I79" s="92">
        <v>1691833763.6454201</v>
      </c>
      <c r="J79" s="92"/>
      <c r="K79" s="12">
        <v>1510698911.40552</v>
      </c>
      <c r="L79" s="12">
        <v>1274685979.96227</v>
      </c>
      <c r="M79" s="12">
        <v>960355206.81375694</v>
      </c>
    </row>
    <row r="80" spans="3:13" s="1" customFormat="1" ht="11.1" customHeight="1" x14ac:dyDescent="0.15">
      <c r="C80" s="52">
        <v>45689</v>
      </c>
      <c r="D80" s="53">
        <v>47788</v>
      </c>
      <c r="E80" s="12">
        <v>69</v>
      </c>
      <c r="F80" s="54">
        <v>2099</v>
      </c>
      <c r="G80" s="110"/>
      <c r="H80" s="110"/>
      <c r="I80" s="92">
        <v>1676892192.2595601</v>
      </c>
      <c r="J80" s="92"/>
      <c r="K80" s="12">
        <v>1494817419.25699</v>
      </c>
      <c r="L80" s="12">
        <v>1258077907.0127499</v>
      </c>
      <c r="M80" s="12">
        <v>943827966.25529504</v>
      </c>
    </row>
    <row r="81" spans="3:13" s="1" customFormat="1" ht="11.1" customHeight="1" x14ac:dyDescent="0.15">
      <c r="C81" s="52">
        <v>45689</v>
      </c>
      <c r="D81" s="53">
        <v>47818</v>
      </c>
      <c r="E81" s="12">
        <v>70</v>
      </c>
      <c r="F81" s="54">
        <v>2129</v>
      </c>
      <c r="G81" s="110"/>
      <c r="H81" s="110"/>
      <c r="I81" s="92">
        <v>1660545475.83373</v>
      </c>
      <c r="J81" s="92"/>
      <c r="K81" s="12">
        <v>1477815922.7350399</v>
      </c>
      <c r="L81" s="12">
        <v>1240707748.74687</v>
      </c>
      <c r="M81" s="12">
        <v>926981109.30647695</v>
      </c>
    </row>
    <row r="82" spans="3:13" s="1" customFormat="1" ht="11.1" customHeight="1" x14ac:dyDescent="0.15">
      <c r="C82" s="52">
        <v>45689</v>
      </c>
      <c r="D82" s="53">
        <v>47849</v>
      </c>
      <c r="E82" s="12">
        <v>71</v>
      </c>
      <c r="F82" s="54">
        <v>2160</v>
      </c>
      <c r="G82" s="110"/>
      <c r="H82" s="110"/>
      <c r="I82" s="92">
        <v>1644985861.9679501</v>
      </c>
      <c r="J82" s="92"/>
      <c r="K82" s="12">
        <v>1461485519.1545899</v>
      </c>
      <c r="L82" s="12">
        <v>1223876969.64463</v>
      </c>
      <c r="M82" s="12">
        <v>910533169.86047602</v>
      </c>
    </row>
    <row r="83" spans="3:13" s="1" customFormat="1" ht="11.1" customHeight="1" x14ac:dyDescent="0.15">
      <c r="C83" s="52">
        <v>45689</v>
      </c>
      <c r="D83" s="53">
        <v>47880</v>
      </c>
      <c r="E83" s="12">
        <v>72</v>
      </c>
      <c r="F83" s="54">
        <v>2191</v>
      </c>
      <c r="G83" s="110"/>
      <c r="H83" s="110"/>
      <c r="I83" s="92">
        <v>1629808178.91219</v>
      </c>
      <c r="J83" s="92"/>
      <c r="K83" s="12">
        <v>1445545009.93821</v>
      </c>
      <c r="L83" s="12">
        <v>1207449448.9500799</v>
      </c>
      <c r="M83" s="12">
        <v>894506675.71597898</v>
      </c>
    </row>
    <row r="84" spans="3:13" s="1" customFormat="1" ht="11.1" customHeight="1" x14ac:dyDescent="0.15">
      <c r="C84" s="52">
        <v>45689</v>
      </c>
      <c r="D84" s="53">
        <v>47908</v>
      </c>
      <c r="E84" s="12">
        <v>73</v>
      </c>
      <c r="F84" s="54">
        <v>2219</v>
      </c>
      <c r="G84" s="110"/>
      <c r="H84" s="110"/>
      <c r="I84" s="92">
        <v>1614190110.8464701</v>
      </c>
      <c r="J84" s="92"/>
      <c r="K84" s="12">
        <v>1429499248.1649201</v>
      </c>
      <c r="L84" s="12">
        <v>1191303413.59971</v>
      </c>
      <c r="M84" s="12">
        <v>879168311.02489805</v>
      </c>
    </row>
    <row r="85" spans="3:13" s="1" customFormat="1" ht="11.1" customHeight="1" x14ac:dyDescent="0.15">
      <c r="C85" s="52">
        <v>45689</v>
      </c>
      <c r="D85" s="53">
        <v>47939</v>
      </c>
      <c r="E85" s="12">
        <v>74</v>
      </c>
      <c r="F85" s="54">
        <v>2250</v>
      </c>
      <c r="G85" s="110"/>
      <c r="H85" s="110"/>
      <c r="I85" s="92">
        <v>1599328634.88079</v>
      </c>
      <c r="J85" s="92"/>
      <c r="K85" s="12">
        <v>1413935964.0025201</v>
      </c>
      <c r="L85" s="12">
        <v>1175336677.3858199</v>
      </c>
      <c r="M85" s="12">
        <v>863711193.73794699</v>
      </c>
    </row>
    <row r="86" spans="3:13" s="1" customFormat="1" ht="11.1" customHeight="1" x14ac:dyDescent="0.15">
      <c r="C86" s="52">
        <v>45689</v>
      </c>
      <c r="D86" s="53">
        <v>47969</v>
      </c>
      <c r="E86" s="12">
        <v>75</v>
      </c>
      <c r="F86" s="54">
        <v>2280</v>
      </c>
      <c r="G86" s="110"/>
      <c r="H86" s="110"/>
      <c r="I86" s="92">
        <v>1584234128.11514</v>
      </c>
      <c r="J86" s="92"/>
      <c r="K86" s="12">
        <v>1398292258.25436</v>
      </c>
      <c r="L86" s="12">
        <v>1159472007.8282499</v>
      </c>
      <c r="M86" s="12">
        <v>848560107.69469404</v>
      </c>
    </row>
    <row r="87" spans="3:13" s="1" customFormat="1" ht="11.1" customHeight="1" x14ac:dyDescent="0.15">
      <c r="C87" s="52">
        <v>45689</v>
      </c>
      <c r="D87" s="53">
        <v>48000</v>
      </c>
      <c r="E87" s="12">
        <v>76</v>
      </c>
      <c r="F87" s="54">
        <v>2311</v>
      </c>
      <c r="G87" s="110"/>
      <c r="H87" s="110"/>
      <c r="I87" s="92">
        <v>1569250339.4195199</v>
      </c>
      <c r="J87" s="92"/>
      <c r="K87" s="12">
        <v>1382717943.4395001</v>
      </c>
      <c r="L87" s="12">
        <v>1143641763.9414899</v>
      </c>
      <c r="M87" s="12">
        <v>833429692.49119103</v>
      </c>
    </row>
    <row r="88" spans="3:13" s="1" customFormat="1" ht="11.1" customHeight="1" x14ac:dyDescent="0.15">
      <c r="C88" s="52">
        <v>45689</v>
      </c>
      <c r="D88" s="53">
        <v>48030</v>
      </c>
      <c r="E88" s="12">
        <v>77</v>
      </c>
      <c r="F88" s="54">
        <v>2341</v>
      </c>
      <c r="G88" s="110"/>
      <c r="H88" s="110"/>
      <c r="I88" s="92">
        <v>1554304812.5139401</v>
      </c>
      <c r="J88" s="92"/>
      <c r="K88" s="12">
        <v>1367300962.4418299</v>
      </c>
      <c r="L88" s="12">
        <v>1128107001.94891</v>
      </c>
      <c r="M88" s="12">
        <v>818738740.50716496</v>
      </c>
    </row>
    <row r="89" spans="3:13" s="1" customFormat="1" ht="11.1" customHeight="1" x14ac:dyDescent="0.15">
      <c r="C89" s="52">
        <v>45689</v>
      </c>
      <c r="D89" s="53">
        <v>48061</v>
      </c>
      <c r="E89" s="12">
        <v>78</v>
      </c>
      <c r="F89" s="54">
        <v>2372</v>
      </c>
      <c r="G89" s="110"/>
      <c r="H89" s="110"/>
      <c r="I89" s="92">
        <v>1539956202.6284001</v>
      </c>
      <c r="J89" s="92"/>
      <c r="K89" s="12">
        <v>1352381048.71649</v>
      </c>
      <c r="L89" s="12">
        <v>1112959457.8957701</v>
      </c>
      <c r="M89" s="12">
        <v>804323966.72487104</v>
      </c>
    </row>
    <row r="90" spans="3:13" s="1" customFormat="1" ht="11.1" customHeight="1" x14ac:dyDescent="0.15">
      <c r="C90" s="52">
        <v>45689</v>
      </c>
      <c r="D90" s="53">
        <v>48092</v>
      </c>
      <c r="E90" s="12">
        <v>79</v>
      </c>
      <c r="F90" s="54">
        <v>2403</v>
      </c>
      <c r="G90" s="110"/>
      <c r="H90" s="110"/>
      <c r="I90" s="92">
        <v>1525694988.0328901</v>
      </c>
      <c r="J90" s="92"/>
      <c r="K90" s="12">
        <v>1337584432.1653099</v>
      </c>
      <c r="L90" s="12">
        <v>1097982874.9540601</v>
      </c>
      <c r="M90" s="12">
        <v>790139642.21307397</v>
      </c>
    </row>
    <row r="91" spans="3:13" s="1" customFormat="1" ht="11.1" customHeight="1" x14ac:dyDescent="0.15">
      <c r="C91" s="52">
        <v>45689</v>
      </c>
      <c r="D91" s="53">
        <v>48122</v>
      </c>
      <c r="E91" s="12">
        <v>80</v>
      </c>
      <c r="F91" s="54">
        <v>2433</v>
      </c>
      <c r="G91" s="110"/>
      <c r="H91" s="110"/>
      <c r="I91" s="92">
        <v>1510204398.80742</v>
      </c>
      <c r="J91" s="92"/>
      <c r="K91" s="12">
        <v>1321830526.2079301</v>
      </c>
      <c r="L91" s="12">
        <v>1082380365.68168</v>
      </c>
      <c r="M91" s="12">
        <v>775718723.07105505</v>
      </c>
    </row>
    <row r="92" spans="3:13" s="1" customFormat="1" ht="11.1" customHeight="1" x14ac:dyDescent="0.15">
      <c r="C92" s="52">
        <v>45689</v>
      </c>
      <c r="D92" s="53">
        <v>48153</v>
      </c>
      <c r="E92" s="12">
        <v>81</v>
      </c>
      <c r="F92" s="54">
        <v>2464</v>
      </c>
      <c r="G92" s="110"/>
      <c r="H92" s="110"/>
      <c r="I92" s="92">
        <v>1496101673.5119801</v>
      </c>
      <c r="J92" s="92"/>
      <c r="K92" s="12">
        <v>1307265903.9251299</v>
      </c>
      <c r="L92" s="12">
        <v>1067731745.74428</v>
      </c>
      <c r="M92" s="12">
        <v>761979246.99881899</v>
      </c>
    </row>
    <row r="93" spans="3:13" s="1" customFormat="1" ht="11.1" customHeight="1" x14ac:dyDescent="0.15">
      <c r="C93" s="52">
        <v>45689</v>
      </c>
      <c r="D93" s="53">
        <v>48183</v>
      </c>
      <c r="E93" s="12">
        <v>82</v>
      </c>
      <c r="F93" s="54">
        <v>2494</v>
      </c>
      <c r="G93" s="110"/>
      <c r="H93" s="110"/>
      <c r="I93" s="92">
        <v>1481256933.6865799</v>
      </c>
      <c r="J93" s="92"/>
      <c r="K93" s="12">
        <v>1292170381.0494001</v>
      </c>
      <c r="L93" s="12">
        <v>1052804592.05274</v>
      </c>
      <c r="M93" s="12">
        <v>748246754.67646301</v>
      </c>
    </row>
    <row r="94" spans="3:13" s="1" customFormat="1" ht="11.1" customHeight="1" x14ac:dyDescent="0.15">
      <c r="C94" s="52">
        <v>45689</v>
      </c>
      <c r="D94" s="53">
        <v>48214</v>
      </c>
      <c r="E94" s="12">
        <v>83</v>
      </c>
      <c r="F94" s="54">
        <v>2525</v>
      </c>
      <c r="G94" s="110"/>
      <c r="H94" s="110"/>
      <c r="I94" s="92">
        <v>1466958811.6412101</v>
      </c>
      <c r="J94" s="92"/>
      <c r="K94" s="12">
        <v>1277526992.32605</v>
      </c>
      <c r="L94" s="12">
        <v>1038226635.39009</v>
      </c>
      <c r="M94" s="12">
        <v>734760595.18343902</v>
      </c>
    </row>
    <row r="95" spans="3:13" s="1" customFormat="1" ht="11.1" customHeight="1" x14ac:dyDescent="0.15">
      <c r="C95" s="52">
        <v>45689</v>
      </c>
      <c r="D95" s="53">
        <v>48245</v>
      </c>
      <c r="E95" s="12">
        <v>84</v>
      </c>
      <c r="F95" s="54">
        <v>2556</v>
      </c>
      <c r="G95" s="110"/>
      <c r="H95" s="110"/>
      <c r="I95" s="92">
        <v>1452045151.63588</v>
      </c>
      <c r="J95" s="92"/>
      <c r="K95" s="12">
        <v>1262394416.0798299</v>
      </c>
      <c r="L95" s="12">
        <v>1023319474.6365</v>
      </c>
      <c r="M95" s="12">
        <v>721143261.38360298</v>
      </c>
    </row>
    <row r="96" spans="3:13" s="1" customFormat="1" ht="11.1" customHeight="1" x14ac:dyDescent="0.15">
      <c r="C96" s="52">
        <v>45689</v>
      </c>
      <c r="D96" s="53">
        <v>48274</v>
      </c>
      <c r="E96" s="12">
        <v>85</v>
      </c>
      <c r="F96" s="54">
        <v>2585</v>
      </c>
      <c r="G96" s="110"/>
      <c r="H96" s="110"/>
      <c r="I96" s="92">
        <v>1437723550.8905799</v>
      </c>
      <c r="J96" s="92"/>
      <c r="K96" s="12">
        <v>1247960019.8814001</v>
      </c>
      <c r="L96" s="12">
        <v>1009211727.1118799</v>
      </c>
      <c r="M96" s="12">
        <v>708383025.95532</v>
      </c>
    </row>
    <row r="97" spans="3:13" s="1" customFormat="1" ht="11.1" customHeight="1" x14ac:dyDescent="0.15">
      <c r="C97" s="52">
        <v>45689</v>
      </c>
      <c r="D97" s="53">
        <v>48305</v>
      </c>
      <c r="E97" s="12">
        <v>86</v>
      </c>
      <c r="F97" s="54">
        <v>2616</v>
      </c>
      <c r="G97" s="110"/>
      <c r="H97" s="110"/>
      <c r="I97" s="92">
        <v>1423975958.9753201</v>
      </c>
      <c r="J97" s="92"/>
      <c r="K97" s="12">
        <v>1233930564.1312399</v>
      </c>
      <c r="L97" s="12">
        <v>995328479.212322</v>
      </c>
      <c r="M97" s="12">
        <v>695679022.82436502</v>
      </c>
    </row>
    <row r="98" spans="3:13" s="1" customFormat="1" ht="11.1" customHeight="1" x14ac:dyDescent="0.15">
      <c r="C98" s="52">
        <v>45689</v>
      </c>
      <c r="D98" s="53">
        <v>48335</v>
      </c>
      <c r="E98" s="12">
        <v>87</v>
      </c>
      <c r="F98" s="54">
        <v>2646</v>
      </c>
      <c r="G98" s="110"/>
      <c r="H98" s="110"/>
      <c r="I98" s="92">
        <v>1409994160.7701001</v>
      </c>
      <c r="J98" s="92"/>
      <c r="K98" s="12">
        <v>1219809296.8777599</v>
      </c>
      <c r="L98" s="12">
        <v>981516071.70475698</v>
      </c>
      <c r="M98" s="12">
        <v>683212771.46489096</v>
      </c>
    </row>
    <row r="99" spans="3:13" s="1" customFormat="1" ht="11.1" customHeight="1" x14ac:dyDescent="0.15">
      <c r="C99" s="52">
        <v>45689</v>
      </c>
      <c r="D99" s="53">
        <v>48366</v>
      </c>
      <c r="E99" s="12">
        <v>88</v>
      </c>
      <c r="F99" s="54">
        <v>2677</v>
      </c>
      <c r="G99" s="110"/>
      <c r="H99" s="110"/>
      <c r="I99" s="92">
        <v>1396345712.8149099</v>
      </c>
      <c r="J99" s="92"/>
      <c r="K99" s="12">
        <v>1205952938.09937</v>
      </c>
      <c r="L99" s="12">
        <v>967898750.183869</v>
      </c>
      <c r="M99" s="12">
        <v>670880408.46425903</v>
      </c>
    </row>
    <row r="100" spans="3:13" s="1" customFormat="1" ht="11.1" customHeight="1" x14ac:dyDescent="0.15">
      <c r="C100" s="52">
        <v>45689</v>
      </c>
      <c r="D100" s="53">
        <v>48396</v>
      </c>
      <c r="E100" s="12">
        <v>89</v>
      </c>
      <c r="F100" s="54">
        <v>2707</v>
      </c>
      <c r="G100" s="110"/>
      <c r="H100" s="110"/>
      <c r="I100" s="92">
        <v>1382615216.5297599</v>
      </c>
      <c r="J100" s="92"/>
      <c r="K100" s="12">
        <v>1192134610.0954001</v>
      </c>
      <c r="L100" s="12">
        <v>954453188.32789099</v>
      </c>
      <c r="M100" s="12">
        <v>658849008.81270099</v>
      </c>
    </row>
    <row r="101" spans="3:13" s="1" customFormat="1" ht="11.1" customHeight="1" x14ac:dyDescent="0.15">
      <c r="C101" s="52">
        <v>45689</v>
      </c>
      <c r="D101" s="53">
        <v>48427</v>
      </c>
      <c r="E101" s="12">
        <v>90</v>
      </c>
      <c r="F101" s="54">
        <v>2738</v>
      </c>
      <c r="G101" s="110"/>
      <c r="H101" s="110"/>
      <c r="I101" s="92">
        <v>1368491917.88464</v>
      </c>
      <c r="J101" s="92"/>
      <c r="K101" s="12">
        <v>1177955760.4084001</v>
      </c>
      <c r="L101" s="12">
        <v>940702741.29545605</v>
      </c>
      <c r="M101" s="12">
        <v>646606837.97982395</v>
      </c>
    </row>
    <row r="102" spans="3:13" s="1" customFormat="1" ht="11.1" customHeight="1" x14ac:dyDescent="0.15">
      <c r="C102" s="52">
        <v>45689</v>
      </c>
      <c r="D102" s="53">
        <v>48458</v>
      </c>
      <c r="E102" s="12">
        <v>91</v>
      </c>
      <c r="F102" s="54">
        <v>2769</v>
      </c>
      <c r="G102" s="110"/>
      <c r="H102" s="110"/>
      <c r="I102" s="92">
        <v>1354867278.9795599</v>
      </c>
      <c r="J102" s="92"/>
      <c r="K102" s="12">
        <v>1164250081.06618</v>
      </c>
      <c r="L102" s="12">
        <v>927392969.11905205</v>
      </c>
      <c r="M102" s="12">
        <v>634758173.86306298</v>
      </c>
    </row>
    <row r="103" spans="3:13" s="1" customFormat="1" ht="11.1" customHeight="1" x14ac:dyDescent="0.15">
      <c r="C103" s="52">
        <v>45689</v>
      </c>
      <c r="D103" s="53">
        <v>48488</v>
      </c>
      <c r="E103" s="12">
        <v>92</v>
      </c>
      <c r="F103" s="54">
        <v>2799</v>
      </c>
      <c r="G103" s="110"/>
      <c r="H103" s="110"/>
      <c r="I103" s="92">
        <v>1340757747.66452</v>
      </c>
      <c r="J103" s="92"/>
      <c r="K103" s="12">
        <v>1150234522.38027</v>
      </c>
      <c r="L103" s="12">
        <v>913973676.19188905</v>
      </c>
      <c r="M103" s="12">
        <v>623008933.32095098</v>
      </c>
    </row>
    <row r="104" spans="3:13" s="1" customFormat="1" ht="11.1" customHeight="1" x14ac:dyDescent="0.15">
      <c r="C104" s="52">
        <v>45689</v>
      </c>
      <c r="D104" s="53">
        <v>48519</v>
      </c>
      <c r="E104" s="12">
        <v>93</v>
      </c>
      <c r="F104" s="54">
        <v>2830</v>
      </c>
      <c r="G104" s="110"/>
      <c r="H104" s="110"/>
      <c r="I104" s="92">
        <v>1327421881.7595201</v>
      </c>
      <c r="J104" s="92"/>
      <c r="K104" s="12">
        <v>1136862220.04545</v>
      </c>
      <c r="L104" s="12">
        <v>901050675.78874099</v>
      </c>
      <c r="M104" s="12">
        <v>611598515.72472501</v>
      </c>
    </row>
    <row r="105" spans="3:13" s="1" customFormat="1" ht="11.1" customHeight="1" x14ac:dyDescent="0.15">
      <c r="C105" s="52">
        <v>45689</v>
      </c>
      <c r="D105" s="53">
        <v>48549</v>
      </c>
      <c r="E105" s="12">
        <v>94</v>
      </c>
      <c r="F105" s="54">
        <v>2860</v>
      </c>
      <c r="G105" s="110"/>
      <c r="H105" s="110"/>
      <c r="I105" s="92">
        <v>1313735233.46455</v>
      </c>
      <c r="J105" s="92"/>
      <c r="K105" s="12">
        <v>1123293562.0469601</v>
      </c>
      <c r="L105" s="12">
        <v>888105213.41782701</v>
      </c>
      <c r="M105" s="12">
        <v>600340591.77791202</v>
      </c>
    </row>
    <row r="106" spans="3:13" s="1" customFormat="1" ht="11.1" customHeight="1" x14ac:dyDescent="0.15">
      <c r="C106" s="52">
        <v>45689</v>
      </c>
      <c r="D106" s="53">
        <v>48580</v>
      </c>
      <c r="E106" s="12">
        <v>95</v>
      </c>
      <c r="F106" s="54">
        <v>2891</v>
      </c>
      <c r="G106" s="110"/>
      <c r="H106" s="110"/>
      <c r="I106" s="92">
        <v>1299972285.46962</v>
      </c>
      <c r="J106" s="92"/>
      <c r="K106" s="12">
        <v>1109640488.4835701</v>
      </c>
      <c r="L106" s="12">
        <v>875079555.29005802</v>
      </c>
      <c r="M106" s="12">
        <v>589030043.40747404</v>
      </c>
    </row>
    <row r="107" spans="3:13" s="1" customFormat="1" ht="11.1" customHeight="1" x14ac:dyDescent="0.15">
      <c r="C107" s="52">
        <v>45689</v>
      </c>
      <c r="D107" s="53">
        <v>48611</v>
      </c>
      <c r="E107" s="12">
        <v>96</v>
      </c>
      <c r="F107" s="54">
        <v>2922</v>
      </c>
      <c r="G107" s="110"/>
      <c r="H107" s="110"/>
      <c r="I107" s="92">
        <v>1286675067.1047201</v>
      </c>
      <c r="J107" s="92"/>
      <c r="K107" s="12">
        <v>1096427363.69787</v>
      </c>
      <c r="L107" s="12">
        <v>862460474.85528398</v>
      </c>
      <c r="M107" s="12">
        <v>578077052.48365498</v>
      </c>
    </row>
    <row r="108" spans="3:13" s="1" customFormat="1" ht="11.1" customHeight="1" x14ac:dyDescent="0.15">
      <c r="C108" s="52">
        <v>45689</v>
      </c>
      <c r="D108" s="53">
        <v>48639</v>
      </c>
      <c r="E108" s="12">
        <v>97</v>
      </c>
      <c r="F108" s="54">
        <v>2950</v>
      </c>
      <c r="G108" s="110"/>
      <c r="H108" s="110"/>
      <c r="I108" s="92">
        <v>1273517520.6498599</v>
      </c>
      <c r="J108" s="92"/>
      <c r="K108" s="12">
        <v>1083552672.4691601</v>
      </c>
      <c r="L108" s="12">
        <v>850374990.68420303</v>
      </c>
      <c r="M108" s="12">
        <v>567795595.20755005</v>
      </c>
    </row>
    <row r="109" spans="3:13" s="1" customFormat="1" ht="11.1" customHeight="1" x14ac:dyDescent="0.15">
      <c r="C109" s="52">
        <v>45689</v>
      </c>
      <c r="D109" s="53">
        <v>48670</v>
      </c>
      <c r="E109" s="12">
        <v>98</v>
      </c>
      <c r="F109" s="54">
        <v>2981</v>
      </c>
      <c r="G109" s="110"/>
      <c r="H109" s="110"/>
      <c r="I109" s="92">
        <v>1260427700.0650401</v>
      </c>
      <c r="J109" s="92"/>
      <c r="K109" s="12">
        <v>1070596505.33184</v>
      </c>
      <c r="L109" s="12">
        <v>838070137.38815701</v>
      </c>
      <c r="M109" s="12">
        <v>557209516.83241498</v>
      </c>
    </row>
    <row r="110" spans="3:13" s="1" customFormat="1" ht="11.1" customHeight="1" x14ac:dyDescent="0.15">
      <c r="C110" s="52">
        <v>45689</v>
      </c>
      <c r="D110" s="53">
        <v>48700</v>
      </c>
      <c r="E110" s="12">
        <v>99</v>
      </c>
      <c r="F110" s="54">
        <v>3011</v>
      </c>
      <c r="G110" s="110"/>
      <c r="H110" s="110"/>
      <c r="I110" s="92">
        <v>1247277153.12026</v>
      </c>
      <c r="J110" s="92"/>
      <c r="K110" s="12">
        <v>1057687593.26061</v>
      </c>
      <c r="L110" s="12">
        <v>825927110.68048596</v>
      </c>
      <c r="M110" s="12">
        <v>546884940.91144097</v>
      </c>
    </row>
    <row r="111" spans="3:13" s="1" customFormat="1" ht="11.1" customHeight="1" x14ac:dyDescent="0.15">
      <c r="C111" s="52">
        <v>45689</v>
      </c>
      <c r="D111" s="53">
        <v>48731</v>
      </c>
      <c r="E111" s="12">
        <v>100</v>
      </c>
      <c r="F111" s="54">
        <v>3042</v>
      </c>
      <c r="G111" s="110"/>
      <c r="H111" s="110"/>
      <c r="I111" s="92">
        <v>1234289392.0055101</v>
      </c>
      <c r="J111" s="92"/>
      <c r="K111" s="12">
        <v>1044898771.0057</v>
      </c>
      <c r="L111" s="12">
        <v>813865470.07549095</v>
      </c>
      <c r="M111" s="12">
        <v>536615836.69140798</v>
      </c>
    </row>
    <row r="112" spans="3:13" s="1" customFormat="1" ht="11.1" customHeight="1" x14ac:dyDescent="0.15">
      <c r="C112" s="52">
        <v>45689</v>
      </c>
      <c r="D112" s="53">
        <v>48761</v>
      </c>
      <c r="E112" s="12">
        <v>101</v>
      </c>
      <c r="F112" s="54">
        <v>3072</v>
      </c>
      <c r="G112" s="110"/>
      <c r="H112" s="110"/>
      <c r="I112" s="92">
        <v>1221360216.5208001</v>
      </c>
      <c r="J112" s="92"/>
      <c r="K112" s="12">
        <v>1032256323.0619</v>
      </c>
      <c r="L112" s="12">
        <v>802039437.59907901</v>
      </c>
      <c r="M112" s="12">
        <v>526650704.77220601</v>
      </c>
    </row>
    <row r="113" spans="3:13" s="1" customFormat="1" ht="11.1" customHeight="1" x14ac:dyDescent="0.15">
      <c r="C113" s="52">
        <v>45689</v>
      </c>
      <c r="D113" s="53">
        <v>48792</v>
      </c>
      <c r="E113" s="12">
        <v>102</v>
      </c>
      <c r="F113" s="54">
        <v>3103</v>
      </c>
      <c r="G113" s="110"/>
      <c r="H113" s="110"/>
      <c r="I113" s="92">
        <v>1208506817.3561299</v>
      </c>
      <c r="J113" s="92"/>
      <c r="K113" s="12">
        <v>1019660664.8113</v>
      </c>
      <c r="L113" s="12">
        <v>790238038.46186602</v>
      </c>
      <c r="M113" s="12">
        <v>516703610.594854</v>
      </c>
    </row>
    <row r="114" spans="3:13" s="1" customFormat="1" ht="11.1" customHeight="1" x14ac:dyDescent="0.15">
      <c r="C114" s="52">
        <v>45689</v>
      </c>
      <c r="D114" s="53">
        <v>48823</v>
      </c>
      <c r="E114" s="12">
        <v>103</v>
      </c>
      <c r="F114" s="54">
        <v>3134</v>
      </c>
      <c r="G114" s="110"/>
      <c r="H114" s="110"/>
      <c r="I114" s="92">
        <v>1195717147.7814901</v>
      </c>
      <c r="J114" s="92"/>
      <c r="K114" s="12">
        <v>1007158443.18757</v>
      </c>
      <c r="L114" s="12">
        <v>778563707.907951</v>
      </c>
      <c r="M114" s="12">
        <v>506914064.04071403</v>
      </c>
    </row>
    <row r="115" spans="3:13" s="1" customFormat="1" ht="11.1" customHeight="1" x14ac:dyDescent="0.15">
      <c r="C115" s="52">
        <v>45689</v>
      </c>
      <c r="D115" s="53">
        <v>48853</v>
      </c>
      <c r="E115" s="12">
        <v>104</v>
      </c>
      <c r="F115" s="54">
        <v>3164</v>
      </c>
      <c r="G115" s="110"/>
      <c r="H115" s="110"/>
      <c r="I115" s="92">
        <v>1182973033.53689</v>
      </c>
      <c r="J115" s="92"/>
      <c r="K115" s="12">
        <v>994788475.77198803</v>
      </c>
      <c r="L115" s="12">
        <v>767108633.41108</v>
      </c>
      <c r="M115" s="12">
        <v>497408427.364528</v>
      </c>
    </row>
    <row r="116" spans="3:13" s="1" customFormat="1" ht="11.1" customHeight="1" x14ac:dyDescent="0.15">
      <c r="C116" s="52">
        <v>45689</v>
      </c>
      <c r="D116" s="53">
        <v>48884</v>
      </c>
      <c r="E116" s="12">
        <v>105</v>
      </c>
      <c r="F116" s="54">
        <v>3195</v>
      </c>
      <c r="G116" s="110"/>
      <c r="H116" s="110"/>
      <c r="I116" s="92">
        <v>1170291385.83233</v>
      </c>
      <c r="J116" s="92"/>
      <c r="K116" s="12">
        <v>982455047.18801403</v>
      </c>
      <c r="L116" s="12">
        <v>755671261.30757499</v>
      </c>
      <c r="M116" s="12">
        <v>487916824.78866303</v>
      </c>
    </row>
    <row r="117" spans="3:13" s="1" customFormat="1" ht="11.1" customHeight="1" x14ac:dyDescent="0.15">
      <c r="C117" s="52">
        <v>45689</v>
      </c>
      <c r="D117" s="53">
        <v>48914</v>
      </c>
      <c r="E117" s="12">
        <v>106</v>
      </c>
      <c r="F117" s="54">
        <v>3225</v>
      </c>
      <c r="G117" s="110"/>
      <c r="H117" s="110"/>
      <c r="I117" s="92">
        <v>1156883887.9878099</v>
      </c>
      <c r="J117" s="92"/>
      <c r="K117" s="12">
        <v>969605371.58320403</v>
      </c>
      <c r="L117" s="12">
        <v>743952141.12456095</v>
      </c>
      <c r="M117" s="12">
        <v>478381052.04761499</v>
      </c>
    </row>
    <row r="118" spans="3:13" s="1" customFormat="1" ht="11.1" customHeight="1" x14ac:dyDescent="0.15">
      <c r="C118" s="52">
        <v>45689</v>
      </c>
      <c r="D118" s="53">
        <v>48945</v>
      </c>
      <c r="E118" s="12">
        <v>107</v>
      </c>
      <c r="F118" s="54">
        <v>3256</v>
      </c>
      <c r="G118" s="110"/>
      <c r="H118" s="110"/>
      <c r="I118" s="92">
        <v>1144168630.71333</v>
      </c>
      <c r="J118" s="92"/>
      <c r="K118" s="12">
        <v>957322036.22305</v>
      </c>
      <c r="L118" s="12">
        <v>732659413.52671802</v>
      </c>
      <c r="M118" s="12">
        <v>469124079.324449</v>
      </c>
    </row>
    <row r="119" spans="3:13" s="1" customFormat="1" ht="11.1" customHeight="1" x14ac:dyDescent="0.15">
      <c r="C119" s="52">
        <v>45689</v>
      </c>
      <c r="D119" s="53">
        <v>48976</v>
      </c>
      <c r="E119" s="12">
        <v>108</v>
      </c>
      <c r="F119" s="54">
        <v>3287</v>
      </c>
      <c r="G119" s="110"/>
      <c r="H119" s="110"/>
      <c r="I119" s="92">
        <v>1131350239.5688801</v>
      </c>
      <c r="J119" s="92"/>
      <c r="K119" s="12">
        <v>944991433.11851501</v>
      </c>
      <c r="L119" s="12">
        <v>721383230.55058599</v>
      </c>
      <c r="M119" s="12">
        <v>459947489.87232399</v>
      </c>
    </row>
    <row r="120" spans="3:13" s="1" customFormat="1" ht="11.1" customHeight="1" x14ac:dyDescent="0.15">
      <c r="C120" s="52">
        <v>45689</v>
      </c>
      <c r="D120" s="53">
        <v>49004</v>
      </c>
      <c r="E120" s="12">
        <v>109</v>
      </c>
      <c r="F120" s="54">
        <v>3315</v>
      </c>
      <c r="G120" s="110"/>
      <c r="H120" s="110"/>
      <c r="I120" s="92">
        <v>1118821469.4744799</v>
      </c>
      <c r="J120" s="92"/>
      <c r="K120" s="12">
        <v>933094679.04622102</v>
      </c>
      <c r="L120" s="12">
        <v>710665119.28075099</v>
      </c>
      <c r="M120" s="12">
        <v>451379906.17157501</v>
      </c>
    </row>
    <row r="121" spans="3:13" s="1" customFormat="1" ht="11.1" customHeight="1" x14ac:dyDescent="0.15">
      <c r="C121" s="52">
        <v>45689</v>
      </c>
      <c r="D121" s="53">
        <v>49035</v>
      </c>
      <c r="E121" s="12">
        <v>110</v>
      </c>
      <c r="F121" s="54">
        <v>3346</v>
      </c>
      <c r="G121" s="110"/>
      <c r="H121" s="110"/>
      <c r="I121" s="92">
        <v>1106330835.8401101</v>
      </c>
      <c r="J121" s="92"/>
      <c r="K121" s="12">
        <v>921112588.33489394</v>
      </c>
      <c r="L121" s="12">
        <v>699755140.63299894</v>
      </c>
      <c r="M121" s="12">
        <v>442567928.82943302</v>
      </c>
    </row>
    <row r="122" spans="3:13" s="1" customFormat="1" ht="11.1" customHeight="1" x14ac:dyDescent="0.15">
      <c r="C122" s="52">
        <v>45689</v>
      </c>
      <c r="D122" s="53">
        <v>49065</v>
      </c>
      <c r="E122" s="12">
        <v>111</v>
      </c>
      <c r="F122" s="54">
        <v>3376</v>
      </c>
      <c r="G122" s="110"/>
      <c r="H122" s="110"/>
      <c r="I122" s="92">
        <v>1093845998.9157801</v>
      </c>
      <c r="J122" s="92"/>
      <c r="K122" s="12">
        <v>909223062.84589005</v>
      </c>
      <c r="L122" s="12">
        <v>689022796.01053703</v>
      </c>
      <c r="M122" s="12">
        <v>433993790.26968402</v>
      </c>
    </row>
    <row r="123" spans="3:13" s="1" customFormat="1" ht="11.1" customHeight="1" x14ac:dyDescent="0.15">
      <c r="C123" s="52">
        <v>45689</v>
      </c>
      <c r="D123" s="53">
        <v>49096</v>
      </c>
      <c r="E123" s="12">
        <v>112</v>
      </c>
      <c r="F123" s="54">
        <v>3407</v>
      </c>
      <c r="G123" s="110"/>
      <c r="H123" s="110"/>
      <c r="I123" s="92">
        <v>1080542689.5414801</v>
      </c>
      <c r="J123" s="92"/>
      <c r="K123" s="12">
        <v>896641775.38639605</v>
      </c>
      <c r="L123" s="12">
        <v>677760429.63294804</v>
      </c>
      <c r="M123" s="12">
        <v>425091825.81559998</v>
      </c>
    </row>
    <row r="124" spans="3:13" s="1" customFormat="1" ht="11.1" customHeight="1" x14ac:dyDescent="0.15">
      <c r="C124" s="52">
        <v>45689</v>
      </c>
      <c r="D124" s="53">
        <v>49126</v>
      </c>
      <c r="E124" s="12">
        <v>113</v>
      </c>
      <c r="F124" s="54">
        <v>3437</v>
      </c>
      <c r="G124" s="110"/>
      <c r="H124" s="110"/>
      <c r="I124" s="92">
        <v>1068074925.75723</v>
      </c>
      <c r="J124" s="92"/>
      <c r="K124" s="12">
        <v>884841166.77994502</v>
      </c>
      <c r="L124" s="12">
        <v>667194299.84385002</v>
      </c>
      <c r="M124" s="12">
        <v>416749373.12176502</v>
      </c>
    </row>
    <row r="125" spans="3:13" s="1" customFormat="1" ht="11.1" customHeight="1" x14ac:dyDescent="0.15">
      <c r="C125" s="52">
        <v>45689</v>
      </c>
      <c r="D125" s="53">
        <v>49157</v>
      </c>
      <c r="E125" s="12">
        <v>114</v>
      </c>
      <c r="F125" s="54">
        <v>3468</v>
      </c>
      <c r="G125" s="110"/>
      <c r="H125" s="110"/>
      <c r="I125" s="92">
        <v>1055797247.01301</v>
      </c>
      <c r="J125" s="92"/>
      <c r="K125" s="12">
        <v>873186282.42423403</v>
      </c>
      <c r="L125" s="12">
        <v>656731737.65679801</v>
      </c>
      <c r="M125" s="12">
        <v>408476665.61527598</v>
      </c>
    </row>
    <row r="126" spans="3:13" s="1" customFormat="1" ht="11.1" customHeight="1" x14ac:dyDescent="0.15">
      <c r="C126" s="52">
        <v>45689</v>
      </c>
      <c r="D126" s="53">
        <v>49188</v>
      </c>
      <c r="E126" s="12">
        <v>115</v>
      </c>
      <c r="F126" s="54">
        <v>3499</v>
      </c>
      <c r="G126" s="110"/>
      <c r="H126" s="110"/>
      <c r="I126" s="92">
        <v>1043480050.93884</v>
      </c>
      <c r="J126" s="92"/>
      <c r="K126" s="12">
        <v>861535760.79723501</v>
      </c>
      <c r="L126" s="12">
        <v>646321349.92934203</v>
      </c>
      <c r="M126" s="12">
        <v>400298874.77160001</v>
      </c>
    </row>
    <row r="127" spans="3:13" s="1" customFormat="1" ht="11.1" customHeight="1" x14ac:dyDescent="0.15">
      <c r="C127" s="52">
        <v>45689</v>
      </c>
      <c r="D127" s="53">
        <v>49218</v>
      </c>
      <c r="E127" s="12">
        <v>116</v>
      </c>
      <c r="F127" s="54">
        <v>3529</v>
      </c>
      <c r="G127" s="110"/>
      <c r="H127" s="110"/>
      <c r="I127" s="92">
        <v>1031425019.1346999</v>
      </c>
      <c r="J127" s="92"/>
      <c r="K127" s="12">
        <v>850184886.59239399</v>
      </c>
      <c r="L127" s="12">
        <v>636236149.32855499</v>
      </c>
      <c r="M127" s="12">
        <v>392437311.27985299</v>
      </c>
    </row>
    <row r="128" spans="3:13" s="1" customFormat="1" ht="11.1" customHeight="1" x14ac:dyDescent="0.15">
      <c r="C128" s="52">
        <v>45689</v>
      </c>
      <c r="D128" s="53">
        <v>49249</v>
      </c>
      <c r="E128" s="12">
        <v>117</v>
      </c>
      <c r="F128" s="54">
        <v>3560</v>
      </c>
      <c r="G128" s="110"/>
      <c r="H128" s="110"/>
      <c r="I128" s="92">
        <v>1019512384.7806</v>
      </c>
      <c r="J128" s="92"/>
      <c r="K128" s="12">
        <v>838940196.61964297</v>
      </c>
      <c r="L128" s="12">
        <v>626224503.28547704</v>
      </c>
      <c r="M128" s="12">
        <v>384625989.98691601</v>
      </c>
    </row>
    <row r="129" spans="3:13" s="1" customFormat="1" ht="11.1" customHeight="1" x14ac:dyDescent="0.15">
      <c r="C129" s="52">
        <v>45689</v>
      </c>
      <c r="D129" s="53">
        <v>49279</v>
      </c>
      <c r="E129" s="12">
        <v>118</v>
      </c>
      <c r="F129" s="54">
        <v>3590</v>
      </c>
      <c r="G129" s="110"/>
      <c r="H129" s="110"/>
      <c r="I129" s="92">
        <v>1007538600.5065399</v>
      </c>
      <c r="J129" s="92"/>
      <c r="K129" s="12">
        <v>827726294.49088299</v>
      </c>
      <c r="L129" s="12">
        <v>616333214.16049302</v>
      </c>
      <c r="M129" s="12">
        <v>376999024.15909499</v>
      </c>
    </row>
    <row r="130" spans="3:13" s="1" customFormat="1" ht="11.1" customHeight="1" x14ac:dyDescent="0.15">
      <c r="C130" s="52">
        <v>45689</v>
      </c>
      <c r="D130" s="53">
        <v>49310</v>
      </c>
      <c r="E130" s="12">
        <v>119</v>
      </c>
      <c r="F130" s="54">
        <v>3621</v>
      </c>
      <c r="G130" s="110"/>
      <c r="H130" s="110"/>
      <c r="I130" s="92">
        <v>995519609.97251701</v>
      </c>
      <c r="J130" s="92"/>
      <c r="K130" s="12">
        <v>816465158.104882</v>
      </c>
      <c r="L130" s="12">
        <v>606401923.20366204</v>
      </c>
      <c r="M130" s="12">
        <v>369353180.56369102</v>
      </c>
    </row>
    <row r="131" spans="3:13" s="1" customFormat="1" ht="11.1" customHeight="1" x14ac:dyDescent="0.15">
      <c r="C131" s="52">
        <v>45689</v>
      </c>
      <c r="D131" s="53">
        <v>49341</v>
      </c>
      <c r="E131" s="12">
        <v>120</v>
      </c>
      <c r="F131" s="54">
        <v>3652</v>
      </c>
      <c r="G131" s="110"/>
      <c r="H131" s="110"/>
      <c r="I131" s="92">
        <v>983808294.20853603</v>
      </c>
      <c r="J131" s="92"/>
      <c r="K131" s="12">
        <v>805491748.38101804</v>
      </c>
      <c r="L131" s="12">
        <v>596730316.28169703</v>
      </c>
      <c r="M131" s="12">
        <v>361922843.23186302</v>
      </c>
    </row>
    <row r="132" spans="3:13" s="1" customFormat="1" ht="11.1" customHeight="1" x14ac:dyDescent="0.15">
      <c r="C132" s="52">
        <v>45689</v>
      </c>
      <c r="D132" s="53">
        <v>49369</v>
      </c>
      <c r="E132" s="12">
        <v>121</v>
      </c>
      <c r="F132" s="54">
        <v>3680</v>
      </c>
      <c r="G132" s="110"/>
      <c r="H132" s="110"/>
      <c r="I132" s="92">
        <v>972153235.25459301</v>
      </c>
      <c r="J132" s="92"/>
      <c r="K132" s="12">
        <v>794729739.39456606</v>
      </c>
      <c r="L132" s="12">
        <v>587404930.61300695</v>
      </c>
      <c r="M132" s="12">
        <v>354903671.02007699</v>
      </c>
    </row>
    <row r="133" spans="3:13" s="1" customFormat="1" ht="11.1" customHeight="1" x14ac:dyDescent="0.15">
      <c r="C133" s="52">
        <v>45689</v>
      </c>
      <c r="D133" s="53">
        <v>49400</v>
      </c>
      <c r="E133" s="12">
        <v>122</v>
      </c>
      <c r="F133" s="54">
        <v>3711</v>
      </c>
      <c r="G133" s="110"/>
      <c r="H133" s="110"/>
      <c r="I133" s="92">
        <v>960573374.25068903</v>
      </c>
      <c r="J133" s="92"/>
      <c r="K133" s="12">
        <v>783931404.28483105</v>
      </c>
      <c r="L133" s="12">
        <v>577950013.45550203</v>
      </c>
      <c r="M133" s="12">
        <v>347712098.23582202</v>
      </c>
    </row>
    <row r="134" spans="3:13" s="1" customFormat="1" ht="11.1" customHeight="1" x14ac:dyDescent="0.15">
      <c r="C134" s="52">
        <v>45689</v>
      </c>
      <c r="D134" s="53">
        <v>49430</v>
      </c>
      <c r="E134" s="12">
        <v>123</v>
      </c>
      <c r="F134" s="54">
        <v>3741</v>
      </c>
      <c r="G134" s="110"/>
      <c r="H134" s="110"/>
      <c r="I134" s="92">
        <v>948865887.38682497</v>
      </c>
      <c r="J134" s="92"/>
      <c r="K134" s="12">
        <v>773105765.71751404</v>
      </c>
      <c r="L134" s="12">
        <v>568566012.48684597</v>
      </c>
      <c r="M134" s="12">
        <v>340664204.36840302</v>
      </c>
    </row>
    <row r="135" spans="3:13" s="1" customFormat="1" ht="11.1" customHeight="1" x14ac:dyDescent="0.15">
      <c r="C135" s="52">
        <v>45689</v>
      </c>
      <c r="D135" s="53">
        <v>49461</v>
      </c>
      <c r="E135" s="12">
        <v>124</v>
      </c>
      <c r="F135" s="54">
        <v>3772</v>
      </c>
      <c r="G135" s="110"/>
      <c r="H135" s="110"/>
      <c r="I135" s="92">
        <v>936917817.57300103</v>
      </c>
      <c r="J135" s="92"/>
      <c r="K135" s="12">
        <v>762076124.73145199</v>
      </c>
      <c r="L135" s="12">
        <v>559029120.57831502</v>
      </c>
      <c r="M135" s="12">
        <v>333531347.46898901</v>
      </c>
    </row>
    <row r="136" spans="3:13" s="1" customFormat="1" ht="11.1" customHeight="1" x14ac:dyDescent="0.15">
      <c r="C136" s="52">
        <v>45689</v>
      </c>
      <c r="D136" s="53">
        <v>49491</v>
      </c>
      <c r="E136" s="12">
        <v>125</v>
      </c>
      <c r="F136" s="54">
        <v>3802</v>
      </c>
      <c r="G136" s="110"/>
      <c r="H136" s="110"/>
      <c r="I136" s="92">
        <v>925624198.88921702</v>
      </c>
      <c r="J136" s="92"/>
      <c r="K136" s="12">
        <v>751654251.027601</v>
      </c>
      <c r="L136" s="12">
        <v>550026939.39115703</v>
      </c>
      <c r="M136" s="12">
        <v>326815217.993406</v>
      </c>
    </row>
    <row r="137" spans="3:13" s="1" customFormat="1" ht="11.1" customHeight="1" x14ac:dyDescent="0.15">
      <c r="C137" s="52">
        <v>45689</v>
      </c>
      <c r="D137" s="53">
        <v>49522</v>
      </c>
      <c r="E137" s="12">
        <v>126</v>
      </c>
      <c r="F137" s="54">
        <v>3833</v>
      </c>
      <c r="G137" s="110"/>
      <c r="H137" s="110"/>
      <c r="I137" s="92">
        <v>914424055.45547295</v>
      </c>
      <c r="J137" s="92"/>
      <c r="K137" s="12">
        <v>741299725.70840096</v>
      </c>
      <c r="L137" s="12">
        <v>541070399.30620694</v>
      </c>
      <c r="M137" s="12">
        <v>320131717.74112397</v>
      </c>
    </row>
    <row r="138" spans="3:13" s="1" customFormat="1" ht="11.1" customHeight="1" x14ac:dyDescent="0.15">
      <c r="C138" s="52">
        <v>45689</v>
      </c>
      <c r="D138" s="53">
        <v>49553</v>
      </c>
      <c r="E138" s="12">
        <v>127</v>
      </c>
      <c r="F138" s="54">
        <v>3864</v>
      </c>
      <c r="G138" s="110"/>
      <c r="H138" s="110"/>
      <c r="I138" s="92">
        <v>902668667.55176795</v>
      </c>
      <c r="J138" s="92"/>
      <c r="K138" s="12">
        <v>730528803.44692695</v>
      </c>
      <c r="L138" s="12">
        <v>531852705.57011098</v>
      </c>
      <c r="M138" s="12">
        <v>313345110.32613701</v>
      </c>
    </row>
    <row r="139" spans="3:13" s="1" customFormat="1" ht="11.1" customHeight="1" x14ac:dyDescent="0.15">
      <c r="C139" s="52">
        <v>45689</v>
      </c>
      <c r="D139" s="53">
        <v>49583</v>
      </c>
      <c r="E139" s="12">
        <v>128</v>
      </c>
      <c r="F139" s="54">
        <v>3894</v>
      </c>
      <c r="G139" s="110"/>
      <c r="H139" s="110"/>
      <c r="I139" s="92">
        <v>891674397.73810303</v>
      </c>
      <c r="J139" s="92"/>
      <c r="K139" s="12">
        <v>720446662.12035</v>
      </c>
      <c r="L139" s="12">
        <v>523221558.021029</v>
      </c>
      <c r="M139" s="12">
        <v>306996385.55505598</v>
      </c>
    </row>
    <row r="140" spans="3:13" s="1" customFormat="1" ht="11.1" customHeight="1" x14ac:dyDescent="0.15">
      <c r="C140" s="52">
        <v>45689</v>
      </c>
      <c r="D140" s="53">
        <v>49614</v>
      </c>
      <c r="E140" s="12">
        <v>129</v>
      </c>
      <c r="F140" s="54">
        <v>3925</v>
      </c>
      <c r="G140" s="110"/>
      <c r="H140" s="110"/>
      <c r="I140" s="92">
        <v>880757077.93447804</v>
      </c>
      <c r="J140" s="92"/>
      <c r="K140" s="12">
        <v>710418819.12925994</v>
      </c>
      <c r="L140" s="12">
        <v>514626737.69870901</v>
      </c>
      <c r="M140" s="12">
        <v>300674500.83239299</v>
      </c>
    </row>
    <row r="141" spans="3:13" s="1" customFormat="1" ht="11.1" customHeight="1" x14ac:dyDescent="0.15">
      <c r="C141" s="52">
        <v>45689</v>
      </c>
      <c r="D141" s="53">
        <v>49644</v>
      </c>
      <c r="E141" s="12">
        <v>130</v>
      </c>
      <c r="F141" s="54">
        <v>3955</v>
      </c>
      <c r="G141" s="110"/>
      <c r="H141" s="110"/>
      <c r="I141" s="92">
        <v>869868858.39089406</v>
      </c>
      <c r="J141" s="92"/>
      <c r="K141" s="12">
        <v>700484708.497136</v>
      </c>
      <c r="L141" s="12">
        <v>506181554.743159</v>
      </c>
      <c r="M141" s="12">
        <v>294528042.55417699</v>
      </c>
    </row>
    <row r="142" spans="3:13" s="1" customFormat="1" ht="11.1" customHeight="1" x14ac:dyDescent="0.15">
      <c r="C142" s="52">
        <v>45689</v>
      </c>
      <c r="D142" s="53">
        <v>49675</v>
      </c>
      <c r="E142" s="12">
        <v>131</v>
      </c>
      <c r="F142" s="54">
        <v>3986</v>
      </c>
      <c r="G142" s="110"/>
      <c r="H142" s="110"/>
      <c r="I142" s="92">
        <v>859018827.03735006</v>
      </c>
      <c r="J142" s="92"/>
      <c r="K142" s="12">
        <v>690574181.39049196</v>
      </c>
      <c r="L142" s="12">
        <v>497750937.23788899</v>
      </c>
      <c r="M142" s="12">
        <v>288395873.27577299</v>
      </c>
    </row>
    <row r="143" spans="3:13" s="1" customFormat="1" ht="11.1" customHeight="1" x14ac:dyDescent="0.15">
      <c r="C143" s="52">
        <v>45689</v>
      </c>
      <c r="D143" s="53">
        <v>49706</v>
      </c>
      <c r="E143" s="12">
        <v>132</v>
      </c>
      <c r="F143" s="54">
        <v>4017</v>
      </c>
      <c r="G143" s="110"/>
      <c r="H143" s="110"/>
      <c r="I143" s="92">
        <v>848197617.35384703</v>
      </c>
      <c r="J143" s="92"/>
      <c r="K143" s="12">
        <v>680718387.93993902</v>
      </c>
      <c r="L143" s="12">
        <v>489399277.89801198</v>
      </c>
      <c r="M143" s="12">
        <v>282355920.79921198</v>
      </c>
    </row>
    <row r="144" spans="3:13" s="1" customFormat="1" ht="11.1" customHeight="1" x14ac:dyDescent="0.15">
      <c r="C144" s="52">
        <v>45689</v>
      </c>
      <c r="D144" s="53">
        <v>49735</v>
      </c>
      <c r="E144" s="12">
        <v>133</v>
      </c>
      <c r="F144" s="54">
        <v>4046</v>
      </c>
      <c r="G144" s="110"/>
      <c r="H144" s="110"/>
      <c r="I144" s="92">
        <v>837409902.470384</v>
      </c>
      <c r="J144" s="92"/>
      <c r="K144" s="12">
        <v>670994357.08907199</v>
      </c>
      <c r="L144" s="12">
        <v>481260426.55247498</v>
      </c>
      <c r="M144" s="12">
        <v>276559940.933083</v>
      </c>
    </row>
    <row r="145" spans="3:13" s="1" customFormat="1" ht="11.1" customHeight="1" x14ac:dyDescent="0.15">
      <c r="C145" s="52">
        <v>45689</v>
      </c>
      <c r="D145" s="53">
        <v>49766</v>
      </c>
      <c r="E145" s="12">
        <v>134</v>
      </c>
      <c r="F145" s="54">
        <v>4077</v>
      </c>
      <c r="G145" s="110"/>
      <c r="H145" s="110"/>
      <c r="I145" s="92">
        <v>826684889.383955</v>
      </c>
      <c r="J145" s="92"/>
      <c r="K145" s="12">
        <v>661277207.81126106</v>
      </c>
      <c r="L145" s="12">
        <v>473084730.55085498</v>
      </c>
      <c r="M145" s="12">
        <v>270710232.92295003</v>
      </c>
    </row>
    <row r="146" spans="3:13" s="1" customFormat="1" ht="11.1" customHeight="1" x14ac:dyDescent="0.15">
      <c r="C146" s="52">
        <v>45689</v>
      </c>
      <c r="D146" s="53">
        <v>49796</v>
      </c>
      <c r="E146" s="12">
        <v>135</v>
      </c>
      <c r="F146" s="54">
        <v>4107</v>
      </c>
      <c r="G146" s="110"/>
      <c r="H146" s="110"/>
      <c r="I146" s="92">
        <v>816022764.83755898</v>
      </c>
      <c r="J146" s="92"/>
      <c r="K146" s="12">
        <v>651676994.33367801</v>
      </c>
      <c r="L146" s="12">
        <v>465069151.90699297</v>
      </c>
      <c r="M146" s="12">
        <v>265032637.68497601</v>
      </c>
    </row>
    <row r="147" spans="3:13" s="1" customFormat="1" ht="11.1" customHeight="1" x14ac:dyDescent="0.15">
      <c r="C147" s="52">
        <v>45689</v>
      </c>
      <c r="D147" s="53">
        <v>49827</v>
      </c>
      <c r="E147" s="12">
        <v>136</v>
      </c>
      <c r="F147" s="54">
        <v>4138</v>
      </c>
      <c r="G147" s="110"/>
      <c r="H147" s="110"/>
      <c r="I147" s="92">
        <v>805443600.88119805</v>
      </c>
      <c r="J147" s="92"/>
      <c r="K147" s="12">
        <v>642137495.18979204</v>
      </c>
      <c r="L147" s="12">
        <v>457095837.54703301</v>
      </c>
      <c r="M147" s="12">
        <v>259385509.81947699</v>
      </c>
    </row>
    <row r="148" spans="3:13" s="1" customFormat="1" ht="11.1" customHeight="1" x14ac:dyDescent="0.15">
      <c r="C148" s="52">
        <v>45689</v>
      </c>
      <c r="D148" s="53">
        <v>49857</v>
      </c>
      <c r="E148" s="12">
        <v>137</v>
      </c>
      <c r="F148" s="54">
        <v>4168</v>
      </c>
      <c r="G148" s="110"/>
      <c r="H148" s="110"/>
      <c r="I148" s="92">
        <v>795014263.52486897</v>
      </c>
      <c r="J148" s="92"/>
      <c r="K148" s="12">
        <v>632782376.26921999</v>
      </c>
      <c r="L148" s="12">
        <v>449327893.004103</v>
      </c>
      <c r="M148" s="12">
        <v>253932277.234238</v>
      </c>
    </row>
    <row r="149" spans="3:13" s="1" customFormat="1" ht="11.1" customHeight="1" x14ac:dyDescent="0.15">
      <c r="C149" s="52">
        <v>45689</v>
      </c>
      <c r="D149" s="53">
        <v>49888</v>
      </c>
      <c r="E149" s="12">
        <v>138</v>
      </c>
      <c r="F149" s="54">
        <v>4199</v>
      </c>
      <c r="G149" s="110"/>
      <c r="H149" s="110"/>
      <c r="I149" s="92">
        <v>784715244.66857398</v>
      </c>
      <c r="J149" s="92"/>
      <c r="K149" s="12">
        <v>623525649.37251699</v>
      </c>
      <c r="L149" s="12">
        <v>441628833.57738698</v>
      </c>
      <c r="M149" s="12">
        <v>248524133.418982</v>
      </c>
    </row>
    <row r="150" spans="3:13" s="1" customFormat="1" ht="11.1" customHeight="1" x14ac:dyDescent="0.15">
      <c r="C150" s="52">
        <v>45689</v>
      </c>
      <c r="D150" s="53">
        <v>49919</v>
      </c>
      <c r="E150" s="12">
        <v>139</v>
      </c>
      <c r="F150" s="54">
        <v>4230</v>
      </c>
      <c r="G150" s="110"/>
      <c r="H150" s="110"/>
      <c r="I150" s="92">
        <v>774509652.13231301</v>
      </c>
      <c r="J150" s="92"/>
      <c r="K150" s="12">
        <v>614372611.92280698</v>
      </c>
      <c r="L150" s="12">
        <v>434039282.59809601</v>
      </c>
      <c r="M150" s="12">
        <v>243218611.21576101</v>
      </c>
    </row>
    <row r="151" spans="3:13" s="1" customFormat="1" ht="11.1" customHeight="1" x14ac:dyDescent="0.15">
      <c r="C151" s="52">
        <v>45689</v>
      </c>
      <c r="D151" s="53">
        <v>49949</v>
      </c>
      <c r="E151" s="12">
        <v>140</v>
      </c>
      <c r="F151" s="54">
        <v>4260</v>
      </c>
      <c r="G151" s="110"/>
      <c r="H151" s="110"/>
      <c r="I151" s="92">
        <v>764393426.746086</v>
      </c>
      <c r="J151" s="92"/>
      <c r="K151" s="12">
        <v>605352745.99535799</v>
      </c>
      <c r="L151" s="12">
        <v>426614364.06780201</v>
      </c>
      <c r="M151" s="12">
        <v>238078032.48435801</v>
      </c>
    </row>
    <row r="152" spans="3:13" s="1" customFormat="1" ht="11.1" customHeight="1" x14ac:dyDescent="0.15">
      <c r="C152" s="52">
        <v>45689</v>
      </c>
      <c r="D152" s="53">
        <v>49980</v>
      </c>
      <c r="E152" s="12">
        <v>141</v>
      </c>
      <c r="F152" s="54">
        <v>4291</v>
      </c>
      <c r="G152" s="110"/>
      <c r="H152" s="110"/>
      <c r="I152" s="92">
        <v>754380102.77989101</v>
      </c>
      <c r="J152" s="92"/>
      <c r="K152" s="12">
        <v>596409533.81738698</v>
      </c>
      <c r="L152" s="12">
        <v>419242813.94204402</v>
      </c>
      <c r="M152" s="12">
        <v>232973271.17356601</v>
      </c>
    </row>
    <row r="153" spans="3:13" s="1" customFormat="1" ht="11.1" customHeight="1" x14ac:dyDescent="0.15">
      <c r="C153" s="52">
        <v>45689</v>
      </c>
      <c r="D153" s="53">
        <v>50010</v>
      </c>
      <c r="E153" s="12">
        <v>142</v>
      </c>
      <c r="F153" s="54">
        <v>4321</v>
      </c>
      <c r="G153" s="110"/>
      <c r="H153" s="110"/>
      <c r="I153" s="92">
        <v>744463204.56197095</v>
      </c>
      <c r="J153" s="92"/>
      <c r="K153" s="12">
        <v>587603196.80499804</v>
      </c>
      <c r="L153" s="12">
        <v>412035814.83929998</v>
      </c>
      <c r="M153" s="12">
        <v>228029755.23526999</v>
      </c>
    </row>
    <row r="154" spans="3:13" s="1" customFormat="1" ht="11.1" customHeight="1" x14ac:dyDescent="0.15">
      <c r="C154" s="52">
        <v>45689</v>
      </c>
      <c r="D154" s="53">
        <v>50041</v>
      </c>
      <c r="E154" s="12">
        <v>143</v>
      </c>
      <c r="F154" s="54">
        <v>4352</v>
      </c>
      <c r="G154" s="110"/>
      <c r="H154" s="110"/>
      <c r="I154" s="92">
        <v>734615021.02408004</v>
      </c>
      <c r="J154" s="92"/>
      <c r="K154" s="12">
        <v>578846612.17590797</v>
      </c>
      <c r="L154" s="12">
        <v>404863295.75138497</v>
      </c>
      <c r="M154" s="12">
        <v>223111306.57109699</v>
      </c>
    </row>
    <row r="155" spans="3:13" s="1" customFormat="1" ht="11.1" customHeight="1" x14ac:dyDescent="0.15">
      <c r="C155" s="52">
        <v>45689</v>
      </c>
      <c r="D155" s="53">
        <v>50072</v>
      </c>
      <c r="E155" s="12">
        <v>144</v>
      </c>
      <c r="F155" s="54">
        <v>4383</v>
      </c>
      <c r="G155" s="110"/>
      <c r="H155" s="110"/>
      <c r="I155" s="92">
        <v>724317652.24621701</v>
      </c>
      <c r="J155" s="92"/>
      <c r="K155" s="12">
        <v>569764701.53643799</v>
      </c>
      <c r="L155" s="12">
        <v>397497629.61793101</v>
      </c>
      <c r="M155" s="12">
        <v>218124443.425917</v>
      </c>
    </row>
    <row r="156" spans="3:13" s="1" customFormat="1" ht="11.1" customHeight="1" x14ac:dyDescent="0.15">
      <c r="C156" s="52">
        <v>45689</v>
      </c>
      <c r="D156" s="53">
        <v>50100</v>
      </c>
      <c r="E156" s="12">
        <v>145</v>
      </c>
      <c r="F156" s="54">
        <v>4411</v>
      </c>
      <c r="G156" s="110"/>
      <c r="H156" s="110"/>
      <c r="I156" s="92">
        <v>714698377.96838105</v>
      </c>
      <c r="J156" s="92"/>
      <c r="K156" s="12">
        <v>561336639.06903696</v>
      </c>
      <c r="L156" s="12">
        <v>390718081.09412402</v>
      </c>
      <c r="M156" s="12">
        <v>213583802.20719901</v>
      </c>
    </row>
    <row r="157" spans="3:13" s="1" customFormat="1" ht="11.1" customHeight="1" x14ac:dyDescent="0.15">
      <c r="C157" s="52">
        <v>45689</v>
      </c>
      <c r="D157" s="53">
        <v>50131</v>
      </c>
      <c r="E157" s="12">
        <v>146</v>
      </c>
      <c r="F157" s="54">
        <v>4442</v>
      </c>
      <c r="G157" s="110"/>
      <c r="H157" s="110"/>
      <c r="I157" s="92">
        <v>705151286.80057597</v>
      </c>
      <c r="J157" s="92"/>
      <c r="K157" s="12">
        <v>552898835.69826198</v>
      </c>
      <c r="L157" s="12">
        <v>383866212.44818598</v>
      </c>
      <c r="M157" s="12">
        <v>208949488.02087799</v>
      </c>
    </row>
    <row r="158" spans="3:13" s="1" customFormat="1" ht="11.1" customHeight="1" x14ac:dyDescent="0.15">
      <c r="C158" s="52">
        <v>45689</v>
      </c>
      <c r="D158" s="53">
        <v>50161</v>
      </c>
      <c r="E158" s="12">
        <v>147</v>
      </c>
      <c r="F158" s="54">
        <v>4472</v>
      </c>
      <c r="G158" s="110"/>
      <c r="H158" s="110"/>
      <c r="I158" s="92">
        <v>695660495.06279802</v>
      </c>
      <c r="J158" s="92"/>
      <c r="K158" s="12">
        <v>544561927.10368502</v>
      </c>
      <c r="L158" s="12">
        <v>377147518.01225197</v>
      </c>
      <c r="M158" s="12">
        <v>204450775.02422199</v>
      </c>
    </row>
    <row r="159" spans="3:13" s="1" customFormat="1" ht="11.1" customHeight="1" x14ac:dyDescent="0.15">
      <c r="C159" s="52">
        <v>45689</v>
      </c>
      <c r="D159" s="53">
        <v>50192</v>
      </c>
      <c r="E159" s="12">
        <v>148</v>
      </c>
      <c r="F159" s="54">
        <v>4503</v>
      </c>
      <c r="G159" s="110"/>
      <c r="H159" s="110"/>
      <c r="I159" s="92">
        <v>686155190.05505002</v>
      </c>
      <c r="J159" s="92"/>
      <c r="K159" s="12">
        <v>536210192.203538</v>
      </c>
      <c r="L159" s="12">
        <v>370418899.486408</v>
      </c>
      <c r="M159" s="12">
        <v>199952695.86776099</v>
      </c>
    </row>
    <row r="160" spans="3:13" s="1" customFormat="1" ht="11.1" customHeight="1" x14ac:dyDescent="0.15">
      <c r="C160" s="52">
        <v>45689</v>
      </c>
      <c r="D160" s="53">
        <v>50222</v>
      </c>
      <c r="E160" s="12">
        <v>149</v>
      </c>
      <c r="F160" s="54">
        <v>4533</v>
      </c>
      <c r="G160" s="110"/>
      <c r="H160" s="110"/>
      <c r="I160" s="92">
        <v>676760602.40732896</v>
      </c>
      <c r="J160" s="92"/>
      <c r="K160" s="12">
        <v>528000508.46007401</v>
      </c>
      <c r="L160" s="12">
        <v>363849833.437603</v>
      </c>
      <c r="M160" s="12">
        <v>195601594.47580099</v>
      </c>
    </row>
    <row r="161" spans="3:13" s="1" customFormat="1" ht="11.1" customHeight="1" x14ac:dyDescent="0.15">
      <c r="C161" s="52">
        <v>45689</v>
      </c>
      <c r="D161" s="53">
        <v>50253</v>
      </c>
      <c r="E161" s="12">
        <v>150</v>
      </c>
      <c r="F161" s="54">
        <v>4564</v>
      </c>
      <c r="G161" s="110"/>
      <c r="H161" s="110"/>
      <c r="I161" s="92">
        <v>667411188.07963896</v>
      </c>
      <c r="J161" s="92"/>
      <c r="K161" s="12">
        <v>519823051.22857898</v>
      </c>
      <c r="L161" s="12">
        <v>357303661.48900598</v>
      </c>
      <c r="M161" s="12">
        <v>191268871.932659</v>
      </c>
    </row>
    <row r="162" spans="3:13" s="1" customFormat="1" ht="11.1" customHeight="1" x14ac:dyDescent="0.15">
      <c r="C162" s="52">
        <v>45689</v>
      </c>
      <c r="D162" s="53">
        <v>50284</v>
      </c>
      <c r="E162" s="12">
        <v>151</v>
      </c>
      <c r="F162" s="54">
        <v>4595</v>
      </c>
      <c r="G162" s="110"/>
      <c r="H162" s="110"/>
      <c r="I162" s="92">
        <v>658113146.57197797</v>
      </c>
      <c r="J162" s="92"/>
      <c r="K162" s="12">
        <v>511711758.87539899</v>
      </c>
      <c r="L162" s="12">
        <v>350833795.90805799</v>
      </c>
      <c r="M162" s="12">
        <v>187010017.89827099</v>
      </c>
    </row>
    <row r="163" spans="3:13" s="1" customFormat="1" ht="11.1" customHeight="1" x14ac:dyDescent="0.15">
      <c r="C163" s="52">
        <v>45689</v>
      </c>
      <c r="D163" s="53">
        <v>50314</v>
      </c>
      <c r="E163" s="12">
        <v>152</v>
      </c>
      <c r="F163" s="54">
        <v>4625</v>
      </c>
      <c r="G163" s="110"/>
      <c r="H163" s="110"/>
      <c r="I163" s="92">
        <v>648883498.114344</v>
      </c>
      <c r="J163" s="92"/>
      <c r="K163" s="12">
        <v>503707155.76246202</v>
      </c>
      <c r="L163" s="12">
        <v>344495785.60864002</v>
      </c>
      <c r="M163" s="12">
        <v>182878834.877565</v>
      </c>
    </row>
    <row r="164" spans="3:13" s="1" customFormat="1" ht="11.1" customHeight="1" x14ac:dyDescent="0.15">
      <c r="C164" s="52">
        <v>45689</v>
      </c>
      <c r="D164" s="53">
        <v>50345</v>
      </c>
      <c r="E164" s="12">
        <v>153</v>
      </c>
      <c r="F164" s="54">
        <v>4656</v>
      </c>
      <c r="G164" s="110"/>
      <c r="H164" s="110"/>
      <c r="I164" s="92">
        <v>639720263.46673906</v>
      </c>
      <c r="J164" s="92"/>
      <c r="K164" s="12">
        <v>495751774.492226</v>
      </c>
      <c r="L164" s="12">
        <v>338192648.64895999</v>
      </c>
      <c r="M164" s="12">
        <v>178772336.15398201</v>
      </c>
    </row>
    <row r="165" spans="3:13" s="1" customFormat="1" ht="11.1" customHeight="1" x14ac:dyDescent="0.15">
      <c r="C165" s="52">
        <v>45689</v>
      </c>
      <c r="D165" s="53">
        <v>50375</v>
      </c>
      <c r="E165" s="12">
        <v>154</v>
      </c>
      <c r="F165" s="54">
        <v>4686</v>
      </c>
      <c r="G165" s="110"/>
      <c r="H165" s="110"/>
      <c r="I165" s="92">
        <v>630559723.54916501</v>
      </c>
      <c r="J165" s="92"/>
      <c r="K165" s="12">
        <v>487850728.046417</v>
      </c>
      <c r="L165" s="12">
        <v>331983584.954808</v>
      </c>
      <c r="M165" s="12">
        <v>174770788.757893</v>
      </c>
    </row>
    <row r="166" spans="3:13" s="1" customFormat="1" ht="11.1" customHeight="1" x14ac:dyDescent="0.15">
      <c r="C166" s="52">
        <v>45689</v>
      </c>
      <c r="D166" s="53">
        <v>50406</v>
      </c>
      <c r="E166" s="12">
        <v>155</v>
      </c>
      <c r="F166" s="54">
        <v>4717</v>
      </c>
      <c r="G166" s="110"/>
      <c r="H166" s="110"/>
      <c r="I166" s="92">
        <v>621522869.59161997</v>
      </c>
      <c r="J166" s="92"/>
      <c r="K166" s="12">
        <v>480043532.552122</v>
      </c>
      <c r="L166" s="12">
        <v>325839978.786946</v>
      </c>
      <c r="M166" s="12">
        <v>170809973.07908401</v>
      </c>
    </row>
    <row r="167" spans="3:13" s="1" customFormat="1" ht="11.1" customHeight="1" x14ac:dyDescent="0.15">
      <c r="C167" s="52">
        <v>45689</v>
      </c>
      <c r="D167" s="53">
        <v>50437</v>
      </c>
      <c r="E167" s="12">
        <v>156</v>
      </c>
      <c r="F167" s="54">
        <v>4748</v>
      </c>
      <c r="G167" s="110"/>
      <c r="H167" s="110"/>
      <c r="I167" s="92">
        <v>612535795.94410503</v>
      </c>
      <c r="J167" s="92"/>
      <c r="K167" s="12">
        <v>472299800.275545</v>
      </c>
      <c r="L167" s="12">
        <v>319768441.77786702</v>
      </c>
      <c r="M167" s="12">
        <v>166917194.13124901</v>
      </c>
    </row>
    <row r="168" spans="3:13" s="1" customFormat="1" ht="11.1" customHeight="1" x14ac:dyDescent="0.15">
      <c r="C168" s="52">
        <v>45689</v>
      </c>
      <c r="D168" s="53">
        <v>50465</v>
      </c>
      <c r="E168" s="12">
        <v>157</v>
      </c>
      <c r="F168" s="54">
        <v>4776</v>
      </c>
      <c r="G168" s="110"/>
      <c r="H168" s="110"/>
      <c r="I168" s="92">
        <v>603621604.87661803</v>
      </c>
      <c r="J168" s="92"/>
      <c r="K168" s="12">
        <v>464713391.01952302</v>
      </c>
      <c r="L168" s="12">
        <v>313909270.74480301</v>
      </c>
      <c r="M168" s="12">
        <v>163231746.81432399</v>
      </c>
    </row>
    <row r="169" spans="3:13" s="1" customFormat="1" ht="11.1" customHeight="1" x14ac:dyDescent="0.15">
      <c r="C169" s="52">
        <v>45689</v>
      </c>
      <c r="D169" s="53">
        <v>50496</v>
      </c>
      <c r="E169" s="12">
        <v>158</v>
      </c>
      <c r="F169" s="54">
        <v>4807</v>
      </c>
      <c r="G169" s="110"/>
      <c r="H169" s="110"/>
      <c r="I169" s="92">
        <v>594808894.40916097</v>
      </c>
      <c r="J169" s="92"/>
      <c r="K169" s="12">
        <v>457152021.54509199</v>
      </c>
      <c r="L169" s="12">
        <v>308016294.79092503</v>
      </c>
      <c r="M169" s="12">
        <v>159489023.17257801</v>
      </c>
    </row>
    <row r="170" spans="3:13" s="1" customFormat="1" ht="11.1" customHeight="1" x14ac:dyDescent="0.15">
      <c r="C170" s="52">
        <v>45689</v>
      </c>
      <c r="D170" s="53">
        <v>50526</v>
      </c>
      <c r="E170" s="12">
        <v>159</v>
      </c>
      <c r="F170" s="54">
        <v>4837</v>
      </c>
      <c r="G170" s="110"/>
      <c r="H170" s="110"/>
      <c r="I170" s="92">
        <v>585986271.28173304</v>
      </c>
      <c r="J170" s="92"/>
      <c r="K170" s="12">
        <v>449631979.38747501</v>
      </c>
      <c r="L170" s="12">
        <v>302203860.015957</v>
      </c>
      <c r="M170" s="12">
        <v>155837939.20968199</v>
      </c>
    </row>
    <row r="171" spans="3:13" s="1" customFormat="1" ht="11.1" customHeight="1" x14ac:dyDescent="0.15">
      <c r="C171" s="52">
        <v>45689</v>
      </c>
      <c r="D171" s="53">
        <v>50557</v>
      </c>
      <c r="E171" s="12">
        <v>160</v>
      </c>
      <c r="F171" s="54">
        <v>4868</v>
      </c>
      <c r="G171" s="110"/>
      <c r="H171" s="110"/>
      <c r="I171" s="92">
        <v>577306876.98433495</v>
      </c>
      <c r="J171" s="92"/>
      <c r="K171" s="12">
        <v>442220896.680085</v>
      </c>
      <c r="L171" s="12">
        <v>296466870.35511899</v>
      </c>
      <c r="M171" s="12">
        <v>152232008.58713499</v>
      </c>
    </row>
    <row r="172" spans="3:13" s="1" customFormat="1" ht="11.1" customHeight="1" x14ac:dyDescent="0.15">
      <c r="C172" s="52">
        <v>45689</v>
      </c>
      <c r="D172" s="53">
        <v>50587</v>
      </c>
      <c r="E172" s="12">
        <v>161</v>
      </c>
      <c r="F172" s="54">
        <v>4898</v>
      </c>
      <c r="G172" s="110"/>
      <c r="H172" s="110"/>
      <c r="I172" s="92">
        <v>568493008.33696699</v>
      </c>
      <c r="J172" s="92"/>
      <c r="K172" s="12">
        <v>434754632.35251403</v>
      </c>
      <c r="L172" s="12">
        <v>290744088.56564701</v>
      </c>
      <c r="M172" s="12">
        <v>148681449.24959099</v>
      </c>
    </row>
    <row r="173" spans="3:13" s="1" customFormat="1" ht="11.1" customHeight="1" x14ac:dyDescent="0.15">
      <c r="C173" s="52">
        <v>45689</v>
      </c>
      <c r="D173" s="53">
        <v>50618</v>
      </c>
      <c r="E173" s="12">
        <v>162</v>
      </c>
      <c r="F173" s="54">
        <v>4929</v>
      </c>
      <c r="G173" s="110"/>
      <c r="H173" s="110"/>
      <c r="I173" s="92">
        <v>559408947.10962903</v>
      </c>
      <c r="J173" s="92"/>
      <c r="K173" s="12">
        <v>427082009.50002301</v>
      </c>
      <c r="L173" s="12">
        <v>284886615.39524299</v>
      </c>
      <c r="M173" s="12">
        <v>145068979.99459699</v>
      </c>
    </row>
    <row r="174" spans="3:13" s="1" customFormat="1" ht="11.1" customHeight="1" x14ac:dyDescent="0.15">
      <c r="C174" s="52">
        <v>45689</v>
      </c>
      <c r="D174" s="53">
        <v>50649</v>
      </c>
      <c r="E174" s="12">
        <v>163</v>
      </c>
      <c r="F174" s="54">
        <v>4960</v>
      </c>
      <c r="G174" s="110"/>
      <c r="H174" s="110"/>
      <c r="I174" s="92">
        <v>550730295.78232002</v>
      </c>
      <c r="J174" s="92"/>
      <c r="K174" s="12">
        <v>419743148.81501102</v>
      </c>
      <c r="L174" s="12">
        <v>279279126.30320501</v>
      </c>
      <c r="M174" s="12">
        <v>141611201.83232901</v>
      </c>
    </row>
    <row r="175" spans="3:13" s="1" customFormat="1" ht="11.1" customHeight="1" x14ac:dyDescent="0.15">
      <c r="C175" s="52">
        <v>45689</v>
      </c>
      <c r="D175" s="53">
        <v>50679</v>
      </c>
      <c r="E175" s="12">
        <v>164</v>
      </c>
      <c r="F175" s="54">
        <v>4990</v>
      </c>
      <c r="G175" s="110"/>
      <c r="H175" s="110"/>
      <c r="I175" s="92">
        <v>542242897.14504099</v>
      </c>
      <c r="J175" s="92"/>
      <c r="K175" s="12">
        <v>412596064.00594097</v>
      </c>
      <c r="L175" s="12">
        <v>273848085.42763197</v>
      </c>
      <c r="M175" s="12">
        <v>138288136.34521699</v>
      </c>
    </row>
    <row r="176" spans="3:13" s="1" customFormat="1" ht="11.1" customHeight="1" x14ac:dyDescent="0.15">
      <c r="C176" s="52">
        <v>45689</v>
      </c>
      <c r="D176" s="53">
        <v>50710</v>
      </c>
      <c r="E176" s="12">
        <v>165</v>
      </c>
      <c r="F176" s="54">
        <v>5021</v>
      </c>
      <c r="G176" s="110"/>
      <c r="H176" s="110"/>
      <c r="I176" s="92">
        <v>533799353.67779303</v>
      </c>
      <c r="J176" s="92"/>
      <c r="K176" s="12">
        <v>405482421.54708099</v>
      </c>
      <c r="L176" s="12">
        <v>268442177.27144003</v>
      </c>
      <c r="M176" s="12">
        <v>134984091.24515101</v>
      </c>
    </row>
    <row r="177" spans="3:13" s="1" customFormat="1" ht="11.1" customHeight="1" x14ac:dyDescent="0.15">
      <c r="C177" s="52">
        <v>45689</v>
      </c>
      <c r="D177" s="53">
        <v>50740</v>
      </c>
      <c r="E177" s="12">
        <v>166</v>
      </c>
      <c r="F177" s="54">
        <v>5051</v>
      </c>
      <c r="G177" s="110"/>
      <c r="H177" s="110"/>
      <c r="I177" s="92">
        <v>525388354.990574</v>
      </c>
      <c r="J177" s="92"/>
      <c r="K177" s="12">
        <v>398438219.60214198</v>
      </c>
      <c r="L177" s="12">
        <v>263129462.926999</v>
      </c>
      <c r="M177" s="12">
        <v>131770258.284668</v>
      </c>
    </row>
    <row r="178" spans="3:13" s="1" customFormat="1" ht="11.1" customHeight="1" x14ac:dyDescent="0.15">
      <c r="C178" s="52">
        <v>45689</v>
      </c>
      <c r="D178" s="53">
        <v>50771</v>
      </c>
      <c r="E178" s="12">
        <v>167</v>
      </c>
      <c r="F178" s="54">
        <v>5082</v>
      </c>
      <c r="G178" s="110"/>
      <c r="H178" s="110"/>
      <c r="I178" s="92">
        <v>517009525.94581699</v>
      </c>
      <c r="J178" s="92"/>
      <c r="K178" s="12">
        <v>391418972.30787098</v>
      </c>
      <c r="L178" s="12">
        <v>257836533.53516999</v>
      </c>
      <c r="M178" s="12">
        <v>128572767.230893</v>
      </c>
    </row>
    <row r="179" spans="3:13" s="1" customFormat="1" ht="11.1" customHeight="1" x14ac:dyDescent="0.15">
      <c r="C179" s="52">
        <v>45689</v>
      </c>
      <c r="D179" s="53">
        <v>50802</v>
      </c>
      <c r="E179" s="12">
        <v>168</v>
      </c>
      <c r="F179" s="54">
        <v>5113</v>
      </c>
      <c r="G179" s="110"/>
      <c r="H179" s="110"/>
      <c r="I179" s="92">
        <v>508647532.50106698</v>
      </c>
      <c r="J179" s="92"/>
      <c r="K179" s="12">
        <v>384435113.48880798</v>
      </c>
      <c r="L179" s="12">
        <v>252592076.17109501</v>
      </c>
      <c r="M179" s="12">
        <v>125424067.157895</v>
      </c>
    </row>
    <row r="180" spans="3:13" s="1" customFormat="1" ht="11.1" customHeight="1" x14ac:dyDescent="0.15">
      <c r="C180" s="52">
        <v>45689</v>
      </c>
      <c r="D180" s="53">
        <v>50830</v>
      </c>
      <c r="E180" s="12">
        <v>169</v>
      </c>
      <c r="F180" s="54">
        <v>5141</v>
      </c>
      <c r="G180" s="110"/>
      <c r="H180" s="110"/>
      <c r="I180" s="92">
        <v>500329941.86632597</v>
      </c>
      <c r="J180" s="92"/>
      <c r="K180" s="12">
        <v>377569341.94937599</v>
      </c>
      <c r="L180" s="12">
        <v>247511004.89460799</v>
      </c>
      <c r="M180" s="12">
        <v>122430798.413883</v>
      </c>
    </row>
    <row r="181" spans="3:13" s="1" customFormat="1" ht="11.1" customHeight="1" x14ac:dyDescent="0.15">
      <c r="C181" s="52">
        <v>45689</v>
      </c>
      <c r="D181" s="53">
        <v>50861</v>
      </c>
      <c r="E181" s="12">
        <v>170</v>
      </c>
      <c r="F181" s="54">
        <v>5172</v>
      </c>
      <c r="G181" s="110"/>
      <c r="H181" s="110"/>
      <c r="I181" s="92">
        <v>492043696.64159399</v>
      </c>
      <c r="J181" s="92"/>
      <c r="K181" s="12">
        <v>370686424.21987301</v>
      </c>
      <c r="L181" s="12">
        <v>242380995.17168999</v>
      </c>
      <c r="M181" s="12">
        <v>119385436.63442799</v>
      </c>
    </row>
    <row r="182" spans="3:13" s="1" customFormat="1" ht="11.1" customHeight="1" x14ac:dyDescent="0.15">
      <c r="C182" s="52">
        <v>45689</v>
      </c>
      <c r="D182" s="53">
        <v>50891</v>
      </c>
      <c r="E182" s="12">
        <v>171</v>
      </c>
      <c r="F182" s="54">
        <v>5202</v>
      </c>
      <c r="G182" s="110"/>
      <c r="H182" s="110"/>
      <c r="I182" s="92">
        <v>483673971.60687202</v>
      </c>
      <c r="J182" s="92"/>
      <c r="K182" s="12">
        <v>363782904.14278102</v>
      </c>
      <c r="L182" s="12">
        <v>237281531.213025</v>
      </c>
      <c r="M182" s="12">
        <v>116394593.40843099</v>
      </c>
    </row>
    <row r="183" spans="3:13" s="1" customFormat="1" ht="11.1" customHeight="1" x14ac:dyDescent="0.15">
      <c r="C183" s="52">
        <v>45689</v>
      </c>
      <c r="D183" s="53">
        <v>50922</v>
      </c>
      <c r="E183" s="12">
        <v>172</v>
      </c>
      <c r="F183" s="54">
        <v>5233</v>
      </c>
      <c r="G183" s="110"/>
      <c r="H183" s="110"/>
      <c r="I183" s="92">
        <v>475499672.282157</v>
      </c>
      <c r="J183" s="92"/>
      <c r="K183" s="12">
        <v>357028240.60183901</v>
      </c>
      <c r="L183" s="12">
        <v>232283474.300318</v>
      </c>
      <c r="M183" s="12">
        <v>113460267.74964499</v>
      </c>
    </row>
    <row r="184" spans="3:13" s="1" customFormat="1" ht="11.1" customHeight="1" x14ac:dyDescent="0.15">
      <c r="C184" s="52">
        <v>45689</v>
      </c>
      <c r="D184" s="53">
        <v>50952</v>
      </c>
      <c r="E184" s="12">
        <v>173</v>
      </c>
      <c r="F184" s="54">
        <v>5263</v>
      </c>
      <c r="G184" s="110"/>
      <c r="H184" s="110"/>
      <c r="I184" s="92">
        <v>467414628.32745099</v>
      </c>
      <c r="J184" s="92"/>
      <c r="K184" s="12">
        <v>350381532.84329599</v>
      </c>
      <c r="L184" s="12">
        <v>227398041.00912699</v>
      </c>
      <c r="M184" s="12">
        <v>110618634.55043501</v>
      </c>
    </row>
    <row r="185" spans="3:13" s="1" customFormat="1" ht="11.1" customHeight="1" x14ac:dyDescent="0.15">
      <c r="C185" s="52">
        <v>45689</v>
      </c>
      <c r="D185" s="53">
        <v>50983</v>
      </c>
      <c r="E185" s="12">
        <v>174</v>
      </c>
      <c r="F185" s="54">
        <v>5294</v>
      </c>
      <c r="G185" s="110"/>
      <c r="H185" s="110"/>
      <c r="I185" s="92">
        <v>459380949.42275399</v>
      </c>
      <c r="J185" s="92"/>
      <c r="K185" s="12">
        <v>343775298.80445498</v>
      </c>
      <c r="L185" s="12">
        <v>222543170.942157</v>
      </c>
      <c r="M185" s="12">
        <v>107798437.457141</v>
      </c>
    </row>
    <row r="186" spans="3:13" s="1" customFormat="1" ht="11.1" customHeight="1" x14ac:dyDescent="0.15">
      <c r="C186" s="52">
        <v>45689</v>
      </c>
      <c r="D186" s="53">
        <v>51014</v>
      </c>
      <c r="E186" s="12">
        <v>175</v>
      </c>
      <c r="F186" s="54">
        <v>5325</v>
      </c>
      <c r="G186" s="110"/>
      <c r="H186" s="110"/>
      <c r="I186" s="92">
        <v>451437182.20806599</v>
      </c>
      <c r="J186" s="92"/>
      <c r="K186" s="12">
        <v>337257636.97468102</v>
      </c>
      <c r="L186" s="12">
        <v>217768715.414453</v>
      </c>
      <c r="M186" s="12">
        <v>105038933.312227</v>
      </c>
    </row>
    <row r="187" spans="3:13" s="1" customFormat="1" ht="11.1" customHeight="1" x14ac:dyDescent="0.15">
      <c r="C187" s="52">
        <v>45689</v>
      </c>
      <c r="D187" s="53">
        <v>51044</v>
      </c>
      <c r="E187" s="12">
        <v>176</v>
      </c>
      <c r="F187" s="54">
        <v>5355</v>
      </c>
      <c r="G187" s="110"/>
      <c r="H187" s="110"/>
      <c r="I187" s="92">
        <v>443609903.94338602</v>
      </c>
      <c r="J187" s="92"/>
      <c r="K187" s="12">
        <v>330866090.76354003</v>
      </c>
      <c r="L187" s="12">
        <v>213115836.984862</v>
      </c>
      <c r="M187" s="12">
        <v>102373280.67041101</v>
      </c>
    </row>
    <row r="188" spans="3:13" s="1" customFormat="1" ht="11.1" customHeight="1" x14ac:dyDescent="0.15">
      <c r="C188" s="52">
        <v>45689</v>
      </c>
      <c r="D188" s="53">
        <v>51075</v>
      </c>
      <c r="E188" s="12">
        <v>177</v>
      </c>
      <c r="F188" s="54">
        <v>5386</v>
      </c>
      <c r="G188" s="110"/>
      <c r="H188" s="110"/>
      <c r="I188" s="92">
        <v>435861063.15871602</v>
      </c>
      <c r="J188" s="92"/>
      <c r="K188" s="12">
        <v>324535253.11293</v>
      </c>
      <c r="L188" s="12">
        <v>208506422.23484001</v>
      </c>
      <c r="M188" s="12">
        <v>99734853.204336196</v>
      </c>
    </row>
    <row r="189" spans="3:13" s="1" customFormat="1" ht="11.1" customHeight="1" x14ac:dyDescent="0.15">
      <c r="C189" s="52">
        <v>45689</v>
      </c>
      <c r="D189" s="53">
        <v>51105</v>
      </c>
      <c r="E189" s="12">
        <v>178</v>
      </c>
      <c r="F189" s="54">
        <v>5416</v>
      </c>
      <c r="G189" s="110"/>
      <c r="H189" s="110"/>
      <c r="I189" s="92">
        <v>427583342.394054</v>
      </c>
      <c r="J189" s="92"/>
      <c r="K189" s="12">
        <v>317849215.52293801</v>
      </c>
      <c r="L189" s="12">
        <v>203708179.651472</v>
      </c>
      <c r="M189" s="12">
        <v>97040286.010978401</v>
      </c>
    </row>
    <row r="190" spans="3:13" s="1" customFormat="1" ht="11.1" customHeight="1" x14ac:dyDescent="0.15">
      <c r="C190" s="52">
        <v>45689</v>
      </c>
      <c r="D190" s="53">
        <v>51136</v>
      </c>
      <c r="E190" s="12">
        <v>179</v>
      </c>
      <c r="F190" s="54">
        <v>5447</v>
      </c>
      <c r="G190" s="110"/>
      <c r="H190" s="110"/>
      <c r="I190" s="92">
        <v>419996914.58940101</v>
      </c>
      <c r="J190" s="92"/>
      <c r="K190" s="12">
        <v>311680222.40819103</v>
      </c>
      <c r="L190" s="12">
        <v>199246481.997217</v>
      </c>
      <c r="M190" s="12">
        <v>94512854.8273637</v>
      </c>
    </row>
    <row r="191" spans="3:13" s="1" customFormat="1" ht="11.1" customHeight="1" x14ac:dyDescent="0.15">
      <c r="C191" s="52">
        <v>45689</v>
      </c>
      <c r="D191" s="53">
        <v>51167</v>
      </c>
      <c r="E191" s="12">
        <v>180</v>
      </c>
      <c r="F191" s="54">
        <v>5478</v>
      </c>
      <c r="G191" s="110"/>
      <c r="H191" s="110"/>
      <c r="I191" s="92">
        <v>412454321.62475699</v>
      </c>
      <c r="J191" s="92"/>
      <c r="K191" s="12">
        <v>305563715.79988903</v>
      </c>
      <c r="L191" s="12">
        <v>194839628.30306399</v>
      </c>
      <c r="M191" s="12">
        <v>92030997.975487798</v>
      </c>
    </row>
    <row r="192" spans="3:13" s="1" customFormat="1" ht="11.1" customHeight="1" x14ac:dyDescent="0.15">
      <c r="C192" s="52">
        <v>45689</v>
      </c>
      <c r="D192" s="53">
        <v>51196</v>
      </c>
      <c r="E192" s="12">
        <v>181</v>
      </c>
      <c r="F192" s="54">
        <v>5507</v>
      </c>
      <c r="G192" s="110"/>
      <c r="H192" s="110"/>
      <c r="I192" s="92">
        <v>404971260.33012199</v>
      </c>
      <c r="J192" s="92"/>
      <c r="K192" s="12">
        <v>299543892.84012198</v>
      </c>
      <c r="L192" s="12">
        <v>190546695.27735099</v>
      </c>
      <c r="M192" s="12">
        <v>89646596.828774199</v>
      </c>
    </row>
    <row r="193" spans="3:13" s="1" customFormat="1" ht="11.1" customHeight="1" x14ac:dyDescent="0.15">
      <c r="C193" s="52">
        <v>45689</v>
      </c>
      <c r="D193" s="53">
        <v>51227</v>
      </c>
      <c r="E193" s="12">
        <v>182</v>
      </c>
      <c r="F193" s="54">
        <v>5538</v>
      </c>
      <c r="G193" s="110"/>
      <c r="H193" s="110"/>
      <c r="I193" s="92">
        <v>397547283.43549502</v>
      </c>
      <c r="J193" s="92"/>
      <c r="K193" s="12">
        <v>293553886.82886302</v>
      </c>
      <c r="L193" s="12">
        <v>186261407.08991101</v>
      </c>
      <c r="M193" s="12">
        <v>87259332.298616797</v>
      </c>
    </row>
    <row r="194" spans="3:13" s="1" customFormat="1" ht="11.1" customHeight="1" x14ac:dyDescent="0.15">
      <c r="C194" s="52">
        <v>45689</v>
      </c>
      <c r="D194" s="53">
        <v>51257</v>
      </c>
      <c r="E194" s="12">
        <v>183</v>
      </c>
      <c r="F194" s="54">
        <v>5568</v>
      </c>
      <c r="G194" s="110"/>
      <c r="H194" s="110"/>
      <c r="I194" s="92">
        <v>390173623.09087801</v>
      </c>
      <c r="J194" s="92"/>
      <c r="K194" s="12">
        <v>287636179.56866801</v>
      </c>
      <c r="L194" s="12">
        <v>182057394.65594301</v>
      </c>
      <c r="M194" s="12">
        <v>84940226.143707305</v>
      </c>
    </row>
    <row r="195" spans="3:13" s="1" customFormat="1" ht="11.1" customHeight="1" x14ac:dyDescent="0.15">
      <c r="C195" s="52">
        <v>45689</v>
      </c>
      <c r="D195" s="53">
        <v>51288</v>
      </c>
      <c r="E195" s="12">
        <v>184</v>
      </c>
      <c r="F195" s="54">
        <v>5599</v>
      </c>
      <c r="G195" s="110"/>
      <c r="H195" s="110"/>
      <c r="I195" s="92">
        <v>382878623.58626902</v>
      </c>
      <c r="J195" s="92"/>
      <c r="K195" s="12">
        <v>281779571.51328802</v>
      </c>
      <c r="L195" s="12">
        <v>177896911.77559999</v>
      </c>
      <c r="M195" s="12">
        <v>82647575.521840602</v>
      </c>
    </row>
    <row r="196" spans="3:13" s="1" customFormat="1" ht="11.1" customHeight="1" x14ac:dyDescent="0.15">
      <c r="C196" s="52">
        <v>45689</v>
      </c>
      <c r="D196" s="53">
        <v>51318</v>
      </c>
      <c r="E196" s="12">
        <v>185</v>
      </c>
      <c r="F196" s="54">
        <v>5629</v>
      </c>
      <c r="G196" s="110"/>
      <c r="H196" s="110"/>
      <c r="I196" s="92">
        <v>375558678.61630899</v>
      </c>
      <c r="J196" s="92"/>
      <c r="K196" s="12">
        <v>275938784.609285</v>
      </c>
      <c r="L196" s="12">
        <v>173780650.663647</v>
      </c>
      <c r="M196" s="12">
        <v>80404288.177835703</v>
      </c>
    </row>
    <row r="197" spans="3:13" s="1" customFormat="1" ht="11.1" customHeight="1" x14ac:dyDescent="0.15">
      <c r="C197" s="52">
        <v>45689</v>
      </c>
      <c r="D197" s="53">
        <v>51349</v>
      </c>
      <c r="E197" s="12">
        <v>186</v>
      </c>
      <c r="F197" s="54">
        <v>5660</v>
      </c>
      <c r="G197" s="110"/>
      <c r="H197" s="110"/>
      <c r="I197" s="92">
        <v>368428882.50634903</v>
      </c>
      <c r="J197" s="92"/>
      <c r="K197" s="12">
        <v>270241095.39673698</v>
      </c>
      <c r="L197" s="12">
        <v>169759527.34174201</v>
      </c>
      <c r="M197" s="12">
        <v>78211131.581972003</v>
      </c>
    </row>
    <row r="198" spans="3:13" s="1" customFormat="1" ht="11.1" customHeight="1" x14ac:dyDescent="0.15">
      <c r="C198" s="52">
        <v>45689</v>
      </c>
      <c r="D198" s="53">
        <v>51380</v>
      </c>
      <c r="E198" s="12">
        <v>187</v>
      </c>
      <c r="F198" s="54">
        <v>5691</v>
      </c>
      <c r="G198" s="110"/>
      <c r="H198" s="110"/>
      <c r="I198" s="92">
        <v>361373163.49638897</v>
      </c>
      <c r="J198" s="92"/>
      <c r="K198" s="12">
        <v>264616182.90194899</v>
      </c>
      <c r="L198" s="12">
        <v>165803333.58343399</v>
      </c>
      <c r="M198" s="12">
        <v>76064898.435684606</v>
      </c>
    </row>
    <row r="199" spans="3:13" s="1" customFormat="1" ht="11.1" customHeight="1" x14ac:dyDescent="0.15">
      <c r="C199" s="52">
        <v>45689</v>
      </c>
      <c r="D199" s="53">
        <v>51410</v>
      </c>
      <c r="E199" s="12">
        <v>188</v>
      </c>
      <c r="F199" s="54">
        <v>5721</v>
      </c>
      <c r="G199" s="110"/>
      <c r="H199" s="110"/>
      <c r="I199" s="92">
        <v>354434480.41643</v>
      </c>
      <c r="J199" s="92"/>
      <c r="K199" s="12">
        <v>259109316.03017601</v>
      </c>
      <c r="L199" s="12">
        <v>161953244.485136</v>
      </c>
      <c r="M199" s="12">
        <v>73994044.7620738</v>
      </c>
    </row>
    <row r="200" spans="3:13" s="1" customFormat="1" ht="11.1" customHeight="1" x14ac:dyDescent="0.15">
      <c r="C200" s="52">
        <v>45689</v>
      </c>
      <c r="D200" s="53">
        <v>51441</v>
      </c>
      <c r="E200" s="12">
        <v>189</v>
      </c>
      <c r="F200" s="54">
        <v>5752</v>
      </c>
      <c r="G200" s="110"/>
      <c r="H200" s="110"/>
      <c r="I200" s="92">
        <v>347590827.81647003</v>
      </c>
      <c r="J200" s="92"/>
      <c r="K200" s="12">
        <v>253675280.97891301</v>
      </c>
      <c r="L200" s="12">
        <v>158153522.011011</v>
      </c>
      <c r="M200" s="12">
        <v>71951955.658721507</v>
      </c>
    </row>
    <row r="201" spans="3:13" s="1" customFormat="1" ht="11.1" customHeight="1" x14ac:dyDescent="0.15">
      <c r="C201" s="52">
        <v>45689</v>
      </c>
      <c r="D201" s="53">
        <v>51471</v>
      </c>
      <c r="E201" s="12">
        <v>190</v>
      </c>
      <c r="F201" s="54">
        <v>5782</v>
      </c>
      <c r="G201" s="110"/>
      <c r="H201" s="110"/>
      <c r="I201" s="92">
        <v>340804023.37651002</v>
      </c>
      <c r="J201" s="92"/>
      <c r="K201" s="12">
        <v>248313948.52978501</v>
      </c>
      <c r="L201" s="12">
        <v>154429974.94208601</v>
      </c>
      <c r="M201" s="12">
        <v>69969926.725472003</v>
      </c>
    </row>
    <row r="202" spans="3:13" s="1" customFormat="1" ht="11.1" customHeight="1" x14ac:dyDescent="0.15">
      <c r="C202" s="52">
        <v>45689</v>
      </c>
      <c r="D202" s="53">
        <v>51502</v>
      </c>
      <c r="E202" s="12">
        <v>191</v>
      </c>
      <c r="F202" s="54">
        <v>5813</v>
      </c>
      <c r="G202" s="110"/>
      <c r="H202" s="110"/>
      <c r="I202" s="92">
        <v>334070538.226551</v>
      </c>
      <c r="J202" s="92"/>
      <c r="K202" s="12">
        <v>242995011.784798</v>
      </c>
      <c r="L202" s="12">
        <v>150737718.078242</v>
      </c>
      <c r="M202" s="12">
        <v>68007744.910298795</v>
      </c>
    </row>
    <row r="203" spans="3:13" s="1" customFormat="1" ht="11.1" customHeight="1" x14ac:dyDescent="0.15">
      <c r="C203" s="52">
        <v>45689</v>
      </c>
      <c r="D203" s="53">
        <v>51533</v>
      </c>
      <c r="E203" s="12">
        <v>192</v>
      </c>
      <c r="F203" s="54">
        <v>5844</v>
      </c>
      <c r="G203" s="110"/>
      <c r="H203" s="110"/>
      <c r="I203" s="92">
        <v>327376691.99659199</v>
      </c>
      <c r="J203" s="92"/>
      <c r="K203" s="12">
        <v>237722186.85532999</v>
      </c>
      <c r="L203" s="12">
        <v>147091774.62868801</v>
      </c>
      <c r="M203" s="12">
        <v>66081736.203919798</v>
      </c>
    </row>
    <row r="204" spans="3:13" s="1" customFormat="1" ht="11.1" customHeight="1" x14ac:dyDescent="0.15">
      <c r="C204" s="52">
        <v>45689</v>
      </c>
      <c r="D204" s="53">
        <v>51561</v>
      </c>
      <c r="E204" s="12">
        <v>193</v>
      </c>
      <c r="F204" s="54">
        <v>5872</v>
      </c>
      <c r="G204" s="110"/>
      <c r="H204" s="110"/>
      <c r="I204" s="92">
        <v>320737505.82663202</v>
      </c>
      <c r="J204" s="92"/>
      <c r="K204" s="12">
        <v>232544371.011646</v>
      </c>
      <c r="L204" s="12">
        <v>143557411.34495199</v>
      </c>
      <c r="M204" s="12">
        <v>64247123.341689996</v>
      </c>
    </row>
    <row r="205" spans="3:13" s="1" customFormat="1" ht="11.1" customHeight="1" x14ac:dyDescent="0.15">
      <c r="C205" s="52">
        <v>45689</v>
      </c>
      <c r="D205" s="53">
        <v>51592</v>
      </c>
      <c r="E205" s="12">
        <v>194</v>
      </c>
      <c r="F205" s="54">
        <v>5903</v>
      </c>
      <c r="G205" s="110"/>
      <c r="H205" s="110"/>
      <c r="I205" s="92">
        <v>314174524.63667297</v>
      </c>
      <c r="J205" s="92"/>
      <c r="K205" s="12">
        <v>227399669.65757099</v>
      </c>
      <c r="L205" s="12">
        <v>140024396.44433901</v>
      </c>
      <c r="M205" s="12">
        <v>62400547.107268102</v>
      </c>
    </row>
    <row r="206" spans="3:13" s="1" customFormat="1" ht="11.1" customHeight="1" x14ac:dyDescent="0.15">
      <c r="C206" s="52">
        <v>45689</v>
      </c>
      <c r="D206" s="53">
        <v>51622</v>
      </c>
      <c r="E206" s="12">
        <v>195</v>
      </c>
      <c r="F206" s="54">
        <v>5933</v>
      </c>
      <c r="G206" s="110"/>
      <c r="H206" s="110"/>
      <c r="I206" s="92">
        <v>307671885.32671398</v>
      </c>
      <c r="J206" s="92"/>
      <c r="K206" s="12">
        <v>222327526.335522</v>
      </c>
      <c r="L206" s="12">
        <v>136564205.73866501</v>
      </c>
      <c r="M206" s="12">
        <v>60609074.824497797</v>
      </c>
    </row>
    <row r="207" spans="3:13" s="1" customFormat="1" ht="11.1" customHeight="1" x14ac:dyDescent="0.15">
      <c r="C207" s="52">
        <v>45689</v>
      </c>
      <c r="D207" s="53">
        <v>51653</v>
      </c>
      <c r="E207" s="12">
        <v>196</v>
      </c>
      <c r="F207" s="54">
        <v>5964</v>
      </c>
      <c r="G207" s="110"/>
      <c r="H207" s="110"/>
      <c r="I207" s="92">
        <v>301292583.496755</v>
      </c>
      <c r="J207" s="92"/>
      <c r="K207" s="12">
        <v>217348498.14889199</v>
      </c>
      <c r="L207" s="12">
        <v>133166315.51595099</v>
      </c>
      <c r="M207" s="12">
        <v>58850719.228060998</v>
      </c>
    </row>
    <row r="208" spans="3:13" s="1" customFormat="1" ht="11.1" customHeight="1" x14ac:dyDescent="0.15">
      <c r="C208" s="52">
        <v>45689</v>
      </c>
      <c r="D208" s="53">
        <v>51683</v>
      </c>
      <c r="E208" s="12">
        <v>197</v>
      </c>
      <c r="F208" s="54">
        <v>5994</v>
      </c>
      <c r="G208" s="110"/>
      <c r="H208" s="110"/>
      <c r="I208" s="92">
        <v>295131930.12679601</v>
      </c>
      <c r="J208" s="92"/>
      <c r="K208" s="12">
        <v>212554821.463137</v>
      </c>
      <c r="L208" s="12">
        <v>129908769.188483</v>
      </c>
      <c r="M208" s="12">
        <v>57175759.544835702</v>
      </c>
    </row>
    <row r="209" spans="3:13" s="1" customFormat="1" ht="11.1" customHeight="1" x14ac:dyDescent="0.15">
      <c r="C209" s="52">
        <v>45689</v>
      </c>
      <c r="D209" s="53">
        <v>51714</v>
      </c>
      <c r="E209" s="12">
        <v>198</v>
      </c>
      <c r="F209" s="54">
        <v>6025</v>
      </c>
      <c r="G209" s="110"/>
      <c r="H209" s="110"/>
      <c r="I209" s="92">
        <v>289116995.706837</v>
      </c>
      <c r="J209" s="92"/>
      <c r="K209" s="12">
        <v>207869687.91845399</v>
      </c>
      <c r="L209" s="12">
        <v>126722217.59887999</v>
      </c>
      <c r="M209" s="12">
        <v>55537056.540750697</v>
      </c>
    </row>
    <row r="210" spans="3:13" s="1" customFormat="1" ht="11.1" customHeight="1" x14ac:dyDescent="0.15">
      <c r="C210" s="52">
        <v>45689</v>
      </c>
      <c r="D210" s="53">
        <v>51745</v>
      </c>
      <c r="E210" s="12">
        <v>199</v>
      </c>
      <c r="F210" s="54">
        <v>6056</v>
      </c>
      <c r="G210" s="110"/>
      <c r="H210" s="110"/>
      <c r="I210" s="92">
        <v>283220649.70687801</v>
      </c>
      <c r="J210" s="92"/>
      <c r="K210" s="12">
        <v>203284953.824545</v>
      </c>
      <c r="L210" s="12">
        <v>123612084.07735001</v>
      </c>
      <c r="M210" s="12">
        <v>53944558.409458198</v>
      </c>
    </row>
    <row r="211" spans="3:13" s="1" customFormat="1" ht="11.1" customHeight="1" x14ac:dyDescent="0.15">
      <c r="C211" s="52">
        <v>45689</v>
      </c>
      <c r="D211" s="53">
        <v>51775</v>
      </c>
      <c r="E211" s="12">
        <v>200</v>
      </c>
      <c r="F211" s="54">
        <v>6086</v>
      </c>
      <c r="G211" s="110"/>
      <c r="H211" s="110"/>
      <c r="I211" s="92">
        <v>277419429.89691901</v>
      </c>
      <c r="J211" s="92"/>
      <c r="K211" s="12">
        <v>198794221.3714</v>
      </c>
      <c r="L211" s="12">
        <v>120583869.597489</v>
      </c>
      <c r="M211" s="12">
        <v>52407327.514368497</v>
      </c>
    </row>
    <row r="212" spans="3:13" s="1" customFormat="1" ht="11.1" customHeight="1" x14ac:dyDescent="0.15">
      <c r="C212" s="52">
        <v>45689</v>
      </c>
      <c r="D212" s="53">
        <v>51806</v>
      </c>
      <c r="E212" s="12">
        <v>201</v>
      </c>
      <c r="F212" s="54">
        <v>6117</v>
      </c>
      <c r="G212" s="110"/>
      <c r="H212" s="110"/>
      <c r="I212" s="92">
        <v>271640182.81696099</v>
      </c>
      <c r="J212" s="92"/>
      <c r="K212" s="12">
        <v>194322761.79965401</v>
      </c>
      <c r="L212" s="12">
        <v>117571816.34540001</v>
      </c>
      <c r="M212" s="12">
        <v>50881820.825073503</v>
      </c>
    </row>
    <row r="213" spans="3:13" s="1" customFormat="1" ht="11.1" customHeight="1" x14ac:dyDescent="0.15">
      <c r="C213" s="52">
        <v>45689</v>
      </c>
      <c r="D213" s="53">
        <v>51836</v>
      </c>
      <c r="E213" s="12">
        <v>202</v>
      </c>
      <c r="F213" s="54">
        <v>6147</v>
      </c>
      <c r="G213" s="110"/>
      <c r="H213" s="110"/>
      <c r="I213" s="92">
        <v>266032066.16700199</v>
      </c>
      <c r="J213" s="92"/>
      <c r="K213" s="12">
        <v>189998515.60792601</v>
      </c>
      <c r="L213" s="12">
        <v>114672565.45164301</v>
      </c>
      <c r="M213" s="12">
        <v>49423674.2815836</v>
      </c>
    </row>
    <row r="214" spans="3:13" s="1" customFormat="1" ht="11.1" customHeight="1" x14ac:dyDescent="0.15">
      <c r="C214" s="52">
        <v>45689</v>
      </c>
      <c r="D214" s="53">
        <v>51867</v>
      </c>
      <c r="E214" s="12">
        <v>203</v>
      </c>
      <c r="F214" s="54">
        <v>6178</v>
      </c>
      <c r="G214" s="110"/>
      <c r="H214" s="110"/>
      <c r="I214" s="92">
        <v>260556650.587044</v>
      </c>
      <c r="J214" s="92"/>
      <c r="K214" s="12">
        <v>185772387.41463599</v>
      </c>
      <c r="L214" s="12">
        <v>111836759.79358999</v>
      </c>
      <c r="M214" s="12">
        <v>47997287.627904698</v>
      </c>
    </row>
    <row r="215" spans="3:13" s="1" customFormat="1" ht="11.1" customHeight="1" x14ac:dyDescent="0.15">
      <c r="C215" s="52">
        <v>45689</v>
      </c>
      <c r="D215" s="53">
        <v>51898</v>
      </c>
      <c r="E215" s="12">
        <v>204</v>
      </c>
      <c r="F215" s="54">
        <v>6209</v>
      </c>
      <c r="G215" s="110"/>
      <c r="H215" s="110"/>
      <c r="I215" s="92">
        <v>255183381.687085</v>
      </c>
      <c r="J215" s="92"/>
      <c r="K215" s="12">
        <v>181632753.60508099</v>
      </c>
      <c r="L215" s="12">
        <v>109066574.54324999</v>
      </c>
      <c r="M215" s="12">
        <v>46610140.577077702</v>
      </c>
    </row>
    <row r="216" spans="3:13" s="1" customFormat="1" ht="11.1" customHeight="1" x14ac:dyDescent="0.15">
      <c r="C216" s="52">
        <v>45689</v>
      </c>
      <c r="D216" s="53">
        <v>51926</v>
      </c>
      <c r="E216" s="12">
        <v>205</v>
      </c>
      <c r="F216" s="54">
        <v>6237</v>
      </c>
      <c r="G216" s="110"/>
      <c r="H216" s="110"/>
      <c r="I216" s="92">
        <v>249906069.16712701</v>
      </c>
      <c r="J216" s="92"/>
      <c r="K216" s="12">
        <v>177603984.59806699</v>
      </c>
      <c r="L216" s="12">
        <v>106402376.40458199</v>
      </c>
      <c r="M216" s="12">
        <v>45297588.086903401</v>
      </c>
    </row>
    <row r="217" spans="3:13" s="1" customFormat="1" ht="11.1" customHeight="1" x14ac:dyDescent="0.15">
      <c r="C217" s="52">
        <v>45689</v>
      </c>
      <c r="D217" s="53">
        <v>51957</v>
      </c>
      <c r="E217" s="12">
        <v>206</v>
      </c>
      <c r="F217" s="54">
        <v>6268</v>
      </c>
      <c r="G217" s="110"/>
      <c r="H217" s="110"/>
      <c r="I217" s="92">
        <v>244748348.58716801</v>
      </c>
      <c r="J217" s="92"/>
      <c r="K217" s="12">
        <v>173643467.94220001</v>
      </c>
      <c r="L217" s="12">
        <v>103765065.913353</v>
      </c>
      <c r="M217" s="12">
        <v>43987728.5559894</v>
      </c>
    </row>
    <row r="218" spans="3:13" s="1" customFormat="1" ht="11.1" customHeight="1" x14ac:dyDescent="0.15">
      <c r="C218" s="52">
        <v>45689</v>
      </c>
      <c r="D218" s="53">
        <v>51987</v>
      </c>
      <c r="E218" s="12">
        <v>207</v>
      </c>
      <c r="F218" s="54">
        <v>6298</v>
      </c>
      <c r="G218" s="110"/>
      <c r="H218" s="110"/>
      <c r="I218" s="92">
        <v>239649213.39721</v>
      </c>
      <c r="J218" s="92"/>
      <c r="K218" s="12">
        <v>169746664.38207</v>
      </c>
      <c r="L218" s="12">
        <v>101186769.70340399</v>
      </c>
      <c r="M218" s="12">
        <v>42718912.201666102</v>
      </c>
    </row>
    <row r="219" spans="3:13" s="1" customFormat="1" ht="11.1" customHeight="1" x14ac:dyDescent="0.15">
      <c r="C219" s="52">
        <v>45689</v>
      </c>
      <c r="D219" s="53">
        <v>52018</v>
      </c>
      <c r="E219" s="12">
        <v>208</v>
      </c>
      <c r="F219" s="54">
        <v>6329</v>
      </c>
      <c r="G219" s="110"/>
      <c r="H219" s="110"/>
      <c r="I219" s="92">
        <v>234614054.487252</v>
      </c>
      <c r="J219" s="92"/>
      <c r="K219" s="12">
        <v>165898341.726558</v>
      </c>
      <c r="L219" s="12">
        <v>98641262.157002002</v>
      </c>
      <c r="M219" s="12">
        <v>41467866.694720097</v>
      </c>
    </row>
    <row r="220" spans="3:13" s="1" customFormat="1" ht="11.1" customHeight="1" x14ac:dyDescent="0.15">
      <c r="C220" s="52">
        <v>45689</v>
      </c>
      <c r="D220" s="53">
        <v>52048</v>
      </c>
      <c r="E220" s="12">
        <v>209</v>
      </c>
      <c r="F220" s="54">
        <v>6359</v>
      </c>
      <c r="G220" s="110"/>
      <c r="H220" s="110"/>
      <c r="I220" s="92">
        <v>229661102.43729401</v>
      </c>
      <c r="J220" s="92"/>
      <c r="K220" s="12">
        <v>162129493.41394401</v>
      </c>
      <c r="L220" s="12">
        <v>96163080.841751099</v>
      </c>
      <c r="M220" s="12">
        <v>40260348.071837001</v>
      </c>
    </row>
    <row r="221" spans="3:13" s="1" customFormat="1" ht="11.1" customHeight="1" x14ac:dyDescent="0.15">
      <c r="C221" s="52">
        <v>45689</v>
      </c>
      <c r="D221" s="53">
        <v>52079</v>
      </c>
      <c r="E221" s="12">
        <v>210</v>
      </c>
      <c r="F221" s="54">
        <v>6390</v>
      </c>
      <c r="G221" s="110"/>
      <c r="H221" s="110"/>
      <c r="I221" s="92">
        <v>224774234.687336</v>
      </c>
      <c r="J221" s="92"/>
      <c r="K221" s="12">
        <v>158410471.70731899</v>
      </c>
      <c r="L221" s="12">
        <v>93718282.930404007</v>
      </c>
      <c r="M221" s="12">
        <v>39070601.6683257</v>
      </c>
    </row>
    <row r="222" spans="3:13" s="1" customFormat="1" ht="11.1" customHeight="1" x14ac:dyDescent="0.15">
      <c r="C222" s="52">
        <v>45689</v>
      </c>
      <c r="D222" s="53">
        <v>52110</v>
      </c>
      <c r="E222" s="12">
        <v>211</v>
      </c>
      <c r="F222" s="54">
        <v>6421</v>
      </c>
      <c r="G222" s="110"/>
      <c r="H222" s="110"/>
      <c r="I222" s="92">
        <v>219947620.52737799</v>
      </c>
      <c r="J222" s="92"/>
      <c r="K222" s="12">
        <v>154745990.99819499</v>
      </c>
      <c r="L222" s="12">
        <v>91317483.597987294</v>
      </c>
      <c r="M222" s="12">
        <v>37908476.506922297</v>
      </c>
    </row>
    <row r="223" spans="3:13" s="1" customFormat="1" ht="11.1" customHeight="1" x14ac:dyDescent="0.15">
      <c r="C223" s="52">
        <v>45689</v>
      </c>
      <c r="D223" s="53">
        <v>52140</v>
      </c>
      <c r="E223" s="12">
        <v>212</v>
      </c>
      <c r="F223" s="54">
        <v>6451</v>
      </c>
      <c r="G223" s="110"/>
      <c r="H223" s="110"/>
      <c r="I223" s="92">
        <v>215216308.44742</v>
      </c>
      <c r="J223" s="92"/>
      <c r="K223" s="12">
        <v>151168699.45669201</v>
      </c>
      <c r="L223" s="12">
        <v>88986919.478952497</v>
      </c>
      <c r="M223" s="12">
        <v>36789564.932563297</v>
      </c>
    </row>
    <row r="224" spans="3:13" s="1" customFormat="1" ht="11.1" customHeight="1" x14ac:dyDescent="0.15">
      <c r="C224" s="52">
        <v>45689</v>
      </c>
      <c r="D224" s="53">
        <v>52171</v>
      </c>
      <c r="E224" s="12">
        <v>213</v>
      </c>
      <c r="F224" s="54">
        <v>6482</v>
      </c>
      <c r="G224" s="110"/>
      <c r="H224" s="110"/>
      <c r="I224" s="92">
        <v>210551379.10746199</v>
      </c>
      <c r="J224" s="92"/>
      <c r="K224" s="12">
        <v>147641200.68122301</v>
      </c>
      <c r="L224" s="12">
        <v>86689392.057231098</v>
      </c>
      <c r="M224" s="12">
        <v>35687905.157936998</v>
      </c>
    </row>
    <row r="225" spans="3:13" s="1" customFormat="1" ht="11.1" customHeight="1" x14ac:dyDescent="0.15">
      <c r="C225" s="52">
        <v>45689</v>
      </c>
      <c r="D225" s="53">
        <v>52201</v>
      </c>
      <c r="E225" s="12">
        <v>214</v>
      </c>
      <c r="F225" s="54">
        <v>6512</v>
      </c>
      <c r="G225" s="110"/>
      <c r="H225" s="110"/>
      <c r="I225" s="92">
        <v>205939702.257505</v>
      </c>
      <c r="J225" s="92"/>
      <c r="K225" s="12">
        <v>144170405.14612699</v>
      </c>
      <c r="L225" s="12">
        <v>84443120.756084204</v>
      </c>
      <c r="M225" s="12">
        <v>34620669.122593001</v>
      </c>
    </row>
    <row r="226" spans="3:13" s="1" customFormat="1" ht="11.1" customHeight="1" x14ac:dyDescent="0.15">
      <c r="C226" s="52">
        <v>45689</v>
      </c>
      <c r="D226" s="53">
        <v>52232</v>
      </c>
      <c r="E226" s="12">
        <v>215</v>
      </c>
      <c r="F226" s="54">
        <v>6543</v>
      </c>
      <c r="G226" s="110"/>
      <c r="H226" s="110"/>
      <c r="I226" s="92">
        <v>201379080.38754699</v>
      </c>
      <c r="J226" s="92"/>
      <c r="K226" s="12">
        <v>140738581.908687</v>
      </c>
      <c r="L226" s="12">
        <v>82223397.840835407</v>
      </c>
      <c r="M226" s="12">
        <v>33567826.485532403</v>
      </c>
    </row>
    <row r="227" spans="3:13" s="1" customFormat="1" ht="11.1" customHeight="1" x14ac:dyDescent="0.15">
      <c r="C227" s="52">
        <v>45689</v>
      </c>
      <c r="D227" s="53">
        <v>52263</v>
      </c>
      <c r="E227" s="12">
        <v>216</v>
      </c>
      <c r="F227" s="54">
        <v>6574</v>
      </c>
      <c r="G227" s="110"/>
      <c r="H227" s="110"/>
      <c r="I227" s="92">
        <v>196848649.397589</v>
      </c>
      <c r="J227" s="92"/>
      <c r="K227" s="12">
        <v>137339049.02467099</v>
      </c>
      <c r="L227" s="12">
        <v>80033236.1267692</v>
      </c>
      <c r="M227" s="12">
        <v>32535298.7726347</v>
      </c>
    </row>
    <row r="228" spans="3:13" s="1" customFormat="1" ht="11.1" customHeight="1" x14ac:dyDescent="0.15">
      <c r="C228" s="52">
        <v>45689</v>
      </c>
      <c r="D228" s="53">
        <v>52291</v>
      </c>
      <c r="E228" s="12">
        <v>217</v>
      </c>
      <c r="F228" s="54">
        <v>6602</v>
      </c>
      <c r="G228" s="110"/>
      <c r="H228" s="110"/>
      <c r="I228" s="92">
        <v>192375406.88763201</v>
      </c>
      <c r="J228" s="92"/>
      <c r="K228" s="12">
        <v>134012488.24250899</v>
      </c>
      <c r="L228" s="12">
        <v>77915296.743341699</v>
      </c>
      <c r="M228" s="12">
        <v>31553109.284576401</v>
      </c>
    </row>
    <row r="229" spans="3:13" s="1" customFormat="1" ht="11.1" customHeight="1" x14ac:dyDescent="0.15">
      <c r="C229" s="52">
        <v>45689</v>
      </c>
      <c r="D229" s="53">
        <v>52322</v>
      </c>
      <c r="E229" s="12">
        <v>218</v>
      </c>
      <c r="F229" s="54">
        <v>6633</v>
      </c>
      <c r="G229" s="110"/>
      <c r="H229" s="110"/>
      <c r="I229" s="92">
        <v>187972170.25767401</v>
      </c>
      <c r="J229" s="92"/>
      <c r="K229" s="12">
        <v>130723014.499183</v>
      </c>
      <c r="L229" s="12">
        <v>75809495.278430507</v>
      </c>
      <c r="M229" s="12">
        <v>30570296.953402098</v>
      </c>
    </row>
    <row r="230" spans="3:13" s="1" customFormat="1" ht="11.1" customHeight="1" x14ac:dyDescent="0.15">
      <c r="C230" s="52">
        <v>45689</v>
      </c>
      <c r="D230" s="53">
        <v>52352</v>
      </c>
      <c r="E230" s="12">
        <v>219</v>
      </c>
      <c r="F230" s="54">
        <v>6663</v>
      </c>
      <c r="G230" s="110"/>
      <c r="H230" s="110"/>
      <c r="I230" s="92">
        <v>183518989.307717</v>
      </c>
      <c r="J230" s="92"/>
      <c r="K230" s="12">
        <v>127416616.307577</v>
      </c>
      <c r="L230" s="12">
        <v>73710165.450067595</v>
      </c>
      <c r="M230" s="12">
        <v>29601895.5335734</v>
      </c>
    </row>
    <row r="231" spans="3:13" s="1" customFormat="1" ht="11.1" customHeight="1" x14ac:dyDescent="0.15">
      <c r="C231" s="52">
        <v>45689</v>
      </c>
      <c r="D231" s="53">
        <v>52383</v>
      </c>
      <c r="E231" s="12">
        <v>220</v>
      </c>
      <c r="F231" s="54">
        <v>6694</v>
      </c>
      <c r="G231" s="110"/>
      <c r="H231" s="110"/>
      <c r="I231" s="92">
        <v>179188138.46776</v>
      </c>
      <c r="J231" s="92"/>
      <c r="K231" s="12">
        <v>124198713.05916101</v>
      </c>
      <c r="L231" s="12">
        <v>71665891.366172194</v>
      </c>
      <c r="M231" s="12">
        <v>28659015.154089201</v>
      </c>
    </row>
    <row r="232" spans="3:13" s="1" customFormat="1" ht="11.1" customHeight="1" x14ac:dyDescent="0.15">
      <c r="C232" s="52">
        <v>45689</v>
      </c>
      <c r="D232" s="53">
        <v>52413</v>
      </c>
      <c r="E232" s="12">
        <v>221</v>
      </c>
      <c r="F232" s="54">
        <v>6724</v>
      </c>
      <c r="G232" s="110"/>
      <c r="H232" s="110"/>
      <c r="I232" s="92">
        <v>174918260.027803</v>
      </c>
      <c r="J232" s="92"/>
      <c r="K232" s="12">
        <v>121040176.13269</v>
      </c>
      <c r="L232" s="12">
        <v>69671430.158529893</v>
      </c>
      <c r="M232" s="12">
        <v>27747225.529450901</v>
      </c>
    </row>
    <row r="233" spans="3:13" s="1" customFormat="1" ht="11.1" customHeight="1" x14ac:dyDescent="0.15">
      <c r="C233" s="52">
        <v>45689</v>
      </c>
      <c r="D233" s="53">
        <v>52444</v>
      </c>
      <c r="E233" s="12">
        <v>222</v>
      </c>
      <c r="F233" s="54">
        <v>6755</v>
      </c>
      <c r="G233" s="110"/>
      <c r="H233" s="110"/>
      <c r="I233" s="92">
        <v>170691935.30784601</v>
      </c>
      <c r="J233" s="92"/>
      <c r="K233" s="12">
        <v>117915305.325836</v>
      </c>
      <c r="L233" s="12">
        <v>67700121.990024999</v>
      </c>
      <c r="M233" s="12">
        <v>26847936.345876101</v>
      </c>
    </row>
    <row r="234" spans="3:13" s="1" customFormat="1" ht="11.1" customHeight="1" x14ac:dyDescent="0.15">
      <c r="C234" s="52">
        <v>45689</v>
      </c>
      <c r="D234" s="53">
        <v>52475</v>
      </c>
      <c r="E234" s="12">
        <v>223</v>
      </c>
      <c r="F234" s="54">
        <v>6786</v>
      </c>
      <c r="G234" s="110"/>
      <c r="H234" s="110"/>
      <c r="I234" s="92">
        <v>166506677.65788901</v>
      </c>
      <c r="J234" s="92"/>
      <c r="K234" s="12">
        <v>114829007.68296</v>
      </c>
      <c r="L234" s="12">
        <v>65760480.226835303</v>
      </c>
      <c r="M234" s="12">
        <v>25968272.143736701</v>
      </c>
    </row>
    <row r="235" spans="3:13" s="1" customFormat="1" ht="11.1" customHeight="1" x14ac:dyDescent="0.15">
      <c r="C235" s="52">
        <v>45689</v>
      </c>
      <c r="D235" s="53">
        <v>52505</v>
      </c>
      <c r="E235" s="12">
        <v>224</v>
      </c>
      <c r="F235" s="54">
        <v>6816</v>
      </c>
      <c r="G235" s="110"/>
      <c r="H235" s="110"/>
      <c r="I235" s="92">
        <v>162379848.24793199</v>
      </c>
      <c r="J235" s="92"/>
      <c r="K235" s="12">
        <v>111799187.68401501</v>
      </c>
      <c r="L235" s="12">
        <v>63867773.9637978</v>
      </c>
      <c r="M235" s="12">
        <v>25117472.812900402</v>
      </c>
    </row>
    <row r="236" spans="3:13" s="1" customFormat="1" ht="11.1" customHeight="1" x14ac:dyDescent="0.15">
      <c r="C236" s="52">
        <v>45689</v>
      </c>
      <c r="D236" s="53">
        <v>52536</v>
      </c>
      <c r="E236" s="12">
        <v>225</v>
      </c>
      <c r="F236" s="54">
        <v>6847</v>
      </c>
      <c r="G236" s="110"/>
      <c r="H236" s="110"/>
      <c r="I236" s="92">
        <v>158305005.87797499</v>
      </c>
      <c r="J236" s="92"/>
      <c r="K236" s="12">
        <v>108808780.81285501</v>
      </c>
      <c r="L236" s="12">
        <v>62001353.247359499</v>
      </c>
      <c r="M236" s="12">
        <v>24280182.6467757</v>
      </c>
    </row>
    <row r="237" spans="3:13" s="1" customFormat="1" ht="11.1" customHeight="1" x14ac:dyDescent="0.15">
      <c r="C237" s="52">
        <v>45689</v>
      </c>
      <c r="D237" s="53">
        <v>52566</v>
      </c>
      <c r="E237" s="12">
        <v>226</v>
      </c>
      <c r="F237" s="54">
        <v>6877</v>
      </c>
      <c r="G237" s="110"/>
      <c r="H237" s="110"/>
      <c r="I237" s="92">
        <v>154270463.40801799</v>
      </c>
      <c r="J237" s="92"/>
      <c r="K237" s="12">
        <v>105861645.507724</v>
      </c>
      <c r="L237" s="12">
        <v>60173549.7511243</v>
      </c>
      <c r="M237" s="12">
        <v>23467806.377084602</v>
      </c>
    </row>
    <row r="238" spans="3:13" s="1" customFormat="1" ht="11.1" customHeight="1" x14ac:dyDescent="0.15">
      <c r="C238" s="52">
        <v>45689</v>
      </c>
      <c r="D238" s="53">
        <v>52597</v>
      </c>
      <c r="E238" s="12">
        <v>227</v>
      </c>
      <c r="F238" s="54">
        <v>6908</v>
      </c>
      <c r="G238" s="110"/>
      <c r="H238" s="110"/>
      <c r="I238" s="92">
        <v>150285052.908061</v>
      </c>
      <c r="J238" s="92"/>
      <c r="K238" s="12">
        <v>102951913.713563</v>
      </c>
      <c r="L238" s="12">
        <v>58370781.577592298</v>
      </c>
      <c r="M238" s="12">
        <v>22668302.126650501</v>
      </c>
    </row>
    <row r="239" spans="3:13" s="1" customFormat="1" ht="11.1" customHeight="1" x14ac:dyDescent="0.15">
      <c r="C239" s="52">
        <v>45689</v>
      </c>
      <c r="D239" s="53">
        <v>52628</v>
      </c>
      <c r="E239" s="12">
        <v>228</v>
      </c>
      <c r="F239" s="54">
        <v>6939</v>
      </c>
      <c r="G239" s="110"/>
      <c r="H239" s="110"/>
      <c r="I239" s="92">
        <v>146331264.88810501</v>
      </c>
      <c r="J239" s="92"/>
      <c r="K239" s="12">
        <v>100073373.688476</v>
      </c>
      <c r="L239" s="12">
        <v>56594433.690827899</v>
      </c>
      <c r="M239" s="12">
        <v>21885366.404332198</v>
      </c>
    </row>
    <row r="240" spans="3:13" s="1" customFormat="1" ht="11.1" customHeight="1" x14ac:dyDescent="0.15">
      <c r="C240" s="52">
        <v>45689</v>
      </c>
      <c r="D240" s="53">
        <v>52657</v>
      </c>
      <c r="E240" s="12">
        <v>229</v>
      </c>
      <c r="F240" s="54">
        <v>6968</v>
      </c>
      <c r="G240" s="110"/>
      <c r="H240" s="110"/>
      <c r="I240" s="92">
        <v>142413787.208148</v>
      </c>
      <c r="J240" s="92"/>
      <c r="K240" s="12">
        <v>97239740.648098707</v>
      </c>
      <c r="L240" s="12">
        <v>54861087.347799398</v>
      </c>
      <c r="M240" s="12">
        <v>21131000.5753447</v>
      </c>
    </row>
    <row r="241" spans="3:13" s="1" customFormat="1" ht="11.1" customHeight="1" x14ac:dyDescent="0.15">
      <c r="C241" s="52">
        <v>45689</v>
      </c>
      <c r="D241" s="53">
        <v>52688</v>
      </c>
      <c r="E241" s="12">
        <v>230</v>
      </c>
      <c r="F241" s="54">
        <v>6999</v>
      </c>
      <c r="G241" s="110"/>
      <c r="H241" s="110"/>
      <c r="I241" s="92">
        <v>138523714.008192</v>
      </c>
      <c r="J241" s="92"/>
      <c r="K241" s="12">
        <v>94423188.608186498</v>
      </c>
      <c r="L241" s="12">
        <v>53136552.540455699</v>
      </c>
      <c r="M241" s="12">
        <v>20380068.745645199</v>
      </c>
    </row>
    <row r="242" spans="3:13" s="1" customFormat="1" ht="11.1" customHeight="1" x14ac:dyDescent="0.15">
      <c r="C242" s="52">
        <v>45689</v>
      </c>
      <c r="D242" s="53">
        <v>52718</v>
      </c>
      <c r="E242" s="12">
        <v>231</v>
      </c>
      <c r="F242" s="54">
        <v>7029</v>
      </c>
      <c r="G242" s="110"/>
      <c r="H242" s="110"/>
      <c r="I242" s="92">
        <v>134681442.15823501</v>
      </c>
      <c r="J242" s="92"/>
      <c r="K242" s="12">
        <v>91653457.6817341</v>
      </c>
      <c r="L242" s="12">
        <v>51450942.296512999</v>
      </c>
      <c r="M242" s="12">
        <v>19652675.662269499</v>
      </c>
    </row>
    <row r="243" spans="3:13" s="1" customFormat="1" ht="11.1" customHeight="1" x14ac:dyDescent="0.15">
      <c r="C243" s="52">
        <v>45689</v>
      </c>
      <c r="D243" s="53">
        <v>52749</v>
      </c>
      <c r="E243" s="12">
        <v>232</v>
      </c>
      <c r="F243" s="54">
        <v>7060</v>
      </c>
      <c r="G243" s="110"/>
      <c r="H243" s="110"/>
      <c r="I243" s="92">
        <v>130886438.158279</v>
      </c>
      <c r="J243" s="92"/>
      <c r="K243" s="12">
        <v>88919809.553005293</v>
      </c>
      <c r="L243" s="12">
        <v>49789423.322116703</v>
      </c>
      <c r="M243" s="12">
        <v>18937474.869384602</v>
      </c>
    </row>
    <row r="244" spans="3:13" s="1" customFormat="1" ht="11.1" customHeight="1" x14ac:dyDescent="0.15">
      <c r="C244" s="52">
        <v>45689</v>
      </c>
      <c r="D244" s="53">
        <v>52779</v>
      </c>
      <c r="E244" s="12">
        <v>233</v>
      </c>
      <c r="F244" s="54">
        <v>7090</v>
      </c>
      <c r="G244" s="110"/>
      <c r="H244" s="110"/>
      <c r="I244" s="92">
        <v>127141996.57832301</v>
      </c>
      <c r="J244" s="92"/>
      <c r="K244" s="12">
        <v>86234184.766925097</v>
      </c>
      <c r="L244" s="12">
        <v>48166800.7826498</v>
      </c>
      <c r="M244" s="12">
        <v>18245209.665839601</v>
      </c>
    </row>
    <row r="245" spans="3:13" s="1" customFormat="1" ht="11.1" customHeight="1" x14ac:dyDescent="0.15">
      <c r="C245" s="52">
        <v>45689</v>
      </c>
      <c r="D245" s="53">
        <v>52810</v>
      </c>
      <c r="E245" s="12">
        <v>234</v>
      </c>
      <c r="F245" s="54">
        <v>7121</v>
      </c>
      <c r="G245" s="110"/>
      <c r="H245" s="110"/>
      <c r="I245" s="92">
        <v>123469353.978367</v>
      </c>
      <c r="J245" s="92"/>
      <c r="K245" s="12">
        <v>83601176.6122448</v>
      </c>
      <c r="L245" s="12">
        <v>46577354.974698901</v>
      </c>
      <c r="M245" s="12">
        <v>17568411.638261501</v>
      </c>
    </row>
    <row r="246" spans="3:13" s="1" customFormat="1" ht="11.1" customHeight="1" x14ac:dyDescent="0.15">
      <c r="C246" s="52">
        <v>45689</v>
      </c>
      <c r="D246" s="53">
        <v>52841</v>
      </c>
      <c r="E246" s="12">
        <v>235</v>
      </c>
      <c r="F246" s="54">
        <v>7152</v>
      </c>
      <c r="G246" s="110"/>
      <c r="H246" s="110"/>
      <c r="I246" s="92">
        <v>119862485.298411</v>
      </c>
      <c r="J246" s="92"/>
      <c r="K246" s="12">
        <v>81021311.970544696</v>
      </c>
      <c r="L246" s="12">
        <v>45025215.151431203</v>
      </c>
      <c r="M246" s="12">
        <v>16911031.275143601</v>
      </c>
    </row>
    <row r="247" spans="3:13" s="1" customFormat="1" ht="11.1" customHeight="1" x14ac:dyDescent="0.15">
      <c r="C247" s="52">
        <v>45689</v>
      </c>
      <c r="D247" s="53">
        <v>52871</v>
      </c>
      <c r="E247" s="12">
        <v>236</v>
      </c>
      <c r="F247" s="54">
        <v>7182</v>
      </c>
      <c r="G247" s="110"/>
      <c r="H247" s="110"/>
      <c r="I247" s="92">
        <v>116334138.918455</v>
      </c>
      <c r="J247" s="92"/>
      <c r="K247" s="12">
        <v>78507244.240442902</v>
      </c>
      <c r="L247" s="12">
        <v>43520715.395301901</v>
      </c>
      <c r="M247" s="12">
        <v>16278950.5946128</v>
      </c>
    </row>
    <row r="248" spans="3:13" s="1" customFormat="1" ht="11.1" customHeight="1" x14ac:dyDescent="0.15">
      <c r="C248" s="52">
        <v>45689</v>
      </c>
      <c r="D248" s="53">
        <v>52902</v>
      </c>
      <c r="E248" s="12">
        <v>237</v>
      </c>
      <c r="F248" s="54">
        <v>7213</v>
      </c>
      <c r="G248" s="110"/>
      <c r="H248" s="110"/>
      <c r="I248" s="92">
        <v>112861283.008499</v>
      </c>
      <c r="J248" s="92"/>
      <c r="K248" s="12">
        <v>76034433.662976801</v>
      </c>
      <c r="L248" s="12">
        <v>42042709.893779203</v>
      </c>
      <c r="M248" s="12">
        <v>15659493.108815899</v>
      </c>
    </row>
    <row r="249" spans="3:13" s="1" customFormat="1" ht="11.1" customHeight="1" x14ac:dyDescent="0.15">
      <c r="C249" s="52">
        <v>45689</v>
      </c>
      <c r="D249" s="53">
        <v>52932</v>
      </c>
      <c r="E249" s="12">
        <v>238</v>
      </c>
      <c r="F249" s="54">
        <v>7243</v>
      </c>
      <c r="G249" s="110"/>
      <c r="H249" s="110"/>
      <c r="I249" s="92">
        <v>109441037.728543</v>
      </c>
      <c r="J249" s="92"/>
      <c r="K249" s="12">
        <v>73609199.573046699</v>
      </c>
      <c r="L249" s="12">
        <v>40601515.841213599</v>
      </c>
      <c r="M249" s="12">
        <v>15060705.9928381</v>
      </c>
    </row>
    <row r="250" spans="3:13" s="1" customFormat="1" ht="11.1" customHeight="1" x14ac:dyDescent="0.15">
      <c r="C250" s="52">
        <v>45689</v>
      </c>
      <c r="D250" s="53">
        <v>52963</v>
      </c>
      <c r="E250" s="12">
        <v>239</v>
      </c>
      <c r="F250" s="54">
        <v>7274</v>
      </c>
      <c r="G250" s="110"/>
      <c r="H250" s="110"/>
      <c r="I250" s="92">
        <v>106118424.278587</v>
      </c>
      <c r="J250" s="92"/>
      <c r="K250" s="12">
        <v>71253379.017655104</v>
      </c>
      <c r="L250" s="12">
        <v>39202134.128415197</v>
      </c>
      <c r="M250" s="12">
        <v>14480028.3541713</v>
      </c>
    </row>
    <row r="251" spans="3:13" s="1" customFormat="1" ht="11.1" customHeight="1" x14ac:dyDescent="0.15">
      <c r="C251" s="52">
        <v>45689</v>
      </c>
      <c r="D251" s="53">
        <v>52994</v>
      </c>
      <c r="E251" s="12">
        <v>240</v>
      </c>
      <c r="F251" s="54">
        <v>7305</v>
      </c>
      <c r="G251" s="110"/>
      <c r="H251" s="110"/>
      <c r="I251" s="92">
        <v>102817162.31863201</v>
      </c>
      <c r="J251" s="92"/>
      <c r="K251" s="12">
        <v>68919650.180116504</v>
      </c>
      <c r="L251" s="12">
        <v>37821731.135323502</v>
      </c>
      <c r="M251" s="12">
        <v>13910979.948320599</v>
      </c>
    </row>
    <row r="252" spans="3:13" s="1" customFormat="1" ht="11.1" customHeight="1" x14ac:dyDescent="0.15">
      <c r="C252" s="52">
        <v>45689</v>
      </c>
      <c r="D252" s="53">
        <v>53022</v>
      </c>
      <c r="E252" s="12">
        <v>241</v>
      </c>
      <c r="F252" s="54">
        <v>7333</v>
      </c>
      <c r="G252" s="110"/>
      <c r="H252" s="110"/>
      <c r="I252" s="92">
        <v>99529510.268675998</v>
      </c>
      <c r="J252" s="92"/>
      <c r="K252" s="12">
        <v>66613682.246592201</v>
      </c>
      <c r="L252" s="12">
        <v>36472278.534045503</v>
      </c>
      <c r="M252" s="12">
        <v>13363315.706408599</v>
      </c>
    </row>
    <row r="253" spans="3:13" s="1" customFormat="1" ht="11.1" customHeight="1" x14ac:dyDescent="0.15">
      <c r="C253" s="52">
        <v>45689</v>
      </c>
      <c r="D253" s="53">
        <v>53053</v>
      </c>
      <c r="E253" s="12">
        <v>242</v>
      </c>
      <c r="F253" s="54">
        <v>7364</v>
      </c>
      <c r="G253" s="110"/>
      <c r="H253" s="110"/>
      <c r="I253" s="92">
        <v>96256306.458720997</v>
      </c>
      <c r="J253" s="92"/>
      <c r="K253" s="12">
        <v>64313707.4714773</v>
      </c>
      <c r="L253" s="12">
        <v>35123443.9903045</v>
      </c>
      <c r="M253" s="12">
        <v>12814599.7486463</v>
      </c>
    </row>
    <row r="254" spans="3:13" s="1" customFormat="1" ht="11.1" customHeight="1" x14ac:dyDescent="0.15">
      <c r="C254" s="52">
        <v>45689</v>
      </c>
      <c r="D254" s="53">
        <v>53083</v>
      </c>
      <c r="E254" s="12">
        <v>243</v>
      </c>
      <c r="F254" s="54">
        <v>7394</v>
      </c>
      <c r="G254" s="110"/>
      <c r="H254" s="110"/>
      <c r="I254" s="92">
        <v>93006405.778764993</v>
      </c>
      <c r="J254" s="92"/>
      <c r="K254" s="12">
        <v>62040283.658680104</v>
      </c>
      <c r="L254" s="12">
        <v>33798473.799773201</v>
      </c>
      <c r="M254" s="12">
        <v>12280643.5390261</v>
      </c>
    </row>
    <row r="255" spans="3:13" s="1" customFormat="1" ht="11.1" customHeight="1" x14ac:dyDescent="0.15">
      <c r="C255" s="52">
        <v>45689</v>
      </c>
      <c r="D255" s="53">
        <v>53114</v>
      </c>
      <c r="E255" s="12">
        <v>244</v>
      </c>
      <c r="F255" s="54">
        <v>7425</v>
      </c>
      <c r="G255" s="110"/>
      <c r="H255" s="110"/>
      <c r="I255" s="92">
        <v>89789824.728809997</v>
      </c>
      <c r="J255" s="92"/>
      <c r="K255" s="12">
        <v>59793065.035161696</v>
      </c>
      <c r="L255" s="12">
        <v>32491384.9846958</v>
      </c>
      <c r="M255" s="12">
        <v>11755710.419637101</v>
      </c>
    </row>
    <row r="256" spans="3:13" s="1" customFormat="1" ht="11.1" customHeight="1" x14ac:dyDescent="0.15">
      <c r="C256" s="52">
        <v>45689</v>
      </c>
      <c r="D256" s="53">
        <v>53144</v>
      </c>
      <c r="E256" s="12">
        <v>245</v>
      </c>
      <c r="F256" s="54">
        <v>7455</v>
      </c>
      <c r="G256" s="110"/>
      <c r="H256" s="110"/>
      <c r="I256" s="92">
        <v>86597393.438855007</v>
      </c>
      <c r="J256" s="92"/>
      <c r="K256" s="12">
        <v>57572497.931391597</v>
      </c>
      <c r="L256" s="12">
        <v>31207734.890312899</v>
      </c>
      <c r="M256" s="12">
        <v>11244987.755110599</v>
      </c>
    </row>
    <row r="257" spans="3:13" s="1" customFormat="1" ht="11.1" customHeight="1" x14ac:dyDescent="0.15">
      <c r="C257" s="52">
        <v>45689</v>
      </c>
      <c r="D257" s="53">
        <v>53175</v>
      </c>
      <c r="E257" s="12">
        <v>246</v>
      </c>
      <c r="F257" s="54">
        <v>7486</v>
      </c>
      <c r="G257" s="110"/>
      <c r="H257" s="110"/>
      <c r="I257" s="92">
        <v>83429398.458899006</v>
      </c>
      <c r="J257" s="92"/>
      <c r="K257" s="12">
        <v>55372246.567735396</v>
      </c>
      <c r="L257" s="12">
        <v>29938732.6528925</v>
      </c>
      <c r="M257" s="12">
        <v>10742040.132241299</v>
      </c>
    </row>
    <row r="258" spans="3:13" s="1" customFormat="1" ht="11.1" customHeight="1" x14ac:dyDescent="0.15">
      <c r="C258" s="52">
        <v>45689</v>
      </c>
      <c r="D258" s="53">
        <v>53206</v>
      </c>
      <c r="E258" s="12">
        <v>247</v>
      </c>
      <c r="F258" s="54">
        <v>7517</v>
      </c>
      <c r="G258" s="110"/>
      <c r="H258" s="110"/>
      <c r="I258" s="92">
        <v>80291999.248943999</v>
      </c>
      <c r="J258" s="92"/>
      <c r="K258" s="12">
        <v>53199565.193492502</v>
      </c>
      <c r="L258" s="12">
        <v>28690851.899246398</v>
      </c>
      <c r="M258" s="12">
        <v>10250697.596452201</v>
      </c>
    </row>
    <row r="259" spans="3:13" s="1" customFormat="1" ht="11.1" customHeight="1" x14ac:dyDescent="0.15">
      <c r="C259" s="52">
        <v>45689</v>
      </c>
      <c r="D259" s="53">
        <v>53236</v>
      </c>
      <c r="E259" s="12">
        <v>248</v>
      </c>
      <c r="F259" s="54">
        <v>7547</v>
      </c>
      <c r="G259" s="110"/>
      <c r="H259" s="110"/>
      <c r="I259" s="92">
        <v>77210327.758989006</v>
      </c>
      <c r="J259" s="92"/>
      <c r="K259" s="12">
        <v>51073752.468367003</v>
      </c>
      <c r="L259" s="12">
        <v>27476593.934712201</v>
      </c>
      <c r="M259" s="12">
        <v>9776624.9918273799</v>
      </c>
    </row>
    <row r="260" spans="3:13" s="1" customFormat="1" ht="11.1" customHeight="1" x14ac:dyDescent="0.15">
      <c r="C260" s="52">
        <v>45689</v>
      </c>
      <c r="D260" s="53">
        <v>53267</v>
      </c>
      <c r="E260" s="12">
        <v>249</v>
      </c>
      <c r="F260" s="54">
        <v>7578</v>
      </c>
      <c r="G260" s="110"/>
      <c r="H260" s="110"/>
      <c r="I260" s="92">
        <v>74205456.009033993</v>
      </c>
      <c r="J260" s="92"/>
      <c r="K260" s="12">
        <v>49002810.431037501</v>
      </c>
      <c r="L260" s="12">
        <v>26295425.9194085</v>
      </c>
      <c r="M260" s="12">
        <v>9316716.7199817691</v>
      </c>
    </row>
    <row r="261" spans="3:13" s="1" customFormat="1" ht="11.1" customHeight="1" x14ac:dyDescent="0.15">
      <c r="C261" s="52">
        <v>45689</v>
      </c>
      <c r="D261" s="53">
        <v>53297</v>
      </c>
      <c r="E261" s="12">
        <v>250</v>
      </c>
      <c r="F261" s="54">
        <v>7608</v>
      </c>
      <c r="G261" s="110"/>
      <c r="H261" s="110"/>
      <c r="I261" s="92">
        <v>71257395.579079002</v>
      </c>
      <c r="J261" s="92"/>
      <c r="K261" s="12">
        <v>46978771.502959996</v>
      </c>
      <c r="L261" s="12">
        <v>25147258.386289202</v>
      </c>
      <c r="M261" s="12">
        <v>8873386.7057243995</v>
      </c>
    </row>
    <row r="262" spans="3:13" s="1" customFormat="1" ht="11.1" customHeight="1" x14ac:dyDescent="0.15">
      <c r="C262" s="52">
        <v>45689</v>
      </c>
      <c r="D262" s="53">
        <v>53328</v>
      </c>
      <c r="E262" s="12">
        <v>251</v>
      </c>
      <c r="F262" s="54">
        <v>7639</v>
      </c>
      <c r="G262" s="110"/>
      <c r="H262" s="110"/>
      <c r="I262" s="92">
        <v>68385141.769125</v>
      </c>
      <c r="J262" s="92"/>
      <c r="K262" s="12">
        <v>45008676.380174696</v>
      </c>
      <c r="L262" s="12">
        <v>24031413.852184702</v>
      </c>
      <c r="M262" s="12">
        <v>8443737.17429002</v>
      </c>
    </row>
    <row r="263" spans="3:13" s="1" customFormat="1" ht="11.1" customHeight="1" x14ac:dyDescent="0.15">
      <c r="C263" s="52">
        <v>45689</v>
      </c>
      <c r="D263" s="53">
        <v>53359</v>
      </c>
      <c r="E263" s="12">
        <v>252</v>
      </c>
      <c r="F263" s="54">
        <v>7670</v>
      </c>
      <c r="G263" s="110"/>
      <c r="H263" s="110"/>
      <c r="I263" s="92">
        <v>65566480.639169998</v>
      </c>
      <c r="J263" s="92"/>
      <c r="K263" s="12">
        <v>43080341.946428403</v>
      </c>
      <c r="L263" s="12">
        <v>22943322.827335499</v>
      </c>
      <c r="M263" s="12">
        <v>8027278.2942802701</v>
      </c>
    </row>
    <row r="264" spans="3:13" s="1" customFormat="1" ht="11.1" customHeight="1" x14ac:dyDescent="0.15">
      <c r="C264" s="52">
        <v>45689</v>
      </c>
      <c r="D264" s="53">
        <v>53387</v>
      </c>
      <c r="E264" s="12">
        <v>253</v>
      </c>
      <c r="F264" s="54">
        <v>7698</v>
      </c>
      <c r="G264" s="110"/>
      <c r="H264" s="110"/>
      <c r="I264" s="92">
        <v>62818333.609214999</v>
      </c>
      <c r="J264" s="92"/>
      <c r="K264" s="12">
        <v>41211441.294982597</v>
      </c>
      <c r="L264" s="12">
        <v>21897578.5929325</v>
      </c>
      <c r="M264" s="12">
        <v>7632083.4196733898</v>
      </c>
    </row>
    <row r="265" spans="3:13" s="1" customFormat="1" ht="11.1" customHeight="1" x14ac:dyDescent="0.15">
      <c r="C265" s="52">
        <v>45689</v>
      </c>
      <c r="D265" s="53">
        <v>53418</v>
      </c>
      <c r="E265" s="12">
        <v>254</v>
      </c>
      <c r="F265" s="54">
        <v>7729</v>
      </c>
      <c r="G265" s="110"/>
      <c r="H265" s="110"/>
      <c r="I265" s="92">
        <v>60143083.569261</v>
      </c>
      <c r="J265" s="92"/>
      <c r="K265" s="12">
        <v>39389445.010609202</v>
      </c>
      <c r="L265" s="12">
        <v>20876238.265281402</v>
      </c>
      <c r="M265" s="12">
        <v>7245291.77047983</v>
      </c>
    </row>
    <row r="266" spans="3:13" s="1" customFormat="1" ht="11.1" customHeight="1" x14ac:dyDescent="0.15">
      <c r="C266" s="52">
        <v>45689</v>
      </c>
      <c r="D266" s="53">
        <v>53448</v>
      </c>
      <c r="E266" s="12">
        <v>255</v>
      </c>
      <c r="F266" s="54">
        <v>7759</v>
      </c>
      <c r="G266" s="110"/>
      <c r="H266" s="110"/>
      <c r="I266" s="92">
        <v>57525934.069306001</v>
      </c>
      <c r="J266" s="92"/>
      <c r="K266" s="12">
        <v>37613557.4474658</v>
      </c>
      <c r="L266" s="12">
        <v>19885959.973520201</v>
      </c>
      <c r="M266" s="12">
        <v>6873315.4906095602</v>
      </c>
    </row>
    <row r="267" spans="3:13" s="1" customFormat="1" ht="11.1" customHeight="1" x14ac:dyDescent="0.15">
      <c r="C267" s="52">
        <v>45689</v>
      </c>
      <c r="D267" s="53">
        <v>53479</v>
      </c>
      <c r="E267" s="12">
        <v>256</v>
      </c>
      <c r="F267" s="54">
        <v>7790</v>
      </c>
      <c r="G267" s="110"/>
      <c r="H267" s="110"/>
      <c r="I267" s="92">
        <v>55029602.209352002</v>
      </c>
      <c r="J267" s="92"/>
      <c r="K267" s="12">
        <v>35920294.093950897</v>
      </c>
      <c r="L267" s="12">
        <v>18942449.020942599</v>
      </c>
      <c r="M267" s="12">
        <v>6519472.6026007095</v>
      </c>
    </row>
    <row r="268" spans="3:13" s="1" customFormat="1" ht="11.1" customHeight="1" x14ac:dyDescent="0.15">
      <c r="C268" s="52">
        <v>45689</v>
      </c>
      <c r="D268" s="53">
        <v>53509</v>
      </c>
      <c r="E268" s="12">
        <v>257</v>
      </c>
      <c r="F268" s="54">
        <v>7820</v>
      </c>
      <c r="G268" s="110"/>
      <c r="H268" s="110"/>
      <c r="I268" s="92">
        <v>52693553.179398</v>
      </c>
      <c r="J268" s="92"/>
      <c r="K268" s="12">
        <v>34338992.995106399</v>
      </c>
      <c r="L268" s="12">
        <v>18063985.0778987</v>
      </c>
      <c r="M268" s="12">
        <v>6191644.1271228399</v>
      </c>
    </row>
    <row r="269" spans="3:13" s="1" customFormat="1" ht="11.1" customHeight="1" x14ac:dyDescent="0.15">
      <c r="C269" s="52">
        <v>45689</v>
      </c>
      <c r="D269" s="53">
        <v>53540</v>
      </c>
      <c r="E269" s="12">
        <v>258</v>
      </c>
      <c r="F269" s="54">
        <v>7851</v>
      </c>
      <c r="G269" s="110"/>
      <c r="H269" s="110"/>
      <c r="I269" s="92">
        <v>50427766.099444002</v>
      </c>
      <c r="J269" s="92"/>
      <c r="K269" s="12">
        <v>32806702.436080098</v>
      </c>
      <c r="L269" s="12">
        <v>17214035.055482101</v>
      </c>
      <c r="M269" s="12">
        <v>5875322.6793636903</v>
      </c>
    </row>
    <row r="270" spans="3:13" s="1" customFormat="1" ht="11.1" customHeight="1" x14ac:dyDescent="0.15">
      <c r="C270" s="52">
        <v>45689</v>
      </c>
      <c r="D270" s="53">
        <v>53571</v>
      </c>
      <c r="E270" s="12">
        <v>259</v>
      </c>
      <c r="F270" s="54">
        <v>7882</v>
      </c>
      <c r="G270" s="110"/>
      <c r="H270" s="110"/>
      <c r="I270" s="92">
        <v>48208513.239490002</v>
      </c>
      <c r="J270" s="92"/>
      <c r="K270" s="12">
        <v>31309733.190205399</v>
      </c>
      <c r="L270" s="12">
        <v>16386777.7370637</v>
      </c>
      <c r="M270" s="12">
        <v>5569282.1838759696</v>
      </c>
    </row>
    <row r="271" spans="3:13" s="1" customFormat="1" ht="11.1" customHeight="1" x14ac:dyDescent="0.15">
      <c r="C271" s="52">
        <v>45689</v>
      </c>
      <c r="D271" s="53">
        <v>53601</v>
      </c>
      <c r="E271" s="12">
        <v>260</v>
      </c>
      <c r="F271" s="54">
        <v>7912</v>
      </c>
      <c r="G271" s="110"/>
      <c r="H271" s="110"/>
      <c r="I271" s="92">
        <v>46040273.049535997</v>
      </c>
      <c r="J271" s="92"/>
      <c r="K271" s="12">
        <v>29852456.884891499</v>
      </c>
      <c r="L271" s="12">
        <v>15585618.572126299</v>
      </c>
      <c r="M271" s="12">
        <v>5275283.2927681301</v>
      </c>
    </row>
    <row r="272" spans="3:13" s="1" customFormat="1" ht="11.1" customHeight="1" x14ac:dyDescent="0.15">
      <c r="C272" s="52">
        <v>45689</v>
      </c>
      <c r="D272" s="53">
        <v>53632</v>
      </c>
      <c r="E272" s="12">
        <v>261</v>
      </c>
      <c r="F272" s="54">
        <v>7943</v>
      </c>
      <c r="G272" s="110"/>
      <c r="H272" s="110"/>
      <c r="I272" s="92">
        <v>43930795.739582002</v>
      </c>
      <c r="J272" s="92"/>
      <c r="K272" s="12">
        <v>28436362.2546282</v>
      </c>
      <c r="L272" s="12">
        <v>14808534.9526131</v>
      </c>
      <c r="M272" s="12">
        <v>4991033.1893145395</v>
      </c>
    </row>
    <row r="273" spans="3:13" s="1" customFormat="1" ht="11.1" customHeight="1" x14ac:dyDescent="0.15">
      <c r="C273" s="52">
        <v>45689</v>
      </c>
      <c r="D273" s="53">
        <v>53662</v>
      </c>
      <c r="E273" s="12">
        <v>262</v>
      </c>
      <c r="F273" s="54">
        <v>7973</v>
      </c>
      <c r="G273" s="110"/>
      <c r="H273" s="110"/>
      <c r="I273" s="92">
        <v>41873682.359627999</v>
      </c>
      <c r="J273" s="92"/>
      <c r="K273" s="12">
        <v>27060304.726288699</v>
      </c>
      <c r="L273" s="12">
        <v>14057254.4743239</v>
      </c>
      <c r="M273" s="12">
        <v>4718402.1528094802</v>
      </c>
    </row>
    <row r="274" spans="3:13" s="1" customFormat="1" ht="11.1" customHeight="1" x14ac:dyDescent="0.15">
      <c r="C274" s="52">
        <v>45689</v>
      </c>
      <c r="D274" s="53">
        <v>53693</v>
      </c>
      <c r="E274" s="12">
        <v>263</v>
      </c>
      <c r="F274" s="54">
        <v>8004</v>
      </c>
      <c r="G274" s="110"/>
      <c r="H274" s="110"/>
      <c r="I274" s="92">
        <v>39890711.109673999</v>
      </c>
      <c r="J274" s="92"/>
      <c r="K274" s="12">
        <v>25735113.379838299</v>
      </c>
      <c r="L274" s="12">
        <v>13334845.9454567</v>
      </c>
      <c r="M274" s="12">
        <v>4456963.4116556197</v>
      </c>
    </row>
    <row r="275" spans="3:13" s="1" customFormat="1" ht="11.1" customHeight="1" x14ac:dyDescent="0.15">
      <c r="C275" s="52">
        <v>45689</v>
      </c>
      <c r="D275" s="53">
        <v>53724</v>
      </c>
      <c r="E275" s="12">
        <v>264</v>
      </c>
      <c r="F275" s="54">
        <v>8035</v>
      </c>
      <c r="G275" s="110"/>
      <c r="H275" s="110"/>
      <c r="I275" s="92">
        <v>37975246.549719997</v>
      </c>
      <c r="J275" s="92"/>
      <c r="K275" s="12">
        <v>24457816.868711799</v>
      </c>
      <c r="L275" s="12">
        <v>12640774.9233867</v>
      </c>
      <c r="M275" s="12">
        <v>4207085.9456352601</v>
      </c>
    </row>
    <row r="276" spans="3:13" s="1" customFormat="1" ht="11.1" customHeight="1" x14ac:dyDescent="0.15">
      <c r="C276" s="52">
        <v>45689</v>
      </c>
      <c r="D276" s="53">
        <v>53752</v>
      </c>
      <c r="E276" s="12">
        <v>265</v>
      </c>
      <c r="F276" s="54">
        <v>8063</v>
      </c>
      <c r="G276" s="110"/>
      <c r="H276" s="110"/>
      <c r="I276" s="92">
        <v>36114632.789766997</v>
      </c>
      <c r="J276" s="92"/>
      <c r="K276" s="12">
        <v>23223860.442300498</v>
      </c>
      <c r="L276" s="12">
        <v>11975441.6468306</v>
      </c>
      <c r="M276" s="12">
        <v>3970399.7588373399</v>
      </c>
    </row>
    <row r="277" spans="3:13" s="1" customFormat="1" ht="11.1" customHeight="1" x14ac:dyDescent="0.15">
      <c r="C277" s="52">
        <v>45689</v>
      </c>
      <c r="D277" s="53">
        <v>53783</v>
      </c>
      <c r="E277" s="12">
        <v>266</v>
      </c>
      <c r="F277" s="54">
        <v>8094</v>
      </c>
      <c r="G277" s="110"/>
      <c r="H277" s="110"/>
      <c r="I277" s="92">
        <v>34309577.289812997</v>
      </c>
      <c r="J277" s="92"/>
      <c r="K277" s="12">
        <v>22025681.564113799</v>
      </c>
      <c r="L277" s="12">
        <v>11328713.0069845</v>
      </c>
      <c r="M277" s="12">
        <v>3740071.3839892698</v>
      </c>
    </row>
    <row r="278" spans="3:13" s="1" customFormat="1" ht="11.1" customHeight="1" x14ac:dyDescent="0.15">
      <c r="C278" s="52">
        <v>45689</v>
      </c>
      <c r="D278" s="53">
        <v>53813</v>
      </c>
      <c r="E278" s="12">
        <v>267</v>
      </c>
      <c r="F278" s="54">
        <v>8124</v>
      </c>
      <c r="G278" s="110"/>
      <c r="H278" s="110"/>
      <c r="I278" s="92">
        <v>32571915.399859998</v>
      </c>
      <c r="J278" s="92"/>
      <c r="K278" s="12">
        <v>20875834.598765399</v>
      </c>
      <c r="L278" s="12">
        <v>10710872.097382801</v>
      </c>
      <c r="M278" s="12">
        <v>3521601.68664185</v>
      </c>
    </row>
    <row r="279" spans="3:13" s="1" customFormat="1" ht="11.1" customHeight="1" x14ac:dyDescent="0.15">
      <c r="C279" s="52">
        <v>45689</v>
      </c>
      <c r="D279" s="53">
        <v>53844</v>
      </c>
      <c r="E279" s="12">
        <v>268</v>
      </c>
      <c r="F279" s="54">
        <v>8155</v>
      </c>
      <c r="G279" s="110"/>
      <c r="H279" s="110"/>
      <c r="I279" s="92">
        <v>30901871.509906001</v>
      </c>
      <c r="J279" s="92"/>
      <c r="K279" s="12">
        <v>19771886.583530501</v>
      </c>
      <c r="L279" s="12">
        <v>10118664.3378262</v>
      </c>
      <c r="M279" s="12">
        <v>3312799.9351888001</v>
      </c>
    </row>
    <row r="280" spans="3:13" s="1" customFormat="1" ht="11.1" customHeight="1" x14ac:dyDescent="0.15">
      <c r="C280" s="52">
        <v>45689</v>
      </c>
      <c r="D280" s="53">
        <v>53874</v>
      </c>
      <c r="E280" s="12">
        <v>269</v>
      </c>
      <c r="F280" s="54">
        <v>8185</v>
      </c>
      <c r="G280" s="110"/>
      <c r="H280" s="110"/>
      <c r="I280" s="92">
        <v>29301619.109953001</v>
      </c>
      <c r="J280" s="92"/>
      <c r="K280" s="12">
        <v>18717226.990945298</v>
      </c>
      <c r="L280" s="12">
        <v>9555344.5902510602</v>
      </c>
      <c r="M280" s="12">
        <v>3115548.07013966</v>
      </c>
    </row>
    <row r="281" spans="3:13" s="1" customFormat="1" ht="11.1" customHeight="1" x14ac:dyDescent="0.15">
      <c r="C281" s="52">
        <v>45689</v>
      </c>
      <c r="D281" s="53">
        <v>53905</v>
      </c>
      <c r="E281" s="12">
        <v>270</v>
      </c>
      <c r="F281" s="54">
        <v>8216</v>
      </c>
      <c r="G281" s="110"/>
      <c r="H281" s="110"/>
      <c r="I281" s="92">
        <v>27768441.239999998</v>
      </c>
      <c r="J281" s="92"/>
      <c r="K281" s="12">
        <v>17707782.101968601</v>
      </c>
      <c r="L281" s="12">
        <v>9017021.5653219502</v>
      </c>
      <c r="M281" s="12">
        <v>2927573.6588257598</v>
      </c>
    </row>
    <row r="282" spans="3:13" s="1" customFormat="1" ht="11.1" customHeight="1" x14ac:dyDescent="0.15">
      <c r="C282" s="52">
        <v>45689</v>
      </c>
      <c r="D282" s="53">
        <v>53936</v>
      </c>
      <c r="E282" s="12">
        <v>271</v>
      </c>
      <c r="F282" s="54">
        <v>8247</v>
      </c>
      <c r="G282" s="110"/>
      <c r="H282" s="110"/>
      <c r="I282" s="92">
        <v>26294249.289999999</v>
      </c>
      <c r="J282" s="92"/>
      <c r="K282" s="12">
        <v>16739258.7548221</v>
      </c>
      <c r="L282" s="12">
        <v>8502159.6302115992</v>
      </c>
      <c r="M282" s="12">
        <v>2748720.5973651302</v>
      </c>
    </row>
    <row r="283" spans="3:13" s="1" customFormat="1" ht="11.1" customHeight="1" x14ac:dyDescent="0.15">
      <c r="C283" s="52">
        <v>45689</v>
      </c>
      <c r="D283" s="53">
        <v>53966</v>
      </c>
      <c r="E283" s="12">
        <v>272</v>
      </c>
      <c r="F283" s="54">
        <v>8277</v>
      </c>
      <c r="G283" s="110"/>
      <c r="H283" s="110"/>
      <c r="I283" s="92">
        <v>24894797.719999999</v>
      </c>
      <c r="J283" s="92"/>
      <c r="K283" s="12">
        <v>15822336.217730399</v>
      </c>
      <c r="L283" s="12">
        <v>8016658.9531864701</v>
      </c>
      <c r="M283" s="12">
        <v>2581135.6765621798</v>
      </c>
    </row>
    <row r="284" spans="3:13" s="1" customFormat="1" ht="11.1" customHeight="1" x14ac:dyDescent="0.15">
      <c r="C284" s="52">
        <v>45689</v>
      </c>
      <c r="D284" s="53">
        <v>53997</v>
      </c>
      <c r="E284" s="12">
        <v>273</v>
      </c>
      <c r="F284" s="54">
        <v>8308</v>
      </c>
      <c r="G284" s="110"/>
      <c r="H284" s="110"/>
      <c r="I284" s="92">
        <v>23564818.890000001</v>
      </c>
      <c r="J284" s="92"/>
      <c r="K284" s="12">
        <v>14951642.088267</v>
      </c>
      <c r="L284" s="12">
        <v>7556240.7146792896</v>
      </c>
      <c r="M284" s="12">
        <v>2422589.4950223402</v>
      </c>
    </row>
    <row r="285" spans="3:13" s="1" customFormat="1" ht="11.1" customHeight="1" x14ac:dyDescent="0.15">
      <c r="C285" s="52">
        <v>45689</v>
      </c>
      <c r="D285" s="53">
        <v>54027</v>
      </c>
      <c r="E285" s="12">
        <v>274</v>
      </c>
      <c r="F285" s="54">
        <v>8338</v>
      </c>
      <c r="G285" s="110"/>
      <c r="H285" s="110"/>
      <c r="I285" s="92">
        <v>22276423.59</v>
      </c>
      <c r="J285" s="92"/>
      <c r="K285" s="12">
        <v>14110968.2255057</v>
      </c>
      <c r="L285" s="12">
        <v>7113829.8494611504</v>
      </c>
      <c r="M285" s="12">
        <v>2271399.8982809102</v>
      </c>
    </row>
    <row r="286" spans="3:13" s="1" customFormat="1" ht="11.1" customHeight="1" x14ac:dyDescent="0.15">
      <c r="C286" s="52">
        <v>45689</v>
      </c>
      <c r="D286" s="53">
        <v>54058</v>
      </c>
      <c r="E286" s="12">
        <v>275</v>
      </c>
      <c r="F286" s="54">
        <v>8369</v>
      </c>
      <c r="G286" s="110"/>
      <c r="H286" s="110"/>
      <c r="I286" s="92">
        <v>21040429.25</v>
      </c>
      <c r="J286" s="92"/>
      <c r="K286" s="12">
        <v>13305424.078678001</v>
      </c>
      <c r="L286" s="12">
        <v>6690667.8986174297</v>
      </c>
      <c r="M286" s="12">
        <v>2127238.6822906001</v>
      </c>
    </row>
    <row r="287" spans="3:13" s="1" customFormat="1" ht="11.1" customHeight="1" x14ac:dyDescent="0.15">
      <c r="C287" s="52">
        <v>45689</v>
      </c>
      <c r="D287" s="53">
        <v>54089</v>
      </c>
      <c r="E287" s="12">
        <v>276</v>
      </c>
      <c r="F287" s="54">
        <v>8400</v>
      </c>
      <c r="G287" s="110"/>
      <c r="H287" s="110"/>
      <c r="I287" s="92">
        <v>19831647.75</v>
      </c>
      <c r="J287" s="92"/>
      <c r="K287" s="12">
        <v>12519751.3742707</v>
      </c>
      <c r="L287" s="12">
        <v>6279579.3070652196</v>
      </c>
      <c r="M287" s="12">
        <v>1988080.279537</v>
      </c>
    </row>
    <row r="288" spans="3:13" s="1" customFormat="1" ht="11.1" customHeight="1" x14ac:dyDescent="0.15">
      <c r="C288" s="52">
        <v>45689</v>
      </c>
      <c r="D288" s="53">
        <v>54118</v>
      </c>
      <c r="E288" s="12">
        <v>277</v>
      </c>
      <c r="F288" s="54">
        <v>8429</v>
      </c>
      <c r="G288" s="110"/>
      <c r="H288" s="110"/>
      <c r="I288" s="92">
        <v>18657037.289999999</v>
      </c>
      <c r="J288" s="92"/>
      <c r="K288" s="12">
        <v>11759528.955694299</v>
      </c>
      <c r="L288" s="12">
        <v>5884237.7620096197</v>
      </c>
      <c r="M288" s="12">
        <v>1855534.9026728901</v>
      </c>
    </row>
    <row r="289" spans="3:13" s="1" customFormat="1" ht="11.1" customHeight="1" x14ac:dyDescent="0.15">
      <c r="C289" s="52">
        <v>45689</v>
      </c>
      <c r="D289" s="53">
        <v>54149</v>
      </c>
      <c r="E289" s="12">
        <v>278</v>
      </c>
      <c r="F289" s="54">
        <v>8460</v>
      </c>
      <c r="G289" s="110"/>
      <c r="H289" s="110"/>
      <c r="I289" s="92">
        <v>17503226</v>
      </c>
      <c r="J289" s="92"/>
      <c r="K289" s="12">
        <v>11013570.2351915</v>
      </c>
      <c r="L289" s="12">
        <v>5496959.0989421103</v>
      </c>
      <c r="M289" s="12">
        <v>1726068.55265815</v>
      </c>
    </row>
    <row r="290" spans="3:13" s="1" customFormat="1" ht="11.1" customHeight="1" x14ac:dyDescent="0.15">
      <c r="C290" s="52">
        <v>45689</v>
      </c>
      <c r="D290" s="53">
        <v>54179</v>
      </c>
      <c r="E290" s="12">
        <v>279</v>
      </c>
      <c r="F290" s="54">
        <v>8490</v>
      </c>
      <c r="G290" s="110"/>
      <c r="H290" s="110"/>
      <c r="I290" s="92">
        <v>16387656.91</v>
      </c>
      <c r="J290" s="92"/>
      <c r="K290" s="12">
        <v>10294694.1556521</v>
      </c>
      <c r="L290" s="12">
        <v>5125516.0270664198</v>
      </c>
      <c r="M290" s="12">
        <v>1602836.46415641</v>
      </c>
    </row>
    <row r="291" spans="3:13" s="1" customFormat="1" ht="11.1" customHeight="1" x14ac:dyDescent="0.15">
      <c r="C291" s="52">
        <v>45689</v>
      </c>
      <c r="D291" s="53">
        <v>54210</v>
      </c>
      <c r="E291" s="12">
        <v>280</v>
      </c>
      <c r="F291" s="54">
        <v>8521</v>
      </c>
      <c r="G291" s="110"/>
      <c r="H291" s="110"/>
      <c r="I291" s="92">
        <v>15298554.699999999</v>
      </c>
      <c r="J291" s="92"/>
      <c r="K291" s="12">
        <v>9594222.1114089005</v>
      </c>
      <c r="L291" s="12">
        <v>4764617.1367060198</v>
      </c>
      <c r="M291" s="12">
        <v>1483666.3473727501</v>
      </c>
    </row>
    <row r="292" spans="3:13" s="1" customFormat="1" ht="11.1" customHeight="1" x14ac:dyDescent="0.15">
      <c r="C292" s="52">
        <v>45689</v>
      </c>
      <c r="D292" s="53">
        <v>54240</v>
      </c>
      <c r="E292" s="12">
        <v>281</v>
      </c>
      <c r="F292" s="54">
        <v>8551</v>
      </c>
      <c r="G292" s="110"/>
      <c r="H292" s="110"/>
      <c r="I292" s="92">
        <v>14275189.449999999</v>
      </c>
      <c r="J292" s="92"/>
      <c r="K292" s="12">
        <v>8937741.8291496895</v>
      </c>
      <c r="L292" s="12">
        <v>4427675.7923386004</v>
      </c>
      <c r="M292" s="12">
        <v>1373093.57239231</v>
      </c>
    </row>
    <row r="293" spans="3:13" s="1" customFormat="1" ht="11.1" customHeight="1" x14ac:dyDescent="0.15">
      <c r="C293" s="52">
        <v>45689</v>
      </c>
      <c r="D293" s="53">
        <v>54271</v>
      </c>
      <c r="E293" s="12">
        <v>282</v>
      </c>
      <c r="F293" s="54">
        <v>8582</v>
      </c>
      <c r="G293" s="110"/>
      <c r="H293" s="110"/>
      <c r="I293" s="92">
        <v>13346312.960000001</v>
      </c>
      <c r="J293" s="92"/>
      <c r="K293" s="12">
        <v>8341996.6026717098</v>
      </c>
      <c r="L293" s="12">
        <v>4122039.1174722901</v>
      </c>
      <c r="M293" s="12">
        <v>1272896.3746133801</v>
      </c>
    </row>
    <row r="294" spans="3:13" s="1" customFormat="1" ht="11.1" customHeight="1" x14ac:dyDescent="0.15">
      <c r="C294" s="52">
        <v>45689</v>
      </c>
      <c r="D294" s="53">
        <v>54302</v>
      </c>
      <c r="E294" s="12">
        <v>283</v>
      </c>
      <c r="F294" s="54">
        <v>8613</v>
      </c>
      <c r="G294" s="110"/>
      <c r="H294" s="110"/>
      <c r="I294" s="92">
        <v>12473700.41</v>
      </c>
      <c r="J294" s="92"/>
      <c r="K294" s="12">
        <v>7783354.1603063103</v>
      </c>
      <c r="L294" s="12">
        <v>3836215.4083732702</v>
      </c>
      <c r="M294" s="12">
        <v>1179615.70414868</v>
      </c>
    </row>
    <row r="295" spans="3:13" s="1" customFormat="1" ht="11.1" customHeight="1" x14ac:dyDescent="0.15">
      <c r="C295" s="52">
        <v>45689</v>
      </c>
      <c r="D295" s="53">
        <v>54332</v>
      </c>
      <c r="E295" s="12">
        <v>284</v>
      </c>
      <c r="F295" s="54">
        <v>8643</v>
      </c>
      <c r="G295" s="110"/>
      <c r="H295" s="110"/>
      <c r="I295" s="92">
        <v>11677579.48</v>
      </c>
      <c r="J295" s="92"/>
      <c r="K295" s="12">
        <v>7274629.4336082302</v>
      </c>
      <c r="L295" s="12">
        <v>3576653.2311489899</v>
      </c>
      <c r="M295" s="12">
        <v>1095293.42236873</v>
      </c>
    </row>
    <row r="296" spans="3:13" s="1" customFormat="1" ht="11.1" customHeight="1" x14ac:dyDescent="0.15">
      <c r="C296" s="52">
        <v>45689</v>
      </c>
      <c r="D296" s="53">
        <v>54363</v>
      </c>
      <c r="E296" s="12">
        <v>285</v>
      </c>
      <c r="F296" s="54">
        <v>8674</v>
      </c>
      <c r="G296" s="110"/>
      <c r="H296" s="110"/>
      <c r="I296" s="92">
        <v>10954312.25</v>
      </c>
      <c r="J296" s="92"/>
      <c r="K296" s="12">
        <v>6812490.9580993196</v>
      </c>
      <c r="L296" s="12">
        <v>3340919.3520703898</v>
      </c>
      <c r="M296" s="12">
        <v>1018770.2527771</v>
      </c>
    </row>
    <row r="297" spans="3:13" s="1" customFormat="1" ht="11.1" customHeight="1" x14ac:dyDescent="0.15">
      <c r="C297" s="52">
        <v>45689</v>
      </c>
      <c r="D297" s="53">
        <v>54393</v>
      </c>
      <c r="E297" s="12">
        <v>286</v>
      </c>
      <c r="F297" s="54">
        <v>8704</v>
      </c>
      <c r="G297" s="110"/>
      <c r="H297" s="110"/>
      <c r="I297" s="92">
        <v>10284620.57</v>
      </c>
      <c r="J297" s="92"/>
      <c r="K297" s="12">
        <v>6385510.9935714602</v>
      </c>
      <c r="L297" s="12">
        <v>3123816.2337845899</v>
      </c>
      <c r="M297" s="12">
        <v>948662.698186383</v>
      </c>
    </row>
    <row r="298" spans="3:13" s="1" customFormat="1" ht="11.1" customHeight="1" x14ac:dyDescent="0.15">
      <c r="C298" s="52">
        <v>45689</v>
      </c>
      <c r="D298" s="53">
        <v>54424</v>
      </c>
      <c r="E298" s="12">
        <v>287</v>
      </c>
      <c r="F298" s="54">
        <v>8735</v>
      </c>
      <c r="G298" s="110"/>
      <c r="H298" s="110"/>
      <c r="I298" s="92">
        <v>9679657.0999999996</v>
      </c>
      <c r="J298" s="92"/>
      <c r="K298" s="12">
        <v>5999708.2851690799</v>
      </c>
      <c r="L298" s="12">
        <v>2927615.5706355702</v>
      </c>
      <c r="M298" s="12">
        <v>885313.35299588798</v>
      </c>
    </row>
    <row r="299" spans="3:13" s="1" customFormat="1" ht="11.1" customHeight="1" x14ac:dyDescent="0.15">
      <c r="C299" s="52">
        <v>45689</v>
      </c>
      <c r="D299" s="53">
        <v>54455</v>
      </c>
      <c r="E299" s="12">
        <v>288</v>
      </c>
      <c r="F299" s="54">
        <v>8766</v>
      </c>
      <c r="G299" s="110"/>
      <c r="H299" s="110"/>
      <c r="I299" s="92">
        <v>9114802.2100000009</v>
      </c>
      <c r="J299" s="92"/>
      <c r="K299" s="12">
        <v>5640014.10467098</v>
      </c>
      <c r="L299" s="12">
        <v>2745100.1682975502</v>
      </c>
      <c r="M299" s="12">
        <v>826604.53253262804</v>
      </c>
    </row>
    <row r="300" spans="3:13" s="1" customFormat="1" ht="11.1" customHeight="1" x14ac:dyDescent="0.15">
      <c r="C300" s="52">
        <v>45689</v>
      </c>
      <c r="D300" s="53">
        <v>54483</v>
      </c>
      <c r="E300" s="12">
        <v>289</v>
      </c>
      <c r="F300" s="54">
        <v>8794</v>
      </c>
      <c r="G300" s="110"/>
      <c r="H300" s="110"/>
      <c r="I300" s="92">
        <v>8595430.9600000009</v>
      </c>
      <c r="J300" s="92"/>
      <c r="K300" s="12">
        <v>5310491.5297345603</v>
      </c>
      <c r="L300" s="12">
        <v>2578777.3257513698</v>
      </c>
      <c r="M300" s="12">
        <v>773550.088408657</v>
      </c>
    </row>
    <row r="301" spans="3:13" s="1" customFormat="1" ht="11.1" customHeight="1" x14ac:dyDescent="0.15">
      <c r="C301" s="52">
        <v>45689</v>
      </c>
      <c r="D301" s="53">
        <v>54514</v>
      </c>
      <c r="E301" s="12">
        <v>290</v>
      </c>
      <c r="F301" s="54">
        <v>8825</v>
      </c>
      <c r="G301" s="110"/>
      <c r="H301" s="110"/>
      <c r="I301" s="92">
        <v>8133394.5099999998</v>
      </c>
      <c r="J301" s="92"/>
      <c r="K301" s="12">
        <v>5016509.9898388097</v>
      </c>
      <c r="L301" s="12">
        <v>2429824.44433867</v>
      </c>
      <c r="M301" s="12">
        <v>725781.86693872896</v>
      </c>
    </row>
    <row r="302" spans="3:13" s="1" customFormat="1" ht="11.1" customHeight="1" x14ac:dyDescent="0.15">
      <c r="C302" s="52">
        <v>45689</v>
      </c>
      <c r="D302" s="53">
        <v>54544</v>
      </c>
      <c r="E302" s="12">
        <v>291</v>
      </c>
      <c r="F302" s="54">
        <v>8855</v>
      </c>
      <c r="G302" s="110"/>
      <c r="H302" s="110"/>
      <c r="I302" s="92">
        <v>7731867.7699999996</v>
      </c>
      <c r="J302" s="92"/>
      <c r="K302" s="12">
        <v>4761028.9438103</v>
      </c>
      <c r="L302" s="12">
        <v>2300402.3594697998</v>
      </c>
      <c r="M302" s="12">
        <v>684307.19219304598</v>
      </c>
    </row>
    <row r="303" spans="3:13" s="1" customFormat="1" ht="11.1" customHeight="1" x14ac:dyDescent="0.15">
      <c r="C303" s="52">
        <v>45689</v>
      </c>
      <c r="D303" s="53">
        <v>54575</v>
      </c>
      <c r="E303" s="12">
        <v>292</v>
      </c>
      <c r="F303" s="54">
        <v>8886</v>
      </c>
      <c r="G303" s="110"/>
      <c r="H303" s="110"/>
      <c r="I303" s="92">
        <v>7379179.8099999996</v>
      </c>
      <c r="J303" s="92"/>
      <c r="K303" s="12">
        <v>4536148.6253607702</v>
      </c>
      <c r="L303" s="12">
        <v>2186172.1184389298</v>
      </c>
      <c r="M303" s="12">
        <v>647572.31110833294</v>
      </c>
    </row>
    <row r="304" spans="3:13" s="1" customFormat="1" ht="11.1" customHeight="1" x14ac:dyDescent="0.15">
      <c r="C304" s="52">
        <v>45689</v>
      </c>
      <c r="D304" s="53">
        <v>54605</v>
      </c>
      <c r="E304" s="12">
        <v>293</v>
      </c>
      <c r="F304" s="54">
        <v>8916</v>
      </c>
      <c r="G304" s="110"/>
      <c r="H304" s="110"/>
      <c r="I304" s="92">
        <v>7067399.9299999997</v>
      </c>
      <c r="J304" s="92"/>
      <c r="K304" s="12">
        <v>4337359.4092647601</v>
      </c>
      <c r="L304" s="12">
        <v>2085221.78602295</v>
      </c>
      <c r="M304" s="12">
        <v>615137.57594393694</v>
      </c>
    </row>
    <row r="305" spans="3:13" s="1" customFormat="1" ht="11.1" customHeight="1" x14ac:dyDescent="0.15">
      <c r="C305" s="52">
        <v>45689</v>
      </c>
      <c r="D305" s="53">
        <v>54636</v>
      </c>
      <c r="E305" s="12">
        <v>294</v>
      </c>
      <c r="F305" s="54">
        <v>8947</v>
      </c>
      <c r="G305" s="110"/>
      <c r="H305" s="110"/>
      <c r="I305" s="92">
        <v>6761582.5800000001</v>
      </c>
      <c r="J305" s="92"/>
      <c r="K305" s="12">
        <v>4142636.9882469401</v>
      </c>
      <c r="L305" s="12">
        <v>1986542.28731693</v>
      </c>
      <c r="M305" s="12">
        <v>583545.11393546895</v>
      </c>
    </row>
    <row r="306" spans="3:13" s="1" customFormat="1" ht="11.1" customHeight="1" x14ac:dyDescent="0.15">
      <c r="C306" s="52">
        <v>45689</v>
      </c>
      <c r="D306" s="53">
        <v>54667</v>
      </c>
      <c r="E306" s="12">
        <v>295</v>
      </c>
      <c r="F306" s="54">
        <v>8978</v>
      </c>
      <c r="G306" s="110"/>
      <c r="H306" s="110"/>
      <c r="I306" s="92">
        <v>6463940.0999999996</v>
      </c>
      <c r="J306" s="92"/>
      <c r="K306" s="12">
        <v>3953562.6421359</v>
      </c>
      <c r="L306" s="12">
        <v>1891052.79150549</v>
      </c>
      <c r="M306" s="12">
        <v>553142.33072870097</v>
      </c>
    </row>
    <row r="307" spans="3:13" s="1" customFormat="1" ht="11.1" customHeight="1" x14ac:dyDescent="0.15">
      <c r="C307" s="52">
        <v>45689</v>
      </c>
      <c r="D307" s="53">
        <v>54697</v>
      </c>
      <c r="E307" s="12">
        <v>296</v>
      </c>
      <c r="F307" s="54">
        <v>9008</v>
      </c>
      <c r="G307" s="110"/>
      <c r="H307" s="110"/>
      <c r="I307" s="92">
        <v>6213046.3799999999</v>
      </c>
      <c r="J307" s="92"/>
      <c r="K307" s="12">
        <v>3793870.1022997401</v>
      </c>
      <c r="L307" s="12">
        <v>1810202.8861794299</v>
      </c>
      <c r="M307" s="12">
        <v>527322.83562360099</v>
      </c>
    </row>
    <row r="308" spans="3:13" s="1" customFormat="1" ht="11.1" customHeight="1" x14ac:dyDescent="0.15">
      <c r="C308" s="52">
        <v>45689</v>
      </c>
      <c r="D308" s="53">
        <v>54728</v>
      </c>
      <c r="E308" s="12">
        <v>297</v>
      </c>
      <c r="F308" s="54">
        <v>9039</v>
      </c>
      <c r="G308" s="110"/>
      <c r="H308" s="110"/>
      <c r="I308" s="92">
        <v>6020809.3799999999</v>
      </c>
      <c r="J308" s="92"/>
      <c r="K308" s="12">
        <v>3670248.9077429101</v>
      </c>
      <c r="L308" s="12">
        <v>1746764.7005165699</v>
      </c>
      <c r="M308" s="12">
        <v>506687.68888734898</v>
      </c>
    </row>
    <row r="309" spans="3:13" s="1" customFormat="1" ht="11.1" customHeight="1" x14ac:dyDescent="0.15">
      <c r="C309" s="52">
        <v>45689</v>
      </c>
      <c r="D309" s="53">
        <v>54758</v>
      </c>
      <c r="E309" s="12">
        <v>298</v>
      </c>
      <c r="F309" s="54">
        <v>9069</v>
      </c>
      <c r="G309" s="110"/>
      <c r="H309" s="110"/>
      <c r="I309" s="92">
        <v>5838207.1500000004</v>
      </c>
      <c r="J309" s="92"/>
      <c r="K309" s="12">
        <v>3553094.0335508999</v>
      </c>
      <c r="L309" s="12">
        <v>1686845.6963782201</v>
      </c>
      <c r="M309" s="12">
        <v>487301.093893521</v>
      </c>
    </row>
    <row r="310" spans="3:13" s="1" customFormat="1" ht="11.1" customHeight="1" x14ac:dyDescent="0.15">
      <c r="C310" s="52">
        <v>45689</v>
      </c>
      <c r="D310" s="53">
        <v>54789</v>
      </c>
      <c r="E310" s="12">
        <v>299</v>
      </c>
      <c r="F310" s="54">
        <v>9100</v>
      </c>
      <c r="G310" s="110"/>
      <c r="H310" s="110"/>
      <c r="I310" s="92">
        <v>5655162.5899999999</v>
      </c>
      <c r="J310" s="92"/>
      <c r="K310" s="12">
        <v>3435856.9637367502</v>
      </c>
      <c r="L310" s="12">
        <v>1627038.4814567899</v>
      </c>
      <c r="M310" s="12">
        <v>468032.99754371902</v>
      </c>
    </row>
    <row r="311" spans="3:13" s="1" customFormat="1" ht="11.1" customHeight="1" x14ac:dyDescent="0.15">
      <c r="C311" s="52">
        <v>45689</v>
      </c>
      <c r="D311" s="53">
        <v>54820</v>
      </c>
      <c r="E311" s="12">
        <v>300</v>
      </c>
      <c r="F311" s="54">
        <v>9131</v>
      </c>
      <c r="G311" s="110"/>
      <c r="H311" s="110"/>
      <c r="I311" s="92">
        <v>5472606.54</v>
      </c>
      <c r="J311" s="92"/>
      <c r="K311" s="12">
        <v>3319303.6546390499</v>
      </c>
      <c r="L311" s="12">
        <v>1567847.52941637</v>
      </c>
      <c r="M311" s="12">
        <v>449095.90385784302</v>
      </c>
    </row>
    <row r="312" spans="3:13" s="1" customFormat="1" ht="11.1" customHeight="1" x14ac:dyDescent="0.15">
      <c r="C312" s="52">
        <v>45689</v>
      </c>
      <c r="D312" s="53">
        <v>54848</v>
      </c>
      <c r="E312" s="12">
        <v>301</v>
      </c>
      <c r="F312" s="54">
        <v>9159</v>
      </c>
      <c r="G312" s="110"/>
      <c r="H312" s="110"/>
      <c r="I312" s="92">
        <v>5289606.82</v>
      </c>
      <c r="J312" s="92"/>
      <c r="K312" s="12">
        <v>3203393.3807259402</v>
      </c>
      <c r="L312" s="12">
        <v>1509622.0542788201</v>
      </c>
      <c r="M312" s="12">
        <v>430763.11720208602</v>
      </c>
    </row>
    <row r="313" spans="3:13" s="1" customFormat="1" ht="11.1" customHeight="1" x14ac:dyDescent="0.15">
      <c r="C313" s="52">
        <v>45689</v>
      </c>
      <c r="D313" s="53">
        <v>54879</v>
      </c>
      <c r="E313" s="12">
        <v>302</v>
      </c>
      <c r="F313" s="54">
        <v>9190</v>
      </c>
      <c r="G313" s="110"/>
      <c r="H313" s="110"/>
      <c r="I313" s="92">
        <v>5106430.91</v>
      </c>
      <c r="J313" s="92"/>
      <c r="K313" s="12">
        <v>3087216.7461929</v>
      </c>
      <c r="L313" s="12">
        <v>1451172.94247289</v>
      </c>
      <c r="M313" s="12">
        <v>412331.07947813399</v>
      </c>
    </row>
    <row r="314" spans="3:13" s="1" customFormat="1" ht="11.1" customHeight="1" x14ac:dyDescent="0.15">
      <c r="C314" s="52">
        <v>45689</v>
      </c>
      <c r="D314" s="53">
        <v>54909</v>
      </c>
      <c r="E314" s="12">
        <v>303</v>
      </c>
      <c r="F314" s="54">
        <v>9220</v>
      </c>
      <c r="G314" s="110"/>
      <c r="H314" s="110"/>
      <c r="I314" s="92">
        <v>4923401.92</v>
      </c>
      <c r="J314" s="92"/>
      <c r="K314" s="12">
        <v>2971676.3784326999</v>
      </c>
      <c r="L314" s="12">
        <v>1393424.14079115</v>
      </c>
      <c r="M314" s="12">
        <v>394299.578247061</v>
      </c>
    </row>
    <row r="315" spans="3:13" s="1" customFormat="1" ht="11.1" customHeight="1" x14ac:dyDescent="0.15">
      <c r="C315" s="52">
        <v>45689</v>
      </c>
      <c r="D315" s="53">
        <v>54940</v>
      </c>
      <c r="E315" s="12">
        <v>304</v>
      </c>
      <c r="F315" s="54">
        <v>9251</v>
      </c>
      <c r="G315" s="110"/>
      <c r="H315" s="110"/>
      <c r="I315" s="92">
        <v>4741312.41</v>
      </c>
      <c r="J315" s="92"/>
      <c r="K315" s="12">
        <v>2856916.6681266301</v>
      </c>
      <c r="L315" s="12">
        <v>1336206.2043289</v>
      </c>
      <c r="M315" s="12">
        <v>376507.02665631502</v>
      </c>
    </row>
    <row r="316" spans="3:13" s="1" customFormat="1" ht="11.1" customHeight="1" x14ac:dyDescent="0.15">
      <c r="C316" s="52">
        <v>45689</v>
      </c>
      <c r="D316" s="53">
        <v>54970</v>
      </c>
      <c r="E316" s="12">
        <v>305</v>
      </c>
      <c r="F316" s="54">
        <v>9281</v>
      </c>
      <c r="G316" s="110"/>
      <c r="H316" s="110"/>
      <c r="I316" s="92">
        <v>4558967.99</v>
      </c>
      <c r="J316" s="92"/>
      <c r="K316" s="12">
        <v>2742534.5266288002</v>
      </c>
      <c r="L316" s="12">
        <v>1279551.5350049799</v>
      </c>
      <c r="M316" s="12">
        <v>359065.32510774001</v>
      </c>
    </row>
    <row r="317" spans="3:13" s="1" customFormat="1" ht="11.1" customHeight="1" x14ac:dyDescent="0.15">
      <c r="C317" s="52">
        <v>45689</v>
      </c>
      <c r="D317" s="53">
        <v>55001</v>
      </c>
      <c r="E317" s="12">
        <v>306</v>
      </c>
      <c r="F317" s="54">
        <v>9312</v>
      </c>
      <c r="G317" s="110"/>
      <c r="H317" s="110"/>
      <c r="I317" s="92">
        <v>4376498.08</v>
      </c>
      <c r="J317" s="92"/>
      <c r="K317" s="12">
        <v>2628300.89044719</v>
      </c>
      <c r="L317" s="12">
        <v>1223136.29492416</v>
      </c>
      <c r="M317" s="12">
        <v>341780.40359202202</v>
      </c>
    </row>
    <row r="318" spans="3:13" s="1" customFormat="1" ht="11.1" customHeight="1" x14ac:dyDescent="0.15">
      <c r="C318" s="52">
        <v>45689</v>
      </c>
      <c r="D318" s="53">
        <v>55032</v>
      </c>
      <c r="E318" s="12">
        <v>307</v>
      </c>
      <c r="F318" s="54">
        <v>9343</v>
      </c>
      <c r="G318" s="110"/>
      <c r="H318" s="110"/>
      <c r="I318" s="92">
        <v>4193859.82</v>
      </c>
      <c r="J318" s="92"/>
      <c r="K318" s="12">
        <v>2514345.9313860899</v>
      </c>
      <c r="L318" s="12">
        <v>1167129.08853131</v>
      </c>
      <c r="M318" s="12">
        <v>324748.99636617501</v>
      </c>
    </row>
    <row r="319" spans="3:13" s="1" customFormat="1" ht="11.1" customHeight="1" x14ac:dyDescent="0.15">
      <c r="C319" s="52">
        <v>45689</v>
      </c>
      <c r="D319" s="53">
        <v>55062</v>
      </c>
      <c r="E319" s="12">
        <v>308</v>
      </c>
      <c r="F319" s="54">
        <v>9373</v>
      </c>
      <c r="G319" s="110"/>
      <c r="H319" s="110"/>
      <c r="I319" s="92">
        <v>4013872.79</v>
      </c>
      <c r="J319" s="92"/>
      <c r="K319" s="12">
        <v>2402488.3135097502</v>
      </c>
      <c r="L319" s="12">
        <v>1112461.30886534</v>
      </c>
      <c r="M319" s="12">
        <v>308269.049325714</v>
      </c>
    </row>
    <row r="320" spans="3:13" s="1" customFormat="1" ht="11.1" customHeight="1" x14ac:dyDescent="0.15">
      <c r="C320" s="52">
        <v>45689</v>
      </c>
      <c r="D320" s="53">
        <v>55093</v>
      </c>
      <c r="E320" s="12">
        <v>309</v>
      </c>
      <c r="F320" s="54">
        <v>9404</v>
      </c>
      <c r="G320" s="110"/>
      <c r="H320" s="110"/>
      <c r="I320" s="92">
        <v>3835392.49</v>
      </c>
      <c r="J320" s="92"/>
      <c r="K320" s="12">
        <v>2291765.9992462299</v>
      </c>
      <c r="L320" s="12">
        <v>1058493.0145485401</v>
      </c>
      <c r="M320" s="12">
        <v>292071.79765283101</v>
      </c>
    </row>
    <row r="321" spans="3:13" s="1" customFormat="1" ht="11.1" customHeight="1" x14ac:dyDescent="0.15">
      <c r="C321" s="52">
        <v>45689</v>
      </c>
      <c r="D321" s="53">
        <v>55123</v>
      </c>
      <c r="E321" s="12">
        <v>310</v>
      </c>
      <c r="F321" s="54">
        <v>9434</v>
      </c>
      <c r="G321" s="110"/>
      <c r="H321" s="110"/>
      <c r="I321" s="92">
        <v>3658483.93</v>
      </c>
      <c r="J321" s="92"/>
      <c r="K321" s="12">
        <v>2182469.4363342901</v>
      </c>
      <c r="L321" s="12">
        <v>1005531.45825781</v>
      </c>
      <c r="M321" s="12">
        <v>276320.66983335401</v>
      </c>
    </row>
    <row r="322" spans="3:13" s="1" customFormat="1" ht="11.1" customHeight="1" x14ac:dyDescent="0.15">
      <c r="C322" s="52">
        <v>45689</v>
      </c>
      <c r="D322" s="53">
        <v>55154</v>
      </c>
      <c r="E322" s="12">
        <v>311</v>
      </c>
      <c r="F322" s="54">
        <v>9465</v>
      </c>
      <c r="G322" s="110"/>
      <c r="H322" s="110"/>
      <c r="I322" s="92">
        <v>3481920.39</v>
      </c>
      <c r="J322" s="92"/>
      <c r="K322" s="12">
        <v>2073617.43176952</v>
      </c>
      <c r="L322" s="12">
        <v>952950.23088318994</v>
      </c>
      <c r="M322" s="12">
        <v>260762.148129265</v>
      </c>
    </row>
    <row r="323" spans="3:13" s="1" customFormat="1" ht="11.1" customHeight="1" x14ac:dyDescent="0.15">
      <c r="C323" s="52">
        <v>45689</v>
      </c>
      <c r="D323" s="53">
        <v>55185</v>
      </c>
      <c r="E323" s="12">
        <v>312</v>
      </c>
      <c r="F323" s="54">
        <v>9496</v>
      </c>
      <c r="G323" s="110"/>
      <c r="H323" s="110"/>
      <c r="I323" s="92">
        <v>3307171.68</v>
      </c>
      <c r="J323" s="92"/>
      <c r="K323" s="12">
        <v>1966207.35898259</v>
      </c>
      <c r="L323" s="12">
        <v>901290.91753483703</v>
      </c>
      <c r="M323" s="12">
        <v>245581.667917774</v>
      </c>
    </row>
    <row r="324" spans="3:13" s="1" customFormat="1" ht="11.1" customHeight="1" x14ac:dyDescent="0.15">
      <c r="C324" s="52">
        <v>45689</v>
      </c>
      <c r="D324" s="53">
        <v>55213</v>
      </c>
      <c r="E324" s="12">
        <v>313</v>
      </c>
      <c r="F324" s="54">
        <v>9524</v>
      </c>
      <c r="G324" s="110"/>
      <c r="H324" s="110"/>
      <c r="I324" s="92">
        <v>3134540.74</v>
      </c>
      <c r="J324" s="92"/>
      <c r="K324" s="12">
        <v>1860718.25619665</v>
      </c>
      <c r="L324" s="12">
        <v>850976.19662734005</v>
      </c>
      <c r="M324" s="12">
        <v>230984.78482848499</v>
      </c>
    </row>
    <row r="325" spans="3:13" s="1" customFormat="1" ht="11.1" customHeight="1" x14ac:dyDescent="0.15">
      <c r="C325" s="52">
        <v>45689</v>
      </c>
      <c r="D325" s="53">
        <v>55244</v>
      </c>
      <c r="E325" s="12">
        <v>314</v>
      </c>
      <c r="F325" s="54">
        <v>9555</v>
      </c>
      <c r="G325" s="110"/>
      <c r="H325" s="110"/>
      <c r="I325" s="92">
        <v>2966451.33</v>
      </c>
      <c r="J325" s="92"/>
      <c r="K325" s="12">
        <v>1757950.7596547799</v>
      </c>
      <c r="L325" s="12">
        <v>801932.09043896606</v>
      </c>
      <c r="M325" s="12">
        <v>216750.53271790399</v>
      </c>
    </row>
    <row r="326" spans="3:13" s="1" customFormat="1" ht="11.1" customHeight="1" x14ac:dyDescent="0.15">
      <c r="C326" s="52">
        <v>45689</v>
      </c>
      <c r="D326" s="53">
        <v>55274</v>
      </c>
      <c r="E326" s="12">
        <v>315</v>
      </c>
      <c r="F326" s="54">
        <v>9585</v>
      </c>
      <c r="G326" s="110"/>
      <c r="H326" s="110"/>
      <c r="I326" s="92">
        <v>2798841.61</v>
      </c>
      <c r="J326" s="92"/>
      <c r="K326" s="12">
        <v>1655900.9724782601</v>
      </c>
      <c r="L326" s="12">
        <v>753520.40089272102</v>
      </c>
      <c r="M326" s="12">
        <v>202830.695205411</v>
      </c>
    </row>
    <row r="327" spans="3:13" s="1" customFormat="1" ht="11.1" customHeight="1" x14ac:dyDescent="0.15">
      <c r="C327" s="52">
        <v>45689</v>
      </c>
      <c r="D327" s="53">
        <v>55305</v>
      </c>
      <c r="E327" s="12">
        <v>316</v>
      </c>
      <c r="F327" s="54">
        <v>9616</v>
      </c>
      <c r="G327" s="110"/>
      <c r="H327" s="110"/>
      <c r="I327" s="92">
        <v>2633735.89</v>
      </c>
      <c r="J327" s="92"/>
      <c r="K327" s="12">
        <v>1555575.3059177401</v>
      </c>
      <c r="L327" s="12">
        <v>706066.79338200402</v>
      </c>
      <c r="M327" s="12">
        <v>189252.25839923901</v>
      </c>
    </row>
    <row r="328" spans="3:13" s="1" customFormat="1" ht="11.1" customHeight="1" x14ac:dyDescent="0.15">
      <c r="C328" s="52">
        <v>45689</v>
      </c>
      <c r="D328" s="53">
        <v>55335</v>
      </c>
      <c r="E328" s="12">
        <v>317</v>
      </c>
      <c r="F328" s="54">
        <v>9646</v>
      </c>
      <c r="G328" s="110"/>
      <c r="H328" s="110"/>
      <c r="I328" s="92">
        <v>2469197.13</v>
      </c>
      <c r="J328" s="92"/>
      <c r="K328" s="12">
        <v>1455999.21974708</v>
      </c>
      <c r="L328" s="12">
        <v>659243.196014827</v>
      </c>
      <c r="M328" s="12">
        <v>175977.45129677601</v>
      </c>
    </row>
    <row r="329" spans="3:13" s="1" customFormat="1" ht="11.1" customHeight="1" x14ac:dyDescent="0.15">
      <c r="C329" s="52">
        <v>45689</v>
      </c>
      <c r="D329" s="53">
        <v>55366</v>
      </c>
      <c r="E329" s="12">
        <v>318</v>
      </c>
      <c r="F329" s="54">
        <v>9677</v>
      </c>
      <c r="G329" s="110"/>
      <c r="H329" s="110"/>
      <c r="I329" s="92">
        <v>2304321.7400000002</v>
      </c>
      <c r="J329" s="92"/>
      <c r="K329" s="12">
        <v>1356473.3786368</v>
      </c>
      <c r="L329" s="12">
        <v>612618.18146553903</v>
      </c>
      <c r="M329" s="12">
        <v>162838.790758338</v>
      </c>
    </row>
    <row r="330" spans="3:13" s="1" customFormat="1" ht="11.1" customHeight="1" x14ac:dyDescent="0.15">
      <c r="C330" s="52">
        <v>45689</v>
      </c>
      <c r="D330" s="53">
        <v>55397</v>
      </c>
      <c r="E330" s="12">
        <v>319</v>
      </c>
      <c r="F330" s="54">
        <v>9708</v>
      </c>
      <c r="G330" s="110"/>
      <c r="H330" s="110"/>
      <c r="I330" s="92">
        <v>2142058.64</v>
      </c>
      <c r="J330" s="92"/>
      <c r="K330" s="12">
        <v>1258816.1108147199</v>
      </c>
      <c r="L330" s="12">
        <v>567067.80645477795</v>
      </c>
      <c r="M330" s="12">
        <v>150092.70985993199</v>
      </c>
    </row>
    <row r="331" spans="3:13" s="1" customFormat="1" ht="11.1" customHeight="1" x14ac:dyDescent="0.15">
      <c r="C331" s="52">
        <v>45689</v>
      </c>
      <c r="D331" s="53">
        <v>55427</v>
      </c>
      <c r="E331" s="12">
        <v>320</v>
      </c>
      <c r="F331" s="54">
        <v>9738</v>
      </c>
      <c r="G331" s="110"/>
      <c r="H331" s="110"/>
      <c r="I331" s="92">
        <v>1982526.02</v>
      </c>
      <c r="J331" s="92"/>
      <c r="K331" s="12">
        <v>1163151.7895911899</v>
      </c>
      <c r="L331" s="12">
        <v>522683.58382465201</v>
      </c>
      <c r="M331" s="12">
        <v>137777.896549167</v>
      </c>
    </row>
    <row r="332" spans="3:13" s="1" customFormat="1" ht="11.1" customHeight="1" x14ac:dyDescent="0.15">
      <c r="C332" s="52">
        <v>45689</v>
      </c>
      <c r="D332" s="53">
        <v>55458</v>
      </c>
      <c r="E332" s="12">
        <v>321</v>
      </c>
      <c r="F332" s="54">
        <v>9769</v>
      </c>
      <c r="G332" s="110"/>
      <c r="H332" s="110"/>
      <c r="I332" s="92">
        <v>1826551.17</v>
      </c>
      <c r="J332" s="92"/>
      <c r="K332" s="12">
        <v>1069823.4656831999</v>
      </c>
      <c r="L332" s="12">
        <v>479522.15729782602</v>
      </c>
      <c r="M332" s="12">
        <v>125865.292350109</v>
      </c>
    </row>
    <row r="333" spans="3:13" s="1" customFormat="1" ht="11.1" customHeight="1" x14ac:dyDescent="0.15">
      <c r="C333" s="52">
        <v>45689</v>
      </c>
      <c r="D333" s="53">
        <v>55488</v>
      </c>
      <c r="E333" s="12">
        <v>322</v>
      </c>
      <c r="F333" s="54">
        <v>9799</v>
      </c>
      <c r="G333" s="110"/>
      <c r="H333" s="110"/>
      <c r="I333" s="92">
        <v>1671698.4</v>
      </c>
      <c r="J333" s="92"/>
      <c r="K333" s="12">
        <v>977518.00045578904</v>
      </c>
      <c r="L333" s="12">
        <v>437070.09319186298</v>
      </c>
      <c r="M333" s="12">
        <v>114252.17687464099</v>
      </c>
    </row>
    <row r="334" spans="3:13" s="1" customFormat="1" ht="11.1" customHeight="1" x14ac:dyDescent="0.15">
      <c r="C334" s="52">
        <v>45689</v>
      </c>
      <c r="D334" s="53">
        <v>55519</v>
      </c>
      <c r="E334" s="12">
        <v>323</v>
      </c>
      <c r="F334" s="54">
        <v>9830</v>
      </c>
      <c r="G334" s="110"/>
      <c r="H334" s="110"/>
      <c r="I334" s="92">
        <v>1518729.73</v>
      </c>
      <c r="J334" s="92"/>
      <c r="K334" s="12">
        <v>886564.03677818796</v>
      </c>
      <c r="L334" s="12">
        <v>395394.41481923399</v>
      </c>
      <c r="M334" s="12">
        <v>102920.18136376201</v>
      </c>
    </row>
    <row r="335" spans="3:13" s="1" customFormat="1" ht="11.1" customHeight="1" x14ac:dyDescent="0.15">
      <c r="C335" s="52">
        <v>45689</v>
      </c>
      <c r="D335" s="53">
        <v>55550</v>
      </c>
      <c r="E335" s="12">
        <v>324</v>
      </c>
      <c r="F335" s="54">
        <v>9861</v>
      </c>
      <c r="G335" s="110"/>
      <c r="H335" s="110"/>
      <c r="I335" s="92">
        <v>1366654.25</v>
      </c>
      <c r="J335" s="92"/>
      <c r="K335" s="12">
        <v>796436.30900576699</v>
      </c>
      <c r="L335" s="12">
        <v>354295.44099647301</v>
      </c>
      <c r="M335" s="12">
        <v>91831.609480175597</v>
      </c>
    </row>
    <row r="336" spans="3:13" s="1" customFormat="1" ht="11.1" customHeight="1" x14ac:dyDescent="0.15">
      <c r="C336" s="52">
        <v>45689</v>
      </c>
      <c r="D336" s="53">
        <v>55579</v>
      </c>
      <c r="E336" s="12">
        <v>325</v>
      </c>
      <c r="F336" s="54">
        <v>9890</v>
      </c>
      <c r="G336" s="110"/>
      <c r="H336" s="110"/>
      <c r="I336" s="92">
        <v>1215124.57</v>
      </c>
      <c r="J336" s="92"/>
      <c r="K336" s="12">
        <v>707006.71539350401</v>
      </c>
      <c r="L336" s="12">
        <v>313764.27499827399</v>
      </c>
      <c r="M336" s="12">
        <v>81003.852274246994</v>
      </c>
    </row>
    <row r="337" spans="3:13" s="1" customFormat="1" ht="11.1" customHeight="1" x14ac:dyDescent="0.15">
      <c r="C337" s="52">
        <v>45689</v>
      </c>
      <c r="D337" s="53">
        <v>55610</v>
      </c>
      <c r="E337" s="12">
        <v>326</v>
      </c>
      <c r="F337" s="54">
        <v>9921</v>
      </c>
      <c r="G337" s="110"/>
      <c r="H337" s="110"/>
      <c r="I337" s="92">
        <v>1065085.21</v>
      </c>
      <c r="J337" s="92"/>
      <c r="K337" s="12">
        <v>618656.91204622004</v>
      </c>
      <c r="L337" s="12">
        <v>273857.04461851699</v>
      </c>
      <c r="M337" s="12">
        <v>70401.630263085899</v>
      </c>
    </row>
    <row r="338" spans="3:13" s="1" customFormat="1" ht="11.1" customHeight="1" x14ac:dyDescent="0.15">
      <c r="C338" s="52">
        <v>45689</v>
      </c>
      <c r="D338" s="53">
        <v>55640</v>
      </c>
      <c r="E338" s="12">
        <v>327</v>
      </c>
      <c r="F338" s="54">
        <v>9951</v>
      </c>
      <c r="G338" s="110"/>
      <c r="H338" s="110"/>
      <c r="I338" s="92">
        <v>915966.31</v>
      </c>
      <c r="J338" s="92"/>
      <c r="K338" s="12">
        <v>531167.59989441396</v>
      </c>
      <c r="L338" s="12">
        <v>234549.97499296701</v>
      </c>
      <c r="M338" s="12">
        <v>60049.621371797897</v>
      </c>
    </row>
    <row r="339" spans="3:13" s="1" customFormat="1" ht="11.1" customHeight="1" x14ac:dyDescent="0.15">
      <c r="C339" s="52">
        <v>45689</v>
      </c>
      <c r="D339" s="53">
        <v>55671</v>
      </c>
      <c r="E339" s="12">
        <v>328</v>
      </c>
      <c r="F339" s="54">
        <v>9982</v>
      </c>
      <c r="G339" s="110"/>
      <c r="H339" s="110"/>
      <c r="I339" s="92">
        <v>770241.73</v>
      </c>
      <c r="J339" s="92"/>
      <c r="K339" s="12">
        <v>445904.54492742498</v>
      </c>
      <c r="L339" s="12">
        <v>196399.241730674</v>
      </c>
      <c r="M339" s="12">
        <v>50069.275670927702</v>
      </c>
    </row>
    <row r="340" spans="3:13" s="1" customFormat="1" ht="11.1" customHeight="1" x14ac:dyDescent="0.15">
      <c r="C340" s="52">
        <v>45689</v>
      </c>
      <c r="D340" s="53">
        <v>55701</v>
      </c>
      <c r="E340" s="12">
        <v>329</v>
      </c>
      <c r="F340" s="54">
        <v>10012</v>
      </c>
      <c r="G340" s="110"/>
      <c r="H340" s="110"/>
      <c r="I340" s="92">
        <v>636075.36</v>
      </c>
      <c r="J340" s="92"/>
      <c r="K340" s="12">
        <v>367629.19028913497</v>
      </c>
      <c r="L340" s="12">
        <v>161524.223804523</v>
      </c>
      <c r="M340" s="12">
        <v>41009.573080137598</v>
      </c>
    </row>
    <row r="341" spans="3:13" s="1" customFormat="1" ht="11.1" customHeight="1" x14ac:dyDescent="0.15">
      <c r="C341" s="52">
        <v>45689</v>
      </c>
      <c r="D341" s="53">
        <v>55732</v>
      </c>
      <c r="E341" s="12">
        <v>330</v>
      </c>
      <c r="F341" s="54">
        <v>10043</v>
      </c>
      <c r="G341" s="110"/>
      <c r="H341" s="110"/>
      <c r="I341" s="92">
        <v>510215.07</v>
      </c>
      <c r="J341" s="92"/>
      <c r="K341" s="12">
        <v>294386.21948269301</v>
      </c>
      <c r="L341" s="12">
        <v>129014.714096921</v>
      </c>
      <c r="M341" s="12">
        <v>32616.957620078902</v>
      </c>
    </row>
    <row r="342" spans="3:13" s="1" customFormat="1" ht="11.1" customHeight="1" x14ac:dyDescent="0.15">
      <c r="C342" s="52">
        <v>45689</v>
      </c>
      <c r="D342" s="53">
        <v>55763</v>
      </c>
      <c r="E342" s="12">
        <v>331</v>
      </c>
      <c r="F342" s="54">
        <v>10074</v>
      </c>
      <c r="G342" s="110"/>
      <c r="H342" s="110"/>
      <c r="I342" s="92">
        <v>403058.33</v>
      </c>
      <c r="J342" s="92"/>
      <c r="K342" s="12">
        <v>232163.99830702</v>
      </c>
      <c r="L342" s="12">
        <v>101487.07491488</v>
      </c>
      <c r="M342" s="12">
        <v>25548.861966747001</v>
      </c>
    </row>
    <row r="343" spans="3:13" s="1" customFormat="1" ht="11.1" customHeight="1" x14ac:dyDescent="0.15">
      <c r="C343" s="52">
        <v>45689</v>
      </c>
      <c r="D343" s="53">
        <v>55793</v>
      </c>
      <c r="E343" s="12">
        <v>332</v>
      </c>
      <c r="F343" s="54">
        <v>10104</v>
      </c>
      <c r="G343" s="110"/>
      <c r="H343" s="110"/>
      <c r="I343" s="92">
        <v>330831.57</v>
      </c>
      <c r="J343" s="92"/>
      <c r="K343" s="12">
        <v>190248.166375281</v>
      </c>
      <c r="L343" s="12">
        <v>82959.496549582007</v>
      </c>
      <c r="M343" s="12">
        <v>20799.026864979802</v>
      </c>
    </row>
    <row r="344" spans="3:13" s="1" customFormat="1" ht="11.1" customHeight="1" x14ac:dyDescent="0.15">
      <c r="C344" s="52">
        <v>45689</v>
      </c>
      <c r="D344" s="53">
        <v>55824</v>
      </c>
      <c r="E344" s="12">
        <v>333</v>
      </c>
      <c r="F344" s="54">
        <v>10135</v>
      </c>
      <c r="G344" s="110"/>
      <c r="H344" s="110"/>
      <c r="I344" s="92">
        <v>277178.48</v>
      </c>
      <c r="J344" s="92"/>
      <c r="K344" s="12">
        <v>159124.049199033</v>
      </c>
      <c r="L344" s="12">
        <v>69211.066684310397</v>
      </c>
      <c r="M344" s="12">
        <v>17278.620667204101</v>
      </c>
    </row>
    <row r="345" spans="3:13" s="1" customFormat="1" ht="11.1" customHeight="1" x14ac:dyDescent="0.15">
      <c r="C345" s="52">
        <v>45689</v>
      </c>
      <c r="D345" s="53">
        <v>55854</v>
      </c>
      <c r="E345" s="12">
        <v>334</v>
      </c>
      <c r="F345" s="54">
        <v>10165</v>
      </c>
      <c r="G345" s="110"/>
      <c r="H345" s="110"/>
      <c r="I345" s="92">
        <v>239475.52</v>
      </c>
      <c r="J345" s="92"/>
      <c r="K345" s="12">
        <v>137253.68022927101</v>
      </c>
      <c r="L345" s="12">
        <v>59551.6071438984</v>
      </c>
      <c r="M345" s="12">
        <v>14806.1824789642</v>
      </c>
    </row>
    <row r="346" spans="3:13" s="1" customFormat="1" ht="11.1" customHeight="1" x14ac:dyDescent="0.15">
      <c r="C346" s="52">
        <v>45689</v>
      </c>
      <c r="D346" s="53">
        <v>55885</v>
      </c>
      <c r="E346" s="12">
        <v>335</v>
      </c>
      <c r="F346" s="54">
        <v>10196</v>
      </c>
      <c r="G346" s="110"/>
      <c r="H346" s="110"/>
      <c r="I346" s="92">
        <v>215792.94</v>
      </c>
      <c r="J346" s="92"/>
      <c r="K346" s="12">
        <v>123470.408275419</v>
      </c>
      <c r="L346" s="12">
        <v>53435.080180424797</v>
      </c>
      <c r="M346" s="12">
        <v>13229.1730066981</v>
      </c>
    </row>
    <row r="347" spans="3:13" s="1" customFormat="1" ht="11.1" customHeight="1" x14ac:dyDescent="0.15">
      <c r="C347" s="52">
        <v>45689</v>
      </c>
      <c r="D347" s="53">
        <v>55916</v>
      </c>
      <c r="E347" s="12">
        <v>336</v>
      </c>
      <c r="F347" s="54">
        <v>10227</v>
      </c>
      <c r="G347" s="110"/>
      <c r="H347" s="110"/>
      <c r="I347" s="92">
        <v>196089.19</v>
      </c>
      <c r="J347" s="92"/>
      <c r="K347" s="12">
        <v>112006.205299758</v>
      </c>
      <c r="L347" s="12">
        <v>48350.365107903497</v>
      </c>
      <c r="M347" s="12">
        <v>11919.625432086499</v>
      </c>
    </row>
    <row r="348" spans="3:13" s="1" customFormat="1" ht="11.1" customHeight="1" x14ac:dyDescent="0.15">
      <c r="C348" s="52">
        <v>45689</v>
      </c>
      <c r="D348" s="53">
        <v>55944</v>
      </c>
      <c r="E348" s="12">
        <v>337</v>
      </c>
      <c r="F348" s="54">
        <v>10255</v>
      </c>
      <c r="G348" s="110"/>
      <c r="H348" s="110"/>
      <c r="I348" s="92">
        <v>179095.84</v>
      </c>
      <c r="J348" s="92"/>
      <c r="K348" s="12">
        <v>102142.86909027801</v>
      </c>
      <c r="L348" s="12">
        <v>43991.304726938601</v>
      </c>
      <c r="M348" s="12">
        <v>10803.505671286301</v>
      </c>
    </row>
    <row r="349" spans="3:13" s="1" customFormat="1" ht="11.1" customHeight="1" x14ac:dyDescent="0.15">
      <c r="C349" s="52">
        <v>45689</v>
      </c>
      <c r="D349" s="53">
        <v>55975</v>
      </c>
      <c r="E349" s="12">
        <v>338</v>
      </c>
      <c r="F349" s="54">
        <v>10286</v>
      </c>
      <c r="G349" s="110"/>
      <c r="H349" s="110"/>
      <c r="I349" s="92">
        <v>162510.79</v>
      </c>
      <c r="J349" s="92"/>
      <c r="K349" s="12">
        <v>92526.798369112701</v>
      </c>
      <c r="L349" s="12">
        <v>39748.470141466802</v>
      </c>
      <c r="M349" s="12">
        <v>9720.19324223287</v>
      </c>
    </row>
    <row r="350" spans="3:13" s="1" customFormat="1" ht="11.1" customHeight="1" x14ac:dyDescent="0.15">
      <c r="C350" s="52">
        <v>45689</v>
      </c>
      <c r="D350" s="53">
        <v>56005</v>
      </c>
      <c r="E350" s="12">
        <v>339</v>
      </c>
      <c r="F350" s="54">
        <v>10316</v>
      </c>
      <c r="G350" s="110"/>
      <c r="H350" s="110"/>
      <c r="I350" s="92">
        <v>145878.75</v>
      </c>
      <c r="J350" s="92"/>
      <c r="K350" s="12">
        <v>82920.884702557596</v>
      </c>
      <c r="L350" s="12">
        <v>35534.202867410298</v>
      </c>
      <c r="M350" s="12">
        <v>8654.0050026300505</v>
      </c>
    </row>
    <row r="351" spans="3:13" s="1" customFormat="1" ht="11.1" customHeight="1" x14ac:dyDescent="0.15">
      <c r="C351" s="52">
        <v>45689</v>
      </c>
      <c r="D351" s="53">
        <v>56036</v>
      </c>
      <c r="E351" s="12">
        <v>340</v>
      </c>
      <c r="F351" s="54">
        <v>10347</v>
      </c>
      <c r="G351" s="110"/>
      <c r="H351" s="110"/>
      <c r="I351" s="92">
        <v>130499.24</v>
      </c>
      <c r="J351" s="92"/>
      <c r="K351" s="12">
        <v>74052.999675008105</v>
      </c>
      <c r="L351" s="12">
        <v>31653.329491731201</v>
      </c>
      <c r="M351" s="12">
        <v>7676.2053203703099</v>
      </c>
    </row>
    <row r="352" spans="3:13" s="1" customFormat="1" ht="11.1" customHeight="1" x14ac:dyDescent="0.15">
      <c r="C352" s="52">
        <v>45689</v>
      </c>
      <c r="D352" s="53">
        <v>56066</v>
      </c>
      <c r="E352" s="12">
        <v>341</v>
      </c>
      <c r="F352" s="54">
        <v>10377</v>
      </c>
      <c r="G352" s="110"/>
      <c r="H352" s="110"/>
      <c r="I352" s="92">
        <v>115855.21</v>
      </c>
      <c r="J352" s="92"/>
      <c r="K352" s="12">
        <v>65635.198335467794</v>
      </c>
      <c r="L352" s="12">
        <v>27986.159986840201</v>
      </c>
      <c r="M352" s="12">
        <v>6759.0643318335797</v>
      </c>
    </row>
    <row r="353" spans="3:13" s="1" customFormat="1" ht="11.1" customHeight="1" x14ac:dyDescent="0.15">
      <c r="C353" s="52">
        <v>45689</v>
      </c>
      <c r="D353" s="53">
        <v>56097</v>
      </c>
      <c r="E353" s="12">
        <v>342</v>
      </c>
      <c r="F353" s="54">
        <v>10408</v>
      </c>
      <c r="G353" s="110"/>
      <c r="H353" s="110"/>
      <c r="I353" s="92">
        <v>102638.37</v>
      </c>
      <c r="J353" s="92"/>
      <c r="K353" s="12">
        <v>58048.868474695497</v>
      </c>
      <c r="L353" s="12">
        <v>24688.480546226601</v>
      </c>
      <c r="M353" s="12">
        <v>5937.3718509996497</v>
      </c>
    </row>
    <row r="354" spans="3:13" s="1" customFormat="1" ht="11.1" customHeight="1" x14ac:dyDescent="0.15">
      <c r="C354" s="52">
        <v>45689</v>
      </c>
      <c r="D354" s="53">
        <v>56128</v>
      </c>
      <c r="E354" s="12">
        <v>343</v>
      </c>
      <c r="F354" s="54">
        <v>10439</v>
      </c>
      <c r="G354" s="110"/>
      <c r="H354" s="110"/>
      <c r="I354" s="92">
        <v>90266.21</v>
      </c>
      <c r="J354" s="92"/>
      <c r="K354" s="12">
        <v>50964.996583122003</v>
      </c>
      <c r="L354" s="12">
        <v>21620.5479143833</v>
      </c>
      <c r="M354" s="12">
        <v>5177.53689595585</v>
      </c>
    </row>
    <row r="355" spans="3:13" s="1" customFormat="1" ht="11.1" customHeight="1" x14ac:dyDescent="0.15">
      <c r="C355" s="52">
        <v>45689</v>
      </c>
      <c r="D355" s="53">
        <v>56158</v>
      </c>
      <c r="E355" s="12">
        <v>344</v>
      </c>
      <c r="F355" s="54">
        <v>10469</v>
      </c>
      <c r="G355" s="110"/>
      <c r="H355" s="110"/>
      <c r="I355" s="92">
        <v>79553.52</v>
      </c>
      <c r="J355" s="92"/>
      <c r="K355" s="12">
        <v>44842.803096805801</v>
      </c>
      <c r="L355" s="12">
        <v>18976.548113500601</v>
      </c>
      <c r="M355" s="12">
        <v>4525.7421419026095</v>
      </c>
    </row>
    <row r="356" spans="3:13" s="1" customFormat="1" ht="11.1" customHeight="1" x14ac:dyDescent="0.15">
      <c r="C356" s="52">
        <v>45689</v>
      </c>
      <c r="D356" s="53">
        <v>56189</v>
      </c>
      <c r="E356" s="12">
        <v>345</v>
      </c>
      <c r="F356" s="54">
        <v>10500</v>
      </c>
      <c r="G356" s="110"/>
      <c r="H356" s="110"/>
      <c r="I356" s="92">
        <v>69782.720000000001</v>
      </c>
      <c r="J356" s="92"/>
      <c r="K356" s="12">
        <v>39268.473956232701</v>
      </c>
      <c r="L356" s="12">
        <v>16575.345155186202</v>
      </c>
      <c r="M356" s="12">
        <v>3936.33263050904</v>
      </c>
    </row>
    <row r="357" spans="3:13" s="1" customFormat="1" ht="11.1" customHeight="1" x14ac:dyDescent="0.15">
      <c r="C357" s="52">
        <v>45689</v>
      </c>
      <c r="D357" s="53">
        <v>56219</v>
      </c>
      <c r="E357" s="12">
        <v>346</v>
      </c>
      <c r="F357" s="54">
        <v>10530</v>
      </c>
      <c r="G357" s="110"/>
      <c r="H357" s="110"/>
      <c r="I357" s="92">
        <v>60903.72</v>
      </c>
      <c r="J357" s="92"/>
      <c r="K357" s="12">
        <v>34215.785230663103</v>
      </c>
      <c r="L357" s="12">
        <v>14407.042425264501</v>
      </c>
      <c r="M357" s="12">
        <v>3407.3765342640399</v>
      </c>
    </row>
    <row r="358" spans="3:13" s="1" customFormat="1" ht="11.1" customHeight="1" x14ac:dyDescent="0.15">
      <c r="C358" s="52">
        <v>45689</v>
      </c>
      <c r="D358" s="53">
        <v>56250</v>
      </c>
      <c r="E358" s="12">
        <v>347</v>
      </c>
      <c r="F358" s="54">
        <v>10561</v>
      </c>
      <c r="G358" s="110"/>
      <c r="H358" s="110"/>
      <c r="I358" s="92">
        <v>52000.800000000003</v>
      </c>
      <c r="J358" s="92"/>
      <c r="K358" s="12">
        <v>29164.5644633833</v>
      </c>
      <c r="L358" s="12">
        <v>12248.923206499099</v>
      </c>
      <c r="M358" s="12">
        <v>2884.6944872518702</v>
      </c>
    </row>
    <row r="359" spans="3:13" s="1" customFormat="1" ht="11.1" customHeight="1" x14ac:dyDescent="0.15">
      <c r="C359" s="52">
        <v>45689</v>
      </c>
      <c r="D359" s="53">
        <v>56281</v>
      </c>
      <c r="E359" s="12">
        <v>348</v>
      </c>
      <c r="F359" s="54">
        <v>10592</v>
      </c>
      <c r="G359" s="110"/>
      <c r="H359" s="110"/>
      <c r="I359" s="92">
        <v>43073.88</v>
      </c>
      <c r="J359" s="92"/>
      <c r="K359" s="12">
        <v>24116.942225762399</v>
      </c>
      <c r="L359" s="12">
        <v>10103.1954019734</v>
      </c>
      <c r="M359" s="12">
        <v>2369.2848906600302</v>
      </c>
    </row>
    <row r="360" spans="3:13" s="1" customFormat="1" ht="11.1" customHeight="1" x14ac:dyDescent="0.15">
      <c r="C360" s="52">
        <v>45689</v>
      </c>
      <c r="D360" s="53">
        <v>56309</v>
      </c>
      <c r="E360" s="12">
        <v>349</v>
      </c>
      <c r="F360" s="54">
        <v>10620</v>
      </c>
      <c r="G360" s="110"/>
      <c r="H360" s="110"/>
      <c r="I360" s="92">
        <v>34995.18</v>
      </c>
      <c r="J360" s="92"/>
      <c r="K360" s="12">
        <v>19563.682403313102</v>
      </c>
      <c r="L360" s="12">
        <v>8176.8913969886398</v>
      </c>
      <c r="M360" s="12">
        <v>1910.212897891</v>
      </c>
    </row>
    <row r="361" spans="3:13" s="1" customFormat="1" ht="11.1" customHeight="1" x14ac:dyDescent="0.15">
      <c r="C361" s="52">
        <v>45689</v>
      </c>
      <c r="D361" s="53">
        <v>56340</v>
      </c>
      <c r="E361" s="12">
        <v>350</v>
      </c>
      <c r="F361" s="54">
        <v>10651</v>
      </c>
      <c r="G361" s="110"/>
      <c r="H361" s="110"/>
      <c r="I361" s="92">
        <v>26895.32</v>
      </c>
      <c r="J361" s="92"/>
      <c r="K361" s="12">
        <v>15010.0406060527</v>
      </c>
      <c r="L361" s="12">
        <v>6257.6833855565501</v>
      </c>
      <c r="M361" s="12">
        <v>1455.67273888659</v>
      </c>
    </row>
    <row r="362" spans="3:13" s="1" customFormat="1" ht="11.1" customHeight="1" x14ac:dyDescent="0.15">
      <c r="C362" s="52">
        <v>45689</v>
      </c>
      <c r="D362" s="53">
        <v>56370</v>
      </c>
      <c r="E362" s="12">
        <v>351</v>
      </c>
      <c r="F362" s="54">
        <v>10681</v>
      </c>
      <c r="G362" s="110"/>
      <c r="H362" s="110"/>
      <c r="I362" s="92">
        <v>20306.5</v>
      </c>
      <c r="J362" s="92"/>
      <c r="K362" s="12">
        <v>11314.27647909</v>
      </c>
      <c r="L362" s="12">
        <v>4705.3103432908301</v>
      </c>
      <c r="M362" s="12">
        <v>1090.07033140565</v>
      </c>
    </row>
    <row r="363" spans="3:13" s="1" customFormat="1" ht="11.1" customHeight="1" x14ac:dyDescent="0.15">
      <c r="C363" s="52">
        <v>45689</v>
      </c>
      <c r="D363" s="53">
        <v>56401</v>
      </c>
      <c r="E363" s="12">
        <v>352</v>
      </c>
      <c r="F363" s="54">
        <v>10712</v>
      </c>
      <c r="G363" s="110"/>
      <c r="H363" s="110"/>
      <c r="I363" s="92">
        <v>15047.74</v>
      </c>
      <c r="J363" s="92"/>
      <c r="K363" s="12">
        <v>8370.0060014879</v>
      </c>
      <c r="L363" s="12">
        <v>3472.0130448037598</v>
      </c>
      <c r="M363" s="12">
        <v>800.94780274085599</v>
      </c>
    </row>
    <row r="364" spans="3:13" s="1" customFormat="1" ht="11.1" customHeight="1" x14ac:dyDescent="0.15">
      <c r="C364" s="52">
        <v>45689</v>
      </c>
      <c r="D364" s="53">
        <v>56431</v>
      </c>
      <c r="E364" s="12">
        <v>353</v>
      </c>
      <c r="F364" s="54">
        <v>10742</v>
      </c>
      <c r="G364" s="110"/>
      <c r="H364" s="110"/>
      <c r="I364" s="92">
        <v>11033.43</v>
      </c>
      <c r="J364" s="92"/>
      <c r="K364" s="12">
        <v>6127.0524077167502</v>
      </c>
      <c r="L364" s="12">
        <v>2535.3442783836799</v>
      </c>
      <c r="M364" s="12">
        <v>582.473123281884</v>
      </c>
    </row>
    <row r="365" spans="3:13" s="1" customFormat="1" ht="11.1" customHeight="1" x14ac:dyDescent="0.15">
      <c r="C365" s="52">
        <v>45689</v>
      </c>
      <c r="D365" s="53">
        <v>56462</v>
      </c>
      <c r="E365" s="12">
        <v>354</v>
      </c>
      <c r="F365" s="54">
        <v>10773</v>
      </c>
      <c r="G365" s="110"/>
      <c r="H365" s="110"/>
      <c r="I365" s="92">
        <v>7009.17</v>
      </c>
      <c r="J365" s="92"/>
      <c r="K365" s="12">
        <v>3885.71034487723</v>
      </c>
      <c r="L365" s="12">
        <v>1603.7987201401199</v>
      </c>
      <c r="M365" s="12">
        <v>366.898073768399</v>
      </c>
    </row>
    <row r="366" spans="3:13" s="1" customFormat="1" ht="11.1" customHeight="1" x14ac:dyDescent="0.15">
      <c r="C366" s="52">
        <v>45689</v>
      </c>
      <c r="D366" s="53">
        <v>56493</v>
      </c>
      <c r="E366" s="12">
        <v>355</v>
      </c>
      <c r="F366" s="54">
        <v>10804</v>
      </c>
      <c r="G366" s="110"/>
      <c r="H366" s="110"/>
      <c r="I366" s="92">
        <v>2974.98</v>
      </c>
      <c r="J366" s="92"/>
      <c r="K366" s="12">
        <v>0</v>
      </c>
      <c r="L366" s="12">
        <v>0</v>
      </c>
      <c r="M366" s="12">
        <v>0</v>
      </c>
    </row>
    <row r="367" spans="3:13" s="1" customFormat="1" ht="11.1" customHeight="1" x14ac:dyDescent="0.15">
      <c r="C367" s="52">
        <v>45689</v>
      </c>
      <c r="D367" s="53">
        <v>56523</v>
      </c>
      <c r="E367" s="12">
        <v>356</v>
      </c>
      <c r="F367" s="54">
        <v>10834</v>
      </c>
      <c r="G367" s="110"/>
      <c r="H367" s="110"/>
      <c r="I367" s="92">
        <v>0</v>
      </c>
      <c r="J367" s="92"/>
      <c r="K367" s="12">
        <v>0</v>
      </c>
      <c r="L367" s="12">
        <v>0</v>
      </c>
      <c r="M367" s="12">
        <v>0</v>
      </c>
    </row>
    <row r="368" spans="3:13" s="1" customFormat="1" ht="11.1" customHeight="1" x14ac:dyDescent="0.15">
      <c r="C368" s="52">
        <v>45689</v>
      </c>
      <c r="D368" s="53">
        <v>56554</v>
      </c>
      <c r="E368" s="12">
        <v>357</v>
      </c>
      <c r="F368" s="54">
        <v>10865</v>
      </c>
      <c r="G368" s="110"/>
      <c r="H368" s="110"/>
      <c r="I368" s="92"/>
      <c r="J368" s="92"/>
      <c r="K368" s="12">
        <v>0</v>
      </c>
      <c r="L368" s="12">
        <v>0</v>
      </c>
      <c r="M368" s="12">
        <v>0</v>
      </c>
    </row>
    <row r="369" spans="3:13" s="1" customFormat="1" ht="14.85" customHeight="1" x14ac:dyDescent="0.15">
      <c r="C369" s="55"/>
      <c r="D369" s="56"/>
      <c r="E369" s="57"/>
      <c r="F369" s="58"/>
      <c r="G369" s="112"/>
      <c r="H369" s="112"/>
      <c r="I369" s="115">
        <v>279079230625.60498</v>
      </c>
      <c r="J369" s="115"/>
      <c r="K369" s="59">
        <v>248059442786.961</v>
      </c>
      <c r="L369" s="59">
        <v>211093702587.62399</v>
      </c>
      <c r="M369" s="59">
        <v>167066512770.09698</v>
      </c>
    </row>
  </sheetData>
  <mergeCells count="725">
    <mergeCell ref="I361:J361"/>
    <mergeCell ref="I362:J362"/>
    <mergeCell ref="I363:J363"/>
    <mergeCell ref="I364:J364"/>
    <mergeCell ref="I365:J365"/>
    <mergeCell ref="I366:J366"/>
    <mergeCell ref="I367:J367"/>
    <mergeCell ref="I368:J368"/>
    <mergeCell ref="I369:J369"/>
    <mergeCell ref="I353:J353"/>
    <mergeCell ref="I354:J354"/>
    <mergeCell ref="I355:J355"/>
    <mergeCell ref="I356:J356"/>
    <mergeCell ref="I357:J357"/>
    <mergeCell ref="I358:J358"/>
    <mergeCell ref="I359:J359"/>
    <mergeCell ref="I36:J36"/>
    <mergeCell ref="I360:J360"/>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345:J345"/>
    <mergeCell ref="I346:J346"/>
    <mergeCell ref="I347:J347"/>
    <mergeCell ref="I348:J348"/>
    <mergeCell ref="I349:J349"/>
    <mergeCell ref="I35:J35"/>
    <mergeCell ref="I350:J350"/>
    <mergeCell ref="I351:J351"/>
    <mergeCell ref="I352:J352"/>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337:J337"/>
    <mergeCell ref="I338:J338"/>
    <mergeCell ref="I339:J339"/>
    <mergeCell ref="I34:J34"/>
    <mergeCell ref="I340:J340"/>
    <mergeCell ref="I341:J341"/>
    <mergeCell ref="I342:J342"/>
    <mergeCell ref="I343:J343"/>
    <mergeCell ref="I344:J344"/>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329:J329"/>
    <mergeCell ref="I33:J33"/>
    <mergeCell ref="I330:J330"/>
    <mergeCell ref="I331:J331"/>
    <mergeCell ref="I332:J332"/>
    <mergeCell ref="I333:J333"/>
    <mergeCell ref="I334:J334"/>
    <mergeCell ref="I335:J335"/>
    <mergeCell ref="I336:J336"/>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1:J31"/>
    <mergeCell ref="I310:J310"/>
    <mergeCell ref="I32:J32"/>
    <mergeCell ref="I97:J97"/>
    <mergeCell ref="I98:J98"/>
    <mergeCell ref="I99:J99"/>
    <mergeCell ref="I295:J295"/>
    <mergeCell ref="I296:J296"/>
    <mergeCell ref="I297:J297"/>
    <mergeCell ref="I298:J298"/>
    <mergeCell ref="I299:J299"/>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19:J219"/>
    <mergeCell ref="I22:J22"/>
    <mergeCell ref="I204:J204"/>
    <mergeCell ref="I205:J205"/>
    <mergeCell ref="I206:J206"/>
    <mergeCell ref="I207:J207"/>
    <mergeCell ref="I208:J208"/>
    <mergeCell ref="I209:J209"/>
    <mergeCell ref="I21:J21"/>
    <mergeCell ref="I210:J210"/>
    <mergeCell ref="I211:J211"/>
    <mergeCell ref="I197:J197"/>
    <mergeCell ref="I198:J198"/>
    <mergeCell ref="I199:J19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171:J171"/>
    <mergeCell ref="I172:J172"/>
    <mergeCell ref="I173:J173"/>
    <mergeCell ref="I174:J174"/>
    <mergeCell ref="I175:J175"/>
    <mergeCell ref="I176:J176"/>
    <mergeCell ref="I177:J177"/>
    <mergeCell ref="I178:J178"/>
    <mergeCell ref="I179:J179"/>
    <mergeCell ref="I163:J163"/>
    <mergeCell ref="I164:J164"/>
    <mergeCell ref="I165:J165"/>
    <mergeCell ref="I166:J166"/>
    <mergeCell ref="I167:J167"/>
    <mergeCell ref="I168:J168"/>
    <mergeCell ref="I169:J169"/>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21:J121"/>
    <mergeCell ref="I122:J122"/>
    <mergeCell ref="I123:J123"/>
    <mergeCell ref="I124:J124"/>
    <mergeCell ref="I125:J125"/>
    <mergeCell ref="I126:J126"/>
    <mergeCell ref="I127:J127"/>
    <mergeCell ref="I128:J128"/>
    <mergeCell ref="I129:J129"/>
    <mergeCell ref="I113:J113"/>
    <mergeCell ref="I114:J114"/>
    <mergeCell ref="I115:J115"/>
    <mergeCell ref="I116:J116"/>
    <mergeCell ref="I117:J117"/>
    <mergeCell ref="I118:J118"/>
    <mergeCell ref="I119:J119"/>
    <mergeCell ref="I12:J12"/>
    <mergeCell ref="I120:J120"/>
    <mergeCell ref="I13:J13"/>
    <mergeCell ref="I105:J105"/>
    <mergeCell ref="I106:J106"/>
    <mergeCell ref="I107:J107"/>
    <mergeCell ref="I108:J108"/>
    <mergeCell ref="I109:J109"/>
    <mergeCell ref="I11:J11"/>
    <mergeCell ref="I110:J110"/>
    <mergeCell ref="I111:J111"/>
    <mergeCell ref="I112:J112"/>
    <mergeCell ref="G363:H363"/>
    <mergeCell ref="G364:H364"/>
    <mergeCell ref="G365:H365"/>
    <mergeCell ref="G366:H366"/>
    <mergeCell ref="G367:H367"/>
    <mergeCell ref="G368:H368"/>
    <mergeCell ref="G369:H369"/>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355:H355"/>
    <mergeCell ref="G356:H356"/>
    <mergeCell ref="G357:H357"/>
    <mergeCell ref="G358:H358"/>
    <mergeCell ref="G359:H359"/>
    <mergeCell ref="G36:H36"/>
    <mergeCell ref="G360:H360"/>
    <mergeCell ref="G361:H361"/>
    <mergeCell ref="G362:H362"/>
    <mergeCell ref="G54:H54"/>
    <mergeCell ref="G55:H55"/>
    <mergeCell ref="G56:H56"/>
    <mergeCell ref="G57:H57"/>
    <mergeCell ref="G58:H58"/>
    <mergeCell ref="G59:H59"/>
    <mergeCell ref="G60:H60"/>
    <mergeCell ref="G61:H61"/>
    <mergeCell ref="G62:H62"/>
    <mergeCell ref="G63:H63"/>
    <mergeCell ref="G64:H64"/>
    <mergeCell ref="G65:H65"/>
    <mergeCell ref="G66:H66"/>
    <mergeCell ref="G67:H67"/>
    <mergeCell ref="G68:H68"/>
    <mergeCell ref="G347:H347"/>
    <mergeCell ref="G348:H348"/>
    <mergeCell ref="G349:H349"/>
    <mergeCell ref="G35:H35"/>
    <mergeCell ref="G350:H350"/>
    <mergeCell ref="G351:H351"/>
    <mergeCell ref="G352:H352"/>
    <mergeCell ref="G353:H353"/>
    <mergeCell ref="G354:H354"/>
    <mergeCell ref="G69:H69"/>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339:H339"/>
    <mergeCell ref="G34:H34"/>
    <mergeCell ref="G340:H340"/>
    <mergeCell ref="G341:H341"/>
    <mergeCell ref="G342:H342"/>
    <mergeCell ref="G343:H343"/>
    <mergeCell ref="G344:H344"/>
    <mergeCell ref="G345:H345"/>
    <mergeCell ref="G346:H346"/>
    <mergeCell ref="G84:H84"/>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15:H315"/>
    <mergeCell ref="G316:H316"/>
    <mergeCell ref="G317:H317"/>
    <mergeCell ref="G318:H318"/>
    <mergeCell ref="G319:H319"/>
    <mergeCell ref="G32:H32"/>
    <mergeCell ref="G320:H320"/>
    <mergeCell ref="G33:H33"/>
    <mergeCell ref="G99:H99"/>
    <mergeCell ref="G305:H305"/>
    <mergeCell ref="G306:H306"/>
    <mergeCell ref="G307:H307"/>
    <mergeCell ref="G308:H308"/>
    <mergeCell ref="G309:H309"/>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278:H278"/>
    <mergeCell ref="G279:H279"/>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28:H228"/>
    <mergeCell ref="G229:H229"/>
    <mergeCell ref="G213:H213"/>
    <mergeCell ref="G214:H214"/>
    <mergeCell ref="G215:H215"/>
    <mergeCell ref="G216:H216"/>
    <mergeCell ref="G217:H217"/>
    <mergeCell ref="G218:H218"/>
    <mergeCell ref="G219:H219"/>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171:H171"/>
    <mergeCell ref="G172:H172"/>
    <mergeCell ref="G173:H173"/>
    <mergeCell ref="G174:H174"/>
    <mergeCell ref="G175:H175"/>
    <mergeCell ref="G176:H176"/>
    <mergeCell ref="G177:H177"/>
    <mergeCell ref="G178:H178"/>
    <mergeCell ref="G179:H179"/>
    <mergeCell ref="G163:H163"/>
    <mergeCell ref="G164:H164"/>
    <mergeCell ref="G165:H165"/>
    <mergeCell ref="G166:H166"/>
    <mergeCell ref="G167:H167"/>
    <mergeCell ref="G168:H168"/>
    <mergeCell ref="G169:H169"/>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28:H128"/>
    <mergeCell ref="G129:H129"/>
    <mergeCell ref="G113:H113"/>
    <mergeCell ref="G114:H114"/>
    <mergeCell ref="G115:H115"/>
    <mergeCell ref="G116:H116"/>
    <mergeCell ref="G117:H117"/>
    <mergeCell ref="G118:H118"/>
    <mergeCell ref="G119:H119"/>
    <mergeCell ref="G12:H12"/>
    <mergeCell ref="G120:H120"/>
    <mergeCell ref="G13:H13"/>
    <mergeCell ref="G105:H105"/>
    <mergeCell ref="G106:H106"/>
    <mergeCell ref="G107:H107"/>
    <mergeCell ref="G108:H108"/>
    <mergeCell ref="G109:H109"/>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10:K10"/>
    <mergeCell ref="H8:I8"/>
    <mergeCell ref="I100:J100"/>
    <mergeCell ref="I101:J101"/>
    <mergeCell ref="I102:J102"/>
    <mergeCell ref="I103:J103"/>
    <mergeCell ref="I104:J10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view="pageBreakPreview" zoomScale="60" zoomScaleNormal="100" workbookViewId="0"/>
  </sheetViews>
  <sheetFormatPr defaultRowHeight="14.4"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colBreaks count="1" manualBreakCount="1">
    <brk id="2" max="10"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E2AA-CEC8-4F79-B8DF-2E9D23E7CDE8}">
  <sheetPr>
    <tabColor theme="3" tint="-0.249977111117893"/>
  </sheetPr>
  <dimension ref="A1:N112"/>
  <sheetViews>
    <sheetView zoomScale="85" zoomScaleNormal="85" workbookViewId="0">
      <selection sqref="A1:B1"/>
    </sheetView>
  </sheetViews>
  <sheetFormatPr defaultColWidth="8.88671875" defaultRowHeight="14.4" outlineLevelRow="1" x14ac:dyDescent="0.25"/>
  <cols>
    <col min="1" max="1" width="13.33203125" style="140" customWidth="1"/>
    <col min="2" max="2" width="60.5546875" style="140" bestFit="1" customWidth="1"/>
    <col min="3" max="7" width="41" style="140" customWidth="1"/>
    <col min="8" max="8" width="7.33203125" style="140" customWidth="1"/>
    <col min="9" max="9" width="92" style="140" customWidth="1"/>
    <col min="10" max="11" width="47.6640625" style="140" customWidth="1"/>
    <col min="12" max="12" width="7.33203125" style="140" customWidth="1"/>
    <col min="13" max="13" width="25.6640625" style="140" customWidth="1"/>
    <col min="14" max="14" width="25.6640625" style="139" customWidth="1"/>
    <col min="15" max="16384" width="8.88671875" style="138"/>
  </cols>
  <sheetData>
    <row r="1" spans="1:13" ht="45" customHeight="1" x14ac:dyDescent="0.25">
      <c r="A1" s="285" t="s">
        <v>1638</v>
      </c>
      <c r="B1" s="285"/>
    </row>
    <row r="2" spans="1:13" ht="31.2" x14ac:dyDescent="0.25">
      <c r="A2" s="222" t="s">
        <v>1637</v>
      </c>
      <c r="B2" s="222"/>
      <c r="C2" s="139"/>
      <c r="D2" s="139"/>
      <c r="E2" s="139"/>
      <c r="F2" s="221" t="s">
        <v>1334</v>
      </c>
      <c r="G2" s="198"/>
      <c r="H2" s="139"/>
      <c r="I2" s="222"/>
      <c r="J2" s="139"/>
      <c r="K2" s="139"/>
      <c r="L2" s="139"/>
      <c r="M2" s="139"/>
    </row>
    <row r="3" spans="1:13" ht="15" thickBot="1" x14ac:dyDescent="0.3">
      <c r="A3" s="139"/>
      <c r="B3" s="220"/>
      <c r="C3" s="220"/>
      <c r="D3" s="139"/>
      <c r="E3" s="139"/>
      <c r="F3" s="139"/>
      <c r="G3" s="139"/>
      <c r="H3" s="139"/>
      <c r="L3" s="139"/>
      <c r="M3" s="139"/>
    </row>
    <row r="4" spans="1:13" ht="18.600000000000001" thickBot="1" x14ac:dyDescent="0.3">
      <c r="A4" s="217"/>
      <c r="B4" s="219" t="s">
        <v>0</v>
      </c>
      <c r="C4" s="218" t="s">
        <v>1</v>
      </c>
      <c r="D4" s="217"/>
      <c r="E4" s="217"/>
      <c r="F4" s="139"/>
      <c r="G4" s="139"/>
      <c r="H4" s="139"/>
      <c r="I4" s="284"/>
      <c r="J4" s="284"/>
      <c r="L4" s="139"/>
      <c r="M4" s="139"/>
    </row>
    <row r="5" spans="1:13" ht="15" thickBot="1" x14ac:dyDescent="0.3">
      <c r="H5" s="139"/>
      <c r="I5" s="284"/>
      <c r="L5" s="139"/>
      <c r="M5" s="139"/>
    </row>
    <row r="6" spans="1:13" ht="18" x14ac:dyDescent="0.25">
      <c r="A6" s="215"/>
      <c r="B6" s="216" t="s">
        <v>1636</v>
      </c>
      <c r="C6" s="215"/>
      <c r="E6" s="183"/>
      <c r="F6" s="183"/>
      <c r="G6" s="183"/>
      <c r="H6" s="139"/>
      <c r="I6" s="284"/>
      <c r="L6" s="139"/>
      <c r="M6" s="139"/>
    </row>
    <row r="7" spans="1:13" x14ac:dyDescent="0.25">
      <c r="B7" s="213" t="s">
        <v>1635</v>
      </c>
      <c r="H7" s="139"/>
      <c r="I7" s="284"/>
      <c r="L7" s="139"/>
      <c r="M7" s="139"/>
    </row>
    <row r="8" spans="1:13" x14ac:dyDescent="0.25">
      <c r="B8" s="213" t="s">
        <v>815</v>
      </c>
      <c r="H8" s="139"/>
      <c r="I8" s="284"/>
      <c r="L8" s="139"/>
      <c r="M8" s="139"/>
    </row>
    <row r="9" spans="1:13" ht="15" thickBot="1" x14ac:dyDescent="0.3">
      <c r="B9" s="212" t="s">
        <v>816</v>
      </c>
      <c r="H9" s="139"/>
      <c r="L9" s="139"/>
      <c r="M9" s="139"/>
    </row>
    <row r="10" spans="1:13" x14ac:dyDescent="0.25">
      <c r="B10" s="211"/>
      <c r="H10" s="139"/>
      <c r="I10" s="283"/>
      <c r="L10" s="139"/>
      <c r="M10" s="139"/>
    </row>
    <row r="11" spans="1:13" x14ac:dyDescent="0.25">
      <c r="B11" s="211"/>
      <c r="H11" s="139"/>
      <c r="I11" s="283"/>
      <c r="L11" s="139"/>
      <c r="M11" s="139"/>
    </row>
    <row r="12" spans="1:13" ht="36" x14ac:dyDescent="0.25">
      <c r="A12" s="149" t="s">
        <v>5</v>
      </c>
      <c r="B12" s="149" t="s">
        <v>814</v>
      </c>
      <c r="C12" s="148"/>
      <c r="D12" s="148"/>
      <c r="E12" s="148"/>
      <c r="F12" s="148"/>
      <c r="G12" s="148"/>
      <c r="H12" s="139"/>
      <c r="L12" s="139"/>
      <c r="M12" s="139"/>
    </row>
    <row r="13" spans="1:13" ht="15" customHeight="1" x14ac:dyDescent="0.25">
      <c r="A13" s="145"/>
      <c r="B13" s="146" t="s">
        <v>817</v>
      </c>
      <c r="C13" s="145" t="s">
        <v>818</v>
      </c>
      <c r="D13" s="145" t="s">
        <v>819</v>
      </c>
      <c r="E13" s="144"/>
      <c r="F13" s="143"/>
      <c r="G13" s="143"/>
      <c r="H13" s="139"/>
      <c r="L13" s="139"/>
      <c r="M13" s="139"/>
    </row>
    <row r="14" spans="1:13" x14ac:dyDescent="0.25">
      <c r="A14" s="140" t="s">
        <v>820</v>
      </c>
      <c r="B14" s="163" t="s">
        <v>821</v>
      </c>
      <c r="C14" s="280"/>
      <c r="D14" s="280"/>
      <c r="E14" s="183"/>
      <c r="F14" s="183"/>
      <c r="G14" s="183"/>
      <c r="H14" s="139"/>
      <c r="L14" s="139"/>
      <c r="M14" s="139"/>
    </row>
    <row r="15" spans="1:13" x14ac:dyDescent="0.25">
      <c r="A15" s="140" t="s">
        <v>822</v>
      </c>
      <c r="B15" s="163" t="s">
        <v>823</v>
      </c>
      <c r="C15" s="282" t="s">
        <v>824</v>
      </c>
      <c r="D15" s="282" t="s">
        <v>825</v>
      </c>
      <c r="E15" s="183"/>
      <c r="F15" s="183"/>
      <c r="G15" s="183"/>
      <c r="H15" s="139"/>
      <c r="L15" s="139"/>
      <c r="M15" s="139"/>
    </row>
    <row r="16" spans="1:13" x14ac:dyDescent="0.25">
      <c r="A16" s="140" t="s">
        <v>826</v>
      </c>
      <c r="B16" s="163" t="s">
        <v>827</v>
      </c>
      <c r="C16" s="208"/>
      <c r="D16" s="208"/>
      <c r="E16" s="183"/>
      <c r="F16" s="183"/>
      <c r="G16" s="183"/>
      <c r="H16" s="139"/>
      <c r="L16" s="139"/>
      <c r="M16" s="139"/>
    </row>
    <row r="17" spans="1:13" x14ac:dyDescent="0.25">
      <c r="A17" s="140" t="s">
        <v>828</v>
      </c>
      <c r="B17" s="163" t="s">
        <v>829</v>
      </c>
      <c r="C17" s="208"/>
      <c r="D17" s="208"/>
      <c r="E17" s="183"/>
      <c r="F17" s="183"/>
      <c r="G17" s="183"/>
      <c r="H17" s="139"/>
      <c r="L17" s="139"/>
      <c r="M17" s="139"/>
    </row>
    <row r="18" spans="1:13" x14ac:dyDescent="0.25">
      <c r="A18" s="140" t="s">
        <v>830</v>
      </c>
      <c r="B18" s="163" t="s">
        <v>831</v>
      </c>
      <c r="C18" s="208"/>
      <c r="D18" s="208"/>
      <c r="E18" s="183"/>
      <c r="F18" s="183"/>
      <c r="G18" s="183"/>
      <c r="H18" s="139"/>
      <c r="L18" s="139"/>
      <c r="M18" s="139"/>
    </row>
    <row r="19" spans="1:13" x14ac:dyDescent="0.25">
      <c r="A19" s="140" t="s">
        <v>832</v>
      </c>
      <c r="B19" s="163" t="s">
        <v>833</v>
      </c>
      <c r="C19" s="208"/>
      <c r="D19" s="208"/>
      <c r="E19" s="183"/>
      <c r="F19" s="183"/>
      <c r="G19" s="183"/>
      <c r="H19" s="139"/>
      <c r="L19" s="139"/>
      <c r="M19" s="139"/>
    </row>
    <row r="20" spans="1:13" x14ac:dyDescent="0.25">
      <c r="A20" s="140" t="s">
        <v>834</v>
      </c>
      <c r="B20" s="163" t="s">
        <v>835</v>
      </c>
      <c r="C20" s="208"/>
      <c r="D20" s="208"/>
      <c r="E20" s="183"/>
      <c r="F20" s="183"/>
      <c r="G20" s="183"/>
      <c r="H20" s="139"/>
      <c r="L20" s="139"/>
      <c r="M20" s="139"/>
    </row>
    <row r="21" spans="1:13" x14ac:dyDescent="0.25">
      <c r="A21" s="140" t="s">
        <v>836</v>
      </c>
      <c r="B21" s="163" t="s">
        <v>837</v>
      </c>
      <c r="C21" s="208"/>
      <c r="D21" s="208"/>
      <c r="E21" s="183"/>
      <c r="F21" s="183"/>
      <c r="G21" s="183"/>
      <c r="H21" s="139"/>
      <c r="L21" s="139"/>
      <c r="M21" s="139"/>
    </row>
    <row r="22" spans="1:13" x14ac:dyDescent="0.25">
      <c r="A22" s="140" t="s">
        <v>838</v>
      </c>
      <c r="B22" s="163" t="s">
        <v>839</v>
      </c>
      <c r="C22" s="208"/>
      <c r="D22" s="208"/>
      <c r="E22" s="183"/>
      <c r="F22" s="183"/>
      <c r="G22" s="183"/>
      <c r="H22" s="139"/>
      <c r="L22" s="139"/>
      <c r="M22" s="139"/>
    </row>
    <row r="23" spans="1:13" ht="28.8" x14ac:dyDescent="0.25">
      <c r="A23" s="140" t="s">
        <v>840</v>
      </c>
      <c r="B23" s="163" t="s">
        <v>841</v>
      </c>
      <c r="C23" s="282" t="s">
        <v>842</v>
      </c>
      <c r="D23" s="208"/>
      <c r="E23" s="183"/>
      <c r="F23" s="183"/>
      <c r="G23" s="183"/>
      <c r="H23" s="139"/>
      <c r="L23" s="139"/>
      <c r="M23" s="139"/>
    </row>
    <row r="24" spans="1:13" x14ac:dyDescent="0.25">
      <c r="A24" s="140" t="s">
        <v>843</v>
      </c>
      <c r="B24" s="163" t="s">
        <v>844</v>
      </c>
      <c r="C24" s="282" t="s">
        <v>845</v>
      </c>
      <c r="D24" s="208"/>
      <c r="E24" s="183"/>
      <c r="F24" s="183"/>
      <c r="G24" s="183"/>
      <c r="H24" s="139"/>
      <c r="L24" s="139"/>
      <c r="M24" s="139"/>
    </row>
    <row r="25" spans="1:13" outlineLevel="1" x14ac:dyDescent="0.25">
      <c r="A25" s="140" t="s">
        <v>846</v>
      </c>
      <c r="B25" s="142" t="s">
        <v>1634</v>
      </c>
      <c r="E25" s="183"/>
      <c r="F25" s="183"/>
      <c r="G25" s="183"/>
      <c r="H25" s="139"/>
      <c r="L25" s="139"/>
      <c r="M25" s="139"/>
    </row>
    <row r="26" spans="1:13" outlineLevel="1" x14ac:dyDescent="0.25">
      <c r="A26" s="140" t="s">
        <v>847</v>
      </c>
      <c r="B26" s="281"/>
      <c r="C26" s="155"/>
      <c r="D26" s="155"/>
      <c r="E26" s="183"/>
      <c r="F26" s="183"/>
      <c r="G26" s="183"/>
      <c r="H26" s="139"/>
      <c r="L26" s="139"/>
      <c r="M26" s="139"/>
    </row>
    <row r="27" spans="1:13" outlineLevel="1" x14ac:dyDescent="0.25">
      <c r="A27" s="140" t="s">
        <v>848</v>
      </c>
      <c r="B27" s="281"/>
      <c r="C27" s="155"/>
      <c r="D27" s="155"/>
      <c r="E27" s="183"/>
      <c r="F27" s="183"/>
      <c r="G27" s="183"/>
      <c r="H27" s="139"/>
      <c r="L27" s="139"/>
      <c r="M27" s="139"/>
    </row>
    <row r="28" spans="1:13" outlineLevel="1" x14ac:dyDescent="0.25">
      <c r="A28" s="140" t="s">
        <v>849</v>
      </c>
      <c r="B28" s="281"/>
      <c r="C28" s="155"/>
      <c r="D28" s="155"/>
      <c r="E28" s="183"/>
      <c r="F28" s="183"/>
      <c r="G28" s="183"/>
      <c r="H28" s="139"/>
      <c r="L28" s="139"/>
      <c r="M28" s="139"/>
    </row>
    <row r="29" spans="1:13" outlineLevel="1" x14ac:dyDescent="0.25">
      <c r="A29" s="140" t="s">
        <v>850</v>
      </c>
      <c r="B29" s="281"/>
      <c r="C29" s="155"/>
      <c r="D29" s="155"/>
      <c r="E29" s="183"/>
      <c r="F29" s="183"/>
      <c r="G29" s="183"/>
      <c r="H29" s="139"/>
      <c r="L29" s="139"/>
      <c r="M29" s="139"/>
    </row>
    <row r="30" spans="1:13" outlineLevel="1" x14ac:dyDescent="0.25">
      <c r="A30" s="140" t="s">
        <v>851</v>
      </c>
      <c r="B30" s="281"/>
      <c r="C30" s="155"/>
      <c r="D30" s="155"/>
      <c r="E30" s="183"/>
      <c r="F30" s="183"/>
      <c r="G30" s="183"/>
      <c r="H30" s="139"/>
      <c r="L30" s="139"/>
      <c r="M30" s="139"/>
    </row>
    <row r="31" spans="1:13" outlineLevel="1" x14ac:dyDescent="0.25">
      <c r="A31" s="140" t="s">
        <v>852</v>
      </c>
      <c r="B31" s="281"/>
      <c r="C31" s="155"/>
      <c r="D31" s="155"/>
      <c r="E31" s="183"/>
      <c r="F31" s="183"/>
      <c r="G31" s="183"/>
      <c r="H31" s="139"/>
      <c r="L31" s="139"/>
      <c r="M31" s="139"/>
    </row>
    <row r="32" spans="1:13" outlineLevel="1" x14ac:dyDescent="0.25">
      <c r="A32" s="140" t="s">
        <v>853</v>
      </c>
      <c r="B32" s="281"/>
      <c r="C32" s="155"/>
      <c r="D32" s="155"/>
      <c r="E32" s="183"/>
      <c r="F32" s="183"/>
      <c r="G32" s="183"/>
      <c r="H32" s="139"/>
      <c r="L32" s="139"/>
      <c r="M32" s="139"/>
    </row>
    <row r="33" spans="1:13" ht="18" x14ac:dyDescent="0.25">
      <c r="A33" s="148"/>
      <c r="B33" s="149" t="s">
        <v>815</v>
      </c>
      <c r="C33" s="148"/>
      <c r="D33" s="148"/>
      <c r="E33" s="148"/>
      <c r="F33" s="148"/>
      <c r="G33" s="148"/>
      <c r="H33" s="139"/>
      <c r="L33" s="139"/>
      <c r="M33" s="139"/>
    </row>
    <row r="34" spans="1:13" ht="15" customHeight="1" x14ac:dyDescent="0.25">
      <c r="A34" s="145"/>
      <c r="B34" s="146" t="s">
        <v>854</v>
      </c>
      <c r="C34" s="145" t="s">
        <v>855</v>
      </c>
      <c r="D34" s="145" t="s">
        <v>819</v>
      </c>
      <c r="E34" s="145" t="s">
        <v>856</v>
      </c>
      <c r="F34" s="143"/>
      <c r="G34" s="143"/>
      <c r="H34" s="139"/>
      <c r="L34" s="139"/>
      <c r="M34" s="139"/>
    </row>
    <row r="35" spans="1:13" x14ac:dyDescent="0.25">
      <c r="A35" s="140" t="s">
        <v>857</v>
      </c>
      <c r="B35" s="280"/>
      <c r="C35" s="280"/>
      <c r="D35" s="280"/>
      <c r="E35" s="280"/>
      <c r="F35" s="279"/>
      <c r="G35" s="279"/>
      <c r="H35" s="139"/>
      <c r="L35" s="139"/>
      <c r="M35" s="139"/>
    </row>
    <row r="36" spans="1:13" x14ac:dyDescent="0.25">
      <c r="A36" s="140" t="s">
        <v>858</v>
      </c>
      <c r="B36" s="163"/>
      <c r="H36" s="139"/>
      <c r="L36" s="139"/>
      <c r="M36" s="139"/>
    </row>
    <row r="37" spans="1:13" x14ac:dyDescent="0.25">
      <c r="A37" s="140" t="s">
        <v>859</v>
      </c>
      <c r="B37" s="163"/>
      <c r="H37" s="139"/>
      <c r="L37" s="139"/>
      <c r="M37" s="139"/>
    </row>
    <row r="38" spans="1:13" x14ac:dyDescent="0.25">
      <c r="A38" s="140" t="s">
        <v>860</v>
      </c>
      <c r="B38" s="163"/>
      <c r="H38" s="139"/>
      <c r="L38" s="139"/>
      <c r="M38" s="139"/>
    </row>
    <row r="39" spans="1:13" x14ac:dyDescent="0.25">
      <c r="A39" s="140" t="s">
        <v>861</v>
      </c>
      <c r="B39" s="163"/>
      <c r="H39" s="139"/>
      <c r="L39" s="139"/>
      <c r="M39" s="139"/>
    </row>
    <row r="40" spans="1:13" x14ac:dyDescent="0.25">
      <c r="A40" s="140" t="s">
        <v>862</v>
      </c>
      <c r="B40" s="163"/>
      <c r="H40" s="139"/>
      <c r="L40" s="139"/>
      <c r="M40" s="139"/>
    </row>
    <row r="41" spans="1:13" x14ac:dyDescent="0.25">
      <c r="A41" s="140" t="s">
        <v>863</v>
      </c>
      <c r="B41" s="163"/>
      <c r="H41" s="139"/>
      <c r="L41" s="139"/>
      <c r="M41" s="139"/>
    </row>
    <row r="42" spans="1:13" x14ac:dyDescent="0.25">
      <c r="A42" s="140" t="s">
        <v>864</v>
      </c>
      <c r="B42" s="163"/>
      <c r="H42" s="139"/>
      <c r="L42" s="139"/>
      <c r="M42" s="139"/>
    </row>
    <row r="43" spans="1:13" x14ac:dyDescent="0.25">
      <c r="A43" s="140" t="s">
        <v>865</v>
      </c>
      <c r="B43" s="163"/>
      <c r="H43" s="139"/>
      <c r="L43" s="139"/>
      <c r="M43" s="139"/>
    </row>
    <row r="44" spans="1:13" x14ac:dyDescent="0.25">
      <c r="A44" s="140" t="s">
        <v>866</v>
      </c>
      <c r="B44" s="163"/>
      <c r="H44" s="139"/>
      <c r="L44" s="139"/>
      <c r="M44" s="139"/>
    </row>
    <row r="45" spans="1:13" x14ac:dyDescent="0.25">
      <c r="A45" s="140" t="s">
        <v>867</v>
      </c>
      <c r="B45" s="163"/>
      <c r="H45" s="139"/>
      <c r="L45" s="139"/>
      <c r="M45" s="139"/>
    </row>
    <row r="46" spans="1:13" x14ac:dyDescent="0.25">
      <c r="A46" s="140" t="s">
        <v>868</v>
      </c>
      <c r="B46" s="163"/>
      <c r="H46" s="139"/>
      <c r="L46" s="139"/>
      <c r="M46" s="139"/>
    </row>
    <row r="47" spans="1:13" x14ac:dyDescent="0.25">
      <c r="A47" s="140" t="s">
        <v>869</v>
      </c>
      <c r="B47" s="163"/>
      <c r="H47" s="139"/>
      <c r="L47" s="139"/>
      <c r="M47" s="139"/>
    </row>
    <row r="48" spans="1:13" x14ac:dyDescent="0.25">
      <c r="A48" s="140" t="s">
        <v>870</v>
      </c>
      <c r="B48" s="163"/>
      <c r="H48" s="139"/>
      <c r="L48" s="139"/>
      <c r="M48" s="139"/>
    </row>
    <row r="49" spans="1:13" x14ac:dyDescent="0.25">
      <c r="A49" s="140" t="s">
        <v>871</v>
      </c>
      <c r="B49" s="163"/>
      <c r="H49" s="139"/>
      <c r="L49" s="139"/>
      <c r="M49" s="139"/>
    </row>
    <row r="50" spans="1:13" x14ac:dyDescent="0.25">
      <c r="A50" s="140" t="s">
        <v>872</v>
      </c>
      <c r="B50" s="163"/>
      <c r="H50" s="139"/>
      <c r="L50" s="139"/>
      <c r="M50" s="139"/>
    </row>
    <row r="51" spans="1:13" x14ac:dyDescent="0.25">
      <c r="A51" s="140" t="s">
        <v>873</v>
      </c>
      <c r="B51" s="163"/>
      <c r="H51" s="139"/>
      <c r="L51" s="139"/>
      <c r="M51" s="139"/>
    </row>
    <row r="52" spans="1:13" x14ac:dyDescent="0.25">
      <c r="A52" s="140" t="s">
        <v>874</v>
      </c>
      <c r="B52" s="163"/>
      <c r="H52" s="139"/>
      <c r="L52" s="139"/>
      <c r="M52" s="139"/>
    </row>
    <row r="53" spans="1:13" x14ac:dyDescent="0.25">
      <c r="A53" s="140" t="s">
        <v>875</v>
      </c>
      <c r="B53" s="163"/>
      <c r="H53" s="139"/>
      <c r="L53" s="139"/>
      <c r="M53" s="139"/>
    </row>
    <row r="54" spans="1:13" x14ac:dyDescent="0.25">
      <c r="A54" s="140" t="s">
        <v>876</v>
      </c>
      <c r="B54" s="163"/>
      <c r="H54" s="139"/>
      <c r="L54" s="139"/>
      <c r="M54" s="139"/>
    </row>
    <row r="55" spans="1:13" x14ac:dyDescent="0.25">
      <c r="A55" s="140" t="s">
        <v>877</v>
      </c>
      <c r="B55" s="163"/>
      <c r="H55" s="139"/>
      <c r="L55" s="139"/>
      <c r="M55" s="139"/>
    </row>
    <row r="56" spans="1:13" x14ac:dyDescent="0.25">
      <c r="A56" s="140" t="s">
        <v>878</v>
      </c>
      <c r="B56" s="163"/>
      <c r="H56" s="139"/>
      <c r="L56" s="139"/>
      <c r="M56" s="139"/>
    </row>
    <row r="57" spans="1:13" x14ac:dyDescent="0.25">
      <c r="A57" s="140" t="s">
        <v>879</v>
      </c>
      <c r="B57" s="163"/>
      <c r="H57" s="139"/>
      <c r="L57" s="139"/>
      <c r="M57" s="139"/>
    </row>
    <row r="58" spans="1:13" x14ac:dyDescent="0.25">
      <c r="A58" s="140" t="s">
        <v>880</v>
      </c>
      <c r="B58" s="163"/>
      <c r="H58" s="139"/>
      <c r="L58" s="139"/>
      <c r="M58" s="139"/>
    </row>
    <row r="59" spans="1:13" x14ac:dyDescent="0.25">
      <c r="A59" s="140" t="s">
        <v>881</v>
      </c>
      <c r="B59" s="163"/>
      <c r="H59" s="139"/>
      <c r="L59" s="139"/>
      <c r="M59" s="139"/>
    </row>
    <row r="60" spans="1:13" outlineLevel="1" x14ac:dyDescent="0.25">
      <c r="A60" s="140" t="s">
        <v>882</v>
      </c>
      <c r="B60" s="163"/>
      <c r="E60" s="163"/>
      <c r="F60" s="163"/>
      <c r="G60" s="163"/>
      <c r="H60" s="139"/>
      <c r="L60" s="139"/>
      <c r="M60" s="139"/>
    </row>
    <row r="61" spans="1:13" outlineLevel="1" x14ac:dyDescent="0.25">
      <c r="A61" s="140" t="s">
        <v>883</v>
      </c>
      <c r="B61" s="163"/>
      <c r="E61" s="163"/>
      <c r="F61" s="163"/>
      <c r="G61" s="163"/>
      <c r="H61" s="139"/>
      <c r="L61" s="139"/>
      <c r="M61" s="139"/>
    </row>
    <row r="62" spans="1:13" outlineLevel="1" x14ac:dyDescent="0.25">
      <c r="A62" s="140" t="s">
        <v>884</v>
      </c>
      <c r="B62" s="163"/>
      <c r="E62" s="163"/>
      <c r="F62" s="163"/>
      <c r="G62" s="163"/>
      <c r="H62" s="139"/>
      <c r="L62" s="139"/>
      <c r="M62" s="139"/>
    </row>
    <row r="63" spans="1:13" outlineLevel="1" x14ac:dyDescent="0.25">
      <c r="A63" s="140" t="s">
        <v>885</v>
      </c>
      <c r="B63" s="163"/>
      <c r="E63" s="163"/>
      <c r="F63" s="163"/>
      <c r="G63" s="163"/>
      <c r="H63" s="139"/>
      <c r="L63" s="139"/>
      <c r="M63" s="139"/>
    </row>
    <row r="64" spans="1:13" outlineLevel="1" x14ac:dyDescent="0.25">
      <c r="A64" s="140" t="s">
        <v>886</v>
      </c>
      <c r="B64" s="163"/>
      <c r="E64" s="163"/>
      <c r="F64" s="163"/>
      <c r="G64" s="163"/>
      <c r="H64" s="139"/>
      <c r="L64" s="139"/>
      <c r="M64" s="139"/>
    </row>
    <row r="65" spans="1:14" outlineLevel="1" x14ac:dyDescent="0.25">
      <c r="A65" s="140" t="s">
        <v>887</v>
      </c>
      <c r="B65" s="163"/>
      <c r="E65" s="163"/>
      <c r="F65" s="163"/>
      <c r="G65" s="163"/>
      <c r="H65" s="139"/>
      <c r="L65" s="139"/>
      <c r="M65" s="139"/>
    </row>
    <row r="66" spans="1:14" outlineLevel="1" x14ac:dyDescent="0.25">
      <c r="A66" s="140" t="s">
        <v>888</v>
      </c>
      <c r="B66" s="163"/>
      <c r="E66" s="163"/>
      <c r="F66" s="163"/>
      <c r="G66" s="163"/>
      <c r="H66" s="139"/>
      <c r="L66" s="139"/>
      <c r="M66" s="139"/>
    </row>
    <row r="67" spans="1:14" outlineLevel="1" x14ac:dyDescent="0.25">
      <c r="A67" s="140" t="s">
        <v>889</v>
      </c>
      <c r="B67" s="163"/>
      <c r="E67" s="163"/>
      <c r="F67" s="163"/>
      <c r="G67" s="163"/>
      <c r="H67" s="139"/>
      <c r="L67" s="139"/>
      <c r="M67" s="139"/>
    </row>
    <row r="68" spans="1:14" outlineLevel="1" x14ac:dyDescent="0.25">
      <c r="A68" s="140" t="s">
        <v>890</v>
      </c>
      <c r="B68" s="163"/>
      <c r="E68" s="163"/>
      <c r="F68" s="163"/>
      <c r="G68" s="163"/>
      <c r="H68" s="139"/>
      <c r="L68" s="139"/>
      <c r="M68" s="139"/>
    </row>
    <row r="69" spans="1:14" outlineLevel="1" x14ac:dyDescent="0.25">
      <c r="A69" s="140" t="s">
        <v>891</v>
      </c>
      <c r="B69" s="163"/>
      <c r="E69" s="163"/>
      <c r="F69" s="163"/>
      <c r="G69" s="163"/>
      <c r="H69" s="139"/>
      <c r="L69" s="139"/>
      <c r="M69" s="139"/>
    </row>
    <row r="70" spans="1:14" outlineLevel="1" x14ac:dyDescent="0.25">
      <c r="A70" s="140" t="s">
        <v>892</v>
      </c>
      <c r="B70" s="163"/>
      <c r="E70" s="163"/>
      <c r="F70" s="163"/>
      <c r="G70" s="163"/>
      <c r="H70" s="139"/>
      <c r="L70" s="139"/>
      <c r="M70" s="139"/>
    </row>
    <row r="71" spans="1:14" outlineLevel="1" x14ac:dyDescent="0.25">
      <c r="A71" s="140" t="s">
        <v>893</v>
      </c>
      <c r="B71" s="163"/>
      <c r="E71" s="163"/>
      <c r="F71" s="163"/>
      <c r="G71" s="163"/>
      <c r="H71" s="139"/>
      <c r="L71" s="139"/>
      <c r="M71" s="139"/>
    </row>
    <row r="72" spans="1:14" outlineLevel="1" x14ac:dyDescent="0.25">
      <c r="A72" s="140" t="s">
        <v>894</v>
      </c>
      <c r="B72" s="163"/>
      <c r="E72" s="163"/>
      <c r="F72" s="163"/>
      <c r="G72" s="163"/>
      <c r="H72" s="139"/>
      <c r="L72" s="139"/>
      <c r="M72" s="139"/>
    </row>
    <row r="73" spans="1:14" ht="18" x14ac:dyDescent="0.25">
      <c r="A73" s="148"/>
      <c r="B73" s="149" t="s">
        <v>816</v>
      </c>
      <c r="C73" s="148"/>
      <c r="D73" s="148"/>
      <c r="E73" s="148"/>
      <c r="F73" s="148"/>
      <c r="G73" s="148"/>
      <c r="H73" s="139"/>
    </row>
    <row r="74" spans="1:14" ht="15" customHeight="1" x14ac:dyDescent="0.25">
      <c r="A74" s="145"/>
      <c r="B74" s="146" t="s">
        <v>895</v>
      </c>
      <c r="C74" s="145" t="s">
        <v>896</v>
      </c>
      <c r="D74" s="145"/>
      <c r="E74" s="143"/>
      <c r="F74" s="143"/>
      <c r="G74" s="143"/>
      <c r="H74" s="138"/>
      <c r="I74" s="138"/>
      <c r="J74" s="138"/>
      <c r="K74" s="138"/>
      <c r="L74" s="138"/>
      <c r="M74" s="138"/>
      <c r="N74" s="138"/>
    </row>
    <row r="75" spans="1:14" x14ac:dyDescent="0.25">
      <c r="A75" s="140" t="s">
        <v>897</v>
      </c>
      <c r="B75" s="140" t="s">
        <v>898</v>
      </c>
      <c r="C75" s="278">
        <v>5.0877446851306596</v>
      </c>
      <c r="H75" s="139"/>
    </row>
    <row r="76" spans="1:14" x14ac:dyDescent="0.25">
      <c r="A76" s="140" t="s">
        <v>899</v>
      </c>
      <c r="B76" s="140" t="s">
        <v>1633</v>
      </c>
      <c r="C76" s="278">
        <v>14.8687304616204</v>
      </c>
      <c r="H76" s="139"/>
    </row>
    <row r="77" spans="1:14" outlineLevel="1" x14ac:dyDescent="0.25">
      <c r="A77" s="140" t="s">
        <v>900</v>
      </c>
      <c r="H77" s="139"/>
    </row>
    <row r="78" spans="1:14" outlineLevel="1" x14ac:dyDescent="0.25">
      <c r="A78" s="140" t="s">
        <v>901</v>
      </c>
      <c r="H78" s="139"/>
    </row>
    <row r="79" spans="1:14" outlineLevel="1" x14ac:dyDescent="0.25">
      <c r="A79" s="140" t="s">
        <v>902</v>
      </c>
      <c r="H79" s="139"/>
    </row>
    <row r="80" spans="1:14" outlineLevel="1" x14ac:dyDescent="0.25">
      <c r="A80" s="140" t="s">
        <v>903</v>
      </c>
      <c r="H80" s="139"/>
    </row>
    <row r="81" spans="1:8" x14ac:dyDescent="0.25">
      <c r="A81" s="145"/>
      <c r="B81" s="146" t="s">
        <v>904</v>
      </c>
      <c r="C81" s="145" t="s">
        <v>504</v>
      </c>
      <c r="D81" s="145" t="s">
        <v>505</v>
      </c>
      <c r="E81" s="143" t="s">
        <v>905</v>
      </c>
      <c r="F81" s="143" t="s">
        <v>906</v>
      </c>
      <c r="G81" s="143" t="s">
        <v>907</v>
      </c>
      <c r="H81" s="139"/>
    </row>
    <row r="82" spans="1:8" x14ac:dyDescent="0.25">
      <c r="A82" s="140" t="s">
        <v>908</v>
      </c>
      <c r="B82" s="140" t="s">
        <v>1632</v>
      </c>
      <c r="C82" s="277">
        <v>2.2326622881055701E-3</v>
      </c>
      <c r="G82" s="277">
        <v>2.2326622881055701E-3</v>
      </c>
      <c r="H82" s="139"/>
    </row>
    <row r="83" spans="1:8" x14ac:dyDescent="0.25">
      <c r="A83" s="140" t="s">
        <v>909</v>
      </c>
      <c r="B83" s="140" t="s">
        <v>910</v>
      </c>
      <c r="C83" s="277">
        <v>6.1036995264768105E-4</v>
      </c>
      <c r="G83" s="277">
        <v>6.1036995264768105E-4</v>
      </c>
      <c r="H83" s="139"/>
    </row>
    <row r="84" spans="1:8" x14ac:dyDescent="0.25">
      <c r="A84" s="140" t="s">
        <v>911</v>
      </c>
      <c r="B84" s="140" t="s">
        <v>912</v>
      </c>
      <c r="C84" s="277">
        <v>4.0158616121483098E-4</v>
      </c>
      <c r="G84" s="277">
        <v>4.0158616121483098E-4</v>
      </c>
      <c r="H84" s="139"/>
    </row>
    <row r="85" spans="1:8" x14ac:dyDescent="0.25">
      <c r="A85" s="140" t="s">
        <v>913</v>
      </c>
      <c r="B85" s="140" t="s">
        <v>914</v>
      </c>
      <c r="C85" s="277">
        <v>3.8369087358863E-5</v>
      </c>
      <c r="G85" s="277">
        <v>3.8369087358863E-5</v>
      </c>
      <c r="H85" s="139"/>
    </row>
    <row r="86" spans="1:8" x14ac:dyDescent="0.25">
      <c r="A86" s="140" t="s">
        <v>915</v>
      </c>
      <c r="B86" s="140" t="s">
        <v>916</v>
      </c>
      <c r="C86" s="277">
        <v>0</v>
      </c>
      <c r="G86" s="277">
        <v>0</v>
      </c>
      <c r="H86" s="139"/>
    </row>
    <row r="87" spans="1:8" outlineLevel="1" x14ac:dyDescent="0.25">
      <c r="A87" s="140" t="s">
        <v>917</v>
      </c>
      <c r="H87" s="139"/>
    </row>
    <row r="88" spans="1:8" outlineLevel="1" x14ac:dyDescent="0.25">
      <c r="A88" s="140" t="s">
        <v>918</v>
      </c>
      <c r="H88" s="139"/>
    </row>
    <row r="89" spans="1:8" outlineLevel="1" x14ac:dyDescent="0.25">
      <c r="A89" s="140" t="s">
        <v>919</v>
      </c>
      <c r="H89" s="139"/>
    </row>
    <row r="90" spans="1:8" outlineLevel="1" x14ac:dyDescent="0.25">
      <c r="A90" s="140" t="s">
        <v>920</v>
      </c>
      <c r="H90" s="139"/>
    </row>
    <row r="91" spans="1:8" x14ac:dyDescent="0.25">
      <c r="H91" s="139"/>
    </row>
    <row r="92" spans="1:8" x14ac:dyDescent="0.25">
      <c r="H92" s="139"/>
    </row>
    <row r="93" spans="1:8" x14ac:dyDescent="0.25">
      <c r="H93" s="139"/>
    </row>
    <row r="94" spans="1:8" x14ac:dyDescent="0.25">
      <c r="H94" s="139"/>
    </row>
    <row r="95" spans="1:8" x14ac:dyDescent="0.25">
      <c r="H95" s="139"/>
    </row>
    <row r="96" spans="1:8" x14ac:dyDescent="0.25">
      <c r="H96" s="139"/>
    </row>
    <row r="97" spans="8:8" x14ac:dyDescent="0.25">
      <c r="H97" s="139"/>
    </row>
    <row r="98" spans="8:8" x14ac:dyDescent="0.25">
      <c r="H98" s="139"/>
    </row>
    <row r="99" spans="8:8" x14ac:dyDescent="0.25">
      <c r="H99" s="139"/>
    </row>
    <row r="100" spans="8:8" x14ac:dyDescent="0.25">
      <c r="H100" s="139"/>
    </row>
    <row r="101" spans="8:8" x14ac:dyDescent="0.25">
      <c r="H101" s="139"/>
    </row>
    <row r="102" spans="8:8" x14ac:dyDescent="0.25">
      <c r="H102" s="139"/>
    </row>
    <row r="103" spans="8:8" x14ac:dyDescent="0.25">
      <c r="H103" s="139"/>
    </row>
    <row r="104" spans="8:8" x14ac:dyDescent="0.25">
      <c r="H104" s="139"/>
    </row>
    <row r="105" spans="8:8" x14ac:dyDescent="0.25">
      <c r="H105" s="139"/>
    </row>
    <row r="106" spans="8:8" x14ac:dyDescent="0.25">
      <c r="H106" s="139"/>
    </row>
    <row r="107" spans="8:8" x14ac:dyDescent="0.25">
      <c r="H107" s="139"/>
    </row>
    <row r="108" spans="8:8" x14ac:dyDescent="0.25">
      <c r="H108" s="139"/>
    </row>
    <row r="109" spans="8:8" x14ac:dyDescent="0.25">
      <c r="H109" s="139"/>
    </row>
    <row r="110" spans="8:8" x14ac:dyDescent="0.25">
      <c r="H110" s="139"/>
    </row>
    <row r="111" spans="8:8" x14ac:dyDescent="0.25">
      <c r="H111" s="139"/>
    </row>
    <row r="112" spans="8:8" x14ac:dyDescent="0.25">
      <c r="H112" s="139"/>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093159B8-119E-4C73-9441-119B1B9885A0}"/>
    <hyperlink ref="B7" location="'E. Optional ECB-ECAIs data'!B12" display="1. Additional information on the programme" xr:uid="{9CDED1AB-AE01-421A-AD30-550DF0AF47A5}"/>
    <hyperlink ref="B9" location="'E. Optional ECB-ECAIs data'!B73" display="3.  Additional information on the asset distribution" xr:uid="{9D2B8927-49A5-43F4-96A7-E8B340466964}"/>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F614-D267-48E1-B6C8-9FF689DC3117}">
  <sheetPr>
    <tabColor rgb="FF847A75"/>
  </sheetPr>
  <dimension ref="B1:J43"/>
  <sheetViews>
    <sheetView topLeftCell="A3" zoomScale="80" zoomScaleNormal="80" workbookViewId="0">
      <selection activeCell="N10" sqref="N10"/>
    </sheetView>
  </sheetViews>
  <sheetFormatPr defaultColWidth="9.109375" defaultRowHeight="14.4" x14ac:dyDescent="0.3"/>
  <cols>
    <col min="1" max="1" width="9.109375" style="116"/>
    <col min="2" max="10" width="12.44140625" style="116" customWidth="1"/>
    <col min="11" max="16384" width="9.109375" style="116"/>
  </cols>
  <sheetData>
    <row r="1" spans="2:10" ht="15" thickBot="1" x14ac:dyDescent="0.35"/>
    <row r="2" spans="2:10" x14ac:dyDescent="0.3">
      <c r="B2" s="137"/>
      <c r="C2" s="136"/>
      <c r="D2" s="136"/>
      <c r="E2" s="136"/>
      <c r="F2" s="136"/>
      <c r="G2" s="136"/>
      <c r="H2" s="136"/>
      <c r="I2" s="136"/>
      <c r="J2" s="135"/>
    </row>
    <row r="3" spans="2:10" x14ac:dyDescent="0.3">
      <c r="B3" s="124"/>
      <c r="C3" s="121"/>
      <c r="D3" s="121"/>
      <c r="E3" s="121"/>
      <c r="F3" s="121"/>
      <c r="G3" s="121"/>
      <c r="H3" s="121"/>
      <c r="I3" s="121"/>
      <c r="J3" s="120"/>
    </row>
    <row r="4" spans="2:10" x14ac:dyDescent="0.3">
      <c r="B4" s="124"/>
      <c r="C4" s="121"/>
      <c r="D4" s="121"/>
      <c r="E4" s="121"/>
      <c r="F4" s="121"/>
      <c r="G4" s="121"/>
      <c r="H4" s="121"/>
      <c r="I4" s="121"/>
      <c r="J4" s="120"/>
    </row>
    <row r="5" spans="2:10" ht="31.2" x14ac:dyDescent="0.35">
      <c r="B5" s="124"/>
      <c r="C5" s="121"/>
      <c r="D5" s="121"/>
      <c r="E5" s="134"/>
      <c r="F5" s="133" t="s">
        <v>1269</v>
      </c>
      <c r="G5" s="121"/>
      <c r="H5" s="121"/>
      <c r="I5" s="121"/>
      <c r="J5" s="120"/>
    </row>
    <row r="6" spans="2:10" ht="41.25" customHeight="1" x14ac:dyDescent="0.3">
      <c r="B6" s="124"/>
      <c r="C6" s="121"/>
      <c r="D6" s="132" t="s">
        <v>1268</v>
      </c>
      <c r="E6" s="132"/>
      <c r="F6" s="132"/>
      <c r="G6" s="132"/>
      <c r="H6" s="132"/>
      <c r="I6" s="121"/>
      <c r="J6" s="120"/>
    </row>
    <row r="7" spans="2:10" ht="25.8" x14ac:dyDescent="0.3">
      <c r="B7" s="124"/>
      <c r="C7" s="121"/>
      <c r="D7" s="121"/>
      <c r="E7" s="121"/>
      <c r="F7" s="131" t="s">
        <v>8</v>
      </c>
      <c r="G7" s="121"/>
      <c r="H7" s="121"/>
      <c r="I7" s="121"/>
      <c r="J7" s="120"/>
    </row>
    <row r="8" spans="2:10" ht="25.8" x14ac:dyDescent="0.3">
      <c r="B8" s="124"/>
      <c r="C8" s="121"/>
      <c r="D8" s="121"/>
      <c r="E8" s="121"/>
      <c r="F8" s="131" t="s">
        <v>824</v>
      </c>
      <c r="G8" s="121"/>
      <c r="H8" s="121"/>
      <c r="I8" s="121"/>
      <c r="J8" s="120"/>
    </row>
    <row r="9" spans="2:10" ht="21" x14ac:dyDescent="0.3">
      <c r="B9" s="124"/>
      <c r="C9" s="121"/>
      <c r="D9" s="121"/>
      <c r="E9" s="121"/>
      <c r="F9" s="130" t="str">
        <f>"Reporting Date: "&amp;DAY('A. HTT General'!C18)&amp;"/"&amp;MONTH('A. HTT General'!C18)&amp;"/"&amp;YEAR('A. HTT General'!C18)</f>
        <v>Reporting Date: 28/2/2025</v>
      </c>
      <c r="G9" s="121"/>
      <c r="H9" s="121"/>
      <c r="I9" s="121"/>
      <c r="J9" s="120"/>
    </row>
    <row r="10" spans="2:10" ht="21" x14ac:dyDescent="0.3">
      <c r="B10" s="124"/>
      <c r="C10" s="121"/>
      <c r="D10" s="121"/>
      <c r="E10" s="121"/>
      <c r="F10" s="130" t="str">
        <f>"Cut-off Date: "&amp;DAY('A. HTT General'!C18)&amp;"/"&amp;MONTH('A. HTT General'!C18)&amp;"/"&amp;YEAR('A. HTT General'!C18)</f>
        <v>Cut-off Date: 28/2/2025</v>
      </c>
      <c r="G10" s="121"/>
      <c r="H10" s="121"/>
      <c r="I10" s="121"/>
      <c r="J10" s="120"/>
    </row>
    <row r="11" spans="2:10" ht="21" x14ac:dyDescent="0.3">
      <c r="B11" s="124"/>
      <c r="C11" s="121"/>
      <c r="D11" s="121"/>
      <c r="E11" s="121"/>
      <c r="F11" s="130"/>
      <c r="G11" s="121"/>
      <c r="H11" s="121"/>
      <c r="I11" s="121"/>
      <c r="J11" s="120"/>
    </row>
    <row r="12" spans="2:10" x14ac:dyDescent="0.3">
      <c r="B12" s="124"/>
      <c r="C12" s="121"/>
      <c r="D12" s="121"/>
      <c r="E12" s="121"/>
      <c r="F12" s="121"/>
      <c r="G12" s="121"/>
      <c r="H12" s="121"/>
      <c r="I12" s="121"/>
      <c r="J12" s="120"/>
    </row>
    <row r="13" spans="2:10" x14ac:dyDescent="0.3">
      <c r="B13" s="124"/>
      <c r="C13" s="121"/>
      <c r="D13" s="121"/>
      <c r="E13" s="121"/>
      <c r="F13" s="121"/>
      <c r="G13" s="121"/>
      <c r="H13" s="121"/>
      <c r="I13" s="121"/>
      <c r="J13" s="120"/>
    </row>
    <row r="14" spans="2:10" x14ac:dyDescent="0.3">
      <c r="B14" s="124"/>
      <c r="C14" s="121"/>
      <c r="D14" s="121"/>
      <c r="E14" s="121"/>
      <c r="F14" s="121"/>
      <c r="G14" s="121"/>
      <c r="H14" s="121"/>
      <c r="I14" s="121"/>
      <c r="J14" s="120"/>
    </row>
    <row r="15" spans="2:10" x14ac:dyDescent="0.3">
      <c r="B15" s="124"/>
      <c r="C15" s="121"/>
      <c r="D15" s="121"/>
      <c r="E15" s="121"/>
      <c r="F15" s="121"/>
      <c r="G15" s="121"/>
      <c r="H15" s="121"/>
      <c r="I15" s="121"/>
      <c r="J15" s="120"/>
    </row>
    <row r="16" spans="2:10" x14ac:dyDescent="0.3">
      <c r="B16" s="124"/>
      <c r="C16" s="121"/>
      <c r="D16" s="121"/>
      <c r="E16" s="121"/>
      <c r="F16" s="121"/>
      <c r="G16" s="121"/>
      <c r="H16" s="121"/>
      <c r="I16" s="121"/>
      <c r="J16" s="120"/>
    </row>
    <row r="17" spans="2:10" x14ac:dyDescent="0.3">
      <c r="B17" s="124"/>
      <c r="C17" s="121"/>
      <c r="D17" s="121"/>
      <c r="E17" s="121"/>
      <c r="F17" s="121"/>
      <c r="G17" s="121"/>
      <c r="H17" s="121"/>
      <c r="I17" s="121"/>
      <c r="J17" s="120"/>
    </row>
    <row r="18" spans="2:10" x14ac:dyDescent="0.3">
      <c r="B18" s="124"/>
      <c r="C18" s="121"/>
      <c r="D18" s="121"/>
      <c r="E18" s="121"/>
      <c r="F18" s="121"/>
      <c r="G18" s="121"/>
      <c r="H18" s="121"/>
      <c r="I18" s="121"/>
      <c r="J18" s="120"/>
    </row>
    <row r="19" spans="2:10" x14ac:dyDescent="0.3">
      <c r="B19" s="124"/>
      <c r="C19" s="121"/>
      <c r="D19" s="121"/>
      <c r="E19" s="121"/>
      <c r="F19" s="121"/>
      <c r="G19" s="121"/>
      <c r="H19" s="121"/>
      <c r="I19" s="121"/>
      <c r="J19" s="120"/>
    </row>
    <row r="20" spans="2:10" x14ac:dyDescent="0.3">
      <c r="B20" s="124"/>
      <c r="C20" s="121"/>
      <c r="D20" s="121"/>
      <c r="E20" s="121"/>
      <c r="F20" s="121"/>
      <c r="G20" s="121"/>
      <c r="H20" s="121"/>
      <c r="I20" s="121"/>
      <c r="J20" s="120"/>
    </row>
    <row r="21" spans="2:10" x14ac:dyDescent="0.3">
      <c r="B21" s="124"/>
      <c r="C21" s="121"/>
      <c r="D21" s="121"/>
      <c r="E21" s="121"/>
      <c r="F21" s="121"/>
      <c r="G21" s="121"/>
      <c r="H21" s="121"/>
      <c r="I21" s="121"/>
      <c r="J21" s="120"/>
    </row>
    <row r="22" spans="2:10" x14ac:dyDescent="0.3">
      <c r="B22" s="124"/>
      <c r="C22" s="121"/>
      <c r="D22" s="121"/>
      <c r="E22" s="121"/>
      <c r="F22" s="129" t="s">
        <v>1267</v>
      </c>
      <c r="G22" s="121"/>
      <c r="H22" s="121"/>
      <c r="I22" s="121"/>
      <c r="J22" s="120"/>
    </row>
    <row r="23" spans="2:10" x14ac:dyDescent="0.3">
      <c r="B23" s="124"/>
      <c r="C23" s="121"/>
      <c r="D23" s="121"/>
      <c r="E23" s="121"/>
      <c r="F23" s="126"/>
      <c r="G23" s="121"/>
      <c r="H23" s="121"/>
      <c r="I23" s="121"/>
      <c r="J23" s="120"/>
    </row>
    <row r="24" spans="2:10" x14ac:dyDescent="0.3">
      <c r="B24" s="124"/>
      <c r="C24" s="121"/>
      <c r="D24" s="128" t="s">
        <v>1266</v>
      </c>
      <c r="E24" s="127" t="s">
        <v>1257</v>
      </c>
      <c r="F24" s="127"/>
      <c r="G24" s="127"/>
      <c r="H24" s="127"/>
      <c r="I24" s="121"/>
      <c r="J24" s="120"/>
    </row>
    <row r="25" spans="2:10" x14ac:dyDescent="0.3">
      <c r="B25" s="124"/>
      <c r="C25" s="121"/>
      <c r="D25" s="121"/>
      <c r="H25" s="121"/>
      <c r="I25" s="121"/>
      <c r="J25" s="120"/>
    </row>
    <row r="26" spans="2:10" x14ac:dyDescent="0.3">
      <c r="B26" s="124"/>
      <c r="C26" s="121"/>
      <c r="D26" s="128" t="s">
        <v>1265</v>
      </c>
      <c r="E26" s="127"/>
      <c r="F26" s="127"/>
      <c r="G26" s="127"/>
      <c r="H26" s="127"/>
      <c r="I26" s="121"/>
      <c r="J26" s="120"/>
    </row>
    <row r="27" spans="2:10" x14ac:dyDescent="0.3">
      <c r="B27" s="124"/>
      <c r="C27" s="121"/>
      <c r="D27" s="125"/>
      <c r="E27" s="125"/>
      <c r="F27" s="125"/>
      <c r="G27" s="125"/>
      <c r="H27" s="125"/>
      <c r="I27" s="121"/>
      <c r="J27" s="120"/>
    </row>
    <row r="28" spans="2:10" x14ac:dyDescent="0.3">
      <c r="B28" s="124"/>
      <c r="C28" s="121"/>
      <c r="D28" s="128" t="s">
        <v>1264</v>
      </c>
      <c r="E28" s="127" t="s">
        <v>1257</v>
      </c>
      <c r="F28" s="127"/>
      <c r="G28" s="127"/>
      <c r="H28" s="127"/>
      <c r="I28" s="121"/>
      <c r="J28" s="120"/>
    </row>
    <row r="29" spans="2:10" x14ac:dyDescent="0.3">
      <c r="B29" s="124"/>
      <c r="C29" s="121"/>
      <c r="D29" s="125"/>
      <c r="E29" s="125"/>
      <c r="F29" s="125"/>
      <c r="G29" s="125"/>
      <c r="H29" s="125"/>
      <c r="I29" s="121"/>
      <c r="J29" s="120"/>
    </row>
    <row r="30" spans="2:10" x14ac:dyDescent="0.3">
      <c r="B30" s="124"/>
      <c r="C30" s="121"/>
      <c r="D30" s="128" t="s">
        <v>1263</v>
      </c>
      <c r="E30" s="127" t="s">
        <v>1257</v>
      </c>
      <c r="F30" s="127"/>
      <c r="G30" s="127"/>
      <c r="H30" s="127"/>
      <c r="I30" s="121"/>
      <c r="J30" s="120"/>
    </row>
    <row r="31" spans="2:10" x14ac:dyDescent="0.3">
      <c r="B31" s="124"/>
      <c r="C31" s="121"/>
      <c r="D31" s="125"/>
      <c r="E31" s="125"/>
      <c r="F31" s="125"/>
      <c r="G31" s="125"/>
      <c r="H31" s="125"/>
      <c r="I31" s="121"/>
      <c r="J31" s="120"/>
    </row>
    <row r="32" spans="2:10" x14ac:dyDescent="0.3">
      <c r="B32" s="124"/>
      <c r="C32" s="121"/>
      <c r="D32" s="128" t="s">
        <v>1262</v>
      </c>
      <c r="E32" s="127" t="s">
        <v>1257</v>
      </c>
      <c r="F32" s="127"/>
      <c r="G32" s="127"/>
      <c r="H32" s="127"/>
      <c r="I32" s="121"/>
      <c r="J32" s="120"/>
    </row>
    <row r="33" spans="2:10" x14ac:dyDescent="0.3">
      <c r="B33" s="124"/>
      <c r="C33" s="121"/>
      <c r="I33" s="121"/>
      <c r="J33" s="120"/>
    </row>
    <row r="34" spans="2:10" x14ac:dyDescent="0.3">
      <c r="B34" s="124"/>
      <c r="C34" s="121"/>
      <c r="D34" s="128" t="s">
        <v>1261</v>
      </c>
      <c r="E34" s="127" t="s">
        <v>1257</v>
      </c>
      <c r="F34" s="127"/>
      <c r="G34" s="127"/>
      <c r="H34" s="127"/>
      <c r="I34" s="121"/>
      <c r="J34" s="120"/>
    </row>
    <row r="35" spans="2:10" x14ac:dyDescent="0.3">
      <c r="B35" s="124"/>
      <c r="C35" s="121"/>
      <c r="D35" s="121"/>
      <c r="E35" s="121"/>
      <c r="F35" s="121"/>
      <c r="G35" s="121"/>
      <c r="H35" s="121"/>
      <c r="I35" s="121"/>
      <c r="J35" s="120"/>
    </row>
    <row r="36" spans="2:10" x14ac:dyDescent="0.3">
      <c r="B36" s="124"/>
      <c r="C36" s="121"/>
      <c r="D36" s="123" t="s">
        <v>1260</v>
      </c>
      <c r="E36" s="122"/>
      <c r="F36" s="122"/>
      <c r="G36" s="122"/>
      <c r="H36" s="122"/>
      <c r="I36" s="121"/>
      <c r="J36" s="120"/>
    </row>
    <row r="37" spans="2:10" x14ac:dyDescent="0.3">
      <c r="B37" s="124"/>
      <c r="C37" s="121"/>
      <c r="D37" s="121"/>
      <c r="E37" s="121"/>
      <c r="F37" s="126"/>
      <c r="G37" s="121"/>
      <c r="H37" s="121"/>
      <c r="I37" s="121"/>
      <c r="J37" s="120"/>
    </row>
    <row r="38" spans="2:10" x14ac:dyDescent="0.3">
      <c r="B38" s="124"/>
      <c r="C38" s="121"/>
      <c r="D38" s="123" t="s">
        <v>1259</v>
      </c>
      <c r="E38" s="122"/>
      <c r="F38" s="122"/>
      <c r="G38" s="122"/>
      <c r="H38" s="122"/>
      <c r="I38" s="121"/>
      <c r="J38" s="120"/>
    </row>
    <row r="39" spans="2:10" x14ac:dyDescent="0.3">
      <c r="B39" s="124"/>
      <c r="C39" s="121"/>
      <c r="I39" s="121"/>
      <c r="J39" s="120"/>
    </row>
    <row r="40" spans="2:10" x14ac:dyDescent="0.3">
      <c r="B40" s="124"/>
      <c r="C40" s="121"/>
      <c r="D40" s="123" t="s">
        <v>1258</v>
      </c>
      <c r="E40" s="122" t="s">
        <v>1257</v>
      </c>
      <c r="F40" s="122"/>
      <c r="G40" s="122"/>
      <c r="H40" s="122"/>
      <c r="I40" s="121"/>
      <c r="J40" s="120"/>
    </row>
    <row r="41" spans="2:10" x14ac:dyDescent="0.3">
      <c r="B41" s="124"/>
      <c r="C41" s="121"/>
      <c r="D41" s="121"/>
      <c r="E41" s="125"/>
      <c r="F41" s="125"/>
      <c r="G41" s="125"/>
      <c r="H41" s="125"/>
      <c r="I41" s="121"/>
      <c r="J41" s="120"/>
    </row>
    <row r="42" spans="2:10" x14ac:dyDescent="0.3">
      <c r="B42" s="124"/>
      <c r="C42" s="121"/>
      <c r="D42" s="123" t="s">
        <v>1256</v>
      </c>
      <c r="E42" s="122"/>
      <c r="F42" s="122"/>
      <c r="G42" s="122"/>
      <c r="H42" s="122"/>
      <c r="I42" s="121"/>
      <c r="J42" s="120"/>
    </row>
    <row r="43" spans="2:10" ht="15" thickBot="1" x14ac:dyDescent="0.35">
      <c r="B43" s="119"/>
      <c r="C43" s="118"/>
      <c r="D43" s="118"/>
      <c r="E43" s="118"/>
      <c r="F43" s="118"/>
      <c r="G43" s="118"/>
      <c r="H43" s="118"/>
      <c r="I43" s="118"/>
      <c r="J43" s="117"/>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506A8AA8-BE72-4B2B-9B38-0DE7AD3A9283}"/>
    <hyperlink ref="D26:H26" location="'B1. HTT Mortgage Assets'!A1" display="Worksheet B1: HTT Mortgage Assets" xr:uid="{AA20E2D1-48BC-438C-BA38-85D6EED185FB}"/>
    <hyperlink ref="D28:H28" location="'B2. HTT Public Sector Assets'!A1" display="Worksheet C: HTT Public Sector Assets" xr:uid="{BCE50187-4CFE-4B9A-84ED-67A6BD80807A}"/>
    <hyperlink ref="D32:H32" location="'C. HTT Harmonised Glossary'!A1" display="Worksheet C: HTT Harmonised Glossary" xr:uid="{2434B36F-9524-48AA-AD3E-9429635BB926}"/>
    <hyperlink ref="D30:H30" location="'B3. HTT Shipping Assets'!A1" display="Worksheet B3: HTT Shipping Assets" xr:uid="{A25E20D6-2E45-457E-BA56-6614D3B347D8}"/>
    <hyperlink ref="D34:H34" location="Disclaimer!A1" display="Disclaimer" xr:uid="{D4F2CB96-BCF1-48FA-A988-06C7DB444CAE}"/>
    <hyperlink ref="D40:H40" location="'F1. Sustainable M data'!A1" display="Worksheet F1: Sustainable M data" xr:uid="{1A2F3FF0-059D-460E-9DD2-45956F6B7EED}"/>
    <hyperlink ref="D42:H42" location="'G1. Crisis M Payment Holidays'!A1" display="Worksheet G1. Crisis M Payment Holidays" xr:uid="{FE085655-48DC-468D-891D-A6F655982A7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C303-616A-44A2-909B-79E4C48A1182}">
  <sheetPr>
    <tabColor theme="9" tint="-0.249977111117893"/>
  </sheetPr>
  <dimension ref="A1:H413"/>
  <sheetViews>
    <sheetView view="pageBreakPreview" zoomScale="60" zoomScaleNormal="85" workbookViewId="0"/>
  </sheetViews>
  <sheetFormatPr defaultColWidth="8.88671875" defaultRowHeight="14.4" outlineLevelRow="1" x14ac:dyDescent="0.25"/>
  <cols>
    <col min="1" max="1" width="13.33203125" style="140" customWidth="1"/>
    <col min="2" max="2" width="60.6640625" style="140" customWidth="1"/>
    <col min="3" max="3" width="39.109375" style="140" bestFit="1" customWidth="1"/>
    <col min="4" max="4" width="35.109375" style="140" bestFit="1" customWidth="1"/>
    <col min="5" max="5" width="6.6640625" style="140" customWidth="1"/>
    <col min="6" max="6" width="41.6640625" style="140" customWidth="1"/>
    <col min="7" max="7" width="41.6640625" style="139" customWidth="1"/>
    <col min="8" max="8" width="25.6640625" style="139" customWidth="1"/>
    <col min="9" max="16384" width="8.88671875" style="138"/>
  </cols>
  <sheetData>
    <row r="1" spans="1:7" ht="31.2" x14ac:dyDescent="0.25">
      <c r="A1" s="222" t="s">
        <v>1335</v>
      </c>
      <c r="B1" s="222"/>
      <c r="C1" s="139"/>
      <c r="D1" s="139"/>
      <c r="E1" s="139"/>
      <c r="F1" s="221" t="s">
        <v>1334</v>
      </c>
    </row>
    <row r="2" spans="1:7" thickBot="1" x14ac:dyDescent="0.3">
      <c r="A2" s="139"/>
      <c r="B2" s="220"/>
      <c r="C2" s="220"/>
      <c r="D2" s="139"/>
      <c r="E2" s="139"/>
      <c r="F2" s="139"/>
    </row>
    <row r="3" spans="1:7" ht="18.600000000000001" thickBot="1" x14ac:dyDescent="0.3">
      <c r="A3" s="217"/>
      <c r="B3" s="219" t="s">
        <v>0</v>
      </c>
      <c r="C3" s="218" t="s">
        <v>1</v>
      </c>
      <c r="D3" s="217"/>
      <c r="E3" s="217"/>
      <c r="F3" s="139"/>
      <c r="G3" s="217"/>
    </row>
    <row r="4" spans="1:7" ht="15" thickBot="1" x14ac:dyDescent="0.3"/>
    <row r="5" spans="1:7" ht="18" x14ac:dyDescent="0.25">
      <c r="A5" s="215"/>
      <c r="B5" s="216" t="s">
        <v>2</v>
      </c>
      <c r="C5" s="215"/>
      <c r="E5" s="183"/>
      <c r="F5" s="183"/>
    </row>
    <row r="6" spans="1:7" x14ac:dyDescent="0.25">
      <c r="B6" s="213" t="s">
        <v>3</v>
      </c>
      <c r="C6" s="183"/>
      <c r="D6" s="183"/>
    </row>
    <row r="7" spans="1:7" x14ac:dyDescent="0.25">
      <c r="B7" s="214" t="s">
        <v>1324</v>
      </c>
      <c r="C7" s="183"/>
      <c r="D7" s="183"/>
    </row>
    <row r="8" spans="1:7" x14ac:dyDescent="0.25">
      <c r="B8" s="214" t="s">
        <v>4</v>
      </c>
      <c r="C8" s="183"/>
      <c r="D8" s="183"/>
      <c r="F8" s="140" t="s">
        <v>1333</v>
      </c>
    </row>
    <row r="9" spans="1:7" x14ac:dyDescent="0.25">
      <c r="B9" s="213" t="s">
        <v>1332</v>
      </c>
    </row>
    <row r="10" spans="1:7" x14ac:dyDescent="0.25">
      <c r="B10" s="213" t="s">
        <v>401</v>
      </c>
    </row>
    <row r="11" spans="1:7" ht="15" thickBot="1" x14ac:dyDescent="0.3">
      <c r="B11" s="212" t="s">
        <v>412</v>
      </c>
    </row>
    <row r="12" spans="1:7" x14ac:dyDescent="0.25">
      <c r="B12" s="211"/>
    </row>
    <row r="13" spans="1:7" ht="36" x14ac:dyDescent="0.25">
      <c r="A13" s="149" t="s">
        <v>5</v>
      </c>
      <c r="B13" s="149" t="s">
        <v>3</v>
      </c>
      <c r="C13" s="148"/>
      <c r="D13" s="148"/>
      <c r="E13" s="148"/>
      <c r="F13" s="148"/>
      <c r="G13" s="147"/>
    </row>
    <row r="14" spans="1:7" x14ac:dyDescent="0.25">
      <c r="A14" s="140" t="s">
        <v>6</v>
      </c>
      <c r="B14" s="184" t="s">
        <v>7</v>
      </c>
      <c r="C14" s="140" t="s">
        <v>8</v>
      </c>
      <c r="E14" s="183"/>
      <c r="F14" s="183"/>
    </row>
    <row r="15" spans="1:7" x14ac:dyDescent="0.25">
      <c r="A15" s="140" t="s">
        <v>9</v>
      </c>
      <c r="B15" s="184" t="s">
        <v>10</v>
      </c>
      <c r="C15" s="208" t="s">
        <v>11</v>
      </c>
      <c r="E15" s="183"/>
      <c r="F15" s="183"/>
    </row>
    <row r="16" spans="1:7" ht="28.8" x14ac:dyDescent="0.25">
      <c r="A16" s="140" t="s">
        <v>12</v>
      </c>
      <c r="B16" s="184" t="s">
        <v>13</v>
      </c>
      <c r="C16" s="208" t="s">
        <v>14</v>
      </c>
      <c r="E16" s="183"/>
      <c r="F16" s="183"/>
    </row>
    <row r="17" spans="1:7" ht="28.8" x14ac:dyDescent="0.25">
      <c r="A17" s="140" t="s">
        <v>15</v>
      </c>
      <c r="B17" s="184" t="s">
        <v>16</v>
      </c>
      <c r="C17" s="208" t="s">
        <v>17</v>
      </c>
      <c r="E17" s="183"/>
      <c r="F17" s="183"/>
    </row>
    <row r="18" spans="1:7" outlineLevel="1" x14ac:dyDescent="0.25">
      <c r="A18" s="140" t="s">
        <v>18</v>
      </c>
      <c r="B18" s="184" t="s">
        <v>19</v>
      </c>
      <c r="C18" s="210">
        <v>45716</v>
      </c>
      <c r="E18" s="183"/>
      <c r="F18" s="183"/>
    </row>
    <row r="19" spans="1:7" outlineLevel="1" x14ac:dyDescent="0.25">
      <c r="A19" s="140" t="s">
        <v>1331</v>
      </c>
      <c r="B19" s="184" t="s">
        <v>1330</v>
      </c>
      <c r="E19" s="183"/>
      <c r="F19" s="183"/>
    </row>
    <row r="20" spans="1:7" outlineLevel="1" x14ac:dyDescent="0.25">
      <c r="A20" s="140" t="s">
        <v>20</v>
      </c>
      <c r="B20" s="142" t="s">
        <v>1329</v>
      </c>
      <c r="E20" s="183"/>
      <c r="F20" s="183"/>
    </row>
    <row r="21" spans="1:7" outlineLevel="1" x14ac:dyDescent="0.25">
      <c r="A21" s="140" t="s">
        <v>1328</v>
      </c>
      <c r="B21" s="142" t="s">
        <v>1327</v>
      </c>
      <c r="E21" s="183"/>
      <c r="F21" s="183"/>
    </row>
    <row r="22" spans="1:7" outlineLevel="1" x14ac:dyDescent="0.25">
      <c r="A22" s="140" t="s">
        <v>21</v>
      </c>
      <c r="B22" s="142"/>
      <c r="E22" s="183"/>
      <c r="F22" s="183"/>
    </row>
    <row r="23" spans="1:7" outlineLevel="1" x14ac:dyDescent="0.25">
      <c r="A23" s="140" t="s">
        <v>22</v>
      </c>
      <c r="B23" s="142"/>
      <c r="E23" s="183"/>
      <c r="F23" s="183"/>
    </row>
    <row r="24" spans="1:7" outlineLevel="1" x14ac:dyDescent="0.25">
      <c r="A24" s="140" t="s">
        <v>1326</v>
      </c>
      <c r="B24" s="142"/>
      <c r="E24" s="183"/>
      <c r="F24" s="183"/>
    </row>
    <row r="25" spans="1:7" outlineLevel="1" x14ac:dyDescent="0.25">
      <c r="A25" s="140" t="s">
        <v>1325</v>
      </c>
      <c r="B25" s="142"/>
      <c r="E25" s="183"/>
      <c r="F25" s="183"/>
    </row>
    <row r="26" spans="1:7" ht="18" x14ac:dyDescent="0.25">
      <c r="A26" s="148"/>
      <c r="B26" s="149" t="s">
        <v>1324</v>
      </c>
      <c r="C26" s="148"/>
      <c r="D26" s="148"/>
      <c r="E26" s="148"/>
      <c r="F26" s="148"/>
      <c r="G26" s="147"/>
    </row>
    <row r="27" spans="1:7" x14ac:dyDescent="0.25">
      <c r="A27" s="140" t="s">
        <v>23</v>
      </c>
      <c r="B27" s="207" t="s">
        <v>1323</v>
      </c>
      <c r="C27" s="208" t="s">
        <v>24</v>
      </c>
      <c r="D27" s="163"/>
      <c r="E27" s="163"/>
      <c r="F27" s="163"/>
    </row>
    <row r="28" spans="1:7" x14ac:dyDescent="0.25">
      <c r="A28" s="140" t="s">
        <v>25</v>
      </c>
      <c r="B28" s="209" t="s">
        <v>1322</v>
      </c>
      <c r="C28" s="208" t="s">
        <v>24</v>
      </c>
      <c r="D28" s="163"/>
      <c r="E28" s="163"/>
      <c r="F28" s="163"/>
    </row>
    <row r="29" spans="1:7" x14ac:dyDescent="0.25">
      <c r="A29" s="140" t="s">
        <v>26</v>
      </c>
      <c r="B29" s="207" t="s">
        <v>27</v>
      </c>
      <c r="C29" s="208" t="s">
        <v>24</v>
      </c>
      <c r="E29" s="163"/>
      <c r="F29" s="163"/>
    </row>
    <row r="30" spans="1:7" outlineLevel="1" x14ac:dyDescent="0.25">
      <c r="A30" s="140" t="s">
        <v>28</v>
      </c>
      <c r="B30" s="207" t="s">
        <v>29</v>
      </c>
      <c r="C30" s="208" t="s">
        <v>30</v>
      </c>
      <c r="E30" s="163"/>
      <c r="F30" s="163"/>
    </row>
    <row r="31" spans="1:7" outlineLevel="1" x14ac:dyDescent="0.25">
      <c r="A31" s="140" t="s">
        <v>31</v>
      </c>
      <c r="B31" s="207"/>
      <c r="E31" s="163"/>
      <c r="F31" s="163"/>
    </row>
    <row r="32" spans="1:7" outlineLevel="1" x14ac:dyDescent="0.25">
      <c r="A32" s="140" t="s">
        <v>32</v>
      </c>
      <c r="B32" s="207"/>
      <c r="E32" s="163"/>
      <c r="F32" s="163"/>
    </row>
    <row r="33" spans="1:8" outlineLevel="1" x14ac:dyDescent="0.25">
      <c r="A33" s="140" t="s">
        <v>33</v>
      </c>
      <c r="B33" s="207"/>
      <c r="E33" s="163"/>
      <c r="F33" s="163"/>
    </row>
    <row r="34" spans="1:8" outlineLevel="1" x14ac:dyDescent="0.25">
      <c r="A34" s="140" t="s">
        <v>34</v>
      </c>
      <c r="B34" s="207"/>
      <c r="E34" s="163"/>
      <c r="F34" s="163"/>
    </row>
    <row r="35" spans="1:8" outlineLevel="1" x14ac:dyDescent="0.25">
      <c r="A35" s="140" t="s">
        <v>1321</v>
      </c>
      <c r="B35" s="206"/>
      <c r="E35" s="163"/>
      <c r="F35" s="163"/>
    </row>
    <row r="36" spans="1:8" ht="18" x14ac:dyDescent="0.25">
      <c r="A36" s="149"/>
      <c r="B36" s="149" t="s">
        <v>4</v>
      </c>
      <c r="C36" s="149"/>
      <c r="D36" s="148"/>
      <c r="E36" s="148"/>
      <c r="F36" s="148"/>
      <c r="G36" s="147"/>
    </row>
    <row r="37" spans="1:8" ht="15" customHeight="1" x14ac:dyDescent="0.25">
      <c r="A37" s="145"/>
      <c r="B37" s="146" t="s">
        <v>35</v>
      </c>
      <c r="C37" s="145" t="s">
        <v>59</v>
      </c>
      <c r="D37" s="144"/>
      <c r="E37" s="144"/>
      <c r="F37" s="144"/>
      <c r="G37" s="143"/>
    </row>
    <row r="38" spans="1:8" x14ac:dyDescent="0.25">
      <c r="A38" s="140" t="s">
        <v>36</v>
      </c>
      <c r="B38" s="163" t="s">
        <v>1320</v>
      </c>
      <c r="C38" s="152">
        <v>2929.3482784400098</v>
      </c>
      <c r="F38" s="163"/>
    </row>
    <row r="39" spans="1:8" x14ac:dyDescent="0.25">
      <c r="A39" s="140" t="s">
        <v>37</v>
      </c>
      <c r="B39" s="163" t="s">
        <v>38</v>
      </c>
      <c r="C39" s="152">
        <v>2250</v>
      </c>
      <c r="F39" s="163"/>
      <c r="H39" s="138"/>
    </row>
    <row r="40" spans="1:8" outlineLevel="1" x14ac:dyDescent="0.25">
      <c r="A40" s="140" t="s">
        <v>39</v>
      </c>
      <c r="B40" s="151" t="s">
        <v>40</v>
      </c>
      <c r="C40" s="152">
        <v>2900.36308217239</v>
      </c>
      <c r="F40" s="163"/>
      <c r="H40" s="138"/>
    </row>
    <row r="41" spans="1:8" outlineLevel="1" x14ac:dyDescent="0.25">
      <c r="A41" s="140" t="s">
        <v>41</v>
      </c>
      <c r="B41" s="151" t="s">
        <v>42</v>
      </c>
      <c r="C41" s="152">
        <v>2295.1228437499999</v>
      </c>
      <c r="F41" s="163"/>
      <c r="H41" s="138"/>
    </row>
    <row r="42" spans="1:8" outlineLevel="1" x14ac:dyDescent="0.25">
      <c r="A42" s="140" t="s">
        <v>43</v>
      </c>
      <c r="B42" s="151"/>
      <c r="C42" s="169"/>
      <c r="F42" s="163"/>
      <c r="H42" s="138"/>
    </row>
    <row r="43" spans="1:8" outlineLevel="1" x14ac:dyDescent="0.25">
      <c r="A43" s="139" t="s">
        <v>1319</v>
      </c>
      <c r="B43" s="163"/>
      <c r="F43" s="163"/>
      <c r="H43" s="138"/>
    </row>
    <row r="44" spans="1:8" ht="15" customHeight="1" x14ac:dyDescent="0.25">
      <c r="A44" s="145"/>
      <c r="B44" s="145" t="s">
        <v>1318</v>
      </c>
      <c r="C44" s="145" t="s">
        <v>44</v>
      </c>
      <c r="D44" s="145" t="s">
        <v>45</v>
      </c>
      <c r="E44" s="145"/>
      <c r="F44" s="145" t="s">
        <v>46</v>
      </c>
      <c r="G44" s="145" t="s">
        <v>47</v>
      </c>
      <c r="H44" s="138"/>
    </row>
    <row r="45" spans="1:8" x14ac:dyDescent="0.25">
      <c r="A45" s="140" t="s">
        <v>48</v>
      </c>
      <c r="B45" s="163" t="s">
        <v>49</v>
      </c>
      <c r="C45" s="205">
        <v>0.05</v>
      </c>
      <c r="D45" s="170">
        <f>IF(OR(C38="[For completion]",C39="[For completion]"),"Please complete G.3.1.1 and G.3.1.2",(C38/C39-1-MAX(C45,F45)))</f>
        <v>0.25193256819556004</v>
      </c>
      <c r="E45" s="190"/>
      <c r="F45" s="190">
        <v>0.05</v>
      </c>
      <c r="G45" s="140" t="s">
        <v>50</v>
      </c>
      <c r="H45" s="138"/>
    </row>
    <row r="46" spans="1:8" outlineLevel="1" x14ac:dyDescent="0.25">
      <c r="C46" s="190"/>
      <c r="D46" s="190"/>
      <c r="E46" s="190"/>
      <c r="F46" s="190"/>
      <c r="G46" s="157"/>
      <c r="H46" s="138"/>
    </row>
    <row r="47" spans="1:8" outlineLevel="1" x14ac:dyDescent="0.25">
      <c r="A47" s="204" t="s">
        <v>51</v>
      </c>
      <c r="B47" s="204" t="s">
        <v>52</v>
      </c>
      <c r="C47" s="203">
        <f>IF(OR(C38="[For completion]",C39="[For completion]"),"", C38-C39)</f>
        <v>679.34827844000984</v>
      </c>
      <c r="D47" s="190"/>
      <c r="E47" s="190"/>
      <c r="F47" s="190"/>
      <c r="G47" s="157"/>
      <c r="H47" s="138"/>
    </row>
    <row r="48" spans="1:8" outlineLevel="1" x14ac:dyDescent="0.25">
      <c r="A48" s="140" t="s">
        <v>53</v>
      </c>
      <c r="C48" s="157"/>
      <c r="D48" s="157"/>
      <c r="E48" s="157"/>
      <c r="F48" s="157"/>
      <c r="G48" s="157"/>
      <c r="H48" s="138"/>
    </row>
    <row r="49" spans="1:8" outlineLevel="1" x14ac:dyDescent="0.25">
      <c r="A49" s="140" t="s">
        <v>54</v>
      </c>
      <c r="B49" s="142" t="s">
        <v>55</v>
      </c>
      <c r="C49" s="157"/>
      <c r="D49" s="202">
        <v>0.234017340115966</v>
      </c>
      <c r="E49" s="157"/>
      <c r="F49" s="157"/>
      <c r="G49" s="157"/>
      <c r="H49" s="138"/>
    </row>
    <row r="50" spans="1:8" outlineLevel="1" x14ac:dyDescent="0.25">
      <c r="A50" s="140" t="s">
        <v>56</v>
      </c>
      <c r="B50" s="142" t="s">
        <v>57</v>
      </c>
      <c r="C50" s="157"/>
      <c r="D50" s="202">
        <v>0.263707121416423</v>
      </c>
      <c r="E50" s="157"/>
      <c r="F50" s="157"/>
      <c r="G50" s="157"/>
      <c r="H50" s="138"/>
    </row>
    <row r="51" spans="1:8" outlineLevel="1" x14ac:dyDescent="0.25">
      <c r="A51" s="140" t="s">
        <v>58</v>
      </c>
      <c r="B51" s="142"/>
      <c r="C51" s="157"/>
      <c r="D51" s="157"/>
      <c r="E51" s="157"/>
      <c r="F51" s="157"/>
      <c r="G51" s="157"/>
      <c r="H51" s="138"/>
    </row>
    <row r="52" spans="1:8" ht="15" customHeight="1" x14ac:dyDescent="0.25">
      <c r="A52" s="145"/>
      <c r="B52" s="146" t="s">
        <v>1317</v>
      </c>
      <c r="C52" s="145" t="s">
        <v>59</v>
      </c>
      <c r="D52" s="145"/>
      <c r="E52" s="144"/>
      <c r="F52" s="143" t="s">
        <v>293</v>
      </c>
      <c r="G52" s="143"/>
      <c r="H52" s="138"/>
    </row>
    <row r="53" spans="1:8" x14ac:dyDescent="0.25">
      <c r="A53" s="140" t="s">
        <v>60</v>
      </c>
      <c r="B53" s="163" t="s">
        <v>61</v>
      </c>
      <c r="C53" s="152">
        <v>2929.3482784400198</v>
      </c>
      <c r="E53" s="178"/>
      <c r="F53" s="172">
        <f>IF($C$58=0,"",IF(C53="[for completion]","",C53/$C$58))</f>
        <v>0.95115576194138829</v>
      </c>
      <c r="G53" s="172"/>
      <c r="H53" s="138"/>
    </row>
    <row r="54" spans="1:8" x14ac:dyDescent="0.25">
      <c r="A54" s="140" t="s">
        <v>62</v>
      </c>
      <c r="B54" s="163" t="s">
        <v>63</v>
      </c>
      <c r="C54" s="152" t="s">
        <v>64</v>
      </c>
      <c r="E54" s="178"/>
      <c r="F54" s="201">
        <v>0</v>
      </c>
      <c r="G54" s="172"/>
      <c r="H54" s="138"/>
    </row>
    <row r="55" spans="1:8" x14ac:dyDescent="0.25">
      <c r="A55" s="140" t="s">
        <v>65</v>
      </c>
      <c r="B55" s="163" t="s">
        <v>66</v>
      </c>
      <c r="C55" s="152" t="s">
        <v>64</v>
      </c>
      <c r="E55" s="178"/>
      <c r="F55" s="201">
        <v>0</v>
      </c>
      <c r="G55" s="172"/>
      <c r="H55" s="138"/>
    </row>
    <row r="56" spans="1:8" x14ac:dyDescent="0.25">
      <c r="A56" s="140" t="s">
        <v>67</v>
      </c>
      <c r="B56" s="163" t="s">
        <v>68</v>
      </c>
      <c r="C56" s="152">
        <v>20</v>
      </c>
      <c r="E56" s="178"/>
      <c r="F56" s="172">
        <f>IF($C$58=0,"",IF(C56="[for completion]","",C56/$C$58))</f>
        <v>6.4939752568302454E-3</v>
      </c>
      <c r="G56" s="172"/>
      <c r="H56" s="138"/>
    </row>
    <row r="57" spans="1:8" x14ac:dyDescent="0.25">
      <c r="A57" s="140" t="s">
        <v>69</v>
      </c>
      <c r="B57" s="140" t="s">
        <v>70</v>
      </c>
      <c r="C57" s="152">
        <v>130.42939379000001</v>
      </c>
      <c r="E57" s="178"/>
      <c r="F57" s="172">
        <f>IF($C$58=0,"",IF(C57="[for completion]","",C57/$C$58))</f>
        <v>4.2350262801781426E-2</v>
      </c>
      <c r="G57" s="172"/>
      <c r="H57" s="138"/>
    </row>
    <row r="58" spans="1:8" x14ac:dyDescent="0.25">
      <c r="A58" s="140" t="s">
        <v>71</v>
      </c>
      <c r="B58" s="177" t="s">
        <v>72</v>
      </c>
      <c r="C58" s="164">
        <f>SUM(C53:C57)</f>
        <v>3079.77767223002</v>
      </c>
      <c r="D58" s="178"/>
      <c r="E58" s="178"/>
      <c r="F58" s="176">
        <f>SUM(F53:F57)</f>
        <v>1</v>
      </c>
      <c r="G58" s="172"/>
      <c r="H58" s="138"/>
    </row>
    <row r="59" spans="1:8" outlineLevel="1" x14ac:dyDescent="0.25">
      <c r="A59" s="140" t="s">
        <v>73</v>
      </c>
      <c r="B59" s="141"/>
      <c r="C59" s="169"/>
      <c r="E59" s="178"/>
      <c r="F59" s="167"/>
      <c r="G59" s="172"/>
      <c r="H59" s="138"/>
    </row>
    <row r="60" spans="1:8" outlineLevel="1" x14ac:dyDescent="0.25">
      <c r="A60" s="140" t="s">
        <v>74</v>
      </c>
      <c r="B60" s="141"/>
      <c r="C60" s="169"/>
      <c r="E60" s="178"/>
      <c r="F60" s="167"/>
      <c r="G60" s="172"/>
      <c r="H60" s="138"/>
    </row>
    <row r="61" spans="1:8" outlineLevel="1" x14ac:dyDescent="0.25">
      <c r="A61" s="140" t="s">
        <v>75</v>
      </c>
      <c r="B61" s="141"/>
      <c r="C61" s="169"/>
      <c r="E61" s="178"/>
      <c r="F61" s="167"/>
      <c r="G61" s="172"/>
      <c r="H61" s="138"/>
    </row>
    <row r="62" spans="1:8" outlineLevel="1" x14ac:dyDescent="0.25">
      <c r="A62" s="140" t="s">
        <v>76</v>
      </c>
      <c r="B62" s="141"/>
      <c r="C62" s="169"/>
      <c r="E62" s="178"/>
      <c r="F62" s="167"/>
      <c r="G62" s="172"/>
      <c r="H62" s="138"/>
    </row>
    <row r="63" spans="1:8" outlineLevel="1" x14ac:dyDescent="0.25">
      <c r="A63" s="140" t="s">
        <v>77</v>
      </c>
      <c r="B63" s="141"/>
      <c r="C63" s="169"/>
      <c r="E63" s="178"/>
      <c r="F63" s="167"/>
      <c r="G63" s="172"/>
      <c r="H63" s="138"/>
    </row>
    <row r="64" spans="1:8" outlineLevel="1" x14ac:dyDescent="0.25">
      <c r="A64" s="140" t="s">
        <v>78</v>
      </c>
      <c r="B64" s="141"/>
      <c r="C64" s="200"/>
      <c r="D64" s="138"/>
      <c r="E64" s="138"/>
      <c r="F64" s="167"/>
      <c r="G64" s="174"/>
      <c r="H64" s="138"/>
    </row>
    <row r="65" spans="1:8" ht="15" customHeight="1" x14ac:dyDescent="0.25">
      <c r="A65" s="145"/>
      <c r="B65" s="146" t="s">
        <v>79</v>
      </c>
      <c r="C65" s="189" t="s">
        <v>1316</v>
      </c>
      <c r="D65" s="189" t="s">
        <v>1315</v>
      </c>
      <c r="E65" s="144"/>
      <c r="F65" s="143" t="s">
        <v>80</v>
      </c>
      <c r="G65" s="143" t="s">
        <v>81</v>
      </c>
      <c r="H65" s="138"/>
    </row>
    <row r="66" spans="1:8" x14ac:dyDescent="0.25">
      <c r="A66" s="140" t="s">
        <v>82</v>
      </c>
      <c r="B66" s="163" t="s">
        <v>1314</v>
      </c>
      <c r="C66" s="152">
        <v>7.8537960547162298</v>
      </c>
      <c r="D66" s="152" t="s">
        <v>50</v>
      </c>
      <c r="E66" s="184"/>
      <c r="F66" s="199"/>
      <c r="G66" s="198"/>
      <c r="H66" s="138"/>
    </row>
    <row r="67" spans="1:8" x14ac:dyDescent="0.25">
      <c r="B67" s="163"/>
      <c r="E67" s="184"/>
      <c r="F67" s="199"/>
      <c r="G67" s="198"/>
      <c r="H67" s="138"/>
    </row>
    <row r="68" spans="1:8" x14ac:dyDescent="0.25">
      <c r="B68" s="163" t="s">
        <v>84</v>
      </c>
      <c r="C68" s="184"/>
      <c r="D68" s="184"/>
      <c r="E68" s="184"/>
      <c r="F68" s="198"/>
      <c r="G68" s="198"/>
      <c r="H68" s="138"/>
    </row>
    <row r="69" spans="1:8" x14ac:dyDescent="0.25">
      <c r="B69" s="163" t="s">
        <v>85</v>
      </c>
      <c r="E69" s="184"/>
      <c r="F69" s="198"/>
      <c r="G69" s="198"/>
      <c r="H69" s="138"/>
    </row>
    <row r="70" spans="1:8" x14ac:dyDescent="0.25">
      <c r="A70" s="140" t="s">
        <v>86</v>
      </c>
      <c r="B70" s="173" t="s">
        <v>114</v>
      </c>
      <c r="C70" s="152">
        <v>68.841988480000097</v>
      </c>
      <c r="D70" s="152" t="s">
        <v>50</v>
      </c>
      <c r="E70" s="173"/>
      <c r="F70" s="172">
        <f>IF($C$77=0,"",IF(C70="[for completion]","",C70/$C$77))</f>
        <v>2.3500786501447112E-2</v>
      </c>
      <c r="G70" s="167" t="str">
        <f>IF($D$77=0,"",IF(D70="[Mark as ND1 if not relevant]","",D70/$D$77))</f>
        <v/>
      </c>
      <c r="H70" s="138"/>
    </row>
    <row r="71" spans="1:8" x14ac:dyDescent="0.25">
      <c r="A71" s="140" t="s">
        <v>87</v>
      </c>
      <c r="B71" s="173" t="s">
        <v>116</v>
      </c>
      <c r="C71" s="152">
        <v>86.203909780000203</v>
      </c>
      <c r="D71" s="152" t="s">
        <v>50</v>
      </c>
      <c r="E71" s="173"/>
      <c r="F71" s="172">
        <f>IF($C$77=0,"",IF(C71="[for completion]","",C71/$C$77))</f>
        <v>2.9427675232221746E-2</v>
      </c>
      <c r="G71" s="167" t="str">
        <f>IF($D$77=0,"",IF(D71="[Mark as ND1 if not relevant]","",D71/$D$77))</f>
        <v/>
      </c>
      <c r="H71" s="138"/>
    </row>
    <row r="72" spans="1:8" x14ac:dyDescent="0.25">
      <c r="A72" s="140" t="s">
        <v>88</v>
      </c>
      <c r="B72" s="173" t="s">
        <v>118</v>
      </c>
      <c r="C72" s="152">
        <v>133.21368415000001</v>
      </c>
      <c r="D72" s="152" t="s">
        <v>50</v>
      </c>
      <c r="E72" s="173"/>
      <c r="F72" s="172">
        <f>IF($C$77=0,"",IF(C72="[for completion]","",C72/$C$77))</f>
        <v>4.5475536360921151E-2</v>
      </c>
      <c r="G72" s="167" t="str">
        <f>IF($D$77=0,"",IF(D72="[Mark as ND1 if not relevant]","",D72/$D$77))</f>
        <v/>
      </c>
      <c r="H72" s="138"/>
    </row>
    <row r="73" spans="1:8" x14ac:dyDescent="0.25">
      <c r="A73" s="140" t="s">
        <v>89</v>
      </c>
      <c r="B73" s="173" t="s">
        <v>120</v>
      </c>
      <c r="C73" s="152">
        <v>171.45991203</v>
      </c>
      <c r="D73" s="152" t="s">
        <v>50</v>
      </c>
      <c r="E73" s="173"/>
      <c r="F73" s="172">
        <f>IF($C$77=0,"",IF(C73="[for completion]","",C73/$C$77))</f>
        <v>5.8531760559829893E-2</v>
      </c>
      <c r="G73" s="167" t="str">
        <f>IF($D$77=0,"",IF(D73="[Mark as ND1 if not relevant]","",D73/$D$77))</f>
        <v/>
      </c>
      <c r="H73" s="138"/>
    </row>
    <row r="74" spans="1:8" x14ac:dyDescent="0.25">
      <c r="A74" s="140" t="s">
        <v>90</v>
      </c>
      <c r="B74" s="173" t="s">
        <v>122</v>
      </c>
      <c r="C74" s="152">
        <v>188.97531923</v>
      </c>
      <c r="D74" s="152" t="s">
        <v>50</v>
      </c>
      <c r="E74" s="173"/>
      <c r="F74" s="172">
        <f>IF($C$77=0,"",IF(C74="[for completion]","",C74/$C$77))</f>
        <v>6.4511045211270407E-2</v>
      </c>
      <c r="G74" s="167" t="str">
        <f>IF($D$77=0,"",IF(D74="[Mark as ND1 if not relevant]","",D74/$D$77))</f>
        <v/>
      </c>
      <c r="H74" s="138"/>
    </row>
    <row r="75" spans="1:8" x14ac:dyDescent="0.25">
      <c r="A75" s="140" t="s">
        <v>91</v>
      </c>
      <c r="B75" s="173" t="s">
        <v>124</v>
      </c>
      <c r="C75" s="152">
        <v>1361.30830552</v>
      </c>
      <c r="D75" s="152" t="s">
        <v>50</v>
      </c>
      <c r="E75" s="173"/>
      <c r="F75" s="172">
        <f>IF($C$77=0,"",IF(C75="[for completion]","",C75/$C$77))</f>
        <v>0.46471370971462406</v>
      </c>
      <c r="G75" s="167" t="str">
        <f>IF($D$77=0,"",IF(D75="[Mark as ND1 if not relevant]","",D75/$D$77))</f>
        <v/>
      </c>
      <c r="H75" s="138"/>
    </row>
    <row r="76" spans="1:8" x14ac:dyDescent="0.25">
      <c r="A76" s="140" t="s">
        <v>92</v>
      </c>
      <c r="B76" s="173" t="s">
        <v>126</v>
      </c>
      <c r="C76" s="152">
        <v>919.34515925000005</v>
      </c>
      <c r="D76" s="152" t="s">
        <v>50</v>
      </c>
      <c r="E76" s="173"/>
      <c r="F76" s="172">
        <f>IF($C$77=0,"",IF(C76="[for completion]","",C76/$C$77))</f>
        <v>0.31383948641968568</v>
      </c>
      <c r="G76" s="167" t="str">
        <f>IF($D$77=0,"",IF(D76="[Mark as ND1 if not relevant]","",D76/$D$77))</f>
        <v/>
      </c>
      <c r="H76" s="138"/>
    </row>
    <row r="77" spans="1:8" x14ac:dyDescent="0.25">
      <c r="A77" s="140" t="s">
        <v>93</v>
      </c>
      <c r="B77" s="171" t="s">
        <v>72</v>
      </c>
      <c r="C77" s="164">
        <f>SUM(C70:C76)</f>
        <v>2929.3482784400003</v>
      </c>
      <c r="D77" s="164">
        <f>SUM(D70:D76)</f>
        <v>0</v>
      </c>
      <c r="E77" s="163"/>
      <c r="F77" s="175">
        <f>SUM(F70:F76)</f>
        <v>1</v>
      </c>
      <c r="G77" s="175">
        <f>SUM(G70:G76)</f>
        <v>0</v>
      </c>
      <c r="H77" s="138"/>
    </row>
    <row r="78" spans="1:8" outlineLevel="1" x14ac:dyDescent="0.25">
      <c r="A78" s="140" t="s">
        <v>95</v>
      </c>
      <c r="B78" s="193" t="s">
        <v>96</v>
      </c>
      <c r="C78" s="152">
        <v>0.69651700000000005</v>
      </c>
      <c r="D78" s="164"/>
      <c r="E78" s="163"/>
      <c r="F78" s="167">
        <f>IF($C$77=0,"",IF(C78="[for completion]","",C78/$C$77))</f>
        <v>2.3777200038874324E-4</v>
      </c>
      <c r="G78" s="167" t="str">
        <f>IF($D$77=0,"",IF(D78="[for completion]","",D78/$D$77))</f>
        <v/>
      </c>
      <c r="H78" s="138"/>
    </row>
    <row r="79" spans="1:8" outlineLevel="1" x14ac:dyDescent="0.25">
      <c r="A79" s="140" t="s">
        <v>97</v>
      </c>
      <c r="B79" s="193" t="s">
        <v>98</v>
      </c>
      <c r="C79" s="152">
        <v>23.450206120000001</v>
      </c>
      <c r="D79" s="164"/>
      <c r="E79" s="163"/>
      <c r="F79" s="167">
        <f>IF($C$77=0,"",IF(C79="[for completion]","",C79/$C$77))</f>
        <v>8.0052639327981203E-3</v>
      </c>
      <c r="G79" s="167" t="str">
        <f>IF($D$77=0,"",IF(D79="[for completion]","",D79/$D$77))</f>
        <v/>
      </c>
      <c r="H79" s="138"/>
    </row>
    <row r="80" spans="1:8" outlineLevel="1" x14ac:dyDescent="0.25">
      <c r="A80" s="140" t="s">
        <v>99</v>
      </c>
      <c r="B80" s="193" t="s">
        <v>1310</v>
      </c>
      <c r="C80" s="152">
        <v>44.695265360000199</v>
      </c>
      <c r="D80" s="164"/>
      <c r="E80" s="163"/>
      <c r="F80" s="167">
        <f>IF($C$77=0,"",IF(C80="[for completion]","",C80/$C$77))</f>
        <v>1.5257750568260285E-2</v>
      </c>
      <c r="G80" s="167" t="str">
        <f>IF($D$77=0,"",IF(D80="[for completion]","",D80/$D$77))</f>
        <v/>
      </c>
      <c r="H80" s="138"/>
    </row>
    <row r="81" spans="1:8" outlineLevel="1" x14ac:dyDescent="0.25">
      <c r="A81" s="140" t="s">
        <v>100</v>
      </c>
      <c r="B81" s="193" t="s">
        <v>101</v>
      </c>
      <c r="C81" s="152">
        <v>36.435994350000001</v>
      </c>
      <c r="D81" s="164"/>
      <c r="E81" s="163"/>
      <c r="F81" s="167">
        <f>IF($C$77=0,"",IF(C81="[for completion]","",C81/$C$77))</f>
        <v>1.2438259601348488E-2</v>
      </c>
      <c r="G81" s="167" t="str">
        <f>IF($D$77=0,"",IF(D81="[for completion]","",D81/$D$77))</f>
        <v/>
      </c>
      <c r="H81" s="138"/>
    </row>
    <row r="82" spans="1:8" outlineLevel="1" x14ac:dyDescent="0.25">
      <c r="A82" s="140" t="s">
        <v>102</v>
      </c>
      <c r="B82" s="193" t="s">
        <v>1309</v>
      </c>
      <c r="C82" s="152">
        <v>49.767915429999903</v>
      </c>
      <c r="D82" s="164"/>
      <c r="E82" s="163"/>
      <c r="F82" s="167">
        <f>IF($C$77=0,"",IF(C82="[for completion]","",C82/$C$77))</f>
        <v>1.6989415630873153E-2</v>
      </c>
      <c r="G82" s="167" t="str">
        <f>IF($D$77=0,"",IF(D82="[for completion]","",D82/$D$77))</f>
        <v/>
      </c>
      <c r="H82" s="138"/>
    </row>
    <row r="83" spans="1:8" outlineLevel="1" x14ac:dyDescent="0.25">
      <c r="A83" s="140" t="s">
        <v>103</v>
      </c>
      <c r="B83" s="193"/>
      <c r="C83" s="178"/>
      <c r="D83" s="178"/>
      <c r="E83" s="163"/>
      <c r="F83" s="172"/>
      <c r="G83" s="172"/>
      <c r="H83" s="138"/>
    </row>
    <row r="84" spans="1:8" outlineLevel="1" x14ac:dyDescent="0.25">
      <c r="A84" s="140" t="s">
        <v>104</v>
      </c>
      <c r="B84" s="193"/>
      <c r="C84" s="178"/>
      <c r="D84" s="178"/>
      <c r="E84" s="163"/>
      <c r="F84" s="172"/>
      <c r="G84" s="172"/>
      <c r="H84" s="138"/>
    </row>
    <row r="85" spans="1:8" outlineLevel="1" x14ac:dyDescent="0.25">
      <c r="A85" s="140" t="s">
        <v>105</v>
      </c>
      <c r="B85" s="193"/>
      <c r="C85" s="178"/>
      <c r="D85" s="178"/>
      <c r="E85" s="163"/>
      <c r="F85" s="172"/>
      <c r="G85" s="172"/>
      <c r="H85" s="138"/>
    </row>
    <row r="86" spans="1:8" outlineLevel="1" x14ac:dyDescent="0.25">
      <c r="A86" s="140" t="s">
        <v>106</v>
      </c>
      <c r="B86" s="171"/>
      <c r="C86" s="178"/>
      <c r="D86" s="178"/>
      <c r="E86" s="163"/>
      <c r="F86" s="172"/>
      <c r="G86" s="172" t="str">
        <f>IF($D$77=0,"",IF(D86="[for completion]","",D86/$D$77))</f>
        <v/>
      </c>
      <c r="H86" s="138"/>
    </row>
    <row r="87" spans="1:8" outlineLevel="1" x14ac:dyDescent="0.25">
      <c r="A87" s="140" t="s">
        <v>1313</v>
      </c>
      <c r="B87" s="193"/>
      <c r="C87" s="178"/>
      <c r="D87" s="178"/>
      <c r="E87" s="163"/>
      <c r="F87" s="172"/>
      <c r="G87" s="172" t="str">
        <f>IF($D$77=0,"",IF(D87="[for completion]","",D87/$D$77))</f>
        <v/>
      </c>
      <c r="H87" s="138"/>
    </row>
    <row r="88" spans="1:8" ht="15" customHeight="1" x14ac:dyDescent="0.25">
      <c r="A88" s="145"/>
      <c r="B88" s="146" t="s">
        <v>107</v>
      </c>
      <c r="C88" s="189" t="s">
        <v>1312</v>
      </c>
      <c r="D88" s="189" t="s">
        <v>108</v>
      </c>
      <c r="E88" s="144"/>
      <c r="F88" s="143" t="s">
        <v>1311</v>
      </c>
      <c r="G88" s="145" t="s">
        <v>109</v>
      </c>
      <c r="H88" s="138"/>
    </row>
    <row r="89" spans="1:8" x14ac:dyDescent="0.25">
      <c r="A89" s="140" t="s">
        <v>110</v>
      </c>
      <c r="B89" s="163" t="s">
        <v>83</v>
      </c>
      <c r="C89" s="152">
        <v>2.7853881278538801</v>
      </c>
      <c r="D89" s="152">
        <v>3.7853881278538801</v>
      </c>
      <c r="E89" s="184"/>
      <c r="F89" s="197"/>
      <c r="G89" s="194"/>
      <c r="H89" s="138"/>
    </row>
    <row r="90" spans="1:8" x14ac:dyDescent="0.25">
      <c r="B90" s="163"/>
      <c r="C90" s="195"/>
      <c r="D90" s="195"/>
      <c r="E90" s="184"/>
      <c r="F90" s="197"/>
      <c r="G90" s="194"/>
      <c r="H90" s="138"/>
    </row>
    <row r="91" spans="1:8" x14ac:dyDescent="0.25">
      <c r="B91" s="163" t="s">
        <v>111</v>
      </c>
      <c r="C91" s="196"/>
      <c r="D91" s="196"/>
      <c r="E91" s="184"/>
      <c r="F91" s="194"/>
      <c r="G91" s="194"/>
      <c r="H91" s="138"/>
    </row>
    <row r="92" spans="1:8" x14ac:dyDescent="0.25">
      <c r="A92" s="140" t="s">
        <v>112</v>
      </c>
      <c r="B92" s="163" t="s">
        <v>85</v>
      </c>
      <c r="C92" s="195"/>
      <c r="D92" s="195"/>
      <c r="E92" s="184"/>
      <c r="F92" s="194"/>
      <c r="G92" s="194"/>
      <c r="H92" s="138"/>
    </row>
    <row r="93" spans="1:8" x14ac:dyDescent="0.25">
      <c r="A93" s="140" t="s">
        <v>113</v>
      </c>
      <c r="B93" s="173" t="s">
        <v>114</v>
      </c>
      <c r="C93" s="152">
        <v>500</v>
      </c>
      <c r="D93" s="152">
        <v>0</v>
      </c>
      <c r="E93" s="173"/>
      <c r="F93" s="167">
        <f>IF($C$100=0,"",IF(C93="[for completion]","",IF(C93="","",C93/$C$100)))</f>
        <v>0.22222222222222221</v>
      </c>
      <c r="G93" s="167">
        <f>IF($D$100=0,"",IF(D93="[Mark as ND1 if not relevant]","",IF(D93="","",D93/$D$100)))</f>
        <v>0</v>
      </c>
      <c r="H93" s="138"/>
    </row>
    <row r="94" spans="1:8" x14ac:dyDescent="0.25">
      <c r="A94" s="140" t="s">
        <v>115</v>
      </c>
      <c r="B94" s="173" t="s">
        <v>116</v>
      </c>
      <c r="C94" s="152">
        <v>0</v>
      </c>
      <c r="D94" s="152">
        <v>500</v>
      </c>
      <c r="E94" s="173"/>
      <c r="F94" s="167">
        <f>IF($C$100=0,"",IF(C94="[for completion]","",IF(C94="","",C94/$C$100)))</f>
        <v>0</v>
      </c>
      <c r="G94" s="167">
        <f>IF($D$100=0,"",IF(D94="[Mark as ND1 if not relevant]","",IF(D94="","",D94/$D$100)))</f>
        <v>0.22222222222222221</v>
      </c>
      <c r="H94" s="138"/>
    </row>
    <row r="95" spans="1:8" x14ac:dyDescent="0.25">
      <c r="A95" s="140" t="s">
        <v>117</v>
      </c>
      <c r="B95" s="173" t="s">
        <v>118</v>
      </c>
      <c r="C95" s="152">
        <v>0</v>
      </c>
      <c r="D95" s="152">
        <v>0</v>
      </c>
      <c r="E95" s="173"/>
      <c r="F95" s="167">
        <f>IF($C$100=0,"",IF(C95="[for completion]","",IF(C95="","",C95/$C$100)))</f>
        <v>0</v>
      </c>
      <c r="G95" s="167">
        <f>IF($D$100=0,"",IF(D95="[Mark as ND1 if not relevant]","",IF(D95="","",D95/$D$100)))</f>
        <v>0</v>
      </c>
      <c r="H95" s="138"/>
    </row>
    <row r="96" spans="1:8" x14ac:dyDescent="0.25">
      <c r="A96" s="140" t="s">
        <v>119</v>
      </c>
      <c r="B96" s="173" t="s">
        <v>120</v>
      </c>
      <c r="C96" s="152">
        <v>1750</v>
      </c>
      <c r="D96" s="152">
        <v>0</v>
      </c>
      <c r="E96" s="173"/>
      <c r="F96" s="167">
        <f>IF($C$100=0,"",IF(C96="[for completion]","",IF(C96="","",C96/$C$100)))</f>
        <v>0.77777777777777779</v>
      </c>
      <c r="G96" s="167">
        <f>IF($D$100=0,"",IF(D96="[Mark as ND1 if not relevant]","",IF(D96="","",D96/$D$100)))</f>
        <v>0</v>
      </c>
      <c r="H96" s="138"/>
    </row>
    <row r="97" spans="1:8" x14ac:dyDescent="0.25">
      <c r="A97" s="140" t="s">
        <v>121</v>
      </c>
      <c r="B97" s="173" t="s">
        <v>122</v>
      </c>
      <c r="C97" s="152">
        <v>0</v>
      </c>
      <c r="D97" s="152">
        <v>1750</v>
      </c>
      <c r="E97" s="173"/>
      <c r="F97" s="167">
        <f>IF($C$100=0,"",IF(C97="[for completion]","",IF(C97="","",C97/$C$100)))</f>
        <v>0</v>
      </c>
      <c r="G97" s="167">
        <f>IF($D$100=0,"",IF(D97="[Mark as ND1 if not relevant]","",IF(D97="","",D97/$D$100)))</f>
        <v>0.77777777777777779</v>
      </c>
    </row>
    <row r="98" spans="1:8" x14ac:dyDescent="0.25">
      <c r="A98" s="140" t="s">
        <v>123</v>
      </c>
      <c r="B98" s="173" t="s">
        <v>124</v>
      </c>
      <c r="C98" s="152">
        <v>0</v>
      </c>
      <c r="D98" s="152">
        <v>0</v>
      </c>
      <c r="E98" s="173"/>
      <c r="F98" s="167">
        <f>IF($C$100=0,"",IF(C98="[for completion]","",IF(C98="","",C98/$C$100)))</f>
        <v>0</v>
      </c>
      <c r="G98" s="167">
        <f>IF($D$100=0,"",IF(D98="[Mark as ND1 if not relevant]","",IF(D98="","",D98/$D$100)))</f>
        <v>0</v>
      </c>
    </row>
    <row r="99" spans="1:8" x14ac:dyDescent="0.25">
      <c r="A99" s="140" t="s">
        <v>125</v>
      </c>
      <c r="B99" s="173" t="s">
        <v>126</v>
      </c>
      <c r="C99" s="152">
        <v>0</v>
      </c>
      <c r="D99" s="152">
        <v>0</v>
      </c>
      <c r="E99" s="173"/>
      <c r="F99" s="167">
        <f>IF($C$100=0,"",IF(C99="[for completion]","",IF(C99="","",C99/$C$100)))</f>
        <v>0</v>
      </c>
      <c r="G99" s="167">
        <f>IF($D$100=0,"",IF(D99="[Mark as ND1 if not relevant]","",IF(D99="","",D99/$D$100)))</f>
        <v>0</v>
      </c>
    </row>
    <row r="100" spans="1:8" x14ac:dyDescent="0.25">
      <c r="A100" s="140" t="s">
        <v>127</v>
      </c>
      <c r="B100" s="171" t="s">
        <v>72</v>
      </c>
      <c r="C100" s="164">
        <f>SUM(C93:C99)</f>
        <v>2250</v>
      </c>
      <c r="D100" s="164">
        <f>SUM(D93:D99)</f>
        <v>2250</v>
      </c>
      <c r="E100" s="163"/>
      <c r="F100" s="175">
        <f>SUM(F93:F99)</f>
        <v>1</v>
      </c>
      <c r="G100" s="175">
        <f>SUM(G93:G99)</f>
        <v>1</v>
      </c>
    </row>
    <row r="101" spans="1:8" outlineLevel="1" x14ac:dyDescent="0.25">
      <c r="A101" s="140" t="s">
        <v>128</v>
      </c>
      <c r="B101" s="193" t="s">
        <v>96</v>
      </c>
      <c r="C101" s="152">
        <v>0</v>
      </c>
      <c r="D101" s="164"/>
      <c r="E101" s="163"/>
      <c r="F101" s="167">
        <f>IF($C$100=0,"",IF(C101="[for completion]","",C101/$C$100))</f>
        <v>0</v>
      </c>
      <c r="G101" s="167">
        <f>IF($D$100=0,"",IF(D101="[for completion]","",D101/$D$100))</f>
        <v>0</v>
      </c>
    </row>
    <row r="102" spans="1:8" outlineLevel="1" x14ac:dyDescent="0.25">
      <c r="A102" s="140" t="s">
        <v>129</v>
      </c>
      <c r="B102" s="193" t="s">
        <v>98</v>
      </c>
      <c r="C102" s="152">
        <v>0</v>
      </c>
      <c r="D102" s="164"/>
      <c r="E102" s="163"/>
      <c r="F102" s="167">
        <f>IF($C$100=0,"",IF(C102="[for completion]","",C102/$C$100))</f>
        <v>0</v>
      </c>
      <c r="G102" s="167">
        <f>IF($D$100=0,"",IF(D102="[for completion]","",D102/$D$100))</f>
        <v>0</v>
      </c>
    </row>
    <row r="103" spans="1:8" outlineLevel="1" x14ac:dyDescent="0.25">
      <c r="A103" s="140" t="s">
        <v>130</v>
      </c>
      <c r="B103" s="193" t="s">
        <v>1310</v>
      </c>
      <c r="C103" s="152">
        <v>500</v>
      </c>
      <c r="D103" s="164"/>
      <c r="E103" s="163"/>
      <c r="F103" s="167">
        <f>IF($C$100=0,"",IF(C103="[for completion]","",C103/$C$100))</f>
        <v>0.22222222222222221</v>
      </c>
      <c r="G103" s="167">
        <f>IF($D$100=0,"",IF(D103="[for completion]","",D103/$D$100))</f>
        <v>0</v>
      </c>
    </row>
    <row r="104" spans="1:8" outlineLevel="1" x14ac:dyDescent="0.25">
      <c r="A104" s="140" t="s">
        <v>131</v>
      </c>
      <c r="B104" s="193" t="s">
        <v>101</v>
      </c>
      <c r="C104" s="152">
        <v>0</v>
      </c>
      <c r="D104" s="164"/>
      <c r="E104" s="163"/>
      <c r="F104" s="167">
        <f>IF($C$100=0,"",IF(C104="[for completion]","",C104/$C$100))</f>
        <v>0</v>
      </c>
      <c r="G104" s="167">
        <f>IF($D$100=0,"",IF(D104="[for completion]","",D104/$D$100))</f>
        <v>0</v>
      </c>
    </row>
    <row r="105" spans="1:8" outlineLevel="1" x14ac:dyDescent="0.25">
      <c r="A105" s="140" t="s">
        <v>132</v>
      </c>
      <c r="B105" s="193" t="s">
        <v>1309</v>
      </c>
      <c r="C105" s="152">
        <v>0</v>
      </c>
      <c r="D105" s="164"/>
      <c r="E105" s="163"/>
      <c r="F105" s="167">
        <f>IF($C$100=0,"",IF(C105="[for completion]","",C105/$C$100))</f>
        <v>0</v>
      </c>
      <c r="G105" s="167">
        <f>IF($D$100=0,"",IF(D105="[for completion]","",D105/$D$100))</f>
        <v>0</v>
      </c>
    </row>
    <row r="106" spans="1:8" outlineLevel="1" x14ac:dyDescent="0.25">
      <c r="A106" s="140" t="s">
        <v>133</v>
      </c>
      <c r="B106" s="193"/>
      <c r="C106" s="178"/>
      <c r="D106" s="178"/>
      <c r="E106" s="163"/>
      <c r="F106" s="172"/>
      <c r="G106" s="172"/>
    </row>
    <row r="107" spans="1:8" outlineLevel="1" x14ac:dyDescent="0.25">
      <c r="A107" s="140" t="s">
        <v>134</v>
      </c>
      <c r="B107" s="193"/>
      <c r="C107" s="178"/>
      <c r="D107" s="178"/>
      <c r="E107" s="163"/>
      <c r="F107" s="172"/>
      <c r="G107" s="172"/>
    </row>
    <row r="108" spans="1:8" outlineLevel="1" x14ac:dyDescent="0.25">
      <c r="A108" s="140" t="s">
        <v>135</v>
      </c>
      <c r="B108" s="171"/>
      <c r="C108" s="178"/>
      <c r="D108" s="178"/>
      <c r="E108" s="163"/>
      <c r="F108" s="172"/>
      <c r="G108" s="172"/>
    </row>
    <row r="109" spans="1:8" outlineLevel="1" x14ac:dyDescent="0.25">
      <c r="A109" s="140" t="s">
        <v>136</v>
      </c>
      <c r="B109" s="193"/>
      <c r="C109" s="178"/>
      <c r="D109" s="178"/>
      <c r="E109" s="163"/>
      <c r="F109" s="172"/>
      <c r="G109" s="172"/>
    </row>
    <row r="110" spans="1:8" outlineLevel="1" x14ac:dyDescent="0.25">
      <c r="A110" s="140" t="s">
        <v>137</v>
      </c>
      <c r="B110" s="193"/>
      <c r="C110" s="178"/>
      <c r="D110" s="178"/>
      <c r="E110" s="163"/>
      <c r="F110" s="172"/>
      <c r="G110" s="172"/>
    </row>
    <row r="111" spans="1:8" ht="15" customHeight="1" x14ac:dyDescent="0.25">
      <c r="A111" s="145"/>
      <c r="B111" s="192" t="s">
        <v>1308</v>
      </c>
      <c r="C111" s="143" t="s">
        <v>138</v>
      </c>
      <c r="D111" s="143" t="s">
        <v>139</v>
      </c>
      <c r="E111" s="144"/>
      <c r="F111" s="143" t="s">
        <v>140</v>
      </c>
      <c r="G111" s="143" t="s">
        <v>141</v>
      </c>
    </row>
    <row r="112" spans="1:8" s="191" customFormat="1" x14ac:dyDescent="0.25">
      <c r="A112" s="140" t="s">
        <v>142</v>
      </c>
      <c r="B112" s="163" t="s">
        <v>1</v>
      </c>
      <c r="C112" s="152">
        <v>2929.3482784400098</v>
      </c>
      <c r="D112" s="166">
        <v>0</v>
      </c>
      <c r="E112" s="172"/>
      <c r="F112" s="167">
        <f>IF($C$131=0,"",IF(C112="[for completion]","",IF(C112="","",C112/$C$131)))</f>
        <v>1</v>
      </c>
      <c r="G112" s="167" t="str">
        <f>IF($D$131=0,"",IF(D112="[for completion]","",IF(D112="","",D112/$D$131)))</f>
        <v/>
      </c>
      <c r="H112" s="139"/>
    </row>
    <row r="113" spans="1:8" s="191" customFormat="1" x14ac:dyDescent="0.25">
      <c r="A113" s="140" t="s">
        <v>144</v>
      </c>
      <c r="B113" s="163" t="s">
        <v>145</v>
      </c>
      <c r="C113" s="169"/>
      <c r="D113" s="169"/>
      <c r="E113" s="172"/>
      <c r="F113" s="167" t="str">
        <f>IF($C$131=0,"",IF(C113="[for completion]","",IF(C113="","",C113/$C$131)))</f>
        <v/>
      </c>
      <c r="G113" s="167" t="str">
        <f>IF($D$131=0,"",IF(D113="[for completion]","",IF(D113="","",D113/$D$131)))</f>
        <v/>
      </c>
      <c r="H113" s="139"/>
    </row>
    <row r="114" spans="1:8" s="191" customFormat="1" x14ac:dyDescent="0.25">
      <c r="A114" s="140" t="s">
        <v>146</v>
      </c>
      <c r="B114" s="163" t="s">
        <v>147</v>
      </c>
      <c r="C114" s="169"/>
      <c r="D114" s="169"/>
      <c r="E114" s="172"/>
      <c r="F114" s="167" t="str">
        <f>IF($C$131=0,"",IF(C114="[for completion]","",IF(C114="","",C114/$C$131)))</f>
        <v/>
      </c>
      <c r="G114" s="167" t="str">
        <f>IF($D$131=0,"",IF(D114="[for completion]","",IF(D114="","",D114/$D$131)))</f>
        <v/>
      </c>
      <c r="H114" s="139"/>
    </row>
    <row r="115" spans="1:8" s="191" customFormat="1" x14ac:dyDescent="0.25">
      <c r="A115" s="140" t="s">
        <v>148</v>
      </c>
      <c r="B115" s="163" t="s">
        <v>149</v>
      </c>
      <c r="C115" s="169"/>
      <c r="D115" s="169"/>
      <c r="E115" s="172"/>
      <c r="F115" s="167" t="str">
        <f>IF($C$131=0,"",IF(C115="[for completion]","",IF(C115="","",C115/$C$131)))</f>
        <v/>
      </c>
      <c r="G115" s="167" t="str">
        <f>IF($D$131=0,"",IF(D115="[for completion]","",IF(D115="","",D115/$D$131)))</f>
        <v/>
      </c>
      <c r="H115" s="139"/>
    </row>
    <row r="116" spans="1:8" s="191" customFormat="1" x14ac:dyDescent="0.25">
      <c r="A116" s="140" t="s">
        <v>150</v>
      </c>
      <c r="B116" s="163" t="s">
        <v>151</v>
      </c>
      <c r="C116" s="169"/>
      <c r="D116" s="169"/>
      <c r="E116" s="172"/>
      <c r="F116" s="167" t="str">
        <f>IF($C$131=0,"",IF(C116="[for completion]","",IF(C116="","",C116/$C$131)))</f>
        <v/>
      </c>
      <c r="G116" s="167" t="str">
        <f>IF($D$131=0,"",IF(D116="[for completion]","",IF(D116="","",D116/$D$131)))</f>
        <v/>
      </c>
      <c r="H116" s="139"/>
    </row>
    <row r="117" spans="1:8" s="191" customFormat="1" x14ac:dyDescent="0.25">
      <c r="A117" s="140" t="s">
        <v>152</v>
      </c>
      <c r="B117" s="163" t="s">
        <v>153</v>
      </c>
      <c r="C117" s="169"/>
      <c r="D117" s="169"/>
      <c r="E117" s="163"/>
      <c r="F117" s="167" t="str">
        <f>IF($C$131=0,"",IF(C117="[for completion]","",IF(C117="","",C117/$C$131)))</f>
        <v/>
      </c>
      <c r="G117" s="167" t="str">
        <f>IF($D$131=0,"",IF(D117="[for completion]","",IF(D117="","",D117/$D$131)))</f>
        <v/>
      </c>
      <c r="H117" s="139"/>
    </row>
    <row r="118" spans="1:8" x14ac:dyDescent="0.25">
      <c r="A118" s="140" t="s">
        <v>154</v>
      </c>
      <c r="B118" s="163" t="s">
        <v>155</v>
      </c>
      <c r="C118" s="169"/>
      <c r="D118" s="169"/>
      <c r="E118" s="163"/>
      <c r="F118" s="167" t="str">
        <f>IF($C$131=0,"",IF(C118="[for completion]","",IF(C118="","",C118/$C$131)))</f>
        <v/>
      </c>
      <c r="G118" s="167" t="str">
        <f>IF($D$131=0,"",IF(D118="[for completion]","",IF(D118="","",D118/$D$131)))</f>
        <v/>
      </c>
    </row>
    <row r="119" spans="1:8" x14ac:dyDescent="0.25">
      <c r="A119" s="140" t="s">
        <v>156</v>
      </c>
      <c r="B119" s="163" t="s">
        <v>157</v>
      </c>
      <c r="C119" s="169"/>
      <c r="D119" s="169"/>
      <c r="E119" s="163"/>
      <c r="F119" s="167" t="str">
        <f>IF($C$131=0,"",IF(C119="[for completion]","",IF(C119="","",C119/$C$131)))</f>
        <v/>
      </c>
      <c r="G119" s="167" t="str">
        <f>IF($D$131=0,"",IF(D119="[for completion]","",IF(D119="","",D119/$D$131)))</f>
        <v/>
      </c>
    </row>
    <row r="120" spans="1:8" x14ac:dyDescent="0.25">
      <c r="A120" s="140" t="s">
        <v>158</v>
      </c>
      <c r="B120" s="163" t="s">
        <v>159</v>
      </c>
      <c r="C120" s="169"/>
      <c r="D120" s="169"/>
      <c r="E120" s="163"/>
      <c r="F120" s="167" t="str">
        <f>IF($C$131=0,"",IF(C120="[for completion]","",IF(C120="","",C120/$C$131)))</f>
        <v/>
      </c>
      <c r="G120" s="167" t="str">
        <f>IF($D$131=0,"",IF(D120="[for completion]","",IF(D120="","",D120/$D$131)))</f>
        <v/>
      </c>
    </row>
    <row r="121" spans="1:8" x14ac:dyDescent="0.25">
      <c r="A121" s="140" t="s">
        <v>160</v>
      </c>
      <c r="B121" s="140" t="s">
        <v>161</v>
      </c>
      <c r="C121" s="169"/>
      <c r="D121" s="169"/>
      <c r="F121" s="167" t="str">
        <f>IF($C$131=0,"",IF(C121="[for completion]","",IF(C121="","",C121/$C$131)))</f>
        <v/>
      </c>
      <c r="G121" s="167" t="str">
        <f>IF($D$131=0,"",IF(D121="[for completion]","",IF(D121="","",D121/$D$131)))</f>
        <v/>
      </c>
    </row>
    <row r="122" spans="1:8" x14ac:dyDescent="0.25">
      <c r="A122" s="140" t="s">
        <v>162</v>
      </c>
      <c r="B122" s="163" t="s">
        <v>163</v>
      </c>
      <c r="C122" s="169"/>
      <c r="D122" s="169"/>
      <c r="E122" s="163"/>
      <c r="F122" s="167" t="str">
        <f>IF($C$131=0,"",IF(C122="[for completion]","",IF(C122="","",C122/$C$131)))</f>
        <v/>
      </c>
      <c r="G122" s="167" t="str">
        <f>IF($D$131=0,"",IF(D122="[for completion]","",IF(D122="","",D122/$D$131)))</f>
        <v/>
      </c>
    </row>
    <row r="123" spans="1:8" x14ac:dyDescent="0.25">
      <c r="A123" s="140" t="s">
        <v>164</v>
      </c>
      <c r="B123" s="163" t="s">
        <v>165</v>
      </c>
      <c r="C123" s="169"/>
      <c r="D123" s="169"/>
      <c r="E123" s="163"/>
      <c r="F123" s="167" t="str">
        <f>IF($C$131=0,"",IF(C123="[for completion]","",IF(C123="","",C123/$C$131)))</f>
        <v/>
      </c>
      <c r="G123" s="167" t="str">
        <f>IF($D$131=0,"",IF(D123="[for completion]","",IF(D123="","",D123/$D$131)))</f>
        <v/>
      </c>
    </row>
    <row r="124" spans="1:8" x14ac:dyDescent="0.25">
      <c r="A124" s="140" t="s">
        <v>166</v>
      </c>
      <c r="B124" s="163" t="s">
        <v>167</v>
      </c>
      <c r="C124" s="169"/>
      <c r="D124" s="169"/>
      <c r="E124" s="163"/>
      <c r="F124" s="167" t="str">
        <f>IF($C$131=0,"",IF(C124="[for completion]","",IF(C124="","",C124/$C$131)))</f>
        <v/>
      </c>
      <c r="G124" s="167" t="str">
        <f>IF($D$131=0,"",IF(D124="[for completion]","",IF(D124="","",D124/$D$131)))</f>
        <v/>
      </c>
    </row>
    <row r="125" spans="1:8" x14ac:dyDescent="0.25">
      <c r="A125" s="140" t="s">
        <v>168</v>
      </c>
      <c r="B125" s="140" t="s">
        <v>1307</v>
      </c>
      <c r="C125" s="169"/>
      <c r="D125" s="169"/>
      <c r="E125" s="163"/>
      <c r="F125" s="167" t="str">
        <f>IF($C$131=0,"",IF(C126="[for completion]","",IF(C126="","",C126/$C$131)))</f>
        <v/>
      </c>
      <c r="G125" s="167" t="str">
        <f>IF($D$131=0,"",IF(D126="[for completion]","",IF(D126="","",D126/$D$131)))</f>
        <v/>
      </c>
    </row>
    <row r="126" spans="1:8" x14ac:dyDescent="0.25">
      <c r="A126" s="140" t="s">
        <v>170</v>
      </c>
      <c r="B126" s="173" t="s">
        <v>169</v>
      </c>
      <c r="C126" s="169"/>
      <c r="D126" s="169"/>
      <c r="E126" s="163"/>
      <c r="F126" s="167" t="str">
        <f>IF($C$131=0,"",IF(C127="[for completion]","",IF(C127="","",C127/$C$131)))</f>
        <v/>
      </c>
      <c r="G126" s="167" t="str">
        <f>IF($D$131=0,"",IF(D127="[for completion]","",IF(D127="","",D127/$D$131)))</f>
        <v/>
      </c>
    </row>
    <row r="127" spans="1:8" x14ac:dyDescent="0.25">
      <c r="A127" s="140" t="s">
        <v>172</v>
      </c>
      <c r="B127" s="163" t="s">
        <v>171</v>
      </c>
      <c r="C127" s="169"/>
      <c r="D127" s="169"/>
      <c r="E127" s="163"/>
      <c r="F127" s="167" t="str">
        <f>IF($C$131=0,"",IF(C128="[for completion]","",IF(C128="","",C128/$C$131)))</f>
        <v/>
      </c>
      <c r="G127" s="167" t="str">
        <f>IF($D$131=0,"",IF(D128="[for completion]","",IF(D128="","",D128/$D$131)))</f>
        <v/>
      </c>
    </row>
    <row r="128" spans="1:8" x14ac:dyDescent="0.25">
      <c r="A128" s="140" t="s">
        <v>174</v>
      </c>
      <c r="B128" s="163" t="s">
        <v>173</v>
      </c>
      <c r="C128" s="169"/>
      <c r="D128" s="169"/>
      <c r="E128" s="163"/>
      <c r="F128" s="167" t="str">
        <f>IF($C$131=0,"",IF(C129="[for completion]","",IF(C129="","",C129/$C$131)))</f>
        <v/>
      </c>
      <c r="G128" s="167" t="str">
        <f>IF($D$131=0,"",IF(D129="[for completion]","",IF(D129="","",D129/$D$131)))</f>
        <v/>
      </c>
    </row>
    <row r="129" spans="1:8" x14ac:dyDescent="0.25">
      <c r="A129" s="140" t="s">
        <v>176</v>
      </c>
      <c r="B129" s="163" t="s">
        <v>175</v>
      </c>
      <c r="C129" s="169"/>
      <c r="D129" s="169"/>
      <c r="E129" s="163"/>
      <c r="F129" s="167" t="str">
        <f>IF($C$131=0,"",IF(C130="[for completion]","",IF(C130="","",C130/$C$131)))</f>
        <v/>
      </c>
      <c r="G129" s="167" t="str">
        <f>IF($D$131=0,"",IF(D130="[for completion]","",IF(D130="","",D130/$D$131)))</f>
        <v/>
      </c>
    </row>
    <row r="130" spans="1:8" outlineLevel="1" x14ac:dyDescent="0.25">
      <c r="A130" s="140" t="s">
        <v>177</v>
      </c>
      <c r="B130" s="163" t="s">
        <v>70</v>
      </c>
      <c r="C130" s="169"/>
      <c r="D130" s="169"/>
      <c r="E130" s="163"/>
    </row>
    <row r="131" spans="1:8" outlineLevel="1" x14ac:dyDescent="0.25">
      <c r="A131" s="140" t="s">
        <v>178</v>
      </c>
      <c r="B131" s="171" t="s">
        <v>72</v>
      </c>
      <c r="C131" s="169">
        <f>SUM(C112:C130)</f>
        <v>2929.3482784400098</v>
      </c>
      <c r="D131" s="169">
        <f>SUM(D112:D130)</f>
        <v>0</v>
      </c>
      <c r="E131" s="163"/>
      <c r="F131" s="190">
        <f>SUM(F112:F130)</f>
        <v>1</v>
      </c>
      <c r="G131" s="190">
        <f>SUM(G112:G130)</f>
        <v>0</v>
      </c>
    </row>
    <row r="132" spans="1:8" outlineLevel="1" x14ac:dyDescent="0.25">
      <c r="A132" s="140" t="s">
        <v>180</v>
      </c>
      <c r="B132" s="141"/>
      <c r="C132" s="169"/>
      <c r="D132" s="169"/>
      <c r="E132" s="163"/>
      <c r="F132" s="167"/>
      <c r="G132" s="167" t="str">
        <f>IF($D$131=0,"",IF(D132="[for completion]","",D132/$D$131))</f>
        <v/>
      </c>
    </row>
    <row r="133" spans="1:8" outlineLevel="1" x14ac:dyDescent="0.25">
      <c r="A133" s="140" t="s">
        <v>181</v>
      </c>
      <c r="B133" s="141"/>
      <c r="C133" s="169"/>
      <c r="D133" s="169"/>
      <c r="E133" s="163"/>
      <c r="F133" s="167"/>
      <c r="G133" s="167" t="str">
        <f>IF($D$131=0,"",IF(D133="[for completion]","",D133/$D$131))</f>
        <v/>
      </c>
    </row>
    <row r="134" spans="1:8" outlineLevel="1" x14ac:dyDescent="0.25">
      <c r="A134" s="140" t="s">
        <v>182</v>
      </c>
      <c r="B134" s="141"/>
      <c r="C134" s="169"/>
      <c r="D134" s="169"/>
      <c r="E134" s="163"/>
      <c r="F134" s="167"/>
      <c r="G134" s="167" t="str">
        <f>IF($D$131=0,"",IF(D134="[for completion]","",D134/$D$131))</f>
        <v/>
      </c>
    </row>
    <row r="135" spans="1:8" outlineLevel="1" x14ac:dyDescent="0.25">
      <c r="A135" s="140" t="s">
        <v>183</v>
      </c>
      <c r="B135" s="141"/>
      <c r="C135" s="169"/>
      <c r="D135" s="169"/>
      <c r="E135" s="163"/>
      <c r="F135" s="167"/>
      <c r="G135" s="167" t="str">
        <f>IF($D$131=0,"",IF(D135="[for completion]","",D135/$D$131))</f>
        <v/>
      </c>
    </row>
    <row r="136" spans="1:8" outlineLevel="1" x14ac:dyDescent="0.25">
      <c r="A136" s="140" t="s">
        <v>184</v>
      </c>
      <c r="B136" s="141"/>
      <c r="C136" s="169"/>
      <c r="D136" s="169"/>
      <c r="E136" s="163"/>
      <c r="F136" s="167"/>
      <c r="G136" s="167" t="str">
        <f>IF($D$131=0,"",IF(D136="[for completion]","",D136/$D$131))</f>
        <v/>
      </c>
    </row>
    <row r="137" spans="1:8" ht="15" customHeight="1" x14ac:dyDescent="0.25">
      <c r="A137" s="145"/>
      <c r="B137" s="146" t="s">
        <v>185</v>
      </c>
      <c r="C137" s="143" t="s">
        <v>138</v>
      </c>
      <c r="D137" s="143" t="s">
        <v>139</v>
      </c>
      <c r="E137" s="144"/>
      <c r="F137" s="143" t="s">
        <v>140</v>
      </c>
      <c r="G137" s="143" t="s">
        <v>141</v>
      </c>
    </row>
    <row r="138" spans="1:8" s="191" customFormat="1" x14ac:dyDescent="0.25">
      <c r="A138" s="140" t="s">
        <v>186</v>
      </c>
      <c r="B138" s="163" t="s">
        <v>1</v>
      </c>
      <c r="C138" s="152">
        <v>2250</v>
      </c>
      <c r="D138" s="152">
        <v>0</v>
      </c>
      <c r="E138" s="172"/>
      <c r="F138" s="167">
        <f>IF($C$157=0,"",IF(C138="[for completion]","",IF(C138="","",C138/$C$157)))</f>
        <v>1</v>
      </c>
      <c r="G138" s="167" t="str">
        <f>IF($D$157=0,"",IF(D138="[for completion]","",IF(D138="","",D138/$D$157)))</f>
        <v/>
      </c>
      <c r="H138" s="139"/>
    </row>
    <row r="139" spans="1:8" s="191" customFormat="1" x14ac:dyDescent="0.25">
      <c r="A139" s="140" t="s">
        <v>187</v>
      </c>
      <c r="B139" s="163" t="s">
        <v>145</v>
      </c>
      <c r="C139" s="169"/>
      <c r="D139" s="169"/>
      <c r="E139" s="172"/>
      <c r="F139" s="167" t="str">
        <f>IF($C$157=0,"",IF(C139="[for completion]","",IF(C139="","",C139/$C$157)))</f>
        <v/>
      </c>
      <c r="G139" s="167" t="str">
        <f>IF($D$157=0,"",IF(D139="[for completion]","",IF(D139="","",D139/$D$157)))</f>
        <v/>
      </c>
      <c r="H139" s="139"/>
    </row>
    <row r="140" spans="1:8" s="191" customFormat="1" x14ac:dyDescent="0.25">
      <c r="A140" s="140" t="s">
        <v>188</v>
      </c>
      <c r="B140" s="163" t="s">
        <v>147</v>
      </c>
      <c r="C140" s="169"/>
      <c r="D140" s="169"/>
      <c r="E140" s="172"/>
      <c r="F140" s="167" t="str">
        <f>IF($C$157=0,"",IF(C140="[for completion]","",IF(C140="","",C140/$C$157)))</f>
        <v/>
      </c>
      <c r="G140" s="167" t="str">
        <f>IF($D$157=0,"",IF(D140="[for completion]","",IF(D140="","",D140/$D$157)))</f>
        <v/>
      </c>
      <c r="H140" s="139"/>
    </row>
    <row r="141" spans="1:8" s="191" customFormat="1" x14ac:dyDescent="0.25">
      <c r="A141" s="140" t="s">
        <v>189</v>
      </c>
      <c r="B141" s="163" t="s">
        <v>149</v>
      </c>
      <c r="C141" s="169"/>
      <c r="D141" s="169"/>
      <c r="E141" s="172"/>
      <c r="F141" s="167" t="str">
        <f>IF($C$157=0,"",IF(C141="[for completion]","",IF(C141="","",C141/$C$157)))</f>
        <v/>
      </c>
      <c r="G141" s="167" t="str">
        <f>IF($D$157=0,"",IF(D141="[for completion]","",IF(D141="","",D141/$D$157)))</f>
        <v/>
      </c>
      <c r="H141" s="139"/>
    </row>
    <row r="142" spans="1:8" s="191" customFormat="1" x14ac:dyDescent="0.25">
      <c r="A142" s="140" t="s">
        <v>190</v>
      </c>
      <c r="B142" s="163" t="s">
        <v>151</v>
      </c>
      <c r="C142" s="169"/>
      <c r="D142" s="169"/>
      <c r="E142" s="172"/>
      <c r="F142" s="167" t="str">
        <f>IF($C$157=0,"",IF(C142="[for completion]","",IF(C142="","",C142/$C$157)))</f>
        <v/>
      </c>
      <c r="G142" s="167" t="str">
        <f>IF($D$157=0,"",IF(D142="[for completion]","",IF(D142="","",D142/$D$157)))</f>
        <v/>
      </c>
      <c r="H142" s="139"/>
    </row>
    <row r="143" spans="1:8" s="191" customFormat="1" x14ac:dyDescent="0.25">
      <c r="A143" s="140" t="s">
        <v>191</v>
      </c>
      <c r="B143" s="163" t="s">
        <v>153</v>
      </c>
      <c r="C143" s="169"/>
      <c r="D143" s="169"/>
      <c r="E143" s="163"/>
      <c r="F143" s="167" t="str">
        <f>IF($C$157=0,"",IF(C143="[for completion]","",IF(C143="","",C143/$C$157)))</f>
        <v/>
      </c>
      <c r="G143" s="167" t="str">
        <f>IF($D$157=0,"",IF(D143="[for completion]","",IF(D143="","",D143/$D$157)))</f>
        <v/>
      </c>
      <c r="H143" s="139"/>
    </row>
    <row r="144" spans="1:8" x14ac:dyDescent="0.25">
      <c r="A144" s="140" t="s">
        <v>192</v>
      </c>
      <c r="B144" s="163" t="s">
        <v>155</v>
      </c>
      <c r="C144" s="169"/>
      <c r="D144" s="169"/>
      <c r="E144" s="163"/>
      <c r="F144" s="167" t="str">
        <f>IF($C$157=0,"",IF(C144="[for completion]","",IF(C144="","",C144/$C$157)))</f>
        <v/>
      </c>
      <c r="G144" s="167" t="str">
        <f>IF($D$157=0,"",IF(D144="[for completion]","",IF(D144="","",D144/$D$157)))</f>
        <v/>
      </c>
    </row>
    <row r="145" spans="1:8" x14ac:dyDescent="0.25">
      <c r="A145" s="140" t="s">
        <v>193</v>
      </c>
      <c r="B145" s="163" t="s">
        <v>157</v>
      </c>
      <c r="C145" s="169"/>
      <c r="D145" s="169"/>
      <c r="E145" s="163"/>
      <c r="F145" s="167" t="str">
        <f>IF($C$157=0,"",IF(C145="[for completion]","",IF(C145="","",C145/$C$157)))</f>
        <v/>
      </c>
      <c r="G145" s="167" t="str">
        <f>IF($D$157=0,"",IF(D145="[for completion]","",IF(D145="","",D145/$D$157)))</f>
        <v/>
      </c>
      <c r="H145" s="138"/>
    </row>
    <row r="146" spans="1:8" x14ac:dyDescent="0.25">
      <c r="A146" s="140" t="s">
        <v>194</v>
      </c>
      <c r="B146" s="163" t="s">
        <v>159</v>
      </c>
      <c r="C146" s="169"/>
      <c r="D146" s="169"/>
      <c r="E146" s="163"/>
      <c r="F146" s="167" t="str">
        <f>IF($C$157=0,"",IF(C146="[for completion]","",IF(C146="","",C146/$C$157)))</f>
        <v/>
      </c>
      <c r="G146" s="167" t="str">
        <f>IF($D$157=0,"",IF(D146="[for completion]","",IF(D146="","",D146/$D$157)))</f>
        <v/>
      </c>
      <c r="H146" s="138"/>
    </row>
    <row r="147" spans="1:8" x14ac:dyDescent="0.25">
      <c r="A147" s="140" t="s">
        <v>195</v>
      </c>
      <c r="B147" s="140" t="s">
        <v>161</v>
      </c>
      <c r="C147" s="169"/>
      <c r="D147" s="169"/>
      <c r="F147" s="167" t="str">
        <f>IF($C$157=0,"",IF(C147="[for completion]","",IF(C147="","",C147/$C$157)))</f>
        <v/>
      </c>
      <c r="G147" s="167" t="str">
        <f>IF($D$157=0,"",IF(D147="[for completion]","",IF(D147="","",D147/$D$157)))</f>
        <v/>
      </c>
      <c r="H147" s="138"/>
    </row>
    <row r="148" spans="1:8" x14ac:dyDescent="0.25">
      <c r="A148" s="140" t="s">
        <v>196</v>
      </c>
      <c r="B148" s="163" t="s">
        <v>163</v>
      </c>
      <c r="C148" s="169"/>
      <c r="D148" s="169"/>
      <c r="E148" s="163"/>
      <c r="F148" s="167" t="str">
        <f>IF($C$157=0,"",IF(C148="[for completion]","",IF(C148="","",C148/$C$157)))</f>
        <v/>
      </c>
      <c r="G148" s="167" t="str">
        <f>IF($D$157=0,"",IF(D148="[for completion]","",IF(D148="","",D148/$D$157)))</f>
        <v/>
      </c>
      <c r="H148" s="138"/>
    </row>
    <row r="149" spans="1:8" x14ac:dyDescent="0.25">
      <c r="A149" s="140" t="s">
        <v>197</v>
      </c>
      <c r="B149" s="163" t="s">
        <v>165</v>
      </c>
      <c r="C149" s="169"/>
      <c r="D149" s="169"/>
      <c r="E149" s="163"/>
      <c r="F149" s="167" t="str">
        <f>IF($C$157=0,"",IF(C149="[for completion]","",IF(C149="","",C149/$C$157)))</f>
        <v/>
      </c>
      <c r="G149" s="167" t="str">
        <f>IF($D$157=0,"",IF(D149="[for completion]","",IF(D149="","",D149/$D$157)))</f>
        <v/>
      </c>
      <c r="H149" s="138"/>
    </row>
    <row r="150" spans="1:8" x14ac:dyDescent="0.25">
      <c r="A150" s="140" t="s">
        <v>198</v>
      </c>
      <c r="B150" s="163" t="s">
        <v>167</v>
      </c>
      <c r="C150" s="169"/>
      <c r="D150" s="169"/>
      <c r="E150" s="163"/>
      <c r="F150" s="167" t="str">
        <f>IF($C$157=0,"",IF(C150="[for completion]","",IF(C150="","",C150/$C$157)))</f>
        <v/>
      </c>
      <c r="G150" s="167" t="str">
        <f>IF($D$157=0,"",IF(D150="[for completion]","",IF(D150="","",D150/$D$157)))</f>
        <v/>
      </c>
      <c r="H150" s="138"/>
    </row>
    <row r="151" spans="1:8" x14ac:dyDescent="0.25">
      <c r="A151" s="140" t="s">
        <v>199</v>
      </c>
      <c r="B151" s="140" t="s">
        <v>1307</v>
      </c>
      <c r="C151" s="169"/>
      <c r="D151" s="169"/>
      <c r="E151" s="163"/>
      <c r="F151" s="167" t="str">
        <f>IF($C$157=0,"",IF(C152="[for completion]","",IF(C152="","",C152/$C$157)))</f>
        <v/>
      </c>
      <c r="G151" s="167" t="str">
        <f>IF($D$157=0,"",IF(D152="[for completion]","",IF(D152="","",D152/$D$157)))</f>
        <v/>
      </c>
      <c r="H151" s="138"/>
    </row>
    <row r="152" spans="1:8" x14ac:dyDescent="0.25">
      <c r="A152" s="140" t="s">
        <v>200</v>
      </c>
      <c r="B152" s="173" t="s">
        <v>169</v>
      </c>
      <c r="C152" s="169"/>
      <c r="D152" s="169"/>
      <c r="E152" s="163"/>
      <c r="F152" s="167" t="str">
        <f>IF($C$157=0,"",IF(C153="[for completion]","",IF(C153="","",C153/$C$157)))</f>
        <v/>
      </c>
      <c r="G152" s="167" t="str">
        <f>IF($D$157=0,"",IF(D153="[for completion]","",IF(D153="","",D153/$D$157)))</f>
        <v/>
      </c>
      <c r="H152" s="138"/>
    </row>
    <row r="153" spans="1:8" x14ac:dyDescent="0.25">
      <c r="A153" s="140" t="s">
        <v>201</v>
      </c>
      <c r="B153" s="163" t="s">
        <v>171</v>
      </c>
      <c r="C153" s="169"/>
      <c r="D153" s="169"/>
      <c r="E153" s="163"/>
      <c r="F153" s="167" t="str">
        <f>IF($C$157=0,"",IF(C154="[for completion]","",IF(C154="","",C154/$C$157)))</f>
        <v/>
      </c>
      <c r="G153" s="167" t="str">
        <f>IF($D$157=0,"",IF(D154="[for completion]","",IF(D154="","",D154/$D$157)))</f>
        <v/>
      </c>
      <c r="H153" s="138"/>
    </row>
    <row r="154" spans="1:8" x14ac:dyDescent="0.25">
      <c r="A154" s="140" t="s">
        <v>202</v>
      </c>
      <c r="B154" s="163" t="s">
        <v>173</v>
      </c>
      <c r="C154" s="169"/>
      <c r="D154" s="169"/>
      <c r="E154" s="163"/>
      <c r="F154" s="167" t="str">
        <f>IF($C$157=0,"",IF(C155="[for completion]","",IF(C155="","",C155/$C$157)))</f>
        <v/>
      </c>
      <c r="G154" s="167" t="str">
        <f>IF($D$157=0,"",IF(D155="[for completion]","",IF(D155="","",D155/$D$157)))</f>
        <v/>
      </c>
      <c r="H154" s="138"/>
    </row>
    <row r="155" spans="1:8" x14ac:dyDescent="0.25">
      <c r="A155" s="140" t="s">
        <v>203</v>
      </c>
      <c r="B155" s="163" t="s">
        <v>175</v>
      </c>
      <c r="C155" s="169"/>
      <c r="D155" s="169"/>
      <c r="E155" s="163"/>
      <c r="F155" s="167" t="str">
        <f>IF($C$157=0,"",IF(C156="[for completion]","",IF(C156="","",C156/$C$157)))</f>
        <v/>
      </c>
      <c r="G155" s="167" t="str">
        <f>IF($D$157=0,"",IF(D156="[for completion]","",IF(D156="","",D156/$D$157)))</f>
        <v/>
      </c>
      <c r="H155" s="138"/>
    </row>
    <row r="156" spans="1:8" outlineLevel="1" x14ac:dyDescent="0.25">
      <c r="A156" s="140" t="s">
        <v>204</v>
      </c>
      <c r="B156" s="163" t="s">
        <v>70</v>
      </c>
      <c r="C156" s="169"/>
      <c r="D156" s="169"/>
      <c r="E156" s="163"/>
      <c r="H156" s="138"/>
    </row>
    <row r="157" spans="1:8" outlineLevel="1" x14ac:dyDescent="0.25">
      <c r="A157" s="140" t="s">
        <v>205</v>
      </c>
      <c r="B157" s="171" t="s">
        <v>72</v>
      </c>
      <c r="C157" s="169">
        <f>SUM(C138:C156)</f>
        <v>2250</v>
      </c>
      <c r="D157" s="169">
        <f>SUM(D138:D156)</f>
        <v>0</v>
      </c>
      <c r="E157" s="163"/>
      <c r="F157" s="190">
        <f>SUM(F138:F156)</f>
        <v>1</v>
      </c>
      <c r="G157" s="190">
        <f>SUM(G138:G156)</f>
        <v>0</v>
      </c>
      <c r="H157" s="138"/>
    </row>
    <row r="158" spans="1:8" outlineLevel="1" x14ac:dyDescent="0.25">
      <c r="A158" s="140" t="s">
        <v>206</v>
      </c>
      <c r="B158" s="141"/>
      <c r="C158" s="169"/>
      <c r="D158" s="169"/>
      <c r="E158" s="163"/>
      <c r="F158" s="167" t="str">
        <f>IF($C$157=0,"",IF(C158="[for completion]","",IF(C158="","",C158/$C$157)))</f>
        <v/>
      </c>
      <c r="G158" s="167" t="str">
        <f>IF($D$157=0,"",IF(D158="[for completion]","",IF(D158="","",D158/$D$157)))</f>
        <v/>
      </c>
      <c r="H158" s="138"/>
    </row>
    <row r="159" spans="1:8" outlineLevel="1" x14ac:dyDescent="0.25">
      <c r="A159" s="140" t="s">
        <v>207</v>
      </c>
      <c r="B159" s="141"/>
      <c r="C159" s="169"/>
      <c r="D159" s="169"/>
      <c r="E159" s="163"/>
      <c r="F159" s="167" t="str">
        <f>IF($C$157=0,"",IF(C159="[for completion]","",IF(C159="","",C159/$C$157)))</f>
        <v/>
      </c>
      <c r="G159" s="167" t="str">
        <f>IF($D$157=0,"",IF(D159="[for completion]","",IF(D159="","",D159/$D$157)))</f>
        <v/>
      </c>
      <c r="H159" s="138"/>
    </row>
    <row r="160" spans="1:8" outlineLevel="1" x14ac:dyDescent="0.25">
      <c r="A160" s="140" t="s">
        <v>208</v>
      </c>
      <c r="B160" s="141"/>
      <c r="C160" s="169"/>
      <c r="D160" s="169"/>
      <c r="E160" s="163"/>
      <c r="F160" s="167" t="str">
        <f>IF($C$157=0,"",IF(C160="[for completion]","",IF(C160="","",C160/$C$157)))</f>
        <v/>
      </c>
      <c r="G160" s="167" t="str">
        <f>IF($D$157=0,"",IF(D160="[for completion]","",IF(D160="","",D160/$D$157)))</f>
        <v/>
      </c>
      <c r="H160" s="138"/>
    </row>
    <row r="161" spans="1:8" outlineLevel="1" x14ac:dyDescent="0.25">
      <c r="A161" s="140" t="s">
        <v>209</v>
      </c>
      <c r="B161" s="141"/>
      <c r="C161" s="169"/>
      <c r="D161" s="169"/>
      <c r="E161" s="163"/>
      <c r="F161" s="167" t="str">
        <f>IF($C$157=0,"",IF(C161="[for completion]","",IF(C161="","",C161/$C$157)))</f>
        <v/>
      </c>
      <c r="G161" s="167" t="str">
        <f>IF($D$157=0,"",IF(D161="[for completion]","",IF(D161="","",D161/$D$157)))</f>
        <v/>
      </c>
      <c r="H161" s="138"/>
    </row>
    <row r="162" spans="1:8" outlineLevel="1" x14ac:dyDescent="0.25">
      <c r="A162" s="140" t="s">
        <v>210</v>
      </c>
      <c r="B162" s="141"/>
      <c r="C162" s="169"/>
      <c r="D162" s="169"/>
      <c r="E162" s="163"/>
      <c r="F162" s="167" t="str">
        <f>IF($C$157=0,"",IF(C162="[for completion]","",IF(C162="","",C162/$C$157)))</f>
        <v/>
      </c>
      <c r="G162" s="167" t="str">
        <f>IF($D$157=0,"",IF(D162="[for completion]","",IF(D162="","",D162/$D$157)))</f>
        <v/>
      </c>
      <c r="H162" s="138"/>
    </row>
    <row r="163" spans="1:8" ht="15" customHeight="1" x14ac:dyDescent="0.25">
      <c r="A163" s="145"/>
      <c r="B163" s="146" t="s">
        <v>211</v>
      </c>
      <c r="C163" s="189" t="s">
        <v>138</v>
      </c>
      <c r="D163" s="189" t="s">
        <v>139</v>
      </c>
      <c r="E163" s="144"/>
      <c r="F163" s="189" t="s">
        <v>140</v>
      </c>
      <c r="G163" s="189" t="s">
        <v>141</v>
      </c>
      <c r="H163" s="138"/>
    </row>
    <row r="164" spans="1:8" x14ac:dyDescent="0.25">
      <c r="A164" s="140" t="s">
        <v>212</v>
      </c>
      <c r="B164" s="139" t="s">
        <v>213</v>
      </c>
      <c r="C164" s="152">
        <v>2250</v>
      </c>
      <c r="D164" s="152">
        <v>0</v>
      </c>
      <c r="E164" s="168"/>
      <c r="F164" s="167">
        <f>IF($C$167=0,"",IF(C164="[for completion]","",IF(C164="","",C164/$C$167)))</f>
        <v>1</v>
      </c>
      <c r="G164" s="167" t="str">
        <f>IF($D$167=0,"",IF(D164="[for completion]","",IF(D164="","",D164/$D$167)))</f>
        <v/>
      </c>
      <c r="H164" s="138"/>
    </row>
    <row r="165" spans="1:8" x14ac:dyDescent="0.25">
      <c r="A165" s="140" t="s">
        <v>214</v>
      </c>
      <c r="B165" s="139" t="s">
        <v>215</v>
      </c>
      <c r="C165" s="152">
        <v>0</v>
      </c>
      <c r="D165" s="152">
        <v>0</v>
      </c>
      <c r="E165" s="168"/>
      <c r="F165" s="167">
        <f>IF($C$167=0,"",IF(C165="[for completion]","",IF(C165="","",C165/$C$167)))</f>
        <v>0</v>
      </c>
      <c r="G165" s="167" t="str">
        <f>IF($D$167=0,"",IF(D165="[for completion]","",IF(D165="","",D165/$D$167)))</f>
        <v/>
      </c>
      <c r="H165" s="138"/>
    </row>
    <row r="166" spans="1:8" x14ac:dyDescent="0.25">
      <c r="A166" s="140" t="s">
        <v>216</v>
      </c>
      <c r="B166" s="139" t="s">
        <v>70</v>
      </c>
      <c r="C166" s="152">
        <v>0</v>
      </c>
      <c r="D166" s="152">
        <v>0</v>
      </c>
      <c r="E166" s="168"/>
      <c r="F166" s="167">
        <f>IF($C$167=0,"",IF(C166="[for completion]","",IF(C166="","",C166/$C$167)))</f>
        <v>0</v>
      </c>
      <c r="G166" s="167" t="str">
        <f>IF($D$167=0,"",IF(D166="[for completion]","",IF(D166="","",D166/$D$167)))</f>
        <v/>
      </c>
      <c r="H166" s="138"/>
    </row>
    <row r="167" spans="1:8" x14ac:dyDescent="0.25">
      <c r="A167" s="140" t="s">
        <v>217</v>
      </c>
      <c r="B167" s="186" t="s">
        <v>72</v>
      </c>
      <c r="C167" s="185">
        <f>SUM(C164:C166)</f>
        <v>2250</v>
      </c>
      <c r="D167" s="188">
        <f>SUM(D164:D166)</f>
        <v>0</v>
      </c>
      <c r="E167" s="168"/>
      <c r="F167" s="187">
        <f>SUM(F164:F166)</f>
        <v>1</v>
      </c>
      <c r="G167" s="187">
        <f>SUM(G164:G166)</f>
        <v>0</v>
      </c>
      <c r="H167" s="138"/>
    </row>
    <row r="168" spans="1:8" outlineLevel="1" x14ac:dyDescent="0.25">
      <c r="A168" s="140" t="s">
        <v>218</v>
      </c>
      <c r="B168" s="186"/>
      <c r="C168" s="185"/>
      <c r="D168" s="185"/>
      <c r="E168" s="168"/>
      <c r="F168" s="168"/>
      <c r="G168" s="173"/>
      <c r="H168" s="138"/>
    </row>
    <row r="169" spans="1:8" outlineLevel="1" x14ac:dyDescent="0.25">
      <c r="A169" s="140" t="s">
        <v>219</v>
      </c>
      <c r="B169" s="186"/>
      <c r="C169" s="185"/>
      <c r="D169" s="185"/>
      <c r="E169" s="168"/>
      <c r="F169" s="168"/>
      <c r="G169" s="173"/>
      <c r="H169" s="138"/>
    </row>
    <row r="170" spans="1:8" outlineLevel="1" x14ac:dyDescent="0.25">
      <c r="A170" s="140" t="s">
        <v>220</v>
      </c>
      <c r="B170" s="186"/>
      <c r="C170" s="185"/>
      <c r="D170" s="185"/>
      <c r="E170" s="168"/>
      <c r="F170" s="168"/>
      <c r="G170" s="173"/>
      <c r="H170" s="138"/>
    </row>
    <row r="171" spans="1:8" outlineLevel="1" x14ac:dyDescent="0.25">
      <c r="A171" s="140" t="s">
        <v>221</v>
      </c>
      <c r="B171" s="186"/>
      <c r="C171" s="185"/>
      <c r="D171" s="185"/>
      <c r="E171" s="168"/>
      <c r="F171" s="168"/>
      <c r="G171" s="173"/>
      <c r="H171" s="138"/>
    </row>
    <row r="172" spans="1:8" outlineLevel="1" x14ac:dyDescent="0.25">
      <c r="A172" s="140" t="s">
        <v>222</v>
      </c>
      <c r="B172" s="186"/>
      <c r="C172" s="185"/>
      <c r="D172" s="185"/>
      <c r="E172" s="168"/>
      <c r="F172" s="168"/>
      <c r="G172" s="173"/>
      <c r="H172" s="138"/>
    </row>
    <row r="173" spans="1:8" ht="15" customHeight="1" x14ac:dyDescent="0.25">
      <c r="A173" s="145"/>
      <c r="B173" s="146" t="s">
        <v>223</v>
      </c>
      <c r="C173" s="145" t="s">
        <v>59</v>
      </c>
      <c r="D173" s="145"/>
      <c r="E173" s="144"/>
      <c r="F173" s="143" t="s">
        <v>224</v>
      </c>
      <c r="G173" s="143"/>
      <c r="H173" s="138"/>
    </row>
    <row r="174" spans="1:8" ht="15" customHeight="1" x14ac:dyDescent="0.25">
      <c r="A174" s="140" t="s">
        <v>225</v>
      </c>
      <c r="B174" s="163" t="s">
        <v>226</v>
      </c>
      <c r="C174" s="152">
        <v>0</v>
      </c>
      <c r="D174" s="184"/>
      <c r="E174" s="183"/>
      <c r="F174" s="180">
        <f>IF($C$179=0,"",IF(C174="[for completion]","",C174/$C$179))</f>
        <v>0</v>
      </c>
      <c r="G174" s="172"/>
      <c r="H174" s="138"/>
    </row>
    <row r="175" spans="1:8" ht="30.75" customHeight="1" x14ac:dyDescent="0.25">
      <c r="A175" s="140" t="s">
        <v>227</v>
      </c>
      <c r="B175" s="163" t="s">
        <v>228</v>
      </c>
      <c r="C175" s="152">
        <v>20</v>
      </c>
      <c r="E175" s="174"/>
      <c r="F175" s="180">
        <f>IF($C$179=0,"",IF(C175="[for completion]","",C175/$C$179))</f>
        <v>0.13295273946207664</v>
      </c>
      <c r="G175" s="172"/>
      <c r="H175" s="138"/>
    </row>
    <row r="176" spans="1:8" x14ac:dyDescent="0.25">
      <c r="A176" s="140" t="s">
        <v>229</v>
      </c>
      <c r="B176" s="163" t="s">
        <v>230</v>
      </c>
      <c r="C176" s="152">
        <v>0</v>
      </c>
      <c r="E176" s="174"/>
      <c r="F176" s="180">
        <f>IF($C$179=0,"",IF(C176="[for completion]","",C176/$C$179))</f>
        <v>0</v>
      </c>
      <c r="G176" s="172"/>
      <c r="H176" s="138"/>
    </row>
    <row r="177" spans="1:8" x14ac:dyDescent="0.25">
      <c r="A177" s="140" t="s">
        <v>231</v>
      </c>
      <c r="B177" s="163" t="s">
        <v>232</v>
      </c>
      <c r="C177" s="152">
        <v>130.42939379000001</v>
      </c>
      <c r="E177" s="174"/>
      <c r="F177" s="180">
        <f>IF($C$179=0,"",IF(C177="[for completion]","",C177/$C$179))</f>
        <v>0.86704726053792336</v>
      </c>
      <c r="G177" s="172"/>
      <c r="H177" s="138"/>
    </row>
    <row r="178" spans="1:8" x14ac:dyDescent="0.25">
      <c r="A178" s="140" t="s">
        <v>233</v>
      </c>
      <c r="B178" s="163" t="s">
        <v>70</v>
      </c>
      <c r="C178" s="152">
        <v>0</v>
      </c>
      <c r="E178" s="174"/>
      <c r="F178" s="180">
        <f>IF($C$179=0,"",IF(C178="[for completion]","",C178/$C$179))</f>
        <v>0</v>
      </c>
      <c r="G178" s="172"/>
      <c r="H178" s="138"/>
    </row>
    <row r="179" spans="1:8" x14ac:dyDescent="0.25">
      <c r="A179" s="140" t="s">
        <v>234</v>
      </c>
      <c r="B179" s="171" t="s">
        <v>72</v>
      </c>
      <c r="C179" s="164">
        <f>SUM(C174:C178)</f>
        <v>150.42939379000001</v>
      </c>
      <c r="E179" s="174"/>
      <c r="F179" s="182">
        <f>SUM(F174:F178)</f>
        <v>1</v>
      </c>
      <c r="G179" s="172"/>
      <c r="H179" s="138"/>
    </row>
    <row r="180" spans="1:8" outlineLevel="1" x14ac:dyDescent="0.25">
      <c r="A180" s="140" t="s">
        <v>235</v>
      </c>
      <c r="B180" s="179" t="s">
        <v>236</v>
      </c>
      <c r="C180" s="169"/>
      <c r="E180" s="174"/>
      <c r="F180" s="180"/>
      <c r="G180" s="172"/>
      <c r="H180" s="138"/>
    </row>
    <row r="181" spans="1:8" s="179" customFormat="1" ht="28.8" outlineLevel="1" x14ac:dyDescent="0.25">
      <c r="A181" s="140" t="s">
        <v>237</v>
      </c>
      <c r="B181" s="179" t="s">
        <v>238</v>
      </c>
      <c r="C181" s="181"/>
      <c r="F181" s="180"/>
    </row>
    <row r="182" spans="1:8" ht="28.8" outlineLevel="1" x14ac:dyDescent="0.25">
      <c r="A182" s="140" t="s">
        <v>239</v>
      </c>
      <c r="B182" s="179" t="s">
        <v>240</v>
      </c>
      <c r="C182" s="169"/>
      <c r="E182" s="174"/>
      <c r="F182" s="180"/>
      <c r="G182" s="172"/>
      <c r="H182" s="138"/>
    </row>
    <row r="183" spans="1:8" outlineLevel="1" x14ac:dyDescent="0.25">
      <c r="A183" s="140" t="s">
        <v>241</v>
      </c>
      <c r="B183" s="179" t="s">
        <v>242</v>
      </c>
      <c r="C183" s="169"/>
      <c r="E183" s="174"/>
      <c r="F183" s="180"/>
      <c r="G183" s="172"/>
      <c r="H183" s="138"/>
    </row>
    <row r="184" spans="1:8" s="179" customFormat="1" outlineLevel="1" x14ac:dyDescent="0.25">
      <c r="A184" s="140" t="s">
        <v>243</v>
      </c>
      <c r="B184" s="179" t="s">
        <v>244</v>
      </c>
      <c r="C184" s="181"/>
      <c r="F184" s="180"/>
    </row>
    <row r="185" spans="1:8" outlineLevel="1" x14ac:dyDescent="0.25">
      <c r="A185" s="140" t="s">
        <v>245</v>
      </c>
      <c r="B185" s="179" t="s">
        <v>246</v>
      </c>
      <c r="C185" s="169"/>
      <c r="E185" s="174"/>
      <c r="F185" s="180"/>
      <c r="G185" s="172"/>
      <c r="H185" s="138"/>
    </row>
    <row r="186" spans="1:8" outlineLevel="1" x14ac:dyDescent="0.25">
      <c r="A186" s="140" t="s">
        <v>247</v>
      </c>
      <c r="B186" s="179" t="s">
        <v>248</v>
      </c>
      <c r="C186" s="169"/>
      <c r="E186" s="174"/>
      <c r="F186" s="180"/>
      <c r="G186" s="172"/>
      <c r="H186" s="138"/>
    </row>
    <row r="187" spans="1:8" outlineLevel="1" x14ac:dyDescent="0.25">
      <c r="A187" s="140" t="s">
        <v>249</v>
      </c>
      <c r="B187" s="179" t="s">
        <v>250</v>
      </c>
      <c r="C187" s="169"/>
      <c r="E187" s="174"/>
      <c r="F187" s="180"/>
      <c r="G187" s="172"/>
      <c r="H187" s="138"/>
    </row>
    <row r="188" spans="1:8" outlineLevel="1" x14ac:dyDescent="0.25">
      <c r="A188" s="140" t="s">
        <v>251</v>
      </c>
      <c r="B188" s="179"/>
      <c r="E188" s="174"/>
      <c r="F188" s="172"/>
      <c r="G188" s="172"/>
      <c r="H188" s="138"/>
    </row>
    <row r="189" spans="1:8" outlineLevel="1" x14ac:dyDescent="0.25">
      <c r="A189" s="140" t="s">
        <v>252</v>
      </c>
      <c r="B189" s="179"/>
      <c r="E189" s="174"/>
      <c r="F189" s="172"/>
      <c r="G189" s="172"/>
      <c r="H189" s="138"/>
    </row>
    <row r="190" spans="1:8" outlineLevel="1" x14ac:dyDescent="0.25">
      <c r="A190" s="140" t="s">
        <v>253</v>
      </c>
      <c r="B190" s="179"/>
      <c r="E190" s="174"/>
      <c r="F190" s="172"/>
      <c r="G190" s="172"/>
      <c r="H190" s="138"/>
    </row>
    <row r="191" spans="1:8" outlineLevel="1" x14ac:dyDescent="0.25">
      <c r="A191" s="140" t="s">
        <v>254</v>
      </c>
      <c r="B191" s="141"/>
      <c r="E191" s="174"/>
      <c r="F191" s="172"/>
      <c r="G191" s="172"/>
      <c r="H191" s="138"/>
    </row>
    <row r="192" spans="1:8" ht="15" customHeight="1" x14ac:dyDescent="0.25">
      <c r="A192" s="145"/>
      <c r="B192" s="146" t="s">
        <v>255</v>
      </c>
      <c r="C192" s="145" t="s">
        <v>59</v>
      </c>
      <c r="D192" s="145"/>
      <c r="E192" s="144"/>
      <c r="F192" s="143" t="s">
        <v>224</v>
      </c>
      <c r="G192" s="143"/>
      <c r="H192" s="138"/>
    </row>
    <row r="193" spans="1:8" x14ac:dyDescent="0.25">
      <c r="A193" s="140" t="s">
        <v>256</v>
      </c>
      <c r="B193" s="163" t="s">
        <v>257</v>
      </c>
      <c r="C193" s="152">
        <v>20</v>
      </c>
      <c r="E193" s="178"/>
      <c r="F193" s="167" t="s">
        <v>143</v>
      </c>
      <c r="G193" s="172"/>
      <c r="H193" s="138"/>
    </row>
    <row r="194" spans="1:8" x14ac:dyDescent="0.25">
      <c r="A194" s="140" t="s">
        <v>258</v>
      </c>
      <c r="B194" s="163" t="s">
        <v>259</v>
      </c>
      <c r="C194" s="152">
        <v>0</v>
      </c>
      <c r="E194" s="174"/>
      <c r="F194" s="167" t="str">
        <f>IF($C$209=0,"",IF(C194="[for completion]","",C194/$C$209))</f>
        <v/>
      </c>
      <c r="G194" s="174"/>
      <c r="H194" s="138"/>
    </row>
    <row r="195" spans="1:8" x14ac:dyDescent="0.25">
      <c r="A195" s="140" t="s">
        <v>260</v>
      </c>
      <c r="B195" s="163" t="s">
        <v>261</v>
      </c>
      <c r="C195" s="152">
        <v>0</v>
      </c>
      <c r="E195" s="174"/>
      <c r="F195" s="167" t="str">
        <f>IF($C$209=0,"",IF(C195="[for completion]","",C195/$C$209))</f>
        <v/>
      </c>
      <c r="G195" s="174"/>
      <c r="H195" s="138"/>
    </row>
    <row r="196" spans="1:8" x14ac:dyDescent="0.25">
      <c r="A196" s="140" t="s">
        <v>262</v>
      </c>
      <c r="B196" s="163" t="s">
        <v>263</v>
      </c>
      <c r="C196" s="152">
        <v>0</v>
      </c>
      <c r="E196" s="174"/>
      <c r="F196" s="167" t="str">
        <f>IF($C$209=0,"",IF(C196="[for completion]","",C196/$C$209))</f>
        <v/>
      </c>
      <c r="G196" s="174"/>
      <c r="H196" s="138"/>
    </row>
    <row r="197" spans="1:8" x14ac:dyDescent="0.25">
      <c r="A197" s="140" t="s">
        <v>264</v>
      </c>
      <c r="B197" s="163" t="s">
        <v>265</v>
      </c>
      <c r="C197" s="152">
        <v>0</v>
      </c>
      <c r="E197" s="174"/>
      <c r="F197" s="167" t="str">
        <f>IF($C$209=0,"",IF(C197="[for completion]","",C197/$C$209))</f>
        <v/>
      </c>
      <c r="G197" s="174"/>
      <c r="H197" s="138"/>
    </row>
    <row r="198" spans="1:8" x14ac:dyDescent="0.25">
      <c r="A198" s="140" t="s">
        <v>266</v>
      </c>
      <c r="B198" s="140" t="s">
        <v>267</v>
      </c>
      <c r="C198" s="152">
        <v>0</v>
      </c>
      <c r="E198" s="174"/>
      <c r="F198" s="167" t="str">
        <f>IF($C$209=0,"",IF(C198="[for completion]","",C198/$C$209))</f>
        <v/>
      </c>
      <c r="G198" s="174"/>
      <c r="H198" s="138"/>
    </row>
    <row r="199" spans="1:8" x14ac:dyDescent="0.25">
      <c r="A199" s="140" t="s">
        <v>268</v>
      </c>
      <c r="B199" s="163" t="s">
        <v>269</v>
      </c>
      <c r="C199" s="152">
        <v>0</v>
      </c>
      <c r="E199" s="174"/>
      <c r="F199" s="167" t="str">
        <f>IF($C$209=0,"",IF(C199="[for completion]","",C199/$C$209))</f>
        <v/>
      </c>
      <c r="G199" s="174"/>
      <c r="H199" s="138"/>
    </row>
    <row r="200" spans="1:8" x14ac:dyDescent="0.25">
      <c r="A200" s="140" t="s">
        <v>270</v>
      </c>
      <c r="B200" s="163" t="s">
        <v>271</v>
      </c>
      <c r="C200" s="152">
        <v>0</v>
      </c>
      <c r="E200" s="174"/>
      <c r="F200" s="167" t="str">
        <f>IF($C$209=0,"",IF(C200="[for completion]","",C200/$C$209))</f>
        <v/>
      </c>
      <c r="G200" s="174"/>
      <c r="H200" s="138"/>
    </row>
    <row r="201" spans="1:8" x14ac:dyDescent="0.25">
      <c r="A201" s="140" t="s">
        <v>272</v>
      </c>
      <c r="B201" s="163" t="s">
        <v>273</v>
      </c>
      <c r="C201" s="152">
        <v>0</v>
      </c>
      <c r="E201" s="174"/>
      <c r="F201" s="167" t="str">
        <f>IF($C$209=0,"",IF(C201="[for completion]","",C201/$C$209))</f>
        <v/>
      </c>
      <c r="G201" s="174"/>
      <c r="H201" s="138"/>
    </row>
    <row r="202" spans="1:8" x14ac:dyDescent="0.25">
      <c r="A202" s="140" t="s">
        <v>274</v>
      </c>
      <c r="B202" s="163" t="s">
        <v>275</v>
      </c>
      <c r="C202" s="152">
        <v>0</v>
      </c>
      <c r="E202" s="174"/>
      <c r="F202" s="167" t="str">
        <f>IF($C$209=0,"",IF(C202="[for completion]","",C202/$C$209))</f>
        <v/>
      </c>
      <c r="G202" s="174"/>
      <c r="H202" s="138"/>
    </row>
    <row r="203" spans="1:8" x14ac:dyDescent="0.25">
      <c r="A203" s="140" t="s">
        <v>276</v>
      </c>
      <c r="B203" s="163" t="s">
        <v>277</v>
      </c>
      <c r="C203" s="152">
        <v>0</v>
      </c>
      <c r="E203" s="174"/>
      <c r="F203" s="167" t="str">
        <f>IF($C$209=0,"",IF(C203="[for completion]","",C203/$C$209))</f>
        <v/>
      </c>
      <c r="G203" s="174"/>
      <c r="H203" s="138"/>
    </row>
    <row r="204" spans="1:8" x14ac:dyDescent="0.25">
      <c r="A204" s="140" t="s">
        <v>278</v>
      </c>
      <c r="B204" s="163" t="s">
        <v>279</v>
      </c>
      <c r="C204" s="152">
        <v>0</v>
      </c>
      <c r="E204" s="174"/>
      <c r="F204" s="167" t="str">
        <f>IF($C$209=0,"",IF(C204="[for completion]","",C204/$C$209))</f>
        <v/>
      </c>
      <c r="G204" s="174"/>
      <c r="H204" s="138"/>
    </row>
    <row r="205" spans="1:8" x14ac:dyDescent="0.25">
      <c r="A205" s="140" t="s">
        <v>280</v>
      </c>
      <c r="B205" s="163" t="s">
        <v>281</v>
      </c>
      <c r="C205" s="152">
        <v>0</v>
      </c>
      <c r="E205" s="174"/>
      <c r="F205" s="167" t="str">
        <f>IF($C$209=0,"",IF(C205="[for completion]","",C205/$C$209))</f>
        <v/>
      </c>
      <c r="G205" s="174"/>
      <c r="H205" s="138"/>
    </row>
    <row r="206" spans="1:8" x14ac:dyDescent="0.25">
      <c r="A206" s="140" t="s">
        <v>282</v>
      </c>
      <c r="B206" s="163" t="s">
        <v>283</v>
      </c>
      <c r="C206" s="152">
        <v>0</v>
      </c>
      <c r="E206" s="174"/>
      <c r="F206" s="167" t="str">
        <f>IF($C$209=0,"",IF(C206="[for completion]","",C206/$C$209))</f>
        <v/>
      </c>
      <c r="G206" s="174"/>
      <c r="H206" s="138"/>
    </row>
    <row r="207" spans="1:8" x14ac:dyDescent="0.25">
      <c r="A207" s="140" t="s">
        <v>284</v>
      </c>
      <c r="B207" s="163" t="s">
        <v>70</v>
      </c>
      <c r="C207" s="152">
        <v>0</v>
      </c>
      <c r="E207" s="174"/>
      <c r="F207" s="167" t="str">
        <f>IF($C$209=0,"",IF(C207="[for completion]","",C207/$C$209))</f>
        <v/>
      </c>
      <c r="G207" s="174"/>
      <c r="H207" s="138"/>
    </row>
    <row r="208" spans="1:8" x14ac:dyDescent="0.25">
      <c r="A208" s="140" t="s">
        <v>285</v>
      </c>
      <c r="B208" s="177" t="s">
        <v>286</v>
      </c>
      <c r="C208" s="152">
        <v>20</v>
      </c>
      <c r="D208" s="163"/>
      <c r="E208" s="174"/>
      <c r="F208" s="176" t="s">
        <v>143</v>
      </c>
      <c r="G208" s="174"/>
      <c r="H208" s="138"/>
    </row>
    <row r="209" spans="1:8" outlineLevel="1" x14ac:dyDescent="0.25">
      <c r="A209" s="140" t="s">
        <v>287</v>
      </c>
      <c r="B209" s="141" t="s">
        <v>179</v>
      </c>
      <c r="C209" s="164"/>
      <c r="E209" s="174"/>
      <c r="F209" s="175"/>
      <c r="G209" s="174"/>
      <c r="H209" s="138"/>
    </row>
    <row r="210" spans="1:8" outlineLevel="1" x14ac:dyDescent="0.25">
      <c r="A210" s="140" t="s">
        <v>1306</v>
      </c>
      <c r="B210" s="141" t="s">
        <v>179</v>
      </c>
      <c r="C210" s="169"/>
      <c r="E210" s="174"/>
      <c r="F210" s="167" t="str">
        <f>IF($C$209=0,"",IF(C210="[for completion]","",C210/$C$209))</f>
        <v/>
      </c>
      <c r="G210" s="174"/>
      <c r="H210" s="138"/>
    </row>
    <row r="211" spans="1:8" outlineLevel="1" x14ac:dyDescent="0.25">
      <c r="A211" s="140" t="s">
        <v>288</v>
      </c>
      <c r="B211" s="141" t="s">
        <v>179</v>
      </c>
      <c r="C211" s="169"/>
      <c r="E211" s="174"/>
      <c r="F211" s="167" t="str">
        <f>IF($C$209=0,"",IF(C211="[for completion]","",C211/$C$209))</f>
        <v/>
      </c>
      <c r="G211" s="174"/>
      <c r="H211" s="138"/>
    </row>
    <row r="212" spans="1:8" outlineLevel="1" x14ac:dyDescent="0.25">
      <c r="A212" s="140" t="s">
        <v>289</v>
      </c>
      <c r="B212" s="141" t="s">
        <v>179</v>
      </c>
      <c r="C212" s="169"/>
      <c r="E212" s="174"/>
      <c r="F212" s="167" t="str">
        <f>IF($C$209=0,"",IF(C212="[for completion]","",C212/$C$209))</f>
        <v/>
      </c>
      <c r="G212" s="174"/>
      <c r="H212" s="138"/>
    </row>
    <row r="213" spans="1:8" outlineLevel="1" x14ac:dyDescent="0.25">
      <c r="A213" s="140" t="s">
        <v>290</v>
      </c>
      <c r="B213" s="141" t="s">
        <v>179</v>
      </c>
      <c r="C213" s="169"/>
      <c r="E213" s="174"/>
      <c r="F213" s="167" t="str">
        <f>IF($C$209=0,"",IF(C213="[for completion]","",C213/$C$209))</f>
        <v/>
      </c>
      <c r="G213" s="174"/>
      <c r="H213" s="138"/>
    </row>
    <row r="214" spans="1:8" outlineLevel="1" x14ac:dyDescent="0.25">
      <c r="A214" s="140" t="s">
        <v>291</v>
      </c>
      <c r="B214" s="141" t="s">
        <v>179</v>
      </c>
      <c r="C214" s="169"/>
      <c r="E214" s="174"/>
      <c r="F214" s="167" t="str">
        <f>IF($C$209=0,"",IF(C214="[for completion]","",C214/$C$209))</f>
        <v/>
      </c>
      <c r="G214" s="174"/>
      <c r="H214" s="138"/>
    </row>
    <row r="215" spans="1:8" outlineLevel="1" x14ac:dyDescent="0.25">
      <c r="A215" s="140" t="s">
        <v>292</v>
      </c>
      <c r="B215" s="141" t="s">
        <v>179</v>
      </c>
      <c r="C215" s="169"/>
      <c r="E215" s="174"/>
      <c r="F215" s="167" t="str">
        <f>IF($C$209=0,"",IF(C215="[for completion]","",C215/$C$209))</f>
        <v/>
      </c>
      <c r="G215" s="174"/>
      <c r="H215" s="138"/>
    </row>
    <row r="216" spans="1:8" ht="15" customHeight="1" x14ac:dyDescent="0.25">
      <c r="A216" s="145"/>
      <c r="B216" s="146" t="s">
        <v>1305</v>
      </c>
      <c r="C216" s="145" t="s">
        <v>59</v>
      </c>
      <c r="D216" s="145"/>
      <c r="E216" s="144"/>
      <c r="F216" s="143" t="s">
        <v>293</v>
      </c>
      <c r="G216" s="143" t="s">
        <v>294</v>
      </c>
      <c r="H216" s="138"/>
    </row>
    <row r="217" spans="1:8" x14ac:dyDescent="0.25">
      <c r="A217" s="140" t="s">
        <v>295</v>
      </c>
      <c r="B217" s="173" t="s">
        <v>296</v>
      </c>
      <c r="C217" s="152">
        <v>20</v>
      </c>
      <c r="E217" s="168"/>
      <c r="F217" s="172">
        <f>IF($C$38=0,"",IF(C217="[for completion]","",IF(C217="","",C217/$C$38)))</f>
        <v>6.8274572017263738E-3</v>
      </c>
      <c r="G217" s="172">
        <f>IF($C$39=0,"",IF(C217="[for completion]","",IF(C217="","",C217/$C$39)))</f>
        <v>8.8888888888888889E-3</v>
      </c>
      <c r="H217" s="138"/>
    </row>
    <row r="218" spans="1:8" x14ac:dyDescent="0.25">
      <c r="A218" s="140" t="s">
        <v>297</v>
      </c>
      <c r="B218" s="173" t="s">
        <v>298</v>
      </c>
      <c r="C218" s="152">
        <v>0</v>
      </c>
      <c r="E218" s="168"/>
      <c r="F218" s="172">
        <f>IF($C$38=0,"",IF(C218="[for completion]","",IF(C218="","",C218/$C$38)))</f>
        <v>0</v>
      </c>
      <c r="G218" s="172">
        <f>IF($C$39=0,"",IF(C218="[for completion]","",IF(C218="","",C218/$C$39)))</f>
        <v>0</v>
      </c>
      <c r="H218" s="138"/>
    </row>
    <row r="219" spans="1:8" x14ac:dyDescent="0.25">
      <c r="A219" s="140" t="s">
        <v>299</v>
      </c>
      <c r="B219" s="173" t="s">
        <v>70</v>
      </c>
      <c r="C219" s="152">
        <v>0</v>
      </c>
      <c r="E219" s="168"/>
      <c r="F219" s="172">
        <f>IF($C$38=0,"",IF(C219="[for completion]","",IF(C219="","",C219/$C$38)))</f>
        <v>0</v>
      </c>
      <c r="G219" s="172">
        <f>IF($C$39=0,"",IF(C219="[for completion]","",IF(C219="","",C219/$C$39)))</f>
        <v>0</v>
      </c>
      <c r="H219" s="138"/>
    </row>
    <row r="220" spans="1:8" x14ac:dyDescent="0.25">
      <c r="A220" s="140" t="s">
        <v>300</v>
      </c>
      <c r="B220" s="171" t="s">
        <v>72</v>
      </c>
      <c r="C220" s="169">
        <f>SUM(C217:C219)</f>
        <v>20</v>
      </c>
      <c r="E220" s="168"/>
      <c r="F220" s="170">
        <f>SUM(F217:F219)</f>
        <v>6.8274572017263738E-3</v>
      </c>
      <c r="G220" s="170">
        <f>SUM(G217:G219)</f>
        <v>8.8888888888888889E-3</v>
      </c>
      <c r="H220" s="138"/>
    </row>
    <row r="221" spans="1:8" outlineLevel="1" x14ac:dyDescent="0.25">
      <c r="A221" s="140" t="s">
        <v>301</v>
      </c>
      <c r="B221" s="141" t="s">
        <v>179</v>
      </c>
      <c r="C221" s="169"/>
      <c r="E221" s="168"/>
      <c r="F221" s="167" t="str">
        <f>IF($C$38=0,"",IF(C221="[for completion]","",IF(C221="","",C221/$C$38)))</f>
        <v/>
      </c>
      <c r="G221" s="167" t="str">
        <f>IF($C$39=0,"",IF(C221="[for completion]","",IF(C221="","",C221/$C$39)))</f>
        <v/>
      </c>
      <c r="H221" s="138"/>
    </row>
    <row r="222" spans="1:8" outlineLevel="1" x14ac:dyDescent="0.25">
      <c r="A222" s="140" t="s">
        <v>302</v>
      </c>
      <c r="B222" s="141" t="s">
        <v>179</v>
      </c>
      <c r="C222" s="169"/>
      <c r="E222" s="168"/>
      <c r="F222" s="167" t="str">
        <f>IF($C$38=0,"",IF(C222="[for completion]","",IF(C222="","",C222/$C$38)))</f>
        <v/>
      </c>
      <c r="G222" s="167" t="str">
        <f>IF($C$39=0,"",IF(C222="[for completion]","",IF(C222="","",C222/$C$39)))</f>
        <v/>
      </c>
      <c r="H222" s="138"/>
    </row>
    <row r="223" spans="1:8" outlineLevel="1" x14ac:dyDescent="0.25">
      <c r="A223" s="140" t="s">
        <v>303</v>
      </c>
      <c r="B223" s="141" t="s">
        <v>179</v>
      </c>
      <c r="C223" s="169"/>
      <c r="E223" s="168"/>
      <c r="F223" s="167" t="str">
        <f>IF($C$38=0,"",IF(C223="[for completion]","",IF(C223="","",C223/$C$38)))</f>
        <v/>
      </c>
      <c r="G223" s="167" t="str">
        <f>IF($C$39=0,"",IF(C223="[for completion]","",IF(C223="","",C223/$C$39)))</f>
        <v/>
      </c>
      <c r="H223" s="138"/>
    </row>
    <row r="224" spans="1:8" outlineLevel="1" x14ac:dyDescent="0.25">
      <c r="A224" s="140" t="s">
        <v>304</v>
      </c>
      <c r="B224" s="141" t="s">
        <v>179</v>
      </c>
      <c r="C224" s="169"/>
      <c r="E224" s="168"/>
      <c r="F224" s="167" t="str">
        <f>IF($C$38=0,"",IF(C224="[for completion]","",IF(C224="","",C224/$C$38)))</f>
        <v/>
      </c>
      <c r="G224" s="167" t="str">
        <f>IF($C$39=0,"",IF(C224="[for completion]","",IF(C224="","",C224/$C$39)))</f>
        <v/>
      </c>
      <c r="H224" s="138"/>
    </row>
    <row r="225" spans="1:8" outlineLevel="1" x14ac:dyDescent="0.25">
      <c r="A225" s="140" t="s">
        <v>305</v>
      </c>
      <c r="B225" s="141" t="s">
        <v>179</v>
      </c>
      <c r="C225" s="169"/>
      <c r="E225" s="168"/>
      <c r="F225" s="167" t="str">
        <f>IF($C$38=0,"",IF(C225="[for completion]","",IF(C225="","",C225/$C$38)))</f>
        <v/>
      </c>
      <c r="G225" s="167" t="str">
        <f>IF($C$39=0,"",IF(C225="[for completion]","",IF(C225="","",C225/$C$39)))</f>
        <v/>
      </c>
    </row>
    <row r="226" spans="1:8" outlineLevel="1" x14ac:dyDescent="0.25">
      <c r="A226" s="140" t="s">
        <v>306</v>
      </c>
      <c r="B226" s="141" t="s">
        <v>179</v>
      </c>
      <c r="C226" s="169"/>
      <c r="E226" s="163"/>
      <c r="F226" s="167" t="str">
        <f>IF($C$38=0,"",IF(C226="[for completion]","",IF(C226="","",C226/$C$38)))</f>
        <v/>
      </c>
      <c r="G226" s="167" t="str">
        <f>IF($C$39=0,"",IF(C226="[for completion]","",IF(C226="","",C226/$C$39)))</f>
        <v/>
      </c>
    </row>
    <row r="227" spans="1:8" outlineLevel="1" x14ac:dyDescent="0.25">
      <c r="A227" s="140" t="s">
        <v>307</v>
      </c>
      <c r="B227" s="141" t="s">
        <v>179</v>
      </c>
      <c r="C227" s="169"/>
      <c r="E227" s="168"/>
      <c r="F227" s="167" t="str">
        <f>IF($C$38=0,"",IF(C227="[for completion]","",IF(C227="","",C227/$C$38)))</f>
        <v/>
      </c>
      <c r="G227" s="167" t="str">
        <f>IF($C$39=0,"",IF(C227="[for completion]","",IF(C227="","",C227/$C$39)))</f>
        <v/>
      </c>
    </row>
    <row r="228" spans="1:8" ht="15" customHeight="1" x14ac:dyDescent="0.25">
      <c r="A228" s="145"/>
      <c r="B228" s="146" t="s">
        <v>1304</v>
      </c>
      <c r="C228" s="145"/>
      <c r="D228" s="145"/>
      <c r="E228" s="144"/>
      <c r="F228" s="143"/>
      <c r="G228" s="143"/>
    </row>
    <row r="229" spans="1:8" ht="28.8" x14ac:dyDescent="0.25">
      <c r="A229" s="140" t="s">
        <v>308</v>
      </c>
      <c r="B229" s="163" t="s">
        <v>1303</v>
      </c>
      <c r="C229" s="166" t="s">
        <v>309</v>
      </c>
    </row>
    <row r="230" spans="1:8" ht="15" customHeight="1" x14ac:dyDescent="0.25">
      <c r="A230" s="145"/>
      <c r="B230" s="146" t="s">
        <v>310</v>
      </c>
      <c r="C230" s="145"/>
      <c r="D230" s="145"/>
      <c r="E230" s="144"/>
      <c r="F230" s="143"/>
      <c r="G230" s="143"/>
    </row>
    <row r="231" spans="1:8" x14ac:dyDescent="0.25">
      <c r="A231" s="140" t="s">
        <v>311</v>
      </c>
      <c r="B231" s="140" t="s">
        <v>312</v>
      </c>
      <c r="C231" s="152">
        <v>0</v>
      </c>
      <c r="E231" s="163"/>
    </row>
    <row r="232" spans="1:8" x14ac:dyDescent="0.3">
      <c r="A232" s="140" t="s">
        <v>313</v>
      </c>
      <c r="B232" s="165" t="s">
        <v>314</v>
      </c>
      <c r="C232" s="152">
        <v>0</v>
      </c>
      <c r="E232" s="163"/>
    </row>
    <row r="233" spans="1:8" x14ac:dyDescent="0.3">
      <c r="A233" s="140" t="s">
        <v>315</v>
      </c>
      <c r="B233" s="165" t="s">
        <v>316</v>
      </c>
      <c r="C233" s="152">
        <v>0</v>
      </c>
      <c r="E233" s="163"/>
    </row>
    <row r="234" spans="1:8" outlineLevel="1" x14ac:dyDescent="0.25">
      <c r="A234" s="140" t="s">
        <v>317</v>
      </c>
      <c r="B234" s="142" t="s">
        <v>318</v>
      </c>
      <c r="C234" s="164"/>
      <c r="D234" s="163"/>
      <c r="E234" s="163"/>
    </row>
    <row r="235" spans="1:8" outlineLevel="1" x14ac:dyDescent="0.25">
      <c r="A235" s="140" t="s">
        <v>319</v>
      </c>
      <c r="B235" s="142" t="s">
        <v>320</v>
      </c>
      <c r="C235" s="164"/>
      <c r="D235" s="163"/>
      <c r="E235" s="163"/>
    </row>
    <row r="236" spans="1:8" outlineLevel="1" x14ac:dyDescent="0.25">
      <c r="A236" s="140" t="s">
        <v>321</v>
      </c>
      <c r="B236" s="142" t="s">
        <v>322</v>
      </c>
      <c r="C236" s="163"/>
      <c r="D236" s="163"/>
      <c r="E236" s="163"/>
    </row>
    <row r="237" spans="1:8" outlineLevel="1" x14ac:dyDescent="0.25">
      <c r="A237" s="140" t="s">
        <v>323</v>
      </c>
      <c r="C237" s="163"/>
      <c r="D237" s="163"/>
      <c r="E237" s="163"/>
    </row>
    <row r="238" spans="1:8" outlineLevel="1" x14ac:dyDescent="0.25">
      <c r="A238" s="140" t="s">
        <v>324</v>
      </c>
      <c r="C238" s="163"/>
      <c r="D238" s="163"/>
      <c r="E238" s="163"/>
    </row>
    <row r="239" spans="1:8" outlineLevel="1" x14ac:dyDescent="0.3">
      <c r="A239" s="145"/>
      <c r="B239" s="146" t="s">
        <v>325</v>
      </c>
      <c r="C239" s="145"/>
      <c r="D239" s="145"/>
      <c r="E239" s="145"/>
      <c r="F239" s="145"/>
      <c r="G239" s="145"/>
      <c r="H239" s="161"/>
    </row>
    <row r="240" spans="1:8" ht="28.8" outlineLevel="1" x14ac:dyDescent="0.3">
      <c r="A240" s="140" t="s">
        <v>326</v>
      </c>
      <c r="B240" s="140" t="s">
        <v>1302</v>
      </c>
      <c r="G240" s="161"/>
      <c r="H240" s="161"/>
    </row>
    <row r="241" spans="1:8" outlineLevel="1" x14ac:dyDescent="0.3">
      <c r="A241" s="140" t="s">
        <v>327</v>
      </c>
      <c r="B241" s="140" t="s">
        <v>328</v>
      </c>
      <c r="G241" s="161"/>
      <c r="H241" s="161"/>
    </row>
    <row r="242" spans="1:8" outlineLevel="1" x14ac:dyDescent="0.3">
      <c r="A242" s="140" t="s">
        <v>329</v>
      </c>
      <c r="B242" s="140" t="s">
        <v>330</v>
      </c>
      <c r="G242" s="161"/>
      <c r="H242" s="161"/>
    </row>
    <row r="243" spans="1:8" ht="28.8" outlineLevel="1" x14ac:dyDescent="0.3">
      <c r="A243" s="140" t="s">
        <v>331</v>
      </c>
      <c r="B243" s="140" t="s">
        <v>1301</v>
      </c>
      <c r="G243" s="161"/>
      <c r="H243" s="161"/>
    </row>
    <row r="244" spans="1:8" outlineLevel="1" x14ac:dyDescent="0.3">
      <c r="A244" s="140" t="s">
        <v>332</v>
      </c>
      <c r="B244" s="140" t="s">
        <v>333</v>
      </c>
      <c r="C244" s="162"/>
      <c r="D244" s="162"/>
      <c r="E244" s="155"/>
      <c r="G244" s="161"/>
      <c r="H244" s="161"/>
    </row>
    <row r="245" spans="1:8" outlineLevel="1" x14ac:dyDescent="0.3">
      <c r="A245" s="140" t="s">
        <v>334</v>
      </c>
      <c r="B245" s="140" t="s">
        <v>1300</v>
      </c>
      <c r="C245" s="155"/>
      <c r="G245" s="161"/>
      <c r="H245" s="161"/>
    </row>
    <row r="246" spans="1:8" outlineLevel="1" x14ac:dyDescent="0.3">
      <c r="A246" s="140" t="s">
        <v>335</v>
      </c>
      <c r="B246" s="140" t="s">
        <v>1299</v>
      </c>
      <c r="G246" s="161"/>
      <c r="H246" s="161"/>
    </row>
    <row r="247" spans="1:8" outlineLevel="1" x14ac:dyDescent="0.3">
      <c r="A247" s="140" t="s">
        <v>336</v>
      </c>
      <c r="D247" s="161"/>
      <c r="E247" s="161"/>
      <c r="F247" s="161"/>
      <c r="G247" s="161"/>
      <c r="H247" s="161"/>
    </row>
    <row r="248" spans="1:8" outlineLevel="1" x14ac:dyDescent="0.3">
      <c r="A248" s="140" t="s">
        <v>337</v>
      </c>
      <c r="D248" s="161"/>
      <c r="E248" s="161"/>
      <c r="F248" s="161"/>
      <c r="G248" s="161"/>
      <c r="H248" s="161"/>
    </row>
    <row r="249" spans="1:8" outlineLevel="1" x14ac:dyDescent="0.3">
      <c r="A249" s="140" t="s">
        <v>338</v>
      </c>
      <c r="D249" s="161"/>
      <c r="E249" s="161"/>
      <c r="F249" s="161"/>
      <c r="G249" s="161"/>
      <c r="H249" s="161"/>
    </row>
    <row r="250" spans="1:8" outlineLevel="1" x14ac:dyDescent="0.3">
      <c r="A250" s="140" t="s">
        <v>339</v>
      </c>
      <c r="D250" s="161"/>
      <c r="E250" s="161"/>
      <c r="F250" s="161"/>
      <c r="G250" s="161"/>
      <c r="H250" s="161"/>
    </row>
    <row r="251" spans="1:8" outlineLevel="1" x14ac:dyDescent="0.3">
      <c r="A251" s="140" t="s">
        <v>340</v>
      </c>
      <c r="D251" s="161"/>
      <c r="E251" s="161"/>
      <c r="F251" s="161"/>
      <c r="G251" s="161"/>
      <c r="H251" s="161"/>
    </row>
    <row r="252" spans="1:8" outlineLevel="1" x14ac:dyDescent="0.3">
      <c r="A252" s="140" t="s">
        <v>341</v>
      </c>
      <c r="D252" s="161"/>
      <c r="E252" s="161"/>
      <c r="F252" s="161"/>
      <c r="G252" s="161"/>
      <c r="H252" s="161"/>
    </row>
    <row r="253" spans="1:8" outlineLevel="1" x14ac:dyDescent="0.3">
      <c r="A253" s="140" t="s">
        <v>342</v>
      </c>
      <c r="D253" s="161"/>
      <c r="E253" s="161"/>
      <c r="F253" s="161"/>
      <c r="G253" s="161"/>
      <c r="H253" s="161"/>
    </row>
    <row r="254" spans="1:8" outlineLevel="1" x14ac:dyDescent="0.3">
      <c r="A254" s="140" t="s">
        <v>343</v>
      </c>
      <c r="D254" s="161"/>
      <c r="E254" s="161"/>
      <c r="F254" s="161"/>
      <c r="G254" s="161"/>
      <c r="H254" s="161"/>
    </row>
    <row r="255" spans="1:8" outlineLevel="1" x14ac:dyDescent="0.3">
      <c r="A255" s="140" t="s">
        <v>344</v>
      </c>
      <c r="D255" s="161"/>
      <c r="E255" s="161"/>
      <c r="F255" s="161"/>
      <c r="G255" s="161"/>
      <c r="H255" s="161"/>
    </row>
    <row r="256" spans="1:8" outlineLevel="1" x14ac:dyDescent="0.3">
      <c r="A256" s="140" t="s">
        <v>345</v>
      </c>
      <c r="D256" s="161"/>
      <c r="E256" s="161"/>
      <c r="F256" s="161"/>
      <c r="G256" s="161"/>
      <c r="H256" s="161"/>
    </row>
    <row r="257" spans="1:8" outlineLevel="1" x14ac:dyDescent="0.3">
      <c r="A257" s="140" t="s">
        <v>346</v>
      </c>
      <c r="D257" s="161"/>
      <c r="E257" s="161"/>
      <c r="F257" s="161"/>
      <c r="G257" s="161"/>
      <c r="H257" s="161"/>
    </row>
    <row r="258" spans="1:8" outlineLevel="1" x14ac:dyDescent="0.3">
      <c r="A258" s="140" t="s">
        <v>347</v>
      </c>
      <c r="D258" s="161"/>
      <c r="E258" s="161"/>
      <c r="F258" s="161"/>
      <c r="G258" s="161"/>
      <c r="H258" s="161"/>
    </row>
    <row r="259" spans="1:8" outlineLevel="1" x14ac:dyDescent="0.3">
      <c r="A259" s="140" t="s">
        <v>348</v>
      </c>
      <c r="D259" s="161"/>
      <c r="E259" s="161"/>
      <c r="F259" s="161"/>
      <c r="G259" s="161"/>
      <c r="H259" s="161"/>
    </row>
    <row r="260" spans="1:8" outlineLevel="1" x14ac:dyDescent="0.3">
      <c r="A260" s="140" t="s">
        <v>349</v>
      </c>
      <c r="D260" s="161"/>
      <c r="E260" s="161"/>
      <c r="F260" s="161"/>
      <c r="G260" s="161"/>
      <c r="H260" s="161"/>
    </row>
    <row r="261" spans="1:8" outlineLevel="1" x14ac:dyDescent="0.3">
      <c r="A261" s="140" t="s">
        <v>350</v>
      </c>
      <c r="D261" s="161"/>
      <c r="E261" s="161"/>
      <c r="F261" s="161"/>
      <c r="G261" s="161"/>
      <c r="H261" s="161"/>
    </row>
    <row r="262" spans="1:8" outlineLevel="1" x14ac:dyDescent="0.3">
      <c r="A262" s="140" t="s">
        <v>351</v>
      </c>
      <c r="D262" s="161"/>
      <c r="E262" s="161"/>
      <c r="F262" s="161"/>
      <c r="G262" s="161"/>
      <c r="H262" s="161"/>
    </row>
    <row r="263" spans="1:8" outlineLevel="1" x14ac:dyDescent="0.3">
      <c r="A263" s="140" t="s">
        <v>352</v>
      </c>
      <c r="D263" s="161"/>
      <c r="E263" s="161"/>
      <c r="F263" s="161"/>
      <c r="G263" s="161"/>
      <c r="H263" s="161"/>
    </row>
    <row r="264" spans="1:8" outlineLevel="1" x14ac:dyDescent="0.3">
      <c r="A264" s="140" t="s">
        <v>353</v>
      </c>
      <c r="D264" s="161"/>
      <c r="E264" s="161"/>
      <c r="F264" s="161"/>
      <c r="G264" s="161"/>
      <c r="H264" s="161"/>
    </row>
    <row r="265" spans="1:8" outlineLevel="1" x14ac:dyDescent="0.3">
      <c r="A265" s="140" t="s">
        <v>354</v>
      </c>
      <c r="D265" s="161"/>
      <c r="E265" s="161"/>
      <c r="F265" s="161"/>
      <c r="G265" s="161"/>
      <c r="H265" s="161"/>
    </row>
    <row r="266" spans="1:8" outlineLevel="1" x14ac:dyDescent="0.3">
      <c r="A266" s="140" t="s">
        <v>355</v>
      </c>
      <c r="D266" s="161"/>
      <c r="E266" s="161"/>
      <c r="F266" s="161"/>
      <c r="G266" s="161"/>
      <c r="H266" s="161"/>
    </row>
    <row r="267" spans="1:8" outlineLevel="1" x14ac:dyDescent="0.3">
      <c r="A267" s="140" t="s">
        <v>356</v>
      </c>
      <c r="D267" s="161"/>
      <c r="E267" s="161"/>
      <c r="F267" s="161"/>
      <c r="G267" s="161"/>
      <c r="H267" s="161"/>
    </row>
    <row r="268" spans="1:8" outlineLevel="1" x14ac:dyDescent="0.3">
      <c r="A268" s="140" t="s">
        <v>357</v>
      </c>
      <c r="D268" s="161"/>
      <c r="E268" s="161"/>
      <c r="F268" s="161"/>
      <c r="G268" s="161"/>
      <c r="H268" s="161"/>
    </row>
    <row r="269" spans="1:8" outlineLevel="1" x14ac:dyDescent="0.3">
      <c r="A269" s="140" t="s">
        <v>358</v>
      </c>
      <c r="D269" s="161"/>
      <c r="E269" s="161"/>
      <c r="F269" s="161"/>
      <c r="G269" s="161"/>
      <c r="H269" s="161"/>
    </row>
    <row r="270" spans="1:8" outlineLevel="1" x14ac:dyDescent="0.3">
      <c r="A270" s="140" t="s">
        <v>359</v>
      </c>
      <c r="D270" s="161"/>
      <c r="E270" s="161"/>
      <c r="F270" s="161"/>
      <c r="G270" s="161"/>
      <c r="H270" s="161"/>
    </row>
    <row r="271" spans="1:8" outlineLevel="1" x14ac:dyDescent="0.3">
      <c r="A271" s="140" t="s">
        <v>360</v>
      </c>
      <c r="D271" s="161"/>
      <c r="E271" s="161"/>
      <c r="F271" s="161"/>
      <c r="G271" s="161"/>
      <c r="H271" s="161"/>
    </row>
    <row r="272" spans="1:8" outlineLevel="1" x14ac:dyDescent="0.3">
      <c r="A272" s="140" t="s">
        <v>361</v>
      </c>
      <c r="D272" s="161"/>
      <c r="E272" s="161"/>
      <c r="F272" s="161"/>
      <c r="G272" s="161"/>
      <c r="H272" s="161"/>
    </row>
    <row r="273" spans="1:8" outlineLevel="1" x14ac:dyDescent="0.3">
      <c r="A273" s="140" t="s">
        <v>362</v>
      </c>
      <c r="D273" s="161"/>
      <c r="E273" s="161"/>
      <c r="F273" s="161"/>
      <c r="G273" s="161"/>
      <c r="H273" s="161"/>
    </row>
    <row r="274" spans="1:8" outlineLevel="1" x14ac:dyDescent="0.3">
      <c r="A274" s="140" t="s">
        <v>363</v>
      </c>
      <c r="D274" s="161"/>
      <c r="E274" s="161"/>
      <c r="F274" s="161"/>
      <c r="G274" s="161"/>
      <c r="H274" s="161"/>
    </row>
    <row r="275" spans="1:8" outlineLevel="1" x14ac:dyDescent="0.3">
      <c r="A275" s="140" t="s">
        <v>364</v>
      </c>
      <c r="D275" s="161"/>
      <c r="E275" s="161"/>
      <c r="F275" s="161"/>
      <c r="G275" s="161"/>
      <c r="H275" s="161"/>
    </row>
    <row r="276" spans="1:8" outlineLevel="1" x14ac:dyDescent="0.3">
      <c r="A276" s="140" t="s">
        <v>365</v>
      </c>
      <c r="D276" s="161"/>
      <c r="E276" s="161"/>
      <c r="F276" s="161"/>
      <c r="G276" s="161"/>
      <c r="H276" s="161"/>
    </row>
    <row r="277" spans="1:8" outlineLevel="1" x14ac:dyDescent="0.3">
      <c r="A277" s="140" t="s">
        <v>366</v>
      </c>
      <c r="D277" s="161"/>
      <c r="E277" s="161"/>
      <c r="F277" s="161"/>
      <c r="G277" s="161"/>
      <c r="H277" s="161"/>
    </row>
    <row r="278" spans="1:8" outlineLevel="1" x14ac:dyDescent="0.3">
      <c r="A278" s="140" t="s">
        <v>367</v>
      </c>
      <c r="D278" s="161"/>
      <c r="E278" s="161"/>
      <c r="F278" s="161"/>
      <c r="G278" s="161"/>
      <c r="H278" s="161"/>
    </row>
    <row r="279" spans="1:8" outlineLevel="1" x14ac:dyDescent="0.3">
      <c r="A279" s="140" t="s">
        <v>368</v>
      </c>
      <c r="D279" s="161"/>
      <c r="E279" s="161"/>
      <c r="F279" s="161"/>
      <c r="G279" s="161"/>
      <c r="H279" s="161"/>
    </row>
    <row r="280" spans="1:8" outlineLevel="1" x14ac:dyDescent="0.3">
      <c r="A280" s="140" t="s">
        <v>369</v>
      </c>
      <c r="D280" s="161"/>
      <c r="E280" s="161"/>
      <c r="F280" s="161"/>
      <c r="G280" s="161"/>
      <c r="H280" s="161"/>
    </row>
    <row r="281" spans="1:8" outlineLevel="1" x14ac:dyDescent="0.3">
      <c r="A281" s="140" t="s">
        <v>370</v>
      </c>
      <c r="D281" s="161"/>
      <c r="E281" s="161"/>
      <c r="F281" s="161"/>
      <c r="G281" s="161"/>
      <c r="H281" s="161"/>
    </row>
    <row r="282" spans="1:8" outlineLevel="1" x14ac:dyDescent="0.3">
      <c r="A282" s="140" t="s">
        <v>371</v>
      </c>
      <c r="D282" s="161"/>
      <c r="E282" s="161"/>
      <c r="F282" s="161"/>
      <c r="G282" s="161"/>
      <c r="H282" s="161"/>
    </row>
    <row r="283" spans="1:8" outlineLevel="1" x14ac:dyDescent="0.3">
      <c r="A283" s="140" t="s">
        <v>372</v>
      </c>
      <c r="D283" s="161"/>
      <c r="E283" s="161"/>
      <c r="F283" s="161"/>
      <c r="G283" s="161"/>
      <c r="H283" s="161"/>
    </row>
    <row r="284" spans="1:8" outlineLevel="1" x14ac:dyDescent="0.3">
      <c r="A284" s="140" t="s">
        <v>373</v>
      </c>
      <c r="D284" s="161"/>
      <c r="E284" s="161"/>
      <c r="F284" s="161"/>
      <c r="G284" s="161"/>
      <c r="H284" s="161"/>
    </row>
    <row r="285" spans="1:8" ht="18" x14ac:dyDescent="0.25">
      <c r="A285" s="149"/>
      <c r="B285" s="149" t="s">
        <v>1298</v>
      </c>
      <c r="C285" s="149"/>
      <c r="D285" s="149"/>
      <c r="E285" s="149"/>
      <c r="F285" s="148"/>
      <c r="G285" s="147"/>
    </row>
    <row r="286" spans="1:8" ht="13.8" x14ac:dyDescent="0.25">
      <c r="A286" s="160" t="s">
        <v>1297</v>
      </c>
      <c r="B286" s="158"/>
      <c r="C286" s="158"/>
      <c r="D286" s="158"/>
      <c r="E286" s="158"/>
      <c r="F286" s="159"/>
      <c r="G286" s="158"/>
    </row>
    <row r="287" spans="1:8" ht="13.8" x14ac:dyDescent="0.25">
      <c r="A287" s="160" t="s">
        <v>1296</v>
      </c>
      <c r="B287" s="158"/>
      <c r="C287" s="158"/>
      <c r="D287" s="158"/>
      <c r="E287" s="158"/>
      <c r="F287" s="159"/>
      <c r="G287" s="158"/>
    </row>
    <row r="288" spans="1:8" x14ac:dyDescent="0.25">
      <c r="A288" s="140" t="s">
        <v>374</v>
      </c>
      <c r="B288" s="142" t="s">
        <v>1295</v>
      </c>
      <c r="C288" s="150">
        <f>ROW(B38)</f>
        <v>38</v>
      </c>
      <c r="D288" s="157"/>
      <c r="E288" s="157"/>
      <c r="F288" s="157"/>
      <c r="G288" s="157"/>
      <c r="H288" s="157"/>
    </row>
    <row r="289" spans="1:8" x14ac:dyDescent="0.25">
      <c r="A289" s="140" t="s">
        <v>375</v>
      </c>
      <c r="B289" s="142" t="s">
        <v>1294</v>
      </c>
      <c r="C289" s="150">
        <f>ROW(B39)</f>
        <v>39</v>
      </c>
      <c r="E289" s="157"/>
      <c r="F289" s="157"/>
    </row>
    <row r="290" spans="1:8" ht="28.8" x14ac:dyDescent="0.25">
      <c r="A290" s="140" t="s">
        <v>376</v>
      </c>
      <c r="B290" s="142" t="s">
        <v>1293</v>
      </c>
      <c r="C290" s="155" t="s">
        <v>1292</v>
      </c>
      <c r="G290" s="153"/>
      <c r="H290" s="153"/>
    </row>
    <row r="291" spans="1:8" x14ac:dyDescent="0.25">
      <c r="A291" s="140" t="s">
        <v>377</v>
      </c>
      <c r="B291" s="142" t="s">
        <v>1291</v>
      </c>
      <c r="C291" s="150" t="str">
        <f ca="1">IF(ISREF(INDIRECT("'B1. HTT Mortgage Assets'!A1")),ROW('B1. HTT Mortgage Assets'!B43)&amp;" for Mortgage Assets","")</f>
        <v>43 for Mortgage Assets</v>
      </c>
      <c r="D291" s="150"/>
      <c r="E291" s="153"/>
      <c r="F291" s="157"/>
    </row>
    <row r="292" spans="1:8" x14ac:dyDescent="0.25">
      <c r="A292" s="140" t="s">
        <v>378</v>
      </c>
      <c r="B292" s="142" t="s">
        <v>1290</v>
      </c>
      <c r="C292" s="150">
        <f>ROW(B52)</f>
        <v>52</v>
      </c>
      <c r="G292" s="153"/>
      <c r="H292" s="153"/>
    </row>
    <row r="293" spans="1:8" x14ac:dyDescent="0.3">
      <c r="A293" s="140" t="s">
        <v>379</v>
      </c>
      <c r="B293" s="142" t="s">
        <v>1289</v>
      </c>
      <c r="C293" s="156"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153"/>
      <c r="F293" s="150"/>
      <c r="G293" s="150"/>
    </row>
    <row r="294" spans="1:8" x14ac:dyDescent="0.3">
      <c r="A294" s="140" t="s">
        <v>380</v>
      </c>
      <c r="B294" s="142" t="s">
        <v>1288</v>
      </c>
      <c r="C294" s="156" t="s">
        <v>381</v>
      </c>
    </row>
    <row r="295" spans="1:8" x14ac:dyDescent="0.25">
      <c r="A295" s="140" t="s">
        <v>382</v>
      </c>
      <c r="B295" s="142" t="s">
        <v>1287</v>
      </c>
      <c r="C295" s="150" t="str">
        <f ca="1">IF(ISREF(INDIRECT("'B1. HTT Mortgage Assets'!A1")),ROW('B1. HTT Mortgage Assets'!B149)&amp;" for Mortgage Assets","")</f>
        <v>149 for Mortgage Assets</v>
      </c>
      <c r="D295" s="150"/>
      <c r="F295" s="150"/>
    </row>
    <row r="296" spans="1:8" x14ac:dyDescent="0.25">
      <c r="A296" s="140" t="s">
        <v>383</v>
      </c>
      <c r="B296" s="142" t="s">
        <v>1286</v>
      </c>
      <c r="C296" s="150">
        <f>ROW(B111)</f>
        <v>111</v>
      </c>
      <c r="F296" s="153"/>
    </row>
    <row r="297" spans="1:8" x14ac:dyDescent="0.25">
      <c r="A297" s="140" t="s">
        <v>384</v>
      </c>
      <c r="B297" s="142" t="s">
        <v>1285</v>
      </c>
      <c r="C297" s="150">
        <f>ROW(B163)</f>
        <v>163</v>
      </c>
      <c r="E297" s="153"/>
      <c r="F297" s="153"/>
    </row>
    <row r="298" spans="1:8" x14ac:dyDescent="0.25">
      <c r="A298" s="140" t="s">
        <v>385</v>
      </c>
      <c r="B298" s="142" t="s">
        <v>1284</v>
      </c>
      <c r="C298" s="150">
        <f>ROW(B137)</f>
        <v>137</v>
      </c>
      <c r="E298" s="153"/>
      <c r="F298" s="153"/>
    </row>
    <row r="299" spans="1:8" x14ac:dyDescent="0.25">
      <c r="A299" s="140" t="s">
        <v>386</v>
      </c>
      <c r="B299" s="142" t="s">
        <v>1283</v>
      </c>
      <c r="C299" s="155"/>
      <c r="E299" s="153"/>
    </row>
    <row r="300" spans="1:8" x14ac:dyDescent="0.25">
      <c r="A300" s="140" t="s">
        <v>387</v>
      </c>
      <c r="B300" s="142" t="s">
        <v>1282</v>
      </c>
      <c r="C300" s="150" t="s">
        <v>388</v>
      </c>
      <c r="D300" s="150" t="s">
        <v>1281</v>
      </c>
      <c r="E300" s="153"/>
      <c r="F300" s="154" t="s">
        <v>1280</v>
      </c>
    </row>
    <row r="301" spans="1:8" outlineLevel="1" x14ac:dyDescent="0.25">
      <c r="A301" s="140" t="s">
        <v>389</v>
      </c>
      <c r="B301" s="142" t="s">
        <v>1279</v>
      </c>
      <c r="C301" s="150" t="s">
        <v>390</v>
      </c>
    </row>
    <row r="302" spans="1:8" outlineLevel="1" x14ac:dyDescent="0.25">
      <c r="A302" s="140" t="s">
        <v>391</v>
      </c>
      <c r="B302" s="142" t="s">
        <v>1278</v>
      </c>
      <c r="C302" s="150" t="str">
        <f>ROW('C. HTT Harmonised Glossary'!B18)&amp;" for Harmonised Glossary"</f>
        <v>18 for Harmonised Glossary</v>
      </c>
    </row>
    <row r="303" spans="1:8" outlineLevel="1" x14ac:dyDescent="0.25">
      <c r="A303" s="140" t="s">
        <v>392</v>
      </c>
      <c r="B303" s="142" t="s">
        <v>1277</v>
      </c>
      <c r="C303" s="150">
        <f>ROW(B65)</f>
        <v>65</v>
      </c>
    </row>
    <row r="304" spans="1:8" outlineLevel="1" x14ac:dyDescent="0.25">
      <c r="A304" s="140" t="s">
        <v>393</v>
      </c>
      <c r="B304" s="142" t="s">
        <v>1276</v>
      </c>
      <c r="C304" s="150">
        <f>ROW(B88)</f>
        <v>88</v>
      </c>
    </row>
    <row r="305" spans="1:8" outlineLevel="1" x14ac:dyDescent="0.25">
      <c r="A305" s="140" t="s">
        <v>394</v>
      </c>
      <c r="B305" s="142" t="s">
        <v>1275</v>
      </c>
      <c r="C305" s="150" t="s">
        <v>395</v>
      </c>
      <c r="E305" s="153"/>
      <c r="H305" s="138"/>
    </row>
    <row r="306" spans="1:8" outlineLevel="1" x14ac:dyDescent="0.25">
      <c r="A306" s="140" t="s">
        <v>396</v>
      </c>
      <c r="B306" s="142" t="s">
        <v>1274</v>
      </c>
      <c r="C306" s="150">
        <v>44</v>
      </c>
      <c r="E306" s="153"/>
      <c r="H306" s="138"/>
    </row>
    <row r="307" spans="1:8" outlineLevel="1" x14ac:dyDescent="0.25">
      <c r="A307" s="140" t="s">
        <v>397</v>
      </c>
      <c r="B307" s="142" t="s">
        <v>1273</v>
      </c>
      <c r="C307" s="150" t="str">
        <f ca="1">IF(ISREF(INDIRECT("'B1. HTT Mortgage Assets'!A1")),ROW('B1. HTT Mortgage Assets'!B179)&amp; " for Mortgage Assets","")</f>
        <v>179 for Mortgage Assets</v>
      </c>
      <c r="E307" s="153"/>
      <c r="H307" s="138"/>
    </row>
    <row r="308" spans="1:8" outlineLevel="1" x14ac:dyDescent="0.25">
      <c r="A308" s="140" t="s">
        <v>398</v>
      </c>
      <c r="B308" s="142"/>
      <c r="E308" s="153"/>
      <c r="H308" s="138"/>
    </row>
    <row r="309" spans="1:8" outlineLevel="1" x14ac:dyDescent="0.25">
      <c r="A309" s="140" t="s">
        <v>399</v>
      </c>
      <c r="E309" s="153"/>
      <c r="H309" s="138"/>
    </row>
    <row r="310" spans="1:8" outlineLevel="1" x14ac:dyDescent="0.25">
      <c r="A310" s="140" t="s">
        <v>400</v>
      </c>
      <c r="H310" s="138"/>
    </row>
    <row r="311" spans="1:8" ht="36" x14ac:dyDescent="0.25">
      <c r="A311" s="148"/>
      <c r="B311" s="149" t="s">
        <v>401</v>
      </c>
      <c r="C311" s="148"/>
      <c r="D311" s="148"/>
      <c r="E311" s="148"/>
      <c r="F311" s="148"/>
      <c r="G311" s="147"/>
      <c r="H311" s="138"/>
    </row>
    <row r="312" spans="1:8" x14ac:dyDescent="0.25">
      <c r="A312" s="140" t="s">
        <v>402</v>
      </c>
      <c r="B312" s="151" t="s">
        <v>403</v>
      </c>
      <c r="C312" s="152">
        <v>130.42939379000001</v>
      </c>
      <c r="H312" s="138"/>
    </row>
    <row r="313" spans="1:8" outlineLevel="1" x14ac:dyDescent="0.25">
      <c r="A313" s="140" t="s">
        <v>404</v>
      </c>
      <c r="B313" s="151" t="s">
        <v>405</v>
      </c>
      <c r="C313" s="152"/>
      <c r="H313" s="138"/>
    </row>
    <row r="314" spans="1:8" outlineLevel="1" x14ac:dyDescent="0.25">
      <c r="A314" s="140" t="s">
        <v>406</v>
      </c>
      <c r="B314" s="151" t="s">
        <v>407</v>
      </c>
      <c r="C314" s="152"/>
      <c r="H314" s="138"/>
    </row>
    <row r="315" spans="1:8" outlineLevel="1" x14ac:dyDescent="0.25">
      <c r="A315" s="140" t="s">
        <v>408</v>
      </c>
      <c r="B315" s="151"/>
      <c r="C315" s="152"/>
      <c r="H315" s="138"/>
    </row>
    <row r="316" spans="1:8" outlineLevel="1" x14ac:dyDescent="0.25">
      <c r="A316" s="140" t="s">
        <v>409</v>
      </c>
      <c r="B316" s="151"/>
      <c r="C316" s="150"/>
      <c r="H316" s="138"/>
    </row>
    <row r="317" spans="1:8" outlineLevel="1" x14ac:dyDescent="0.25">
      <c r="A317" s="140" t="s">
        <v>410</v>
      </c>
      <c r="B317" s="151"/>
      <c r="C317" s="150"/>
      <c r="H317" s="138"/>
    </row>
    <row r="318" spans="1:8" outlineLevel="1" x14ac:dyDescent="0.25">
      <c r="A318" s="140" t="s">
        <v>411</v>
      </c>
      <c r="B318" s="151"/>
      <c r="C318" s="150"/>
      <c r="H318" s="138"/>
    </row>
    <row r="319" spans="1:8" ht="18" x14ac:dyDescent="0.25">
      <c r="A319" s="148"/>
      <c r="B319" s="149" t="s">
        <v>412</v>
      </c>
      <c r="C319" s="148"/>
      <c r="D319" s="148"/>
      <c r="E319" s="148"/>
      <c r="F319" s="148"/>
      <c r="G319" s="147"/>
      <c r="H319" s="138"/>
    </row>
    <row r="320" spans="1:8" ht="15" customHeight="1" outlineLevel="1" x14ac:dyDescent="0.25">
      <c r="A320" s="145"/>
      <c r="B320" s="146" t="s">
        <v>413</v>
      </c>
      <c r="C320" s="145"/>
      <c r="D320" s="145"/>
      <c r="E320" s="144"/>
      <c r="F320" s="143"/>
      <c r="G320" s="143"/>
      <c r="H320" s="138"/>
    </row>
    <row r="321" spans="1:8" outlineLevel="1" x14ac:dyDescent="0.25">
      <c r="A321" s="140" t="s">
        <v>414</v>
      </c>
      <c r="B321" s="142" t="s">
        <v>1272</v>
      </c>
      <c r="C321" s="142"/>
      <c r="H321" s="138"/>
    </row>
    <row r="322" spans="1:8" outlineLevel="1" x14ac:dyDescent="0.25">
      <c r="A322" s="140" t="s">
        <v>415</v>
      </c>
      <c r="B322" s="142" t="s">
        <v>1271</v>
      </c>
      <c r="C322" s="142"/>
      <c r="H322" s="138"/>
    </row>
    <row r="323" spans="1:8" outlineLevel="1" x14ac:dyDescent="0.25">
      <c r="A323" s="140" t="s">
        <v>416</v>
      </c>
      <c r="B323" s="142" t="s">
        <v>417</v>
      </c>
      <c r="C323" s="142"/>
      <c r="H323" s="138"/>
    </row>
    <row r="324" spans="1:8" outlineLevel="1" x14ac:dyDescent="0.25">
      <c r="A324" s="140" t="s">
        <v>418</v>
      </c>
      <c r="B324" s="142" t="s">
        <v>419</v>
      </c>
      <c r="H324" s="138"/>
    </row>
    <row r="325" spans="1:8" outlineLevel="1" x14ac:dyDescent="0.25">
      <c r="A325" s="140" t="s">
        <v>420</v>
      </c>
      <c r="B325" s="142" t="s">
        <v>421</v>
      </c>
      <c r="H325" s="138"/>
    </row>
    <row r="326" spans="1:8" outlineLevel="1" x14ac:dyDescent="0.25">
      <c r="A326" s="140" t="s">
        <v>422</v>
      </c>
      <c r="B326" s="142" t="s">
        <v>823</v>
      </c>
      <c r="H326" s="138"/>
    </row>
    <row r="327" spans="1:8" outlineLevel="1" x14ac:dyDescent="0.25">
      <c r="A327" s="140" t="s">
        <v>423</v>
      </c>
      <c r="B327" s="142" t="s">
        <v>424</v>
      </c>
      <c r="H327" s="138"/>
    </row>
    <row r="328" spans="1:8" outlineLevel="1" x14ac:dyDescent="0.25">
      <c r="A328" s="140" t="s">
        <v>425</v>
      </c>
      <c r="B328" s="142" t="s">
        <v>426</v>
      </c>
      <c r="H328" s="138"/>
    </row>
    <row r="329" spans="1:8" outlineLevel="1" x14ac:dyDescent="0.25">
      <c r="A329" s="140" t="s">
        <v>427</v>
      </c>
      <c r="B329" s="142" t="s">
        <v>1270</v>
      </c>
      <c r="H329" s="138"/>
    </row>
    <row r="330" spans="1:8" outlineLevel="1" x14ac:dyDescent="0.25">
      <c r="A330" s="140" t="s">
        <v>428</v>
      </c>
      <c r="B330" s="141" t="s">
        <v>429</v>
      </c>
      <c r="H330" s="138"/>
    </row>
    <row r="331" spans="1:8" outlineLevel="1" x14ac:dyDescent="0.25">
      <c r="A331" s="140" t="s">
        <v>430</v>
      </c>
      <c r="B331" s="141" t="s">
        <v>429</v>
      </c>
      <c r="H331" s="138"/>
    </row>
    <row r="332" spans="1:8" outlineLevel="1" x14ac:dyDescent="0.25">
      <c r="A332" s="140" t="s">
        <v>431</v>
      </c>
      <c r="B332" s="141" t="s">
        <v>429</v>
      </c>
      <c r="H332" s="138"/>
    </row>
    <row r="333" spans="1:8" outlineLevel="1" x14ac:dyDescent="0.25">
      <c r="A333" s="140" t="s">
        <v>432</v>
      </c>
      <c r="B333" s="141" t="s">
        <v>429</v>
      </c>
      <c r="H333" s="138"/>
    </row>
    <row r="334" spans="1:8" outlineLevel="1" x14ac:dyDescent="0.25">
      <c r="A334" s="140" t="s">
        <v>433</v>
      </c>
      <c r="B334" s="141" t="s">
        <v>429</v>
      </c>
      <c r="H334" s="138"/>
    </row>
    <row r="335" spans="1:8" outlineLevel="1" x14ac:dyDescent="0.25">
      <c r="A335" s="140" t="s">
        <v>434</v>
      </c>
      <c r="B335" s="141" t="s">
        <v>429</v>
      </c>
      <c r="H335" s="138"/>
    </row>
    <row r="336" spans="1:8" outlineLevel="1" x14ac:dyDescent="0.25">
      <c r="A336" s="140" t="s">
        <v>435</v>
      </c>
      <c r="B336" s="141" t="s">
        <v>429</v>
      </c>
      <c r="H336" s="138"/>
    </row>
    <row r="337" spans="1:8" outlineLevel="1" x14ac:dyDescent="0.25">
      <c r="A337" s="140" t="s">
        <v>436</v>
      </c>
      <c r="B337" s="141" t="s">
        <v>429</v>
      </c>
      <c r="H337" s="138"/>
    </row>
    <row r="338" spans="1:8" outlineLevel="1" x14ac:dyDescent="0.25">
      <c r="A338" s="140" t="s">
        <v>437</v>
      </c>
      <c r="B338" s="141" t="s">
        <v>429</v>
      </c>
      <c r="H338" s="138"/>
    </row>
    <row r="339" spans="1:8" outlineLevel="1" x14ac:dyDescent="0.25">
      <c r="A339" s="140" t="s">
        <v>438</v>
      </c>
      <c r="B339" s="141" t="s">
        <v>429</v>
      </c>
      <c r="H339" s="138"/>
    </row>
    <row r="340" spans="1:8" outlineLevel="1" x14ac:dyDescent="0.25">
      <c r="A340" s="140" t="s">
        <v>439</v>
      </c>
      <c r="B340" s="141" t="s">
        <v>429</v>
      </c>
      <c r="H340" s="138"/>
    </row>
    <row r="341" spans="1:8" outlineLevel="1" x14ac:dyDescent="0.25">
      <c r="A341" s="140" t="s">
        <v>440</v>
      </c>
      <c r="B341" s="141" t="s">
        <v>429</v>
      </c>
      <c r="H341" s="138"/>
    </row>
    <row r="342" spans="1:8" outlineLevel="1" x14ac:dyDescent="0.25">
      <c r="A342" s="140" t="s">
        <v>441</v>
      </c>
      <c r="B342" s="141" t="s">
        <v>429</v>
      </c>
      <c r="H342" s="138"/>
    </row>
    <row r="343" spans="1:8" outlineLevel="1" x14ac:dyDescent="0.25">
      <c r="A343" s="140" t="s">
        <v>442</v>
      </c>
      <c r="B343" s="141" t="s">
        <v>429</v>
      </c>
      <c r="H343" s="138"/>
    </row>
    <row r="344" spans="1:8" outlineLevel="1" x14ac:dyDescent="0.25">
      <c r="A344" s="140" t="s">
        <v>443</v>
      </c>
      <c r="B344" s="141" t="s">
        <v>429</v>
      </c>
      <c r="H344" s="138"/>
    </row>
    <row r="345" spans="1:8" outlineLevel="1" x14ac:dyDescent="0.25">
      <c r="A345" s="140" t="s">
        <v>444</v>
      </c>
      <c r="B345" s="141" t="s">
        <v>429</v>
      </c>
      <c r="H345" s="138"/>
    </row>
    <row r="346" spans="1:8" outlineLevel="1" x14ac:dyDescent="0.25">
      <c r="A346" s="140" t="s">
        <v>445</v>
      </c>
      <c r="B346" s="141" t="s">
        <v>429</v>
      </c>
      <c r="H346" s="138"/>
    </row>
    <row r="347" spans="1:8" outlineLevel="1" x14ac:dyDescent="0.25">
      <c r="A347" s="140" t="s">
        <v>446</v>
      </c>
      <c r="B347" s="141" t="s">
        <v>429</v>
      </c>
      <c r="H347" s="138"/>
    </row>
    <row r="348" spans="1:8" outlineLevel="1" x14ac:dyDescent="0.25">
      <c r="A348" s="140" t="s">
        <v>447</v>
      </c>
      <c r="B348" s="141" t="s">
        <v>429</v>
      </c>
      <c r="H348" s="138"/>
    </row>
    <row r="349" spans="1:8" outlineLevel="1" x14ac:dyDescent="0.25">
      <c r="A349" s="140" t="s">
        <v>448</v>
      </c>
      <c r="B349" s="141" t="s">
        <v>429</v>
      </c>
      <c r="H349" s="138"/>
    </row>
    <row r="350" spans="1:8" outlineLevel="1" x14ac:dyDescent="0.25">
      <c r="A350" s="140" t="s">
        <v>449</v>
      </c>
      <c r="B350" s="141" t="s">
        <v>429</v>
      </c>
      <c r="H350" s="138"/>
    </row>
    <row r="351" spans="1:8" outlineLevel="1" x14ac:dyDescent="0.25">
      <c r="A351" s="140" t="s">
        <v>450</v>
      </c>
      <c r="B351" s="141" t="s">
        <v>429</v>
      </c>
      <c r="H351" s="138"/>
    </row>
    <row r="352" spans="1:8" outlineLevel="1" x14ac:dyDescent="0.25">
      <c r="A352" s="140" t="s">
        <v>451</v>
      </c>
      <c r="B352" s="141" t="s">
        <v>429</v>
      </c>
      <c r="H352" s="138"/>
    </row>
    <row r="353" spans="1:8" outlineLevel="1" x14ac:dyDescent="0.25">
      <c r="A353" s="140" t="s">
        <v>452</v>
      </c>
      <c r="B353" s="141" t="s">
        <v>429</v>
      </c>
      <c r="H353" s="138"/>
    </row>
    <row r="354" spans="1:8" outlineLevel="1" x14ac:dyDescent="0.25">
      <c r="A354" s="140" t="s">
        <v>453</v>
      </c>
      <c r="B354" s="141" t="s">
        <v>429</v>
      </c>
      <c r="H354" s="138"/>
    </row>
    <row r="355" spans="1:8" outlineLevel="1" x14ac:dyDescent="0.25">
      <c r="A355" s="140" t="s">
        <v>454</v>
      </c>
      <c r="B355" s="141" t="s">
        <v>429</v>
      </c>
      <c r="H355" s="138"/>
    </row>
    <row r="356" spans="1:8" outlineLevel="1" x14ac:dyDescent="0.25">
      <c r="A356" s="140" t="s">
        <v>455</v>
      </c>
      <c r="B356" s="141" t="s">
        <v>429</v>
      </c>
      <c r="H356" s="138"/>
    </row>
    <row r="357" spans="1:8" outlineLevel="1" x14ac:dyDescent="0.25">
      <c r="A357" s="140" t="s">
        <v>456</v>
      </c>
      <c r="B357" s="141" t="s">
        <v>429</v>
      </c>
      <c r="H357" s="138"/>
    </row>
    <row r="358" spans="1:8" outlineLevel="1" x14ac:dyDescent="0.25">
      <c r="A358" s="140" t="s">
        <v>457</v>
      </c>
      <c r="B358" s="141" t="s">
        <v>429</v>
      </c>
      <c r="H358" s="138"/>
    </row>
    <row r="359" spans="1:8" outlineLevel="1" x14ac:dyDescent="0.25">
      <c r="A359" s="140" t="s">
        <v>458</v>
      </c>
      <c r="B359" s="141" t="s">
        <v>429</v>
      </c>
      <c r="H359" s="138"/>
    </row>
    <row r="360" spans="1:8" outlineLevel="1" x14ac:dyDescent="0.25">
      <c r="A360" s="140" t="s">
        <v>459</v>
      </c>
      <c r="B360" s="141" t="s">
        <v>429</v>
      </c>
      <c r="H360" s="138"/>
    </row>
    <row r="361" spans="1:8" outlineLevel="1" x14ac:dyDescent="0.25">
      <c r="A361" s="140" t="s">
        <v>460</v>
      </c>
      <c r="B361" s="141" t="s">
        <v>429</v>
      </c>
      <c r="H361" s="138"/>
    </row>
    <row r="362" spans="1:8" outlineLevel="1" x14ac:dyDescent="0.25">
      <c r="A362" s="140" t="s">
        <v>461</v>
      </c>
      <c r="B362" s="141" t="s">
        <v>429</v>
      </c>
      <c r="H362" s="138"/>
    </row>
    <row r="363" spans="1:8" outlineLevel="1" x14ac:dyDescent="0.25">
      <c r="A363" s="140" t="s">
        <v>462</v>
      </c>
      <c r="B363" s="141" t="s">
        <v>429</v>
      </c>
      <c r="H363" s="138"/>
    </row>
    <row r="364" spans="1:8" outlineLevel="1" x14ac:dyDescent="0.25">
      <c r="A364" s="140" t="s">
        <v>463</v>
      </c>
      <c r="B364" s="141" t="s">
        <v>429</v>
      </c>
      <c r="H364" s="138"/>
    </row>
    <row r="365" spans="1:8" outlineLevel="1" x14ac:dyDescent="0.25">
      <c r="A365" s="140" t="s">
        <v>464</v>
      </c>
      <c r="B365" s="141" t="s">
        <v>429</v>
      </c>
      <c r="H365" s="138"/>
    </row>
    <row r="366" spans="1:8" x14ac:dyDescent="0.25">
      <c r="H366" s="138"/>
    </row>
    <row r="367" spans="1:8" x14ac:dyDescent="0.25">
      <c r="H367" s="138"/>
    </row>
    <row r="368" spans="1:8" x14ac:dyDescent="0.25">
      <c r="H368" s="138"/>
    </row>
    <row r="369" s="138" customFormat="1" ht="13.2" x14ac:dyDescent="0.25"/>
    <row r="370" s="138" customFormat="1" ht="13.2" x14ac:dyDescent="0.25"/>
    <row r="371" s="138" customFormat="1" ht="13.2" x14ac:dyDescent="0.25"/>
    <row r="372" s="138" customFormat="1" ht="13.2" x14ac:dyDescent="0.25"/>
    <row r="373" s="138" customFormat="1" ht="13.2" x14ac:dyDescent="0.25"/>
    <row r="374" s="138" customFormat="1" ht="13.2" x14ac:dyDescent="0.25"/>
    <row r="375" s="138" customFormat="1" ht="13.2" x14ac:dyDescent="0.25"/>
    <row r="376" s="138" customFormat="1" ht="13.2" x14ac:dyDescent="0.25"/>
    <row r="377" s="138" customFormat="1" ht="13.2" x14ac:dyDescent="0.25"/>
    <row r="378" s="138" customFormat="1" ht="13.2" x14ac:dyDescent="0.25"/>
    <row r="379" s="138" customFormat="1" ht="13.2" x14ac:dyDescent="0.25"/>
    <row r="380" s="138" customFormat="1" ht="13.2" x14ac:dyDescent="0.25"/>
    <row r="381" s="138" customFormat="1" ht="13.2" x14ac:dyDescent="0.25"/>
    <row r="382" s="138" customFormat="1" ht="13.2" x14ac:dyDescent="0.25"/>
    <row r="383" s="138" customFormat="1" ht="13.2" x14ac:dyDescent="0.25"/>
    <row r="384" s="138" customFormat="1" ht="13.2" x14ac:dyDescent="0.25"/>
    <row r="385" s="138" customFormat="1" ht="13.2" x14ac:dyDescent="0.25"/>
    <row r="386" s="138" customFormat="1" ht="13.2" x14ac:dyDescent="0.25"/>
    <row r="387" s="138" customFormat="1" ht="13.2" x14ac:dyDescent="0.25"/>
    <row r="388" s="138" customFormat="1" ht="13.2" x14ac:dyDescent="0.25"/>
    <row r="389" s="138" customFormat="1" ht="13.2" x14ac:dyDescent="0.25"/>
    <row r="390" s="138" customFormat="1" ht="13.2" x14ac:dyDescent="0.25"/>
    <row r="391" s="138" customFormat="1" ht="13.2" x14ac:dyDescent="0.25"/>
    <row r="392" s="138" customFormat="1" ht="13.2" x14ac:dyDescent="0.25"/>
    <row r="393" s="138" customFormat="1" ht="13.2" x14ac:dyDescent="0.25"/>
    <row r="394" s="138" customFormat="1" ht="13.2" x14ac:dyDescent="0.25"/>
    <row r="395" s="138" customFormat="1" ht="13.2" x14ac:dyDescent="0.25"/>
    <row r="396" s="138" customFormat="1" ht="13.2" x14ac:dyDescent="0.25"/>
    <row r="397" s="138" customFormat="1" ht="13.2" x14ac:dyDescent="0.25"/>
    <row r="398" s="138" customFormat="1" ht="13.2" x14ac:dyDescent="0.25"/>
    <row r="399" s="138" customFormat="1" ht="13.2" x14ac:dyDescent="0.25"/>
    <row r="400" s="138" customFormat="1" ht="13.2" x14ac:dyDescent="0.25"/>
    <row r="401" s="138" customFormat="1" ht="13.2" x14ac:dyDescent="0.25"/>
    <row r="402" s="138" customFormat="1" ht="13.2" x14ac:dyDescent="0.25"/>
    <row r="403" s="138" customFormat="1" ht="13.2" x14ac:dyDescent="0.25"/>
    <row r="404" s="138" customFormat="1" ht="13.2" x14ac:dyDescent="0.25"/>
    <row r="405" s="138" customFormat="1" ht="13.2" x14ac:dyDescent="0.25"/>
    <row r="406" s="138" customFormat="1" ht="13.2" x14ac:dyDescent="0.25"/>
    <row r="407" s="138" customFormat="1" ht="13.2" x14ac:dyDescent="0.25"/>
    <row r="408" s="138" customFormat="1" ht="13.2" x14ac:dyDescent="0.25"/>
    <row r="409" s="138" customFormat="1" ht="13.2" x14ac:dyDescent="0.25"/>
    <row r="410" s="138" customFormat="1" ht="13.2" x14ac:dyDescent="0.25"/>
    <row r="411" s="138" customFormat="1" ht="13.2" x14ac:dyDescent="0.25"/>
    <row r="412" s="138" customFormat="1" ht="13.2" x14ac:dyDescent="0.25"/>
    <row r="413" s="138"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0F7495E9-705D-4958-9BE6-2BEA989B60AB}"/>
    <hyperlink ref="B7" location="'A. HTT General'!B26" display="2. Regulatory Summary" xr:uid="{CB778F1D-EDB6-4070-991F-4D1D0B05733E}"/>
    <hyperlink ref="B8" location="'A. HTT General'!B36" display="3. General Cover Pool / Covered Bond Information" xr:uid="{C8A49F05-CCAB-4303-95CF-E9F2055C439F}"/>
    <hyperlink ref="B9" location="'A. HTT General'!B285" display="4. References to Capital Requirements Regulation (CRR) 129(7)" xr:uid="{74558192-B3E8-4DEF-A394-FC50B81ADCEA}"/>
    <hyperlink ref="B11" location="'A. HTT General'!B319" display="6. Other relevant information" xr:uid="{09C665E3-D608-4E81-8635-6517B7A457EC}"/>
    <hyperlink ref="C289" location="'A. HTT General'!A39" display="'A. HTT General'!A39" xr:uid="{7080BC1F-F092-46F7-8DBB-E7071489B1F1}"/>
    <hyperlink ref="C291" location="'B1. HTT Mortgage Assets'!B43" display="'B1. HTT Mortgage Assets'!B43" xr:uid="{08C12B1E-A965-4850-A47C-8EEA71B77F32}"/>
    <hyperlink ref="C292" location="'A. HTT General'!A52" display="'A. HTT General'!A52" xr:uid="{E2F81A9B-650F-4150-B2AA-6A5C437E330A}"/>
    <hyperlink ref="C297" location="'A. HTT General'!B163" display="'A. HTT General'!B163" xr:uid="{12D08750-D877-4E48-85A1-098716F8D001}"/>
    <hyperlink ref="C298" location="'A. HTT General'!B137" display="'A. HTT General'!B137" xr:uid="{F55D3372-B62C-40EC-A479-A0DC9B90190F}"/>
    <hyperlink ref="C302" location="'C. HTT Harmonised Glossary'!B18" display="'C. HTT Harmonised Glossary'!B18" xr:uid="{17EE6704-04C1-463F-A3C0-91CE21FFBA23}"/>
    <hyperlink ref="C303" location="'A. HTT General'!B65" display="'A. HTT General'!B65" xr:uid="{76671876-4DDD-4E88-AEBB-A1C68655D277}"/>
    <hyperlink ref="C304" location="'A. HTT General'!B88" display="'A. HTT General'!B88" xr:uid="{6759C7FC-052B-4137-B6A1-5B8EE1CA6C89}"/>
    <hyperlink ref="C307" location="'B1. HTT Mortgage Assets'!B179" display="'B1. HTT Mortgage Assets'!B179" xr:uid="{2396FE52-FA68-43E3-A354-9D7FC74B344A}"/>
    <hyperlink ref="B27" r:id="rId1" display="Basel Compliance (Y/N)" xr:uid="{98CCF1D9-F388-44A4-94BB-8B3E942AEAB8}"/>
    <hyperlink ref="B29" r:id="rId2" xr:uid="{FAFCB953-0974-4616-A8AD-2AFFCA2DD4F4}"/>
    <hyperlink ref="B30" r:id="rId3" xr:uid="{AB7736EB-06DE-43F3-8DC0-ED61BD14ADC8}"/>
    <hyperlink ref="B10" location="'A. HTT General'!B311" display="5. References to Capital Requirements Regulation (CRR) 129(1)" xr:uid="{C6A8307C-9B2E-4CD0-A92A-B4AE54907936}"/>
    <hyperlink ref="D293" location="'B1. HTT Mortgage Assets'!B424" display="'B1. HTT Mortgage Assets'!B424" xr:uid="{B5D93A48-9C29-4B8F-BEB8-77DC811EAA18}"/>
    <hyperlink ref="C293" location="'B1. HTT Mortgage Assets'!B186" display="'B1. HTT Mortgage Assets'!B186" xr:uid="{CBC76605-F685-4076-A0E9-DD57E564A28F}"/>
    <hyperlink ref="C288" location="'A. HTT General'!A38" display="'A. HTT General'!A38" xr:uid="{E937B8FD-E5BA-4E2B-B5A7-F125B63CC212}"/>
    <hyperlink ref="C296" location="'A. HTT General'!B111" display="'A. HTT General'!B111" xr:uid="{FDE41308-0AE2-4C80-A4D8-4393D7287664}"/>
    <hyperlink ref="C295" location="'B1. HTT Mortgage Assets'!B149" display="'B1. HTT Mortgage Assets'!B149" xr:uid="{B4448437-70FD-45B9-AA0C-A6C5D457132A}"/>
    <hyperlink ref="C294" location="'C. HTT Harmonised Glossary'!B20" display="link to Glossary HG.1.15" xr:uid="{606BE93F-7A5A-414D-9C18-250B412F5322}"/>
    <hyperlink ref="C306" location="'A. HTT General'!B44" display="'A. HTT General'!B44" xr:uid="{6DE5E60C-8ACF-42A5-8791-B77EC838488E}"/>
    <hyperlink ref="C300" location="'B1. HTT Mortgage Assets'!B215" display="215 LTV residential mortgage" xr:uid="{23C7BDB1-7560-43EF-B732-A0C72FB3AF47}"/>
    <hyperlink ref="D300" location="'B1. HTT Mortgage Assets'!B453" display="441 LTV Commercial Mortgage" xr:uid="{0504EA83-E962-4022-89D3-01650D7769C3}"/>
    <hyperlink ref="C301" location="'A. HTT General'!B230" display="230 Derivatives and Swaps" xr:uid="{A593318F-58BF-4D66-A755-55EA688F25C0}"/>
    <hyperlink ref="B28" r:id="rId4" display="CBD Compliance (Y/N)" xr:uid="{74E8C3D0-2B79-4216-95F2-F6FCB9F65F19}"/>
    <hyperlink ref="C305" location="'C. HTT Harmonised Glossary'!B12" display="link to Glossary HG 1.7" xr:uid="{46C963A3-3BA5-40D7-A245-9C2B16A9BA34}"/>
    <hyperlink ref="B44" location="'C. HTT Harmonised Glossary'!B6" display="2. Over-collateralisation (OC) " xr:uid="{91515893-C400-4568-8426-2E2DDFF6F032}"/>
    <hyperlink ref="F300" location="'B2. HTT Public Sector Assets'!B147" display="147 for Public Sector Asset - type of debtor" xr:uid="{2C30E3E4-A23A-4C81-8266-0CCCC6CC76B1}"/>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12DB-0A60-4FA4-B100-A435BB27C96C}">
  <sheetPr>
    <tabColor theme="9" tint="-0.249977111117893"/>
  </sheetPr>
  <dimension ref="A1:N422"/>
  <sheetViews>
    <sheetView view="pageBreakPreview" zoomScale="60" zoomScaleNormal="85" workbookViewId="0"/>
  </sheetViews>
  <sheetFormatPr defaultColWidth="8.88671875" defaultRowHeight="14.4" outlineLevelRow="1" x14ac:dyDescent="0.25"/>
  <cols>
    <col min="1" max="1" width="13.88671875" style="140" customWidth="1"/>
    <col min="2" max="2" width="62.88671875" style="140" customWidth="1"/>
    <col min="3" max="3" width="41" style="140" customWidth="1"/>
    <col min="4" max="4" width="40.88671875" style="140" customWidth="1"/>
    <col min="5" max="5" width="6.6640625" style="140" customWidth="1"/>
    <col min="6" max="6" width="41.5546875" style="140" customWidth="1"/>
    <col min="7" max="7" width="41.5546875" style="139" customWidth="1"/>
    <col min="8" max="16384" width="8.88671875" style="138"/>
  </cols>
  <sheetData>
    <row r="1" spans="1:7" ht="31.2" x14ac:dyDescent="0.25">
      <c r="A1" s="222" t="s">
        <v>813</v>
      </c>
      <c r="B1" s="222"/>
      <c r="C1" s="139"/>
      <c r="D1" s="139"/>
      <c r="E1" s="139"/>
      <c r="F1" s="221" t="s">
        <v>1334</v>
      </c>
    </row>
    <row r="2" spans="1:7" thickBot="1" x14ac:dyDescent="0.3">
      <c r="A2" s="139"/>
      <c r="B2" s="139"/>
      <c r="C2" s="139"/>
      <c r="D2" s="139"/>
      <c r="E2" s="139"/>
      <c r="F2" s="139"/>
    </row>
    <row r="3" spans="1:7" ht="18.600000000000001" thickBot="1" x14ac:dyDescent="0.3">
      <c r="A3" s="217"/>
      <c r="B3" s="219" t="s">
        <v>0</v>
      </c>
      <c r="C3" s="253" t="s">
        <v>1</v>
      </c>
      <c r="D3" s="217"/>
      <c r="E3" s="217"/>
      <c r="F3" s="139"/>
      <c r="G3" s="217"/>
    </row>
    <row r="4" spans="1:7" ht="15" thickBot="1" x14ac:dyDescent="0.3"/>
    <row r="5" spans="1:7" ht="18" x14ac:dyDescent="0.25">
      <c r="A5" s="215"/>
      <c r="B5" s="216" t="s">
        <v>465</v>
      </c>
      <c r="C5" s="215"/>
      <c r="E5" s="183"/>
      <c r="F5" s="183"/>
    </row>
    <row r="6" spans="1:7" x14ac:dyDescent="0.25">
      <c r="B6" s="252" t="s">
        <v>466</v>
      </c>
    </row>
    <row r="7" spans="1:7" x14ac:dyDescent="0.25">
      <c r="B7" s="251" t="s">
        <v>467</v>
      </c>
    </row>
    <row r="8" spans="1:7" ht="15" thickBot="1" x14ac:dyDescent="0.3">
      <c r="B8" s="250" t="s">
        <v>468</v>
      </c>
    </row>
    <row r="9" spans="1:7" x14ac:dyDescent="0.25">
      <c r="B9" s="249"/>
    </row>
    <row r="10" spans="1:7" ht="36" x14ac:dyDescent="0.25">
      <c r="A10" s="149" t="s">
        <v>5</v>
      </c>
      <c r="B10" s="149" t="s">
        <v>466</v>
      </c>
      <c r="C10" s="148"/>
      <c r="D10" s="148"/>
      <c r="E10" s="148"/>
      <c r="F10" s="148"/>
      <c r="G10" s="147"/>
    </row>
    <row r="11" spans="1:7" ht="15" customHeight="1" x14ac:dyDescent="0.25">
      <c r="A11" s="145"/>
      <c r="B11" s="146" t="s">
        <v>469</v>
      </c>
      <c r="C11" s="145" t="s">
        <v>59</v>
      </c>
      <c r="D11" s="145"/>
      <c r="E11" s="145"/>
      <c r="F11" s="143" t="s">
        <v>470</v>
      </c>
      <c r="G11" s="143"/>
    </row>
    <row r="12" spans="1:7" x14ac:dyDescent="0.25">
      <c r="A12" s="140" t="s">
        <v>471</v>
      </c>
      <c r="B12" s="140" t="s">
        <v>472</v>
      </c>
      <c r="C12" s="166">
        <v>2929.3482784400098</v>
      </c>
      <c r="F12" s="167">
        <f>IF($C$15=0,"",IF(C12="[for completion]","",C12/$C$15))</f>
        <v>1</v>
      </c>
    </row>
    <row r="13" spans="1:7" x14ac:dyDescent="0.25">
      <c r="A13" s="140" t="s">
        <v>473</v>
      </c>
      <c r="B13" s="140" t="s">
        <v>474</v>
      </c>
      <c r="C13" s="166">
        <v>0</v>
      </c>
      <c r="F13" s="167">
        <f>IF($C$15=0,"",IF(C13="[for completion]","",C13/$C$15))</f>
        <v>0</v>
      </c>
    </row>
    <row r="14" spans="1:7" x14ac:dyDescent="0.25">
      <c r="A14" s="140" t="s">
        <v>475</v>
      </c>
      <c r="B14" s="140" t="s">
        <v>70</v>
      </c>
      <c r="C14" s="166">
        <v>0</v>
      </c>
      <c r="F14" s="167">
        <f>IF($C$15=0,"",IF(C14="[for completion]","",C14/$C$15))</f>
        <v>0</v>
      </c>
    </row>
    <row r="15" spans="1:7" x14ac:dyDescent="0.25">
      <c r="A15" s="140" t="s">
        <v>476</v>
      </c>
      <c r="B15" s="248" t="s">
        <v>72</v>
      </c>
      <c r="C15" s="169">
        <f>SUM(C12:C14)</f>
        <v>2929.3482784400098</v>
      </c>
      <c r="F15" s="227">
        <f>SUM(F12:F14)</f>
        <v>1</v>
      </c>
    </row>
    <row r="16" spans="1:7" hidden="1" outlineLevel="1" x14ac:dyDescent="0.25">
      <c r="A16" s="140" t="s">
        <v>477</v>
      </c>
      <c r="B16" s="141" t="s">
        <v>478</v>
      </c>
      <c r="C16" s="169"/>
      <c r="F16" s="167">
        <f>IF($C$15=0,"",IF(C16="[for completion]","",C16/$C$15))</f>
        <v>0</v>
      </c>
    </row>
    <row r="17" spans="1:7" hidden="1" outlineLevel="1" x14ac:dyDescent="0.25">
      <c r="A17" s="140" t="s">
        <v>479</v>
      </c>
      <c r="B17" s="141" t="s">
        <v>480</v>
      </c>
      <c r="C17" s="169"/>
      <c r="F17" s="167">
        <f>IF($C$15=0,"",IF(C17="[for completion]","",C17/$C$15))</f>
        <v>0</v>
      </c>
    </row>
    <row r="18" spans="1:7" hidden="1" outlineLevel="1" x14ac:dyDescent="0.25">
      <c r="A18" s="140" t="s">
        <v>481</v>
      </c>
      <c r="B18" s="141" t="s">
        <v>179</v>
      </c>
      <c r="C18" s="169"/>
      <c r="F18" s="167">
        <f>IF($C$15=0,"",IF(C18="[for completion]","",C18/$C$15))</f>
        <v>0</v>
      </c>
    </row>
    <row r="19" spans="1:7" hidden="1" outlineLevel="1" x14ac:dyDescent="0.25">
      <c r="A19" s="140" t="s">
        <v>482</v>
      </c>
      <c r="B19" s="141" t="s">
        <v>179</v>
      </c>
      <c r="C19" s="169"/>
      <c r="F19" s="167">
        <f>IF($C$15=0,"",IF(C19="[for completion]","",C19/$C$15))</f>
        <v>0</v>
      </c>
    </row>
    <row r="20" spans="1:7" hidden="1" outlineLevel="1" x14ac:dyDescent="0.25">
      <c r="A20" s="140" t="s">
        <v>483</v>
      </c>
      <c r="B20" s="141" t="s">
        <v>179</v>
      </c>
      <c r="C20" s="169"/>
      <c r="F20" s="167">
        <f>IF($C$15=0,"",IF(C20="[for completion]","",C20/$C$15))</f>
        <v>0</v>
      </c>
    </row>
    <row r="21" spans="1:7" hidden="1" outlineLevel="1" x14ac:dyDescent="0.25">
      <c r="A21" s="140" t="s">
        <v>484</v>
      </c>
      <c r="B21" s="141" t="s">
        <v>179</v>
      </c>
      <c r="C21" s="169"/>
      <c r="F21" s="167">
        <f>IF($C$15=0,"",IF(C21="[for completion]","",C21/$C$15))</f>
        <v>0</v>
      </c>
    </row>
    <row r="22" spans="1:7" hidden="1" outlineLevel="1" x14ac:dyDescent="0.25">
      <c r="A22" s="140" t="s">
        <v>485</v>
      </c>
      <c r="B22" s="141" t="s">
        <v>179</v>
      </c>
      <c r="C22" s="169"/>
      <c r="F22" s="167">
        <f>IF($C$15=0,"",IF(C22="[for completion]","",C22/$C$15))</f>
        <v>0</v>
      </c>
    </row>
    <row r="23" spans="1:7" hidden="1" outlineLevel="1" x14ac:dyDescent="0.25">
      <c r="A23" s="140" t="s">
        <v>486</v>
      </c>
      <c r="B23" s="141" t="s">
        <v>179</v>
      </c>
      <c r="C23" s="169"/>
      <c r="F23" s="167">
        <f>IF($C$15=0,"",IF(C23="[for completion]","",C23/$C$15))</f>
        <v>0</v>
      </c>
    </row>
    <row r="24" spans="1:7" hidden="1" outlineLevel="1" x14ac:dyDescent="0.25">
      <c r="A24" s="140" t="s">
        <v>487</v>
      </c>
      <c r="B24" s="141" t="s">
        <v>179</v>
      </c>
      <c r="C24" s="169"/>
      <c r="F24" s="167">
        <f>IF($C$15=0,"",IF(C24="[for completion]","",C24/$C$15))</f>
        <v>0</v>
      </c>
    </row>
    <row r="25" spans="1:7" hidden="1" outlineLevel="1" x14ac:dyDescent="0.25">
      <c r="A25" s="140" t="s">
        <v>488</v>
      </c>
      <c r="B25" s="141" t="s">
        <v>179</v>
      </c>
      <c r="C25" s="169"/>
      <c r="F25" s="167">
        <f>IF($C$15=0,"",IF(C25="[for completion]","",C25/$C$15))</f>
        <v>0</v>
      </c>
    </row>
    <row r="26" spans="1:7" hidden="1" outlineLevel="1" x14ac:dyDescent="0.25">
      <c r="A26" s="140" t="s">
        <v>1530</v>
      </c>
      <c r="B26" s="141" t="s">
        <v>179</v>
      </c>
      <c r="C26" s="200"/>
      <c r="D26" s="138"/>
      <c r="E26" s="138"/>
      <c r="F26" s="167">
        <f>IF($C$15=0,"",IF(C26="[for completion]","",C26/$C$15))</f>
        <v>0</v>
      </c>
    </row>
    <row r="27" spans="1:7" ht="15" customHeight="1" collapsed="1" x14ac:dyDescent="0.25">
      <c r="A27" s="145"/>
      <c r="B27" s="146" t="s">
        <v>489</v>
      </c>
      <c r="C27" s="145" t="s">
        <v>490</v>
      </c>
      <c r="D27" s="145" t="s">
        <v>491</v>
      </c>
      <c r="E27" s="144"/>
      <c r="F27" s="145" t="s">
        <v>492</v>
      </c>
      <c r="G27" s="143"/>
    </row>
    <row r="28" spans="1:7" x14ac:dyDescent="0.25">
      <c r="A28" s="140" t="s">
        <v>493</v>
      </c>
      <c r="B28" s="140" t="s">
        <v>494</v>
      </c>
      <c r="C28" s="166">
        <v>41925</v>
      </c>
      <c r="D28" s="232"/>
      <c r="F28" s="232">
        <f>IF(AND(C28="[For completion]",D28="[For completion]"),"[For completion]",SUM(C28:D28))</f>
        <v>41925</v>
      </c>
    </row>
    <row r="29" spans="1:7" hidden="1" outlineLevel="1" x14ac:dyDescent="0.25">
      <c r="A29" s="140" t="s">
        <v>495</v>
      </c>
      <c r="B29" s="142" t="s">
        <v>1529</v>
      </c>
      <c r="C29" s="166">
        <v>22235</v>
      </c>
      <c r="D29" s="232"/>
      <c r="F29" s="232">
        <f>IF(AND(C29="[For completion]",D29="[For completion]"),"[For completion]",SUM(C29:D29))</f>
        <v>22235</v>
      </c>
    </row>
    <row r="30" spans="1:7" hidden="1" outlineLevel="1" x14ac:dyDescent="0.25">
      <c r="A30" s="140" t="s">
        <v>497</v>
      </c>
      <c r="B30" s="142" t="s">
        <v>498</v>
      </c>
      <c r="C30" s="232"/>
      <c r="D30" s="232"/>
      <c r="F30" s="232"/>
    </row>
    <row r="31" spans="1:7" hidden="1" outlineLevel="1" x14ac:dyDescent="0.25">
      <c r="A31" s="140" t="s">
        <v>499</v>
      </c>
      <c r="B31" s="142"/>
    </row>
    <row r="32" spans="1:7" hidden="1" outlineLevel="1" x14ac:dyDescent="0.25">
      <c r="A32" s="140" t="s">
        <v>500</v>
      </c>
      <c r="B32" s="142"/>
    </row>
    <row r="33" spans="1:7" hidden="1" outlineLevel="1" x14ac:dyDescent="0.25">
      <c r="A33" s="140" t="s">
        <v>501</v>
      </c>
      <c r="B33" s="142"/>
    </row>
    <row r="34" spans="1:7" hidden="1" outlineLevel="1" x14ac:dyDescent="0.25">
      <c r="A34" s="140" t="s">
        <v>502</v>
      </c>
      <c r="B34" s="142"/>
    </row>
    <row r="35" spans="1:7" ht="15" customHeight="1" collapsed="1" x14ac:dyDescent="0.25">
      <c r="A35" s="145"/>
      <c r="B35" s="146" t="s">
        <v>503</v>
      </c>
      <c r="C35" s="145" t="s">
        <v>504</v>
      </c>
      <c r="D35" s="145" t="s">
        <v>505</v>
      </c>
      <c r="E35" s="144"/>
      <c r="F35" s="143" t="s">
        <v>470</v>
      </c>
      <c r="G35" s="143"/>
    </row>
    <row r="36" spans="1:7" x14ac:dyDescent="0.25">
      <c r="A36" s="140" t="s">
        <v>506</v>
      </c>
      <c r="B36" s="140" t="s">
        <v>507</v>
      </c>
      <c r="C36" s="205">
        <v>8.21683217975646E-3</v>
      </c>
      <c r="D36" s="227"/>
      <c r="E36" s="225"/>
      <c r="F36" s="205">
        <v>8.21683217975646E-3</v>
      </c>
    </row>
    <row r="37" spans="1:7" hidden="1" outlineLevel="1" x14ac:dyDescent="0.25">
      <c r="A37" s="140" t="s">
        <v>508</v>
      </c>
      <c r="C37" s="227"/>
      <c r="D37" s="227"/>
      <c r="E37" s="225"/>
      <c r="F37" s="227"/>
    </row>
    <row r="38" spans="1:7" hidden="1" outlineLevel="1" x14ac:dyDescent="0.25">
      <c r="A38" s="140" t="s">
        <v>509</v>
      </c>
      <c r="C38" s="227"/>
      <c r="D38" s="227"/>
      <c r="E38" s="225"/>
      <c r="F38" s="227"/>
    </row>
    <row r="39" spans="1:7" hidden="1" outlineLevel="1" x14ac:dyDescent="0.25">
      <c r="A39" s="140" t="s">
        <v>510</v>
      </c>
      <c r="C39" s="227"/>
      <c r="D39" s="227"/>
      <c r="E39" s="225"/>
      <c r="F39" s="227"/>
    </row>
    <row r="40" spans="1:7" hidden="1" outlineLevel="1" x14ac:dyDescent="0.25">
      <c r="A40" s="140" t="s">
        <v>511</v>
      </c>
      <c r="C40" s="227"/>
      <c r="D40" s="227"/>
      <c r="E40" s="225"/>
      <c r="F40" s="227"/>
    </row>
    <row r="41" spans="1:7" hidden="1" outlineLevel="1" x14ac:dyDescent="0.25">
      <c r="A41" s="140" t="s">
        <v>512</v>
      </c>
      <c r="C41" s="227"/>
      <c r="D41" s="227"/>
      <c r="E41" s="225"/>
      <c r="F41" s="227"/>
    </row>
    <row r="42" spans="1:7" hidden="1" outlineLevel="1" x14ac:dyDescent="0.25">
      <c r="A42" s="140" t="s">
        <v>513</v>
      </c>
      <c r="C42" s="227"/>
      <c r="D42" s="227"/>
      <c r="E42" s="225"/>
      <c r="F42" s="227"/>
    </row>
    <row r="43" spans="1:7" ht="15" customHeight="1" collapsed="1" x14ac:dyDescent="0.25">
      <c r="A43" s="145"/>
      <c r="B43" s="146" t="s">
        <v>514</v>
      </c>
      <c r="C43" s="145" t="s">
        <v>504</v>
      </c>
      <c r="D43" s="145" t="s">
        <v>505</v>
      </c>
      <c r="E43" s="144"/>
      <c r="F43" s="143" t="s">
        <v>470</v>
      </c>
      <c r="G43" s="143"/>
    </row>
    <row r="44" spans="1:7" x14ac:dyDescent="0.25">
      <c r="A44" s="244" t="s">
        <v>515</v>
      </c>
      <c r="B44" s="246" t="s">
        <v>516</v>
      </c>
      <c r="C44" s="245">
        <f>SUM(C45:C71)</f>
        <v>1</v>
      </c>
      <c r="D44" s="245">
        <f>SUM(D45:D71)</f>
        <v>0</v>
      </c>
      <c r="E44" s="245"/>
      <c r="F44" s="245">
        <f>SUM(F45:F71)</f>
        <v>1</v>
      </c>
      <c r="G44" s="140"/>
    </row>
    <row r="45" spans="1:7" x14ac:dyDescent="0.25">
      <c r="A45" s="140" t="s">
        <v>517</v>
      </c>
      <c r="B45" s="140" t="s">
        <v>518</v>
      </c>
      <c r="C45" s="227"/>
      <c r="D45" s="227"/>
      <c r="E45" s="227"/>
      <c r="F45" s="227"/>
      <c r="G45" s="140"/>
    </row>
    <row r="46" spans="1:7" x14ac:dyDescent="0.25">
      <c r="A46" s="140" t="s">
        <v>519</v>
      </c>
      <c r="B46" s="140" t="s">
        <v>8</v>
      </c>
      <c r="C46" s="247">
        <v>1</v>
      </c>
      <c r="D46" s="227"/>
      <c r="E46" s="227"/>
      <c r="F46" s="247">
        <v>1</v>
      </c>
      <c r="G46" s="140"/>
    </row>
    <row r="47" spans="1:7" x14ac:dyDescent="0.25">
      <c r="A47" s="140" t="s">
        <v>520</v>
      </c>
      <c r="B47" s="140" t="s">
        <v>521</v>
      </c>
      <c r="C47" s="227"/>
      <c r="D47" s="227"/>
      <c r="E47" s="227"/>
      <c r="F47" s="227"/>
      <c r="G47" s="140"/>
    </row>
    <row r="48" spans="1:7" x14ac:dyDescent="0.25">
      <c r="A48" s="140" t="s">
        <v>522</v>
      </c>
      <c r="B48" s="140" t="s">
        <v>523</v>
      </c>
      <c r="C48" s="227"/>
      <c r="D48" s="227"/>
      <c r="E48" s="227"/>
      <c r="F48" s="227"/>
      <c r="G48" s="140"/>
    </row>
    <row r="49" spans="1:7" x14ac:dyDescent="0.25">
      <c r="A49" s="140" t="s">
        <v>524</v>
      </c>
      <c r="B49" s="140" t="s">
        <v>525</v>
      </c>
      <c r="C49" s="227"/>
      <c r="D49" s="227"/>
      <c r="E49" s="227"/>
      <c r="F49" s="227"/>
      <c r="G49" s="140"/>
    </row>
    <row r="50" spans="1:7" x14ac:dyDescent="0.25">
      <c r="A50" s="140" t="s">
        <v>526</v>
      </c>
      <c r="B50" s="140" t="s">
        <v>1528</v>
      </c>
      <c r="C50" s="227"/>
      <c r="D50" s="227"/>
      <c r="E50" s="227"/>
      <c r="F50" s="227"/>
      <c r="G50" s="140"/>
    </row>
    <row r="51" spans="1:7" x14ac:dyDescent="0.25">
      <c r="A51" s="140" t="s">
        <v>527</v>
      </c>
      <c r="B51" s="140" t="s">
        <v>528</v>
      </c>
      <c r="C51" s="227"/>
      <c r="D51" s="227"/>
      <c r="E51" s="227"/>
      <c r="F51" s="227"/>
      <c r="G51" s="140"/>
    </row>
    <row r="52" spans="1:7" x14ac:dyDescent="0.25">
      <c r="A52" s="140" t="s">
        <v>529</v>
      </c>
      <c r="B52" s="140" t="s">
        <v>530</v>
      </c>
      <c r="C52" s="227"/>
      <c r="D52" s="227"/>
      <c r="E52" s="227"/>
      <c r="F52" s="227"/>
      <c r="G52" s="140"/>
    </row>
    <row r="53" spans="1:7" x14ac:dyDescent="0.25">
      <c r="A53" s="140" t="s">
        <v>531</v>
      </c>
      <c r="B53" s="140" t="s">
        <v>532</v>
      </c>
      <c r="C53" s="227"/>
      <c r="D53" s="227"/>
      <c r="E53" s="227"/>
      <c r="F53" s="227"/>
      <c r="G53" s="140"/>
    </row>
    <row r="54" spans="1:7" x14ac:dyDescent="0.25">
      <c r="A54" s="140" t="s">
        <v>533</v>
      </c>
      <c r="B54" s="140" t="s">
        <v>534</v>
      </c>
      <c r="C54" s="227"/>
      <c r="D54" s="227"/>
      <c r="E54" s="227"/>
      <c r="F54" s="227"/>
      <c r="G54" s="140"/>
    </row>
    <row r="55" spans="1:7" x14ac:dyDescent="0.25">
      <c r="A55" s="140" t="s">
        <v>535</v>
      </c>
      <c r="B55" s="140" t="s">
        <v>536</v>
      </c>
      <c r="C55" s="227"/>
      <c r="D55" s="227"/>
      <c r="E55" s="227"/>
      <c r="F55" s="227"/>
      <c r="G55" s="140"/>
    </row>
    <row r="56" spans="1:7" x14ac:dyDescent="0.25">
      <c r="A56" s="140" t="s">
        <v>537</v>
      </c>
      <c r="B56" s="140" t="s">
        <v>538</v>
      </c>
      <c r="C56" s="227"/>
      <c r="D56" s="227"/>
      <c r="E56" s="227"/>
      <c r="F56" s="227"/>
      <c r="G56" s="140"/>
    </row>
    <row r="57" spans="1:7" x14ac:dyDescent="0.25">
      <c r="A57" s="140" t="s">
        <v>539</v>
      </c>
      <c r="B57" s="140" t="s">
        <v>540</v>
      </c>
      <c r="C57" s="227"/>
      <c r="D57" s="227"/>
      <c r="E57" s="227"/>
      <c r="F57" s="227"/>
      <c r="G57" s="140"/>
    </row>
    <row r="58" spans="1:7" x14ac:dyDescent="0.25">
      <c r="A58" s="140" t="s">
        <v>541</v>
      </c>
      <c r="B58" s="140" t="s">
        <v>542</v>
      </c>
      <c r="C58" s="227"/>
      <c r="D58" s="227"/>
      <c r="E58" s="227"/>
      <c r="F58" s="227"/>
      <c r="G58" s="140"/>
    </row>
    <row r="59" spans="1:7" x14ac:dyDescent="0.25">
      <c r="A59" s="140" t="s">
        <v>543</v>
      </c>
      <c r="B59" s="140" t="s">
        <v>544</v>
      </c>
      <c r="C59" s="227"/>
      <c r="D59" s="227"/>
      <c r="E59" s="227"/>
      <c r="F59" s="227"/>
      <c r="G59" s="140"/>
    </row>
    <row r="60" spans="1:7" x14ac:dyDescent="0.25">
      <c r="A60" s="140" t="s">
        <v>545</v>
      </c>
      <c r="B60" s="140" t="s">
        <v>546</v>
      </c>
      <c r="C60" s="227"/>
      <c r="D60" s="227"/>
      <c r="E60" s="227"/>
      <c r="F60" s="227"/>
      <c r="G60" s="140"/>
    </row>
    <row r="61" spans="1:7" x14ac:dyDescent="0.25">
      <c r="A61" s="140" t="s">
        <v>547</v>
      </c>
      <c r="B61" s="140" t="s">
        <v>548</v>
      </c>
      <c r="C61" s="227"/>
      <c r="D61" s="227"/>
      <c r="E61" s="227"/>
      <c r="F61" s="227"/>
      <c r="G61" s="140"/>
    </row>
    <row r="62" spans="1:7" x14ac:dyDescent="0.25">
      <c r="A62" s="140" t="s">
        <v>549</v>
      </c>
      <c r="B62" s="140" t="s">
        <v>550</v>
      </c>
      <c r="C62" s="227"/>
      <c r="D62" s="227"/>
      <c r="E62" s="227"/>
      <c r="F62" s="227"/>
      <c r="G62" s="140"/>
    </row>
    <row r="63" spans="1:7" x14ac:dyDescent="0.25">
      <c r="A63" s="140" t="s">
        <v>551</v>
      </c>
      <c r="B63" s="140" t="s">
        <v>552</v>
      </c>
      <c r="C63" s="227"/>
      <c r="D63" s="227"/>
      <c r="E63" s="227"/>
      <c r="F63" s="227"/>
      <c r="G63" s="140"/>
    </row>
    <row r="64" spans="1:7" x14ac:dyDescent="0.25">
      <c r="A64" s="140" t="s">
        <v>553</v>
      </c>
      <c r="B64" s="140" t="s">
        <v>554</v>
      </c>
      <c r="C64" s="227"/>
      <c r="D64" s="227"/>
      <c r="E64" s="227"/>
      <c r="F64" s="227"/>
      <c r="G64" s="140"/>
    </row>
    <row r="65" spans="1:7" x14ac:dyDescent="0.25">
      <c r="A65" s="140" t="s">
        <v>555</v>
      </c>
      <c r="B65" s="140" t="s">
        <v>556</v>
      </c>
      <c r="C65" s="227"/>
      <c r="D65" s="227"/>
      <c r="E65" s="227"/>
      <c r="F65" s="227"/>
      <c r="G65" s="140"/>
    </row>
    <row r="66" spans="1:7" x14ac:dyDescent="0.25">
      <c r="A66" s="140" t="s">
        <v>557</v>
      </c>
      <c r="B66" s="140" t="s">
        <v>558</v>
      </c>
      <c r="C66" s="227"/>
      <c r="D66" s="227"/>
      <c r="E66" s="227"/>
      <c r="F66" s="227"/>
      <c r="G66" s="140"/>
    </row>
    <row r="67" spans="1:7" x14ac:dyDescent="0.25">
      <c r="A67" s="140" t="s">
        <v>559</v>
      </c>
      <c r="B67" s="140" t="s">
        <v>560</v>
      </c>
      <c r="C67" s="227"/>
      <c r="D67" s="227"/>
      <c r="E67" s="227"/>
      <c r="F67" s="227"/>
      <c r="G67" s="140"/>
    </row>
    <row r="68" spans="1:7" x14ac:dyDescent="0.25">
      <c r="A68" s="140" t="s">
        <v>561</v>
      </c>
      <c r="B68" s="140" t="s">
        <v>562</v>
      </c>
      <c r="C68" s="227"/>
      <c r="D68" s="227"/>
      <c r="E68" s="227"/>
      <c r="F68" s="227"/>
      <c r="G68" s="140"/>
    </row>
    <row r="69" spans="1:7" x14ac:dyDescent="0.25">
      <c r="A69" s="140" t="s">
        <v>563</v>
      </c>
      <c r="B69" s="140" t="s">
        <v>564</v>
      </c>
      <c r="C69" s="227"/>
      <c r="D69" s="227"/>
      <c r="E69" s="227"/>
      <c r="F69" s="227"/>
      <c r="G69" s="140"/>
    </row>
    <row r="70" spans="1:7" x14ac:dyDescent="0.25">
      <c r="A70" s="140" t="s">
        <v>565</v>
      </c>
      <c r="B70" s="140" t="s">
        <v>566</v>
      </c>
      <c r="C70" s="227"/>
      <c r="D70" s="227"/>
      <c r="E70" s="227"/>
      <c r="F70" s="227"/>
      <c r="G70" s="140"/>
    </row>
    <row r="71" spans="1:7" x14ac:dyDescent="0.25">
      <c r="A71" s="140" t="s">
        <v>567</v>
      </c>
      <c r="B71" s="140" t="s">
        <v>568</v>
      </c>
      <c r="C71" s="227"/>
      <c r="D71" s="227"/>
      <c r="E71" s="227"/>
      <c r="F71" s="227"/>
      <c r="G71" s="140"/>
    </row>
    <row r="72" spans="1:7" x14ac:dyDescent="0.25">
      <c r="A72" s="244" t="s">
        <v>569</v>
      </c>
      <c r="B72" s="246" t="s">
        <v>263</v>
      </c>
      <c r="C72" s="245">
        <f>SUM(C73:C75)</f>
        <v>0</v>
      </c>
      <c r="D72" s="245">
        <f>SUM(D73:D75)</f>
        <v>0</v>
      </c>
      <c r="E72" s="245"/>
      <c r="F72" s="245">
        <f>SUM(F73:F75)</f>
        <v>0</v>
      </c>
      <c r="G72" s="140"/>
    </row>
    <row r="73" spans="1:7" x14ac:dyDescent="0.25">
      <c r="A73" s="140" t="s">
        <v>570</v>
      </c>
      <c r="B73" s="140" t="s">
        <v>571</v>
      </c>
      <c r="C73" s="227"/>
      <c r="D73" s="227"/>
      <c r="E73" s="227"/>
      <c r="F73" s="227"/>
      <c r="G73" s="140"/>
    </row>
    <row r="74" spans="1:7" x14ac:dyDescent="0.25">
      <c r="A74" s="140" t="s">
        <v>572</v>
      </c>
      <c r="B74" s="140" t="s">
        <v>573</v>
      </c>
      <c r="C74" s="227"/>
      <c r="D74" s="227"/>
      <c r="E74" s="227"/>
      <c r="F74" s="227"/>
      <c r="G74" s="140"/>
    </row>
    <row r="75" spans="1:7" x14ac:dyDescent="0.25">
      <c r="A75" s="140" t="s">
        <v>574</v>
      </c>
      <c r="B75" s="140" t="s">
        <v>575</v>
      </c>
      <c r="C75" s="227"/>
      <c r="D75" s="227"/>
      <c r="E75" s="227"/>
      <c r="F75" s="227"/>
      <c r="G75" s="140"/>
    </row>
    <row r="76" spans="1:7" x14ac:dyDescent="0.25">
      <c r="A76" s="244" t="s">
        <v>576</v>
      </c>
      <c r="B76" s="246" t="s">
        <v>70</v>
      </c>
      <c r="C76" s="245">
        <f>SUM(C77:C87)</f>
        <v>0</v>
      </c>
      <c r="D76" s="245">
        <f>SUM(D77:D87)</f>
        <v>0</v>
      </c>
      <c r="E76" s="245"/>
      <c r="F76" s="245">
        <f>SUM(F77:F87)</f>
        <v>0</v>
      </c>
      <c r="G76" s="140"/>
    </row>
    <row r="77" spans="1:7" x14ac:dyDescent="0.25">
      <c r="A77" s="140" t="s">
        <v>577</v>
      </c>
      <c r="B77" s="163" t="s">
        <v>265</v>
      </c>
      <c r="C77" s="227"/>
      <c r="D77" s="227"/>
      <c r="E77" s="227"/>
      <c r="F77" s="227"/>
      <c r="G77" s="140"/>
    </row>
    <row r="78" spans="1:7" x14ac:dyDescent="0.25">
      <c r="A78" s="140" t="s">
        <v>578</v>
      </c>
      <c r="B78" s="140" t="s">
        <v>267</v>
      </c>
      <c r="C78" s="227"/>
      <c r="D78" s="227"/>
      <c r="E78" s="227"/>
      <c r="F78" s="227"/>
      <c r="G78" s="140"/>
    </row>
    <row r="79" spans="1:7" x14ac:dyDescent="0.25">
      <c r="A79" s="140" t="s">
        <v>579</v>
      </c>
      <c r="B79" s="163" t="s">
        <v>269</v>
      </c>
      <c r="C79" s="227"/>
      <c r="D79" s="227"/>
      <c r="E79" s="227"/>
      <c r="F79" s="227"/>
      <c r="G79" s="140"/>
    </row>
    <row r="80" spans="1:7" x14ac:dyDescent="0.25">
      <c r="A80" s="140" t="s">
        <v>580</v>
      </c>
      <c r="B80" s="163" t="s">
        <v>271</v>
      </c>
      <c r="C80" s="227"/>
      <c r="D80" s="227"/>
      <c r="E80" s="227"/>
      <c r="F80" s="227"/>
      <c r="G80" s="140"/>
    </row>
    <row r="81" spans="1:7" x14ac:dyDescent="0.25">
      <c r="A81" s="140" t="s">
        <v>581</v>
      </c>
      <c r="B81" s="163" t="s">
        <v>273</v>
      </c>
      <c r="C81" s="227"/>
      <c r="D81" s="227"/>
      <c r="E81" s="227"/>
      <c r="F81" s="227"/>
      <c r="G81" s="140"/>
    </row>
    <row r="82" spans="1:7" x14ac:dyDescent="0.25">
      <c r="A82" s="140" t="s">
        <v>582</v>
      </c>
      <c r="B82" s="163" t="s">
        <v>275</v>
      </c>
      <c r="C82" s="227"/>
      <c r="D82" s="227"/>
      <c r="E82" s="227"/>
      <c r="F82" s="227"/>
      <c r="G82" s="140"/>
    </row>
    <row r="83" spans="1:7" x14ac:dyDescent="0.25">
      <c r="A83" s="140" t="s">
        <v>583</v>
      </c>
      <c r="B83" s="163" t="s">
        <v>277</v>
      </c>
      <c r="C83" s="227"/>
      <c r="D83" s="227"/>
      <c r="E83" s="227"/>
      <c r="F83" s="227"/>
      <c r="G83" s="140"/>
    </row>
    <row r="84" spans="1:7" x14ac:dyDescent="0.25">
      <c r="A84" s="140" t="s">
        <v>584</v>
      </c>
      <c r="B84" s="163" t="s">
        <v>279</v>
      </c>
      <c r="C84" s="227"/>
      <c r="D84" s="227"/>
      <c r="E84" s="227"/>
      <c r="F84" s="227"/>
      <c r="G84" s="140"/>
    </row>
    <row r="85" spans="1:7" x14ac:dyDescent="0.25">
      <c r="A85" s="140" t="s">
        <v>585</v>
      </c>
      <c r="B85" s="163" t="s">
        <v>281</v>
      </c>
      <c r="C85" s="227"/>
      <c r="D85" s="227"/>
      <c r="E85" s="227"/>
      <c r="F85" s="227"/>
      <c r="G85" s="140"/>
    </row>
    <row r="86" spans="1:7" x14ac:dyDescent="0.25">
      <c r="A86" s="140" t="s">
        <v>586</v>
      </c>
      <c r="B86" s="163" t="s">
        <v>283</v>
      </c>
      <c r="C86" s="227"/>
      <c r="D86" s="227"/>
      <c r="E86" s="227"/>
      <c r="F86" s="227"/>
      <c r="G86" s="140"/>
    </row>
    <row r="87" spans="1:7" x14ac:dyDescent="0.25">
      <c r="A87" s="140" t="s">
        <v>587</v>
      </c>
      <c r="B87" s="163" t="s">
        <v>70</v>
      </c>
      <c r="C87" s="227"/>
      <c r="D87" s="227"/>
      <c r="E87" s="227"/>
      <c r="F87" s="227"/>
      <c r="G87" s="140"/>
    </row>
    <row r="88" spans="1:7" hidden="1" outlineLevel="1" x14ac:dyDescent="0.25">
      <c r="A88" s="140" t="s">
        <v>588</v>
      </c>
      <c r="B88" s="141" t="s">
        <v>179</v>
      </c>
      <c r="C88" s="227"/>
      <c r="D88" s="227"/>
      <c r="E88" s="227"/>
      <c r="F88" s="227"/>
      <c r="G88" s="140"/>
    </row>
    <row r="89" spans="1:7" hidden="1" outlineLevel="1" x14ac:dyDescent="0.25">
      <c r="A89" s="140" t="s">
        <v>589</v>
      </c>
      <c r="B89" s="141" t="s">
        <v>179</v>
      </c>
      <c r="C89" s="227"/>
      <c r="D89" s="227"/>
      <c r="E89" s="227"/>
      <c r="F89" s="227"/>
      <c r="G89" s="140"/>
    </row>
    <row r="90" spans="1:7" hidden="1" outlineLevel="1" x14ac:dyDescent="0.25">
      <c r="A90" s="140" t="s">
        <v>590</v>
      </c>
      <c r="B90" s="141" t="s">
        <v>179</v>
      </c>
      <c r="C90" s="227"/>
      <c r="D90" s="227"/>
      <c r="E90" s="227"/>
      <c r="F90" s="227"/>
      <c r="G90" s="140"/>
    </row>
    <row r="91" spans="1:7" hidden="1" outlineLevel="1" x14ac:dyDescent="0.25">
      <c r="A91" s="140" t="s">
        <v>591</v>
      </c>
      <c r="B91" s="141" t="s">
        <v>179</v>
      </c>
      <c r="C91" s="227"/>
      <c r="D91" s="227"/>
      <c r="E91" s="227"/>
      <c r="F91" s="227"/>
      <c r="G91" s="140"/>
    </row>
    <row r="92" spans="1:7" hidden="1" outlineLevel="1" x14ac:dyDescent="0.25">
      <c r="A92" s="140" t="s">
        <v>592</v>
      </c>
      <c r="B92" s="141" t="s">
        <v>179</v>
      </c>
      <c r="C92" s="227"/>
      <c r="D92" s="227"/>
      <c r="E92" s="227"/>
      <c r="F92" s="227"/>
      <c r="G92" s="140"/>
    </row>
    <row r="93" spans="1:7" hidden="1" outlineLevel="1" x14ac:dyDescent="0.25">
      <c r="A93" s="140" t="s">
        <v>593</v>
      </c>
      <c r="B93" s="141" t="s">
        <v>179</v>
      </c>
      <c r="C93" s="227"/>
      <c r="D93" s="227"/>
      <c r="E93" s="227"/>
      <c r="F93" s="227"/>
      <c r="G93" s="140"/>
    </row>
    <row r="94" spans="1:7" hidden="1" outlineLevel="1" x14ac:dyDescent="0.25">
      <c r="A94" s="140" t="s">
        <v>594</v>
      </c>
      <c r="B94" s="141" t="s">
        <v>179</v>
      </c>
      <c r="C94" s="227"/>
      <c r="D94" s="227"/>
      <c r="E94" s="227"/>
      <c r="F94" s="227"/>
      <c r="G94" s="140"/>
    </row>
    <row r="95" spans="1:7" hidden="1" outlineLevel="1" x14ac:dyDescent="0.25">
      <c r="A95" s="140" t="s">
        <v>595</v>
      </c>
      <c r="B95" s="141" t="s">
        <v>179</v>
      </c>
      <c r="C95" s="227"/>
      <c r="D95" s="227"/>
      <c r="E95" s="227"/>
      <c r="F95" s="227"/>
      <c r="G95" s="140"/>
    </row>
    <row r="96" spans="1:7" hidden="1" outlineLevel="1" x14ac:dyDescent="0.25">
      <c r="A96" s="140" t="s">
        <v>596</v>
      </c>
      <c r="B96" s="141" t="s">
        <v>179</v>
      </c>
      <c r="C96" s="227"/>
      <c r="D96" s="227"/>
      <c r="E96" s="227"/>
      <c r="F96" s="227"/>
      <c r="G96" s="140"/>
    </row>
    <row r="97" spans="1:7" hidden="1" outlineLevel="1" x14ac:dyDescent="0.25">
      <c r="A97" s="140" t="s">
        <v>597</v>
      </c>
      <c r="B97" s="141" t="s">
        <v>179</v>
      </c>
      <c r="C97" s="227"/>
      <c r="D97" s="227"/>
      <c r="E97" s="227"/>
      <c r="F97" s="227"/>
      <c r="G97" s="140"/>
    </row>
    <row r="98" spans="1:7" ht="15" customHeight="1" collapsed="1" x14ac:dyDescent="0.25">
      <c r="A98" s="145"/>
      <c r="B98" s="192" t="s">
        <v>1527</v>
      </c>
      <c r="C98" s="145" t="s">
        <v>504</v>
      </c>
      <c r="D98" s="145" t="s">
        <v>505</v>
      </c>
      <c r="E98" s="144"/>
      <c r="F98" s="143" t="s">
        <v>470</v>
      </c>
      <c r="G98" s="143"/>
    </row>
    <row r="99" spans="1:7" x14ac:dyDescent="0.25">
      <c r="A99" s="244" t="s">
        <v>598</v>
      </c>
      <c r="B99" s="205" t="s">
        <v>599</v>
      </c>
      <c r="C99" s="205">
        <v>0.170063719437725</v>
      </c>
      <c r="D99" s="205"/>
      <c r="E99" s="205"/>
      <c r="F99" s="205">
        <v>0.170063719437725</v>
      </c>
      <c r="G99" s="140"/>
    </row>
    <row r="100" spans="1:7" x14ac:dyDescent="0.25">
      <c r="A100" s="140" t="s">
        <v>600</v>
      </c>
      <c r="B100" s="205" t="s">
        <v>601</v>
      </c>
      <c r="C100" s="205">
        <v>0.13156975353755099</v>
      </c>
      <c r="D100" s="227"/>
      <c r="E100" s="227"/>
      <c r="F100" s="205">
        <v>0.13156975353755099</v>
      </c>
      <c r="G100" s="140"/>
    </row>
    <row r="101" spans="1:7" x14ac:dyDescent="0.25">
      <c r="A101" s="140" t="s">
        <v>602</v>
      </c>
      <c r="B101" s="205" t="s">
        <v>603</v>
      </c>
      <c r="C101" s="205">
        <v>0.14782042396836501</v>
      </c>
      <c r="D101" s="227"/>
      <c r="E101" s="227"/>
      <c r="F101" s="205">
        <v>0.14782042396836501</v>
      </c>
      <c r="G101" s="140"/>
    </row>
    <row r="102" spans="1:7" x14ac:dyDescent="0.25">
      <c r="A102" s="140" t="s">
        <v>604</v>
      </c>
      <c r="B102" s="205" t="s">
        <v>605</v>
      </c>
      <c r="C102" s="205">
        <v>0.104649255391118</v>
      </c>
      <c r="D102" s="227"/>
      <c r="E102" s="227"/>
      <c r="F102" s="205">
        <v>0.104649255391118</v>
      </c>
      <c r="G102" s="140"/>
    </row>
    <row r="103" spans="1:7" x14ac:dyDescent="0.25">
      <c r="A103" s="140" t="s">
        <v>606</v>
      </c>
      <c r="B103" s="205" t="s">
        <v>607</v>
      </c>
      <c r="C103" s="205">
        <v>0.106916579600698</v>
      </c>
      <c r="D103" s="227"/>
      <c r="E103" s="227"/>
      <c r="F103" s="205">
        <v>0.106916579600698</v>
      </c>
      <c r="G103" s="140"/>
    </row>
    <row r="104" spans="1:7" x14ac:dyDescent="0.25">
      <c r="A104" s="140" t="s">
        <v>608</v>
      </c>
      <c r="B104" s="205" t="s">
        <v>609</v>
      </c>
      <c r="C104" s="205">
        <v>6.9671927722670196E-2</v>
      </c>
      <c r="D104" s="227"/>
      <c r="E104" s="227"/>
      <c r="F104" s="205">
        <v>6.9671927722670196E-2</v>
      </c>
      <c r="G104" s="140"/>
    </row>
    <row r="105" spans="1:7" x14ac:dyDescent="0.25">
      <c r="A105" s="140" t="s">
        <v>610</v>
      </c>
      <c r="B105" s="205" t="s">
        <v>611</v>
      </c>
      <c r="C105" s="205">
        <v>7.9721458001015003E-2</v>
      </c>
      <c r="D105" s="227"/>
      <c r="E105" s="227"/>
      <c r="F105" s="205">
        <v>7.9721458001015003E-2</v>
      </c>
      <c r="G105" s="140"/>
    </row>
    <row r="106" spans="1:7" x14ac:dyDescent="0.25">
      <c r="A106" s="140" t="s">
        <v>612</v>
      </c>
      <c r="B106" s="205" t="s">
        <v>613</v>
      </c>
      <c r="C106" s="205">
        <v>6.3199163115077103E-2</v>
      </c>
      <c r="D106" s="227"/>
      <c r="E106" s="227"/>
      <c r="F106" s="205">
        <v>6.3199163115077103E-2</v>
      </c>
      <c r="G106" s="140"/>
    </row>
    <row r="107" spans="1:7" x14ac:dyDescent="0.25">
      <c r="A107" s="140" t="s">
        <v>614</v>
      </c>
      <c r="B107" s="205" t="s">
        <v>615</v>
      </c>
      <c r="C107" s="205">
        <v>5.2703329329695597E-2</v>
      </c>
      <c r="D107" s="227"/>
      <c r="E107" s="227"/>
      <c r="F107" s="205">
        <v>5.2703329329695597E-2</v>
      </c>
      <c r="G107" s="140"/>
    </row>
    <row r="108" spans="1:7" x14ac:dyDescent="0.25">
      <c r="A108" s="140" t="s">
        <v>616</v>
      </c>
      <c r="B108" s="205" t="s">
        <v>617</v>
      </c>
      <c r="C108" s="205">
        <v>4.26471051323844E-2</v>
      </c>
      <c r="D108" s="227"/>
      <c r="E108" s="227"/>
      <c r="F108" s="205">
        <v>4.26471051323844E-2</v>
      </c>
      <c r="G108" s="140"/>
    </row>
    <row r="109" spans="1:7" x14ac:dyDescent="0.25">
      <c r="A109" s="140" t="s">
        <v>618</v>
      </c>
      <c r="B109" s="205" t="s">
        <v>552</v>
      </c>
      <c r="C109" s="205">
        <v>2.9493890042330599E-2</v>
      </c>
      <c r="D109" s="227"/>
      <c r="E109" s="227"/>
      <c r="F109" s="205">
        <v>2.9493890042330599E-2</v>
      </c>
      <c r="G109" s="140"/>
    </row>
    <row r="110" spans="1:7" x14ac:dyDescent="0.25">
      <c r="A110" s="140" t="s">
        <v>619</v>
      </c>
      <c r="B110" s="205" t="s">
        <v>70</v>
      </c>
      <c r="C110" s="205">
        <v>1.5433947213704801E-3</v>
      </c>
      <c r="D110" s="227"/>
      <c r="E110" s="227"/>
      <c r="F110" s="205">
        <v>1.5433947213704801E-3</v>
      </c>
      <c r="G110" s="140"/>
    </row>
    <row r="111" spans="1:7" hidden="1" outlineLevel="1" x14ac:dyDescent="0.25">
      <c r="A111" s="140" t="s">
        <v>620</v>
      </c>
      <c r="B111" s="163"/>
      <c r="C111" s="227"/>
      <c r="D111" s="227"/>
      <c r="E111" s="227"/>
      <c r="F111" s="227"/>
      <c r="G111" s="140"/>
    </row>
    <row r="112" spans="1:7" hidden="1" outlineLevel="1" x14ac:dyDescent="0.25">
      <c r="A112" s="140" t="s">
        <v>621</v>
      </c>
      <c r="B112" s="163"/>
      <c r="C112" s="227"/>
      <c r="D112" s="227"/>
      <c r="E112" s="227"/>
      <c r="F112" s="227"/>
      <c r="G112" s="140"/>
    </row>
    <row r="113" spans="1:7" hidden="1" outlineLevel="1" x14ac:dyDescent="0.25">
      <c r="A113" s="140" t="s">
        <v>622</v>
      </c>
      <c r="B113" s="163"/>
      <c r="C113" s="227"/>
      <c r="D113" s="227"/>
      <c r="E113" s="227"/>
      <c r="F113" s="227"/>
      <c r="G113" s="140"/>
    </row>
    <row r="114" spans="1:7" hidden="1" outlineLevel="1" x14ac:dyDescent="0.25">
      <c r="A114" s="140" t="s">
        <v>623</v>
      </c>
      <c r="B114" s="163"/>
      <c r="C114" s="227"/>
      <c r="D114" s="227"/>
      <c r="E114" s="227"/>
      <c r="F114" s="227"/>
      <c r="G114" s="140"/>
    </row>
    <row r="115" spans="1:7" hidden="1" outlineLevel="1" x14ac:dyDescent="0.25">
      <c r="A115" s="140" t="s">
        <v>624</v>
      </c>
      <c r="B115" s="163"/>
      <c r="C115" s="227"/>
      <c r="D115" s="227"/>
      <c r="E115" s="227"/>
      <c r="F115" s="227"/>
      <c r="G115" s="140"/>
    </row>
    <row r="116" spans="1:7" hidden="1" outlineLevel="1" x14ac:dyDescent="0.25">
      <c r="A116" s="140" t="s">
        <v>625</v>
      </c>
      <c r="B116" s="163"/>
      <c r="C116" s="227"/>
      <c r="D116" s="227"/>
      <c r="E116" s="227"/>
      <c r="F116" s="227"/>
      <c r="G116" s="140"/>
    </row>
    <row r="117" spans="1:7" hidden="1" outlineLevel="1" x14ac:dyDescent="0.25">
      <c r="A117" s="140" t="s">
        <v>626</v>
      </c>
      <c r="B117" s="163"/>
      <c r="C117" s="227"/>
      <c r="D117" s="227"/>
      <c r="E117" s="227"/>
      <c r="F117" s="227"/>
      <c r="G117" s="140"/>
    </row>
    <row r="118" spans="1:7" hidden="1" outlineLevel="1" x14ac:dyDescent="0.25">
      <c r="A118" s="140" t="s">
        <v>627</v>
      </c>
      <c r="B118" s="163"/>
      <c r="C118" s="227"/>
      <c r="D118" s="227"/>
      <c r="E118" s="227"/>
      <c r="F118" s="227"/>
      <c r="G118" s="140"/>
    </row>
    <row r="119" spans="1:7" hidden="1" outlineLevel="1" x14ac:dyDescent="0.25">
      <c r="A119" s="140" t="s">
        <v>628</v>
      </c>
      <c r="B119" s="163"/>
      <c r="C119" s="227"/>
      <c r="D119" s="227"/>
      <c r="E119" s="227"/>
      <c r="F119" s="227"/>
      <c r="G119" s="140"/>
    </row>
    <row r="120" spans="1:7" hidden="1" outlineLevel="1" x14ac:dyDescent="0.25">
      <c r="A120" s="140" t="s">
        <v>629</v>
      </c>
      <c r="B120" s="163"/>
      <c r="C120" s="227"/>
      <c r="D120" s="227"/>
      <c r="E120" s="227"/>
      <c r="F120" s="227"/>
      <c r="G120" s="140"/>
    </row>
    <row r="121" spans="1:7" hidden="1" outlineLevel="1" x14ac:dyDescent="0.25">
      <c r="A121" s="140" t="s">
        <v>630</v>
      </c>
      <c r="B121" s="163"/>
      <c r="C121" s="227"/>
      <c r="D121" s="227"/>
      <c r="E121" s="227"/>
      <c r="F121" s="227"/>
      <c r="G121" s="140"/>
    </row>
    <row r="122" spans="1:7" hidden="1" outlineLevel="1" x14ac:dyDescent="0.25">
      <c r="A122" s="140" t="s">
        <v>631</v>
      </c>
      <c r="B122" s="163"/>
      <c r="C122" s="227"/>
      <c r="D122" s="227"/>
      <c r="E122" s="227"/>
      <c r="F122" s="227"/>
      <c r="G122" s="140"/>
    </row>
    <row r="123" spans="1:7" hidden="1" outlineLevel="1" x14ac:dyDescent="0.25">
      <c r="A123" s="140" t="s">
        <v>632</v>
      </c>
      <c r="B123" s="163"/>
      <c r="C123" s="227"/>
      <c r="D123" s="227"/>
      <c r="E123" s="227"/>
      <c r="F123" s="227"/>
      <c r="G123" s="140"/>
    </row>
    <row r="124" spans="1:7" hidden="1" outlineLevel="1" x14ac:dyDescent="0.25">
      <c r="A124" s="140" t="s">
        <v>633</v>
      </c>
      <c r="B124" s="163"/>
      <c r="C124" s="227"/>
      <c r="D124" s="227"/>
      <c r="E124" s="227"/>
      <c r="F124" s="227"/>
      <c r="G124" s="140"/>
    </row>
    <row r="125" spans="1:7" hidden="1" outlineLevel="1" x14ac:dyDescent="0.25">
      <c r="A125" s="140" t="s">
        <v>634</v>
      </c>
      <c r="B125" s="163"/>
      <c r="C125" s="227"/>
      <c r="D125" s="227"/>
      <c r="E125" s="227"/>
      <c r="F125" s="227"/>
      <c r="G125" s="140"/>
    </row>
    <row r="126" spans="1:7" hidden="1" outlineLevel="1" x14ac:dyDescent="0.25">
      <c r="A126" s="140" t="s">
        <v>635</v>
      </c>
      <c r="B126" s="163"/>
      <c r="C126" s="227"/>
      <c r="D126" s="227"/>
      <c r="E126" s="227"/>
      <c r="F126" s="227"/>
      <c r="G126" s="140"/>
    </row>
    <row r="127" spans="1:7" hidden="1" outlineLevel="1" x14ac:dyDescent="0.25">
      <c r="A127" s="140" t="s">
        <v>636</v>
      </c>
      <c r="B127" s="163"/>
      <c r="C127" s="227"/>
      <c r="D127" s="227"/>
      <c r="E127" s="227"/>
      <c r="F127" s="227"/>
      <c r="G127" s="140"/>
    </row>
    <row r="128" spans="1:7" hidden="1" outlineLevel="1" x14ac:dyDescent="0.25">
      <c r="A128" s="140" t="s">
        <v>637</v>
      </c>
      <c r="B128" s="163"/>
      <c r="C128" s="227"/>
      <c r="D128" s="227"/>
      <c r="E128" s="227"/>
      <c r="F128" s="227"/>
      <c r="G128" s="140"/>
    </row>
    <row r="129" spans="1:7" hidden="1" outlineLevel="1" x14ac:dyDescent="0.25">
      <c r="A129" s="140" t="s">
        <v>638</v>
      </c>
      <c r="B129" s="163"/>
      <c r="C129" s="227"/>
      <c r="D129" s="227"/>
      <c r="E129" s="227"/>
      <c r="F129" s="227"/>
      <c r="G129" s="140"/>
    </row>
    <row r="130" spans="1:7" hidden="1" outlineLevel="1" x14ac:dyDescent="0.25">
      <c r="A130" s="140" t="s">
        <v>1526</v>
      </c>
      <c r="B130" s="163"/>
      <c r="C130" s="227"/>
      <c r="D130" s="227"/>
      <c r="E130" s="227"/>
      <c r="F130" s="227"/>
      <c r="G130" s="140"/>
    </row>
    <row r="131" spans="1:7" hidden="1" outlineLevel="1" x14ac:dyDescent="0.25">
      <c r="A131" s="140" t="s">
        <v>1525</v>
      </c>
      <c r="B131" s="163"/>
      <c r="C131" s="227"/>
      <c r="D131" s="227"/>
      <c r="E131" s="227"/>
      <c r="F131" s="227"/>
      <c r="G131" s="140"/>
    </row>
    <row r="132" spans="1:7" hidden="1" outlineLevel="1" x14ac:dyDescent="0.25">
      <c r="A132" s="140" t="s">
        <v>1524</v>
      </c>
      <c r="B132" s="163"/>
      <c r="C132" s="227"/>
      <c r="D132" s="227"/>
      <c r="E132" s="227"/>
      <c r="F132" s="227"/>
      <c r="G132" s="140"/>
    </row>
    <row r="133" spans="1:7" hidden="1" outlineLevel="1" x14ac:dyDescent="0.25">
      <c r="A133" s="140" t="s">
        <v>1523</v>
      </c>
      <c r="B133" s="163"/>
      <c r="C133" s="227"/>
      <c r="D133" s="227"/>
      <c r="E133" s="227"/>
      <c r="F133" s="227"/>
      <c r="G133" s="140"/>
    </row>
    <row r="134" spans="1:7" hidden="1" outlineLevel="1" x14ac:dyDescent="0.25">
      <c r="A134" s="140" t="s">
        <v>1522</v>
      </c>
      <c r="B134" s="163"/>
      <c r="C134" s="227"/>
      <c r="D134" s="227"/>
      <c r="E134" s="227"/>
      <c r="F134" s="227"/>
      <c r="G134" s="140"/>
    </row>
    <row r="135" spans="1:7" hidden="1" outlineLevel="1" x14ac:dyDescent="0.25">
      <c r="A135" s="140" t="s">
        <v>1521</v>
      </c>
      <c r="B135" s="163"/>
      <c r="C135" s="227"/>
      <c r="D135" s="227"/>
      <c r="E135" s="227"/>
      <c r="F135" s="227"/>
      <c r="G135" s="140"/>
    </row>
    <row r="136" spans="1:7" hidden="1" outlineLevel="1" x14ac:dyDescent="0.25">
      <c r="A136" s="140" t="s">
        <v>1520</v>
      </c>
      <c r="B136" s="163"/>
      <c r="C136" s="227"/>
      <c r="D136" s="227"/>
      <c r="E136" s="227"/>
      <c r="F136" s="227"/>
      <c r="G136" s="140"/>
    </row>
    <row r="137" spans="1:7" hidden="1" outlineLevel="1" x14ac:dyDescent="0.25">
      <c r="A137" s="140" t="s">
        <v>1519</v>
      </c>
      <c r="B137" s="163"/>
      <c r="C137" s="227"/>
      <c r="D137" s="227"/>
      <c r="E137" s="227"/>
      <c r="F137" s="227"/>
      <c r="G137" s="140"/>
    </row>
    <row r="138" spans="1:7" hidden="1" outlineLevel="1" x14ac:dyDescent="0.25">
      <c r="A138" s="140" t="s">
        <v>1518</v>
      </c>
      <c r="B138" s="163"/>
      <c r="C138" s="227"/>
      <c r="D138" s="227"/>
      <c r="E138" s="227"/>
      <c r="F138" s="227"/>
      <c r="G138" s="140"/>
    </row>
    <row r="139" spans="1:7" hidden="1" outlineLevel="1" x14ac:dyDescent="0.25">
      <c r="A139" s="140" t="s">
        <v>1517</v>
      </c>
      <c r="B139" s="163"/>
      <c r="C139" s="227"/>
      <c r="D139" s="227"/>
      <c r="E139" s="227"/>
      <c r="F139" s="227"/>
      <c r="G139" s="140"/>
    </row>
    <row r="140" spans="1:7" hidden="1" outlineLevel="1" x14ac:dyDescent="0.25">
      <c r="A140" s="140" t="s">
        <v>1516</v>
      </c>
      <c r="B140" s="163"/>
      <c r="C140" s="227"/>
      <c r="D140" s="227"/>
      <c r="E140" s="227"/>
      <c r="F140" s="227"/>
      <c r="G140" s="140"/>
    </row>
    <row r="141" spans="1:7" hidden="1" outlineLevel="1" x14ac:dyDescent="0.25">
      <c r="A141" s="140" t="s">
        <v>1515</v>
      </c>
      <c r="B141" s="163"/>
      <c r="C141" s="227"/>
      <c r="D141" s="227"/>
      <c r="E141" s="227"/>
      <c r="F141" s="227"/>
      <c r="G141" s="140"/>
    </row>
    <row r="142" spans="1:7" hidden="1" outlineLevel="1" x14ac:dyDescent="0.25">
      <c r="A142" s="140" t="s">
        <v>1514</v>
      </c>
      <c r="B142" s="163"/>
      <c r="C142" s="227"/>
      <c r="D142" s="227"/>
      <c r="E142" s="227"/>
      <c r="F142" s="227"/>
      <c r="G142" s="140"/>
    </row>
    <row r="143" spans="1:7" hidden="1" outlineLevel="1" x14ac:dyDescent="0.25">
      <c r="A143" s="140" t="s">
        <v>1513</v>
      </c>
      <c r="B143" s="163"/>
      <c r="C143" s="227"/>
      <c r="D143" s="227"/>
      <c r="E143" s="227"/>
      <c r="F143" s="227"/>
      <c r="G143" s="140"/>
    </row>
    <row r="144" spans="1:7" hidden="1" outlineLevel="1" x14ac:dyDescent="0.25">
      <c r="A144" s="140" t="s">
        <v>1512</v>
      </c>
      <c r="B144" s="163"/>
      <c r="C144" s="227"/>
      <c r="D144" s="227"/>
      <c r="E144" s="227"/>
      <c r="F144" s="227"/>
      <c r="G144" s="140"/>
    </row>
    <row r="145" spans="1:7" hidden="1" outlineLevel="1" x14ac:dyDescent="0.25">
      <c r="A145" s="140" t="s">
        <v>1511</v>
      </c>
      <c r="B145" s="163"/>
      <c r="C145" s="227"/>
      <c r="D145" s="227"/>
      <c r="E145" s="227"/>
      <c r="F145" s="227"/>
      <c r="G145" s="140"/>
    </row>
    <row r="146" spans="1:7" hidden="1" outlineLevel="1" x14ac:dyDescent="0.25">
      <c r="A146" s="140" t="s">
        <v>1510</v>
      </c>
      <c r="B146" s="163"/>
      <c r="C146" s="227"/>
      <c r="D146" s="227"/>
      <c r="E146" s="227"/>
      <c r="F146" s="227"/>
      <c r="G146" s="140"/>
    </row>
    <row r="147" spans="1:7" hidden="1" outlineLevel="1" x14ac:dyDescent="0.25">
      <c r="A147" s="140" t="s">
        <v>1509</v>
      </c>
      <c r="B147" s="163"/>
      <c r="C147" s="227"/>
      <c r="D147" s="227"/>
      <c r="E147" s="227"/>
      <c r="F147" s="227"/>
      <c r="G147" s="140"/>
    </row>
    <row r="148" spans="1:7" hidden="1" outlineLevel="1" x14ac:dyDescent="0.25">
      <c r="A148" s="140" t="s">
        <v>1508</v>
      </c>
      <c r="B148" s="163"/>
      <c r="C148" s="227"/>
      <c r="D148" s="227"/>
      <c r="E148" s="227"/>
      <c r="F148" s="227"/>
      <c r="G148" s="140"/>
    </row>
    <row r="149" spans="1:7" ht="15" customHeight="1" collapsed="1" x14ac:dyDescent="0.25">
      <c r="A149" s="145"/>
      <c r="B149" s="146" t="s">
        <v>639</v>
      </c>
      <c r="C149" s="145" t="s">
        <v>504</v>
      </c>
      <c r="D149" s="145" t="s">
        <v>505</v>
      </c>
      <c r="E149" s="144"/>
      <c r="F149" s="143" t="s">
        <v>470</v>
      </c>
      <c r="G149" s="143"/>
    </row>
    <row r="150" spans="1:7" x14ac:dyDescent="0.25">
      <c r="A150" s="140" t="s">
        <v>640</v>
      </c>
      <c r="B150" s="140" t="s">
        <v>641</v>
      </c>
      <c r="C150" s="205">
        <v>0.92210613599980595</v>
      </c>
      <c r="D150" s="227"/>
      <c r="E150" s="241"/>
      <c r="F150" s="205">
        <v>0.92210613599980595</v>
      </c>
    </row>
    <row r="151" spans="1:7" x14ac:dyDescent="0.25">
      <c r="A151" s="140" t="s">
        <v>642</v>
      </c>
      <c r="B151" s="140" t="s">
        <v>643</v>
      </c>
      <c r="C151" s="205">
        <v>0</v>
      </c>
      <c r="D151" s="227"/>
      <c r="E151" s="241"/>
      <c r="F151" s="205">
        <v>0</v>
      </c>
    </row>
    <row r="152" spans="1:7" x14ac:dyDescent="0.25">
      <c r="A152" s="140" t="s">
        <v>644</v>
      </c>
      <c r="B152" s="140" t="s">
        <v>70</v>
      </c>
      <c r="C152" s="205">
        <v>7.7893864000190993E-2</v>
      </c>
      <c r="D152" s="227"/>
      <c r="E152" s="241"/>
      <c r="F152" s="205">
        <v>7.7893864000190993E-2</v>
      </c>
    </row>
    <row r="153" spans="1:7" hidden="1" outlineLevel="1" x14ac:dyDescent="0.25">
      <c r="A153" s="140" t="s">
        <v>645</v>
      </c>
      <c r="C153" s="227"/>
      <c r="D153" s="227"/>
      <c r="E153" s="241"/>
      <c r="F153" s="227"/>
    </row>
    <row r="154" spans="1:7" hidden="1" outlineLevel="1" x14ac:dyDescent="0.25">
      <c r="A154" s="140" t="s">
        <v>646</v>
      </c>
      <c r="C154" s="227"/>
      <c r="D154" s="227"/>
      <c r="E154" s="241"/>
      <c r="F154" s="227"/>
    </row>
    <row r="155" spans="1:7" hidden="1" outlineLevel="1" x14ac:dyDescent="0.25">
      <c r="A155" s="140" t="s">
        <v>647</v>
      </c>
      <c r="C155" s="227"/>
      <c r="D155" s="227"/>
      <c r="E155" s="241"/>
      <c r="F155" s="227"/>
    </row>
    <row r="156" spans="1:7" hidden="1" outlineLevel="1" x14ac:dyDescent="0.25">
      <c r="A156" s="140" t="s">
        <v>648</v>
      </c>
      <c r="C156" s="227"/>
      <c r="D156" s="227"/>
      <c r="E156" s="241"/>
      <c r="F156" s="227"/>
    </row>
    <row r="157" spans="1:7" hidden="1" outlineLevel="1" x14ac:dyDescent="0.25">
      <c r="A157" s="140" t="s">
        <v>649</v>
      </c>
      <c r="C157" s="227"/>
      <c r="D157" s="227"/>
      <c r="E157" s="241"/>
      <c r="F157" s="227"/>
    </row>
    <row r="158" spans="1:7" hidden="1" outlineLevel="1" x14ac:dyDescent="0.25">
      <c r="A158" s="140" t="s">
        <v>650</v>
      </c>
      <c r="C158" s="227"/>
      <c r="D158" s="227"/>
      <c r="E158" s="241"/>
      <c r="F158" s="227"/>
    </row>
    <row r="159" spans="1:7" ht="15" customHeight="1" collapsed="1" x14ac:dyDescent="0.25">
      <c r="A159" s="145"/>
      <c r="B159" s="146" t="s">
        <v>651</v>
      </c>
      <c r="C159" s="145" t="s">
        <v>504</v>
      </c>
      <c r="D159" s="145" t="s">
        <v>505</v>
      </c>
      <c r="E159" s="144"/>
      <c r="F159" s="143" t="s">
        <v>470</v>
      </c>
      <c r="G159" s="143"/>
    </row>
    <row r="160" spans="1:7" x14ac:dyDescent="0.25">
      <c r="A160" s="140" t="s">
        <v>652</v>
      </c>
      <c r="B160" s="140" t="s">
        <v>653</v>
      </c>
      <c r="C160" s="205">
        <v>2.6404805915120299E-2</v>
      </c>
      <c r="D160" s="227"/>
      <c r="E160" s="241"/>
      <c r="F160" s="205">
        <v>2.6404805915120299E-2</v>
      </c>
    </row>
    <row r="161" spans="1:7" x14ac:dyDescent="0.25">
      <c r="A161" s="140" t="s">
        <v>654</v>
      </c>
      <c r="B161" s="140" t="s">
        <v>655</v>
      </c>
      <c r="C161" s="205">
        <v>0.97359519408488004</v>
      </c>
      <c r="D161" s="227"/>
      <c r="E161" s="241"/>
      <c r="F161" s="205">
        <v>0.97359519408488004</v>
      </c>
    </row>
    <row r="162" spans="1:7" x14ac:dyDescent="0.25">
      <c r="A162" s="140" t="s">
        <v>656</v>
      </c>
      <c r="B162" s="140" t="s">
        <v>70</v>
      </c>
      <c r="C162" s="205">
        <v>0</v>
      </c>
      <c r="D162" s="227"/>
      <c r="E162" s="241"/>
      <c r="F162" s="205">
        <v>0</v>
      </c>
    </row>
    <row r="163" spans="1:7" hidden="1" outlineLevel="1" x14ac:dyDescent="0.25">
      <c r="A163" s="140" t="s">
        <v>657</v>
      </c>
      <c r="E163" s="139"/>
    </row>
    <row r="164" spans="1:7" hidden="1" outlineLevel="1" x14ac:dyDescent="0.25">
      <c r="A164" s="140" t="s">
        <v>658</v>
      </c>
      <c r="E164" s="139"/>
    </row>
    <row r="165" spans="1:7" hidden="1" outlineLevel="1" x14ac:dyDescent="0.25">
      <c r="A165" s="140" t="s">
        <v>659</v>
      </c>
      <c r="E165" s="139"/>
    </row>
    <row r="166" spans="1:7" hidden="1" outlineLevel="1" x14ac:dyDescent="0.25">
      <c r="A166" s="140" t="s">
        <v>660</v>
      </c>
      <c r="E166" s="139"/>
    </row>
    <row r="167" spans="1:7" hidden="1" outlineLevel="1" x14ac:dyDescent="0.25">
      <c r="A167" s="140" t="s">
        <v>661</v>
      </c>
      <c r="E167" s="139"/>
    </row>
    <row r="168" spans="1:7" hidden="1" outlineLevel="1" x14ac:dyDescent="0.25">
      <c r="A168" s="140" t="s">
        <v>662</v>
      </c>
      <c r="E168" s="139"/>
    </row>
    <row r="169" spans="1:7" ht="15" customHeight="1" collapsed="1" x14ac:dyDescent="0.25">
      <c r="A169" s="145"/>
      <c r="B169" s="146" t="s">
        <v>663</v>
      </c>
      <c r="C169" s="145" t="s">
        <v>504</v>
      </c>
      <c r="D169" s="145" t="s">
        <v>505</v>
      </c>
      <c r="E169" s="144"/>
      <c r="F169" s="143" t="s">
        <v>470</v>
      </c>
      <c r="G169" s="143"/>
    </row>
    <row r="170" spans="1:7" x14ac:dyDescent="0.25">
      <c r="A170" s="140" t="s">
        <v>664</v>
      </c>
      <c r="B170" s="173" t="s">
        <v>665</v>
      </c>
      <c r="C170" s="205">
        <v>4.39146342265955E-2</v>
      </c>
      <c r="D170" s="227"/>
      <c r="E170" s="241"/>
      <c r="F170" s="205">
        <v>4.39146342265955E-2</v>
      </c>
    </row>
    <row r="171" spans="1:7" x14ac:dyDescent="0.25">
      <c r="A171" s="140" t="s">
        <v>666</v>
      </c>
      <c r="B171" s="173" t="s">
        <v>1507</v>
      </c>
      <c r="C171" s="205">
        <v>7.9744652597062093E-2</v>
      </c>
      <c r="D171" s="227"/>
      <c r="E171" s="241"/>
      <c r="F171" s="205">
        <v>7.9744652597062093E-2</v>
      </c>
    </row>
    <row r="172" spans="1:7" x14ac:dyDescent="0.25">
      <c r="A172" s="140" t="s">
        <v>667</v>
      </c>
      <c r="B172" s="173" t="s">
        <v>1506</v>
      </c>
      <c r="C172" s="205">
        <v>0.13802547275987201</v>
      </c>
      <c r="D172" s="227"/>
      <c r="E172" s="227"/>
      <c r="F172" s="205">
        <v>0.13802547275987201</v>
      </c>
    </row>
    <row r="173" spans="1:7" x14ac:dyDescent="0.25">
      <c r="A173" s="140" t="s">
        <v>668</v>
      </c>
      <c r="B173" s="173" t="s">
        <v>1505</v>
      </c>
      <c r="C173" s="205">
        <v>0.187792347690031</v>
      </c>
      <c r="D173" s="227"/>
      <c r="E173" s="227"/>
      <c r="F173" s="205">
        <v>0.187792347690031</v>
      </c>
    </row>
    <row r="174" spans="1:7" x14ac:dyDescent="0.25">
      <c r="A174" s="140" t="s">
        <v>669</v>
      </c>
      <c r="B174" s="173" t="s">
        <v>1504</v>
      </c>
      <c r="C174" s="205">
        <v>0.55052289272643895</v>
      </c>
      <c r="D174" s="227"/>
      <c r="E174" s="227"/>
      <c r="F174" s="205">
        <v>0.55052289272643895</v>
      </c>
    </row>
    <row r="175" spans="1:7" hidden="1" outlineLevel="1" x14ac:dyDescent="0.25">
      <c r="A175" s="140" t="s">
        <v>670</v>
      </c>
      <c r="B175" s="142"/>
      <c r="C175" s="227"/>
      <c r="D175" s="227"/>
      <c r="E175" s="227"/>
      <c r="F175" s="227"/>
    </row>
    <row r="176" spans="1:7" hidden="1" outlineLevel="1" x14ac:dyDescent="0.25">
      <c r="A176" s="140" t="s">
        <v>671</v>
      </c>
      <c r="B176" s="142"/>
      <c r="C176" s="227"/>
      <c r="D176" s="227"/>
      <c r="E176" s="227"/>
      <c r="F176" s="227"/>
    </row>
    <row r="177" spans="1:7" hidden="1" outlineLevel="1" x14ac:dyDescent="0.25">
      <c r="A177" s="140" t="s">
        <v>672</v>
      </c>
      <c r="B177" s="173"/>
      <c r="C177" s="227"/>
      <c r="D177" s="227"/>
      <c r="E177" s="227"/>
      <c r="F177" s="227"/>
    </row>
    <row r="178" spans="1:7" hidden="1" outlineLevel="1" x14ac:dyDescent="0.25">
      <c r="A178" s="140" t="s">
        <v>673</v>
      </c>
      <c r="B178" s="173"/>
      <c r="C178" s="227"/>
      <c r="D178" s="227"/>
      <c r="E178" s="227"/>
      <c r="F178" s="227"/>
    </row>
    <row r="179" spans="1:7" ht="15" customHeight="1" collapsed="1" x14ac:dyDescent="0.25">
      <c r="A179" s="145"/>
      <c r="B179" s="192" t="s">
        <v>674</v>
      </c>
      <c r="C179" s="145" t="s">
        <v>504</v>
      </c>
      <c r="D179" s="145" t="s">
        <v>505</v>
      </c>
      <c r="E179" s="145"/>
      <c r="F179" s="145" t="s">
        <v>470</v>
      </c>
      <c r="G179" s="143"/>
    </row>
    <row r="180" spans="1:7" x14ac:dyDescent="0.25">
      <c r="A180" s="140" t="s">
        <v>675</v>
      </c>
      <c r="B180" s="140" t="s">
        <v>1503</v>
      </c>
      <c r="C180" s="205">
        <v>3.8369087358863102E-5</v>
      </c>
      <c r="D180" s="243"/>
      <c r="E180" s="241"/>
      <c r="F180" s="205">
        <v>3.8369087358863102E-5</v>
      </c>
    </row>
    <row r="181" spans="1:7" hidden="1" outlineLevel="1" x14ac:dyDescent="0.25">
      <c r="A181" s="140" t="s">
        <v>676</v>
      </c>
      <c r="B181" s="228" t="s">
        <v>677</v>
      </c>
      <c r="C181" s="205">
        <v>3.4137286008631902E-19</v>
      </c>
      <c r="D181" s="243"/>
      <c r="E181" s="241"/>
      <c r="F181" s="205">
        <v>3.4137286008631902E-19</v>
      </c>
    </row>
    <row r="182" spans="1:7" hidden="1" outlineLevel="1" x14ac:dyDescent="0.25">
      <c r="A182" s="140" t="s">
        <v>678</v>
      </c>
      <c r="B182" s="242"/>
      <c r="C182" s="227"/>
      <c r="D182" s="227"/>
      <c r="E182" s="241"/>
      <c r="F182" s="227"/>
    </row>
    <row r="183" spans="1:7" hidden="1" outlineLevel="1" x14ac:dyDescent="0.25">
      <c r="A183" s="140" t="s">
        <v>679</v>
      </c>
      <c r="B183" s="242"/>
      <c r="C183" s="227"/>
      <c r="D183" s="227"/>
      <c r="E183" s="241"/>
      <c r="F183" s="227"/>
    </row>
    <row r="184" spans="1:7" hidden="1" outlineLevel="1" x14ac:dyDescent="0.25">
      <c r="A184" s="140" t="s">
        <v>680</v>
      </c>
      <c r="B184" s="242"/>
      <c r="C184" s="227"/>
      <c r="D184" s="227"/>
      <c r="E184" s="241"/>
      <c r="F184" s="227"/>
    </row>
    <row r="185" spans="1:7" ht="18" collapsed="1" x14ac:dyDescent="0.25">
      <c r="A185" s="239"/>
      <c r="B185" s="240" t="s">
        <v>467</v>
      </c>
      <c r="C185" s="239"/>
      <c r="D185" s="239"/>
      <c r="E185" s="239"/>
      <c r="F185" s="238"/>
      <c r="G185" s="238"/>
    </row>
    <row r="186" spans="1:7" ht="15" customHeight="1" x14ac:dyDescent="0.25">
      <c r="A186" s="145"/>
      <c r="B186" s="146" t="s">
        <v>681</v>
      </c>
      <c r="C186" s="145" t="s">
        <v>682</v>
      </c>
      <c r="D186" s="145" t="s">
        <v>683</v>
      </c>
      <c r="E186" s="144"/>
      <c r="F186" s="145" t="s">
        <v>504</v>
      </c>
      <c r="G186" s="145" t="s">
        <v>684</v>
      </c>
    </row>
    <row r="187" spans="1:7" x14ac:dyDescent="0.25">
      <c r="A187" s="140" t="s">
        <v>685</v>
      </c>
      <c r="B187" s="163" t="s">
        <v>686</v>
      </c>
      <c r="C187" s="231">
        <v>69.871157506022996</v>
      </c>
      <c r="E187" s="184"/>
      <c r="F187" s="198"/>
      <c r="G187" s="198"/>
    </row>
    <row r="188" spans="1:7" x14ac:dyDescent="0.25">
      <c r="A188" s="184"/>
      <c r="B188" s="237"/>
      <c r="C188" s="184"/>
      <c r="D188" s="184"/>
      <c r="E188" s="184"/>
      <c r="F188" s="198"/>
      <c r="G188" s="198"/>
    </row>
    <row r="189" spans="1:7" x14ac:dyDescent="0.25">
      <c r="B189" s="163" t="s">
        <v>687</v>
      </c>
      <c r="C189" s="184"/>
      <c r="D189" s="184"/>
      <c r="E189" s="184"/>
      <c r="F189" s="198"/>
      <c r="G189" s="198"/>
    </row>
    <row r="190" spans="1:7" x14ac:dyDescent="0.25">
      <c r="A190" s="140" t="s">
        <v>688</v>
      </c>
      <c r="B190" s="231" t="s">
        <v>689</v>
      </c>
      <c r="C190" s="231">
        <v>1217.90294449</v>
      </c>
      <c r="D190" s="230">
        <v>32226</v>
      </c>
      <c r="E190" s="236"/>
      <c r="F190" s="233">
        <f>IF($C$214=0,"",IF(C190="[for completion]","",IF(C190="","",C190/$C$214)))</f>
        <v>0.41575901146810174</v>
      </c>
      <c r="G190" s="233">
        <f>IF($D$214=0,"",IF(D190="[for completion]","",IF(D190="","",D190/$D$214)))</f>
        <v>0.76865831842576027</v>
      </c>
    </row>
    <row r="191" spans="1:7" x14ac:dyDescent="0.25">
      <c r="A191" s="140" t="s">
        <v>690</v>
      </c>
      <c r="B191" s="231" t="s">
        <v>691</v>
      </c>
      <c r="C191" s="231">
        <v>1010.95719506</v>
      </c>
      <c r="D191" s="230">
        <v>7295</v>
      </c>
      <c r="E191" s="236"/>
      <c r="F191" s="233">
        <f>IF($C$214=0,"",IF(C191="[for completion]","",IF(C191="","",C191/$C$214)))</f>
        <v>0.34511334910247576</v>
      </c>
      <c r="G191" s="233">
        <f>IF($D$214=0,"",IF(D191="[for completion]","",IF(D191="","",D191/$D$214)))</f>
        <v>0.17400119260584376</v>
      </c>
    </row>
    <row r="192" spans="1:7" x14ac:dyDescent="0.25">
      <c r="A192" s="140" t="s">
        <v>692</v>
      </c>
      <c r="B192" s="231" t="s">
        <v>693</v>
      </c>
      <c r="C192" s="231">
        <v>410.40867308999998</v>
      </c>
      <c r="D192" s="230">
        <v>1710</v>
      </c>
      <c r="E192" s="236"/>
      <c r="F192" s="233">
        <f>IF($C$214=0,"",IF(C192="[for completion]","",IF(C192="","",C192/$C$214)))</f>
        <v>0.14010238253696475</v>
      </c>
      <c r="G192" s="233">
        <f>IF($D$214=0,"",IF(D192="[for completion]","",IF(D192="","",D192/$D$214)))</f>
        <v>4.0787119856887301E-2</v>
      </c>
    </row>
    <row r="193" spans="1:7" x14ac:dyDescent="0.25">
      <c r="A193" s="140" t="s">
        <v>694</v>
      </c>
      <c r="B193" s="231" t="s">
        <v>695</v>
      </c>
      <c r="C193" s="231">
        <v>158.62407682</v>
      </c>
      <c r="D193" s="230">
        <v>466</v>
      </c>
      <c r="E193" s="236"/>
      <c r="F193" s="233">
        <f>IF($C$214=0,"",IF(C193="[for completion]","",IF(C193="","",C193/$C$214)))</f>
        <v>5.4149954782595509E-2</v>
      </c>
      <c r="G193" s="233">
        <f>IF($D$214=0,"",IF(D193="[for completion]","",IF(D193="","",D193/$D$214)))</f>
        <v>1.1115086463923673E-2</v>
      </c>
    </row>
    <row r="194" spans="1:7" x14ac:dyDescent="0.25">
      <c r="A194" s="140" t="s">
        <v>696</v>
      </c>
      <c r="B194" s="231" t="s">
        <v>697</v>
      </c>
      <c r="C194" s="231">
        <v>131.45538898000001</v>
      </c>
      <c r="D194" s="230">
        <v>228</v>
      </c>
      <c r="E194" s="236"/>
      <c r="F194" s="233">
        <f>IF($C$214=0,"",IF(C194="[for completion]","",IF(C194="","",C194/$C$214)))</f>
        <v>4.4875302109862299E-2</v>
      </c>
      <c r="G194" s="233">
        <f>IF($D$214=0,"",IF(D194="[for completion]","",IF(D194="","",D194/$D$214)))</f>
        <v>5.4382826475849735E-3</v>
      </c>
    </row>
    <row r="195" spans="1:7" x14ac:dyDescent="0.25">
      <c r="A195" s="140" t="s">
        <v>698</v>
      </c>
      <c r="B195" s="163"/>
      <c r="C195" s="169"/>
      <c r="D195" s="232"/>
      <c r="E195" s="184"/>
      <c r="F195" s="167" t="str">
        <f>IF($C$214=0,"",IF(C195="[for completion]","",IF(C195="","",C195/$C$214)))</f>
        <v/>
      </c>
      <c r="G195" s="167" t="str">
        <f>IF($D$214=0,"",IF(D195="[for completion]","",IF(D195="","",D195/$D$214)))</f>
        <v/>
      </c>
    </row>
    <row r="196" spans="1:7" x14ac:dyDescent="0.25">
      <c r="A196" s="140" t="s">
        <v>699</v>
      </c>
      <c r="B196" s="163"/>
      <c r="C196" s="169"/>
      <c r="D196" s="232"/>
      <c r="E196" s="184"/>
      <c r="F196" s="167" t="str">
        <f>IF($C$214=0,"",IF(C196="[for completion]","",IF(C196="","",C196/$C$214)))</f>
        <v/>
      </c>
      <c r="G196" s="167" t="str">
        <f>IF($D$214=0,"",IF(D196="[for completion]","",IF(D196="","",D196/$D$214)))</f>
        <v/>
      </c>
    </row>
    <row r="197" spans="1:7" x14ac:dyDescent="0.25">
      <c r="A197" s="140" t="s">
        <v>700</v>
      </c>
      <c r="B197" s="163"/>
      <c r="C197" s="169"/>
      <c r="D197" s="232"/>
      <c r="E197" s="184"/>
      <c r="F197" s="167" t="str">
        <f>IF($C$214=0,"",IF(C197="[for completion]","",IF(C197="","",C197/$C$214)))</f>
        <v/>
      </c>
      <c r="G197" s="167" t="str">
        <f>IF($D$214=0,"",IF(D197="[for completion]","",IF(D197="","",D197/$D$214)))</f>
        <v/>
      </c>
    </row>
    <row r="198" spans="1:7" x14ac:dyDescent="0.25">
      <c r="A198" s="140" t="s">
        <v>701</v>
      </c>
      <c r="B198" s="163"/>
      <c r="C198" s="169"/>
      <c r="D198" s="232"/>
      <c r="E198" s="184"/>
      <c r="F198" s="167" t="str">
        <f>IF($C$214=0,"",IF(C198="[for completion]","",IF(C198="","",C198/$C$214)))</f>
        <v/>
      </c>
      <c r="G198" s="167" t="str">
        <f>IF($D$214=0,"",IF(D198="[for completion]","",IF(D198="","",D198/$D$214)))</f>
        <v/>
      </c>
    </row>
    <row r="199" spans="1:7" x14ac:dyDescent="0.25">
      <c r="A199" s="140" t="s">
        <v>702</v>
      </c>
      <c r="B199" s="163"/>
      <c r="C199" s="169"/>
      <c r="D199" s="232"/>
      <c r="E199" s="163"/>
      <c r="F199" s="167" t="str">
        <f>IF($C$214=0,"",IF(C199="[for completion]","",IF(C199="","",C199/$C$214)))</f>
        <v/>
      </c>
      <c r="G199" s="167" t="str">
        <f>IF($D$214=0,"",IF(D199="[for completion]","",IF(D199="","",D199/$D$214)))</f>
        <v/>
      </c>
    </row>
    <row r="200" spans="1:7" x14ac:dyDescent="0.25">
      <c r="A200" s="140" t="s">
        <v>703</v>
      </c>
      <c r="B200" s="163"/>
      <c r="C200" s="169"/>
      <c r="D200" s="232"/>
      <c r="E200" s="163"/>
      <c r="F200" s="167" t="str">
        <f>IF($C$214=0,"",IF(C200="[for completion]","",IF(C200="","",C200/$C$214)))</f>
        <v/>
      </c>
      <c r="G200" s="167" t="str">
        <f>IF($D$214=0,"",IF(D200="[for completion]","",IF(D200="","",D200/$D$214)))</f>
        <v/>
      </c>
    </row>
    <row r="201" spans="1:7" x14ac:dyDescent="0.25">
      <c r="A201" s="140" t="s">
        <v>704</v>
      </c>
      <c r="B201" s="163"/>
      <c r="C201" s="169"/>
      <c r="D201" s="232"/>
      <c r="E201" s="163"/>
      <c r="F201" s="167" t="str">
        <f>IF($C$214=0,"",IF(C201="[for completion]","",IF(C201="","",C201/$C$214)))</f>
        <v/>
      </c>
      <c r="G201" s="167" t="str">
        <f>IF($D$214=0,"",IF(D201="[for completion]","",IF(D201="","",D201/$D$214)))</f>
        <v/>
      </c>
    </row>
    <row r="202" spans="1:7" x14ac:dyDescent="0.25">
      <c r="A202" s="140" t="s">
        <v>705</v>
      </c>
      <c r="B202" s="163"/>
      <c r="C202" s="169"/>
      <c r="D202" s="232"/>
      <c r="E202" s="163"/>
      <c r="F202" s="167" t="str">
        <f>IF($C$214=0,"",IF(C202="[for completion]","",IF(C202="","",C202/$C$214)))</f>
        <v/>
      </c>
      <c r="G202" s="167" t="str">
        <f>IF($D$214=0,"",IF(D202="[for completion]","",IF(D202="","",D202/$D$214)))</f>
        <v/>
      </c>
    </row>
    <row r="203" spans="1:7" x14ac:dyDescent="0.25">
      <c r="A203" s="140" t="s">
        <v>706</v>
      </c>
      <c r="B203" s="163"/>
      <c r="C203" s="169"/>
      <c r="D203" s="232"/>
      <c r="E203" s="163"/>
      <c r="F203" s="167" t="str">
        <f>IF($C$214=0,"",IF(C203="[for completion]","",IF(C203="","",C203/$C$214)))</f>
        <v/>
      </c>
      <c r="G203" s="167" t="str">
        <f>IF($D$214=0,"",IF(D203="[for completion]","",IF(D203="","",D203/$D$214)))</f>
        <v/>
      </c>
    </row>
    <row r="204" spans="1:7" x14ac:dyDescent="0.25">
      <c r="A204" s="140" t="s">
        <v>707</v>
      </c>
      <c r="B204" s="163"/>
      <c r="C204" s="169"/>
      <c r="D204" s="232"/>
      <c r="E204" s="163"/>
      <c r="F204" s="167" t="str">
        <f>IF($C$214=0,"",IF(C204="[for completion]","",IF(C204="","",C204/$C$214)))</f>
        <v/>
      </c>
      <c r="G204" s="167" t="str">
        <f>IF($D$214=0,"",IF(D204="[for completion]","",IF(D204="","",D204/$D$214)))</f>
        <v/>
      </c>
    </row>
    <row r="205" spans="1:7" x14ac:dyDescent="0.25">
      <c r="A205" s="140" t="s">
        <v>708</v>
      </c>
      <c r="B205" s="163"/>
      <c r="C205" s="169"/>
      <c r="D205" s="232"/>
      <c r="F205" s="167" t="str">
        <f>IF($C$214=0,"",IF(C205="[for completion]","",IF(C205="","",C205/$C$214)))</f>
        <v/>
      </c>
      <c r="G205" s="167" t="str">
        <f>IF($D$214=0,"",IF(D205="[for completion]","",IF(D205="","",D205/$D$214)))</f>
        <v/>
      </c>
    </row>
    <row r="206" spans="1:7" x14ac:dyDescent="0.25">
      <c r="A206" s="140" t="s">
        <v>709</v>
      </c>
      <c r="B206" s="163"/>
      <c r="C206" s="169"/>
      <c r="D206" s="232"/>
      <c r="E206" s="228"/>
      <c r="F206" s="167" t="str">
        <f>IF($C$214=0,"",IF(C206="[for completion]","",IF(C206="","",C206/$C$214)))</f>
        <v/>
      </c>
      <c r="G206" s="167" t="str">
        <f>IF($D$214=0,"",IF(D206="[for completion]","",IF(D206="","",D206/$D$214)))</f>
        <v/>
      </c>
    </row>
    <row r="207" spans="1:7" x14ac:dyDescent="0.25">
      <c r="A207" s="140" t="s">
        <v>710</v>
      </c>
      <c r="B207" s="163"/>
      <c r="C207" s="169"/>
      <c r="D207" s="232"/>
      <c r="E207" s="228"/>
      <c r="F207" s="167" t="str">
        <f>IF($C$214=0,"",IF(C207="[for completion]","",IF(C207="","",C207/$C$214)))</f>
        <v/>
      </c>
      <c r="G207" s="167" t="str">
        <f>IF($D$214=0,"",IF(D207="[for completion]","",IF(D207="","",D207/$D$214)))</f>
        <v/>
      </c>
    </row>
    <row r="208" spans="1:7" x14ac:dyDescent="0.25">
      <c r="A208" s="140" t="s">
        <v>711</v>
      </c>
      <c r="B208" s="163"/>
      <c r="C208" s="169"/>
      <c r="D208" s="232"/>
      <c r="E208" s="228"/>
      <c r="F208" s="167" t="str">
        <f>IF($C$214=0,"",IF(C208="[for completion]","",IF(C208="","",C208/$C$214)))</f>
        <v/>
      </c>
      <c r="G208" s="167" t="str">
        <f>IF($D$214=0,"",IF(D208="[for completion]","",IF(D208="","",D208/$D$214)))</f>
        <v/>
      </c>
    </row>
    <row r="209" spans="1:7" x14ac:dyDescent="0.25">
      <c r="A209" s="140" t="s">
        <v>712</v>
      </c>
      <c r="B209" s="163"/>
      <c r="C209" s="169"/>
      <c r="D209" s="232"/>
      <c r="E209" s="228"/>
      <c r="F209" s="167" t="str">
        <f>IF($C$214=0,"",IF(C209="[for completion]","",IF(C209="","",C209/$C$214)))</f>
        <v/>
      </c>
      <c r="G209" s="167" t="str">
        <f>IF($D$214=0,"",IF(D209="[for completion]","",IF(D209="","",D209/$D$214)))</f>
        <v/>
      </c>
    </row>
    <row r="210" spans="1:7" x14ac:dyDescent="0.25">
      <c r="A210" s="140" t="s">
        <v>713</v>
      </c>
      <c r="B210" s="163"/>
      <c r="C210" s="169"/>
      <c r="D210" s="232"/>
      <c r="E210" s="228"/>
      <c r="F210" s="167" t="str">
        <f>IF($C$214=0,"",IF(C210="[for completion]","",IF(C210="","",C210/$C$214)))</f>
        <v/>
      </c>
      <c r="G210" s="167" t="str">
        <f>IF($D$214=0,"",IF(D210="[for completion]","",IF(D210="","",D210/$D$214)))</f>
        <v/>
      </c>
    </row>
    <row r="211" spans="1:7" x14ac:dyDescent="0.25">
      <c r="A211" s="140" t="s">
        <v>714</v>
      </c>
      <c r="B211" s="163"/>
      <c r="C211" s="169"/>
      <c r="D211" s="232"/>
      <c r="E211" s="228"/>
      <c r="F211" s="167" t="str">
        <f>IF($C$214=0,"",IF(C211="[for completion]","",IF(C211="","",C211/$C$214)))</f>
        <v/>
      </c>
      <c r="G211" s="167" t="str">
        <f>IF($D$214=0,"",IF(D211="[for completion]","",IF(D211="","",D211/$D$214)))</f>
        <v/>
      </c>
    </row>
    <row r="212" spans="1:7" x14ac:dyDescent="0.25">
      <c r="A212" s="140" t="s">
        <v>715</v>
      </c>
      <c r="B212" s="163"/>
      <c r="C212" s="169"/>
      <c r="D212" s="232"/>
      <c r="E212" s="228"/>
      <c r="F212" s="167" t="str">
        <f>IF($C$214=0,"",IF(C212="[for completion]","",IF(C212="","",C212/$C$214)))</f>
        <v/>
      </c>
      <c r="G212" s="167" t="str">
        <f>IF($D$214=0,"",IF(D212="[for completion]","",IF(D212="","",D212/$D$214)))</f>
        <v/>
      </c>
    </row>
    <row r="213" spans="1:7" x14ac:dyDescent="0.25">
      <c r="A213" s="140" t="s">
        <v>716</v>
      </c>
      <c r="B213" s="163"/>
      <c r="C213" s="169"/>
      <c r="D213" s="232"/>
      <c r="E213" s="228"/>
      <c r="F213" s="167" t="str">
        <f>IF($C$214=0,"",IF(C213="[for completion]","",IF(C213="","",C213/$C$214)))</f>
        <v/>
      </c>
      <c r="G213" s="167" t="str">
        <f>IF($D$214=0,"",IF(D213="[for completion]","",IF(D213="","",D213/$D$214)))</f>
        <v/>
      </c>
    </row>
    <row r="214" spans="1:7" x14ac:dyDescent="0.25">
      <c r="A214" s="140" t="s">
        <v>717</v>
      </c>
      <c r="B214" s="177" t="s">
        <v>72</v>
      </c>
      <c r="C214" s="164">
        <f>SUM(C190:C213)</f>
        <v>2929.3482784399998</v>
      </c>
      <c r="D214" s="178">
        <f>SUM(D190:D213)</f>
        <v>41925</v>
      </c>
      <c r="E214" s="228"/>
      <c r="F214" s="235">
        <f>SUM(F190:F213)</f>
        <v>1</v>
      </c>
      <c r="G214" s="235">
        <f>SUM(G190:G213)</f>
        <v>1</v>
      </c>
    </row>
    <row r="215" spans="1:7" ht="15" customHeight="1" x14ac:dyDescent="0.25">
      <c r="A215" s="145"/>
      <c r="B215" s="145" t="s">
        <v>718</v>
      </c>
      <c r="C215" s="145" t="s">
        <v>682</v>
      </c>
      <c r="D215" s="145" t="s">
        <v>683</v>
      </c>
      <c r="E215" s="144"/>
      <c r="F215" s="145" t="s">
        <v>504</v>
      </c>
      <c r="G215" s="145" t="s">
        <v>684</v>
      </c>
    </row>
    <row r="216" spans="1:7" x14ac:dyDescent="0.25">
      <c r="A216" s="140" t="s">
        <v>719</v>
      </c>
      <c r="B216" s="140" t="s">
        <v>720</v>
      </c>
      <c r="C216" s="205">
        <v>0.56885973775597698</v>
      </c>
      <c r="D216" s="231"/>
      <c r="E216" s="208"/>
      <c r="F216" s="234"/>
      <c r="G216" s="234"/>
    </row>
    <row r="217" spans="1:7" x14ac:dyDescent="0.25">
      <c r="C217" s="208"/>
      <c r="D217" s="208"/>
      <c r="E217" s="208"/>
      <c r="F217" s="234"/>
      <c r="G217" s="234"/>
    </row>
    <row r="218" spans="1:7" x14ac:dyDescent="0.25">
      <c r="B218" s="163" t="s">
        <v>721</v>
      </c>
      <c r="C218" s="208"/>
      <c r="D218" s="208"/>
      <c r="E218" s="208"/>
      <c r="F218" s="234"/>
      <c r="G218" s="234"/>
    </row>
    <row r="219" spans="1:7" x14ac:dyDescent="0.25">
      <c r="A219" s="140" t="s">
        <v>722</v>
      </c>
      <c r="B219" s="140" t="s">
        <v>723</v>
      </c>
      <c r="C219" s="231">
        <v>727.77920680999898</v>
      </c>
      <c r="D219" s="230">
        <v>19682</v>
      </c>
      <c r="E219" s="208"/>
      <c r="F219" s="233">
        <f>IF($C$227=0,"",IF(C219="[for completion]","",C219/$C$227))</f>
        <v>0.24844406934008273</v>
      </c>
      <c r="G219" s="233">
        <f>IF($D$227=0,"",IF(D219="[for completion]","",D219/$D$227))</f>
        <v>0.46945736434108526</v>
      </c>
    </row>
    <row r="220" spans="1:7" x14ac:dyDescent="0.25">
      <c r="A220" s="140" t="s">
        <v>724</v>
      </c>
      <c r="B220" s="140" t="s">
        <v>725</v>
      </c>
      <c r="C220" s="231">
        <v>383.115731850001</v>
      </c>
      <c r="D220" s="230">
        <v>5107</v>
      </c>
      <c r="E220" s="208"/>
      <c r="F220" s="233">
        <f>IF($C$227=0,"",IF(C220="[for completion]","",C220/$C$227))</f>
        <v>0.13078531312569849</v>
      </c>
      <c r="G220" s="233">
        <f>IF($D$227=0,"",IF(D220="[for completion]","",D220/$D$227))</f>
        <v>0.12181276088252832</v>
      </c>
    </row>
    <row r="221" spans="1:7" x14ac:dyDescent="0.25">
      <c r="A221" s="140" t="s">
        <v>726</v>
      </c>
      <c r="B221" s="140" t="s">
        <v>727</v>
      </c>
      <c r="C221" s="231">
        <v>417.77645685999897</v>
      </c>
      <c r="D221" s="230">
        <v>4897</v>
      </c>
      <c r="E221" s="208"/>
      <c r="F221" s="233">
        <f>IF($C$227=0,"",IF(C221="[for completion]","",C221/$C$227))</f>
        <v>0.14261754395502693</v>
      </c>
      <c r="G221" s="233">
        <f>IF($D$227=0,"",IF(D221="[for completion]","",D221/$D$227))</f>
        <v>0.11680381633870006</v>
      </c>
    </row>
    <row r="222" spans="1:7" x14ac:dyDescent="0.25">
      <c r="A222" s="140" t="s">
        <v>728</v>
      </c>
      <c r="B222" s="140" t="s">
        <v>729</v>
      </c>
      <c r="C222" s="231">
        <v>473.01522753999899</v>
      </c>
      <c r="D222" s="230">
        <v>4881</v>
      </c>
      <c r="E222" s="208"/>
      <c r="F222" s="233">
        <f>IF($C$227=0,"",IF(C222="[for completion]","",C222/$C$227))</f>
        <v>0.16147456108971089</v>
      </c>
      <c r="G222" s="233">
        <f>IF($D$227=0,"",IF(D222="[for completion]","",D222/$D$227))</f>
        <v>0.1164221824686941</v>
      </c>
    </row>
    <row r="223" spans="1:7" x14ac:dyDescent="0.25">
      <c r="A223" s="140" t="s">
        <v>730</v>
      </c>
      <c r="B223" s="140" t="s">
        <v>731</v>
      </c>
      <c r="C223" s="231">
        <v>471.04226231000098</v>
      </c>
      <c r="D223" s="230">
        <v>4081</v>
      </c>
      <c r="E223" s="208"/>
      <c r="F223" s="233">
        <f>IF($C$227=0,"",IF(C223="[for completion]","",C223/$C$227))</f>
        <v>0.1608010443062956</v>
      </c>
      <c r="G223" s="233">
        <f>IF($D$227=0,"",IF(D223="[for completion]","",D223/$D$227))</f>
        <v>9.734048896839595E-2</v>
      </c>
    </row>
    <row r="224" spans="1:7" x14ac:dyDescent="0.25">
      <c r="A224" s="140" t="s">
        <v>732</v>
      </c>
      <c r="B224" s="140" t="s">
        <v>733</v>
      </c>
      <c r="C224" s="231">
        <v>325.70881881999998</v>
      </c>
      <c r="D224" s="230">
        <v>2384</v>
      </c>
      <c r="E224" s="208"/>
      <c r="F224" s="233">
        <f>IF($C$227=0,"",IF(C224="[for completion]","",C224/$C$227))</f>
        <v>0.1111881510359204</v>
      </c>
      <c r="G224" s="233">
        <f>IF($D$227=0,"",IF(D224="[for completion]","",D224/$D$227))</f>
        <v>5.6863446630888492E-2</v>
      </c>
    </row>
    <row r="225" spans="1:7" x14ac:dyDescent="0.25">
      <c r="A225" s="140" t="s">
        <v>734</v>
      </c>
      <c r="B225" s="140" t="s">
        <v>735</v>
      </c>
      <c r="C225" s="231">
        <v>101.16590453000001</v>
      </c>
      <c r="D225" s="230">
        <v>634</v>
      </c>
      <c r="E225" s="208"/>
      <c r="F225" s="233">
        <f>IF($C$227=0,"",IF(C225="[for completion]","",C225/$C$227))</f>
        <v>3.45352941726257E-2</v>
      </c>
      <c r="G225" s="233">
        <f>IF($D$227=0,"",IF(D225="[for completion]","",D225/$D$227))</f>
        <v>1.5122242098986285E-2</v>
      </c>
    </row>
    <row r="226" spans="1:7" x14ac:dyDescent="0.25">
      <c r="A226" s="140" t="s">
        <v>736</v>
      </c>
      <c r="B226" s="140" t="s">
        <v>737</v>
      </c>
      <c r="C226" s="231">
        <v>29.744669720000001</v>
      </c>
      <c r="D226" s="230">
        <v>259</v>
      </c>
      <c r="E226" s="208"/>
      <c r="F226" s="233">
        <f>IF($C$227=0,"",IF(C226="[for completion]","",C226/$C$227))</f>
        <v>1.0154022974639359E-2</v>
      </c>
      <c r="G226" s="233">
        <f>IF($D$227=0,"",IF(D226="[for completion]","",D226/$D$227))</f>
        <v>6.1776982707215265E-3</v>
      </c>
    </row>
    <row r="227" spans="1:7" x14ac:dyDescent="0.25">
      <c r="A227" s="140" t="s">
        <v>738</v>
      </c>
      <c r="B227" s="177" t="s">
        <v>72</v>
      </c>
      <c r="C227" s="169">
        <f>SUM(C219:C226)</f>
        <v>2929.3482784399985</v>
      </c>
      <c r="D227" s="232">
        <f>SUM(D219:D226)</f>
        <v>41925</v>
      </c>
      <c r="F227" s="227">
        <f>SUM(F219:F226)</f>
        <v>1</v>
      </c>
      <c r="G227" s="227">
        <f>SUM(G219:G226)</f>
        <v>1</v>
      </c>
    </row>
    <row r="228" spans="1:7" outlineLevel="1" x14ac:dyDescent="0.25">
      <c r="A228" s="140" t="s">
        <v>739</v>
      </c>
      <c r="B228" s="141" t="s">
        <v>740</v>
      </c>
      <c r="C228" s="231">
        <v>8.9857329000000004</v>
      </c>
      <c r="D228" s="230">
        <v>82</v>
      </c>
      <c r="F228" s="167">
        <f>IF($C$227=0,"",IF(C228="[for completion]","",C228/$C$227))</f>
        <v>3.0674853400447428E-3</v>
      </c>
      <c r="G228" s="233">
        <f>IF($D$227=0,"",IF(D228="[for completion]","",D228/$D$227))</f>
        <v>1.9558735837805607E-3</v>
      </c>
    </row>
    <row r="229" spans="1:7" outlineLevel="1" x14ac:dyDescent="0.25">
      <c r="A229" s="140" t="s">
        <v>741</v>
      </c>
      <c r="B229" s="141" t="s">
        <v>742</v>
      </c>
      <c r="C229" s="231">
        <v>4.8989612200000003</v>
      </c>
      <c r="D229" s="230">
        <v>39</v>
      </c>
      <c r="F229" s="167">
        <f>IF($C$227=0,"",IF(C229="[for completion]","",C229/$C$227))</f>
        <v>1.6723724031233677E-3</v>
      </c>
      <c r="G229" s="233">
        <f>IF($D$227=0,"",IF(D229="[for completion]","",D229/$D$227))</f>
        <v>9.3023255813953494E-4</v>
      </c>
    </row>
    <row r="230" spans="1:7" outlineLevel="1" x14ac:dyDescent="0.25">
      <c r="A230" s="140" t="s">
        <v>743</v>
      </c>
      <c r="B230" s="141" t="s">
        <v>744</v>
      </c>
      <c r="C230" s="231">
        <v>1.1081581300000001</v>
      </c>
      <c r="D230" s="230">
        <v>15</v>
      </c>
      <c r="F230" s="167">
        <f>IF($C$227=0,"",IF(C230="[for completion]","",C230/$C$227))</f>
        <v>3.7829511026600803E-4</v>
      </c>
      <c r="G230" s="233">
        <f>IF($D$227=0,"",IF(D230="[for completion]","",D230/$D$227))</f>
        <v>3.5778175313059033E-4</v>
      </c>
    </row>
    <row r="231" spans="1:7" outlineLevel="1" x14ac:dyDescent="0.25">
      <c r="A231" s="140" t="s">
        <v>745</v>
      </c>
      <c r="B231" s="141" t="s">
        <v>746</v>
      </c>
      <c r="C231" s="231">
        <v>2.9962681799999999</v>
      </c>
      <c r="D231" s="230">
        <v>25</v>
      </c>
      <c r="F231" s="167">
        <f>IF($C$227=0,"",IF(C231="[for completion]","",C231/$C$227))</f>
        <v>1.0228446381922328E-3</v>
      </c>
      <c r="G231" s="233">
        <f>IF($D$227=0,"",IF(D231="[for completion]","",D231/$D$227))</f>
        <v>5.963029218843172E-4</v>
      </c>
    </row>
    <row r="232" spans="1:7" outlineLevel="1" x14ac:dyDescent="0.25">
      <c r="A232" s="140" t="s">
        <v>747</v>
      </c>
      <c r="B232" s="141" t="s">
        <v>748</v>
      </c>
      <c r="C232" s="231">
        <v>5.4590662099999996</v>
      </c>
      <c r="D232" s="230">
        <v>34</v>
      </c>
      <c r="F232" s="167">
        <f>IF($C$227=0,"",IF(C232="[for completion]","",C232/$C$227))</f>
        <v>1.8635770455082872E-3</v>
      </c>
      <c r="G232" s="233">
        <f>IF($D$227=0,"",IF(D232="[for completion]","",D232/$D$227))</f>
        <v>8.1097197376267147E-4</v>
      </c>
    </row>
    <row r="233" spans="1:7" outlineLevel="1" x14ac:dyDescent="0.25">
      <c r="A233" s="140" t="s">
        <v>749</v>
      </c>
      <c r="B233" s="141" t="s">
        <v>750</v>
      </c>
      <c r="C233" s="231">
        <v>6.2964830799999998</v>
      </c>
      <c r="D233" s="230">
        <v>64</v>
      </c>
      <c r="F233" s="167">
        <f>IF($C$227=0,"",IF(C233="[for completion]","",C233/$C$227))</f>
        <v>2.1494484375047212E-3</v>
      </c>
      <c r="G233" s="233">
        <f>IF($D$227=0,"",IF(D233="[for completion]","",D233/$D$227))</f>
        <v>1.5265354800238521E-3</v>
      </c>
    </row>
    <row r="234" spans="1:7" outlineLevel="1" x14ac:dyDescent="0.25">
      <c r="A234" s="140" t="s">
        <v>751</v>
      </c>
      <c r="B234" s="141"/>
      <c r="F234" s="167"/>
      <c r="G234" s="167"/>
    </row>
    <row r="235" spans="1:7" outlineLevel="1" x14ac:dyDescent="0.25">
      <c r="A235" s="140" t="s">
        <v>752</v>
      </c>
      <c r="B235" s="141"/>
      <c r="F235" s="167"/>
      <c r="G235" s="167"/>
    </row>
    <row r="236" spans="1:7" outlineLevel="1" x14ac:dyDescent="0.25">
      <c r="A236" s="140" t="s">
        <v>753</v>
      </c>
      <c r="B236" s="141"/>
      <c r="F236" s="167"/>
      <c r="G236" s="167"/>
    </row>
    <row r="237" spans="1:7" ht="15" customHeight="1" x14ac:dyDescent="0.25">
      <c r="A237" s="145"/>
      <c r="B237" s="145" t="s">
        <v>754</v>
      </c>
      <c r="C237" s="145" t="s">
        <v>682</v>
      </c>
      <c r="D237" s="145" t="s">
        <v>683</v>
      </c>
      <c r="E237" s="144"/>
      <c r="F237" s="145" t="s">
        <v>504</v>
      </c>
      <c r="G237" s="145" t="s">
        <v>684</v>
      </c>
    </row>
    <row r="238" spans="1:7" x14ac:dyDescent="0.25">
      <c r="A238" s="140" t="s">
        <v>755</v>
      </c>
      <c r="B238" s="140" t="s">
        <v>720</v>
      </c>
      <c r="C238" s="205">
        <v>0.483976104473888</v>
      </c>
      <c r="F238" s="225"/>
      <c r="G238" s="225"/>
    </row>
    <row r="239" spans="1:7" x14ac:dyDescent="0.25">
      <c r="C239" s="208"/>
      <c r="F239" s="225"/>
      <c r="G239" s="225"/>
    </row>
    <row r="240" spans="1:7" x14ac:dyDescent="0.25">
      <c r="B240" s="163" t="s">
        <v>721</v>
      </c>
      <c r="C240" s="208"/>
      <c r="F240" s="225"/>
      <c r="G240" s="225"/>
    </row>
    <row r="241" spans="1:7" x14ac:dyDescent="0.25">
      <c r="A241" s="140" t="s">
        <v>756</v>
      </c>
      <c r="B241" s="140" t="s">
        <v>723</v>
      </c>
      <c r="C241" s="231">
        <v>1109.1125603800001</v>
      </c>
      <c r="D241" s="230">
        <v>25198</v>
      </c>
      <c r="E241" s="208"/>
      <c r="F241" s="233">
        <f>IF($C$249=0,"",IF(C241="[Mark as ND1 if not relevant]","",C241/$C$249))</f>
        <v>0.3786209268945821</v>
      </c>
      <c r="G241" s="233">
        <f>IF($D$249=0,"",IF(D241="[Mark as ND1 if not relevant]","",D241/$D$249))</f>
        <v>0.60102564102564104</v>
      </c>
    </row>
    <row r="242" spans="1:7" x14ac:dyDescent="0.25">
      <c r="A242" s="140" t="s">
        <v>757</v>
      </c>
      <c r="B242" s="140" t="s">
        <v>725</v>
      </c>
      <c r="C242" s="231">
        <v>461.17729769999897</v>
      </c>
      <c r="D242" s="230">
        <v>5341</v>
      </c>
      <c r="E242" s="208"/>
      <c r="F242" s="233">
        <f>IF($C$249=0,"",IF(C242="[Mark as ND1 if not relevant]","",C242/$C$249))</f>
        <v>0.15743341312272899</v>
      </c>
      <c r="G242" s="233">
        <f>IF($D$249=0,"",IF(D242="[Mark as ND1 if not relevant]","",D242/$D$249))</f>
        <v>0.12739415623136555</v>
      </c>
    </row>
    <row r="243" spans="1:7" x14ac:dyDescent="0.25">
      <c r="A243" s="140" t="s">
        <v>758</v>
      </c>
      <c r="B243" s="140" t="s">
        <v>727</v>
      </c>
      <c r="C243" s="231">
        <v>414.290863959999</v>
      </c>
      <c r="D243" s="230">
        <v>4148</v>
      </c>
      <c r="E243" s="208"/>
      <c r="F243" s="233">
        <f>IF($C$249=0,"",IF(C243="[Mark as ND1 if not relevant]","",C243/$C$249))</f>
        <v>0.14142765713765745</v>
      </c>
      <c r="G243" s="233">
        <f>IF($D$249=0,"",IF(D243="[Mark as ND1 if not relevant]","",D243/$D$249))</f>
        <v>9.8938580799045911E-2</v>
      </c>
    </row>
    <row r="244" spans="1:7" x14ac:dyDescent="0.25">
      <c r="A244" s="140" t="s">
        <v>759</v>
      </c>
      <c r="B244" s="140" t="s">
        <v>729</v>
      </c>
      <c r="C244" s="231">
        <v>384.37173686999898</v>
      </c>
      <c r="D244" s="230">
        <v>3405</v>
      </c>
      <c r="E244" s="208"/>
      <c r="F244" s="233">
        <f>IF($C$249=0,"",IF(C244="[Mark as ND1 if not relevant]","",C244/$C$249))</f>
        <v>0.13121407915165803</v>
      </c>
      <c r="G244" s="233">
        <f>IF($D$249=0,"",IF(D244="[Mark as ND1 if not relevant]","",D244/$D$249))</f>
        <v>8.1216457960644001E-2</v>
      </c>
    </row>
    <row r="245" spans="1:7" x14ac:dyDescent="0.25">
      <c r="A245" s="140" t="s">
        <v>760</v>
      </c>
      <c r="B245" s="140" t="s">
        <v>731</v>
      </c>
      <c r="C245" s="231">
        <v>282.01372985</v>
      </c>
      <c r="D245" s="230">
        <v>2055</v>
      </c>
      <c r="E245" s="208"/>
      <c r="F245" s="233">
        <f>IF($C$249=0,"",IF(C245="[Mark as ND1 if not relevant]","",C245/$C$249))</f>
        <v>9.6271833542505347E-2</v>
      </c>
      <c r="G245" s="233">
        <f>IF($D$249=0,"",IF(D245="[Mark as ND1 if not relevant]","",D245/$D$249))</f>
        <v>4.9016100178890874E-2</v>
      </c>
    </row>
    <row r="246" spans="1:7" x14ac:dyDescent="0.25">
      <c r="A246" s="140" t="s">
        <v>761</v>
      </c>
      <c r="B246" s="140" t="s">
        <v>733</v>
      </c>
      <c r="C246" s="231">
        <v>193.07865992000001</v>
      </c>
      <c r="D246" s="230">
        <v>1218</v>
      </c>
      <c r="E246" s="208"/>
      <c r="F246" s="233">
        <f>IF($C$249=0,"",IF(C246="[Mark as ND1 if not relevant]","",C246/$C$249))</f>
        <v>6.5911814358524362E-2</v>
      </c>
      <c r="G246" s="233">
        <f>IF($D$249=0,"",IF(D246="[Mark as ND1 if not relevant]","",D246/$D$249))</f>
        <v>2.9051878354203937E-2</v>
      </c>
    </row>
    <row r="247" spans="1:7" x14ac:dyDescent="0.25">
      <c r="A247" s="140" t="s">
        <v>762</v>
      </c>
      <c r="B247" s="140" t="s">
        <v>735</v>
      </c>
      <c r="C247" s="231">
        <v>66.539352430000093</v>
      </c>
      <c r="D247" s="230">
        <v>382</v>
      </c>
      <c r="E247" s="208"/>
      <c r="F247" s="233">
        <f>IF($C$249=0,"",IF(C247="[Mark as ND1 if not relevant]","",C247/$C$249))</f>
        <v>2.2714729047320772E-2</v>
      </c>
      <c r="G247" s="233">
        <f>IF($D$249=0,"",IF(D247="[Mark as ND1 if not relevant]","",D247/$D$249))</f>
        <v>9.1115086463923675E-3</v>
      </c>
    </row>
    <row r="248" spans="1:7" x14ac:dyDescent="0.25">
      <c r="A248" s="140" t="s">
        <v>763</v>
      </c>
      <c r="B248" s="140" t="s">
        <v>737</v>
      </c>
      <c r="C248" s="231">
        <v>18.764077329999999</v>
      </c>
      <c r="D248" s="230">
        <v>178</v>
      </c>
      <c r="E248" s="208"/>
      <c r="F248" s="233">
        <f>IF($C$249=0,"",IF(C248="[Mark as ND1 if not relevant]","",C248/$C$249))</f>
        <v>6.4055467450229824E-3</v>
      </c>
      <c r="G248" s="233">
        <f>IF($D$249=0,"",IF(D248="[Mark as ND1 if not relevant]","",D248/$D$249))</f>
        <v>4.2456768038163385E-3</v>
      </c>
    </row>
    <row r="249" spans="1:7" x14ac:dyDescent="0.25">
      <c r="A249" s="140" t="s">
        <v>764</v>
      </c>
      <c r="B249" s="177" t="s">
        <v>72</v>
      </c>
      <c r="C249" s="169">
        <f>SUM(C241:C248)</f>
        <v>2929.3482784399971</v>
      </c>
      <c r="D249" s="232">
        <f>SUM(D241:D248)</f>
        <v>41925</v>
      </c>
      <c r="F249" s="227">
        <f>SUM(F241:F248)</f>
        <v>1</v>
      </c>
      <c r="G249" s="227">
        <f>SUM(G241:G248)</f>
        <v>1</v>
      </c>
    </row>
    <row r="250" spans="1:7" outlineLevel="1" x14ac:dyDescent="0.25">
      <c r="A250" s="140" t="s">
        <v>765</v>
      </c>
      <c r="B250" s="141" t="s">
        <v>740</v>
      </c>
      <c r="C250" s="231">
        <v>5.6773814099999997</v>
      </c>
      <c r="D250" s="230">
        <v>38</v>
      </c>
      <c r="F250" s="167">
        <f>IF($C$249=0,"",IF(C250="[for completion]","",C250/$C$249))</f>
        <v>1.938103929732605E-3</v>
      </c>
      <c r="G250" s="167">
        <f>IF($D$249=0,"",IF(D250="[for completion]","",D250/$D$249))</f>
        <v>9.0638044126416218E-4</v>
      </c>
    </row>
    <row r="251" spans="1:7" outlineLevel="1" x14ac:dyDescent="0.25">
      <c r="A251" s="140" t="s">
        <v>766</v>
      </c>
      <c r="B251" s="141" t="s">
        <v>742</v>
      </c>
      <c r="C251" s="231">
        <v>3.1213692100000001</v>
      </c>
      <c r="D251" s="230">
        <v>26</v>
      </c>
      <c r="F251" s="167">
        <f>IF($C$249=0,"",IF(C251="[for completion]","",C251/$C$249))</f>
        <v>1.0655507346030778E-3</v>
      </c>
      <c r="G251" s="167">
        <f>IF($D$249=0,"",IF(D251="[for completion]","",D251/$D$249))</f>
        <v>6.2015503875968996E-4</v>
      </c>
    </row>
    <row r="252" spans="1:7" outlineLevel="1" x14ac:dyDescent="0.25">
      <c r="A252" s="140" t="s">
        <v>767</v>
      </c>
      <c r="B252" s="141" t="s">
        <v>744</v>
      </c>
      <c r="C252" s="231">
        <v>1.15607927</v>
      </c>
      <c r="D252" s="230">
        <v>15</v>
      </c>
      <c r="F252" s="167">
        <f>IF($C$249=0,"",IF(C252="[for completion]","",C252/$C$249))</f>
        <v>3.9465408688640517E-4</v>
      </c>
      <c r="G252" s="167">
        <f>IF($D$249=0,"",IF(D252="[for completion]","",D252/$D$249))</f>
        <v>3.5778175313059033E-4</v>
      </c>
    </row>
    <row r="253" spans="1:7" outlineLevel="1" x14ac:dyDescent="0.25">
      <c r="A253" s="140" t="s">
        <v>768</v>
      </c>
      <c r="B253" s="141" t="s">
        <v>746</v>
      </c>
      <c r="C253" s="231">
        <v>5.1726044599999996</v>
      </c>
      <c r="D253" s="230">
        <v>26</v>
      </c>
      <c r="F253" s="167">
        <f>IF($C$249=0,"",IF(C253="[for completion]","",C253/$C$249))</f>
        <v>1.7657867786054556E-3</v>
      </c>
      <c r="G253" s="167">
        <f>IF($D$249=0,"",IF(D253="[for completion]","",D253/$D$249))</f>
        <v>6.2015503875968996E-4</v>
      </c>
    </row>
    <row r="254" spans="1:7" outlineLevel="1" x14ac:dyDescent="0.25">
      <c r="A254" s="140" t="s">
        <v>769</v>
      </c>
      <c r="B254" s="141" t="s">
        <v>748</v>
      </c>
      <c r="C254" s="231">
        <v>0.69772153999999997</v>
      </c>
      <c r="D254" s="230">
        <v>18</v>
      </c>
      <c r="F254" s="167">
        <f>IF($C$249=0,"",IF(C254="[for completion]","",C254/$C$249))</f>
        <v>2.3818319765363184E-4</v>
      </c>
      <c r="G254" s="167">
        <f>IF($D$249=0,"",IF(D254="[for completion]","",D254/$D$249))</f>
        <v>4.2933810375670839E-4</v>
      </c>
    </row>
    <row r="255" spans="1:7" outlineLevel="1" x14ac:dyDescent="0.25">
      <c r="A255" s="140" t="s">
        <v>770</v>
      </c>
      <c r="B255" s="141" t="s">
        <v>750</v>
      </c>
      <c r="C255" s="231">
        <v>2.9389214400000001</v>
      </c>
      <c r="D255" s="230">
        <v>55</v>
      </c>
      <c r="F255" s="167">
        <f>IF($C$249=0,"",IF(C255="[for completion]","",C255/$C$249))</f>
        <v>1.0032680175418066E-3</v>
      </c>
      <c r="G255" s="167">
        <f>IF($D$249=0,"",IF(D255="[for completion]","",D255/$D$249))</f>
        <v>1.3118664281454979E-3</v>
      </c>
    </row>
    <row r="256" spans="1:7" outlineLevel="1" x14ac:dyDescent="0.25">
      <c r="A256" s="140" t="s">
        <v>771</v>
      </c>
      <c r="B256" s="141"/>
      <c r="F256" s="172"/>
      <c r="G256" s="172"/>
    </row>
    <row r="257" spans="1:14" outlineLevel="1" x14ac:dyDescent="0.25">
      <c r="A257" s="140" t="s">
        <v>772</v>
      </c>
      <c r="B257" s="141"/>
      <c r="F257" s="172"/>
      <c r="G257" s="172"/>
    </row>
    <row r="258" spans="1:14" outlineLevel="1" x14ac:dyDescent="0.25">
      <c r="A258" s="140" t="s">
        <v>773</v>
      </c>
      <c r="B258" s="141"/>
      <c r="F258" s="172"/>
      <c r="G258" s="172"/>
    </row>
    <row r="259" spans="1:14" ht="15" customHeight="1" x14ac:dyDescent="0.25">
      <c r="A259" s="145"/>
      <c r="B259" s="189" t="s">
        <v>774</v>
      </c>
      <c r="C259" s="145" t="s">
        <v>504</v>
      </c>
      <c r="D259" s="145"/>
      <c r="E259" s="144"/>
      <c r="F259" s="145"/>
      <c r="G259" s="145"/>
    </row>
    <row r="260" spans="1:14" x14ac:dyDescent="0.25">
      <c r="A260" s="140" t="s">
        <v>775</v>
      </c>
      <c r="B260" s="140" t="s">
        <v>1502</v>
      </c>
      <c r="C260" s="205">
        <v>0.82090969492404098</v>
      </c>
      <c r="E260" s="228"/>
      <c r="F260" s="228"/>
      <c r="G260" s="228"/>
    </row>
    <row r="261" spans="1:14" x14ac:dyDescent="0.25">
      <c r="A261" s="140" t="s">
        <v>777</v>
      </c>
      <c r="B261" s="140" t="s">
        <v>778</v>
      </c>
      <c r="C261" s="205"/>
      <c r="E261" s="228"/>
      <c r="F261" s="228"/>
    </row>
    <row r="262" spans="1:14" x14ac:dyDescent="0.25">
      <c r="A262" s="140" t="s">
        <v>779</v>
      </c>
      <c r="B262" s="140" t="s">
        <v>780</v>
      </c>
      <c r="C262" s="205"/>
      <c r="E262" s="228"/>
      <c r="F262" s="228"/>
    </row>
    <row r="263" spans="1:14" x14ac:dyDescent="0.25">
      <c r="A263" s="140" t="s">
        <v>781</v>
      </c>
      <c r="B263" s="140" t="s">
        <v>782</v>
      </c>
      <c r="C263" s="205"/>
      <c r="E263" s="228"/>
      <c r="F263" s="228"/>
    </row>
    <row r="264" spans="1:14" x14ac:dyDescent="0.25">
      <c r="A264" s="140" t="s">
        <v>783</v>
      </c>
      <c r="B264" s="163" t="s">
        <v>784</v>
      </c>
      <c r="C264" s="205"/>
      <c r="D264" s="184"/>
      <c r="E264" s="184"/>
      <c r="F264" s="198"/>
      <c r="G264" s="198"/>
      <c r="H264" s="139"/>
      <c r="I264" s="140"/>
      <c r="J264" s="140"/>
      <c r="K264" s="140"/>
      <c r="L264" s="139"/>
      <c r="M264" s="139"/>
      <c r="N264" s="139"/>
    </row>
    <row r="265" spans="1:14" x14ac:dyDescent="0.25">
      <c r="A265" s="140" t="s">
        <v>785</v>
      </c>
      <c r="B265" s="140" t="s">
        <v>70</v>
      </c>
      <c r="C265" s="205">
        <v>0.17909030507595899</v>
      </c>
      <c r="E265" s="228"/>
      <c r="F265" s="228"/>
    </row>
    <row r="266" spans="1:14" hidden="1" outlineLevel="1" x14ac:dyDescent="0.25">
      <c r="A266" s="140" t="s">
        <v>787</v>
      </c>
      <c r="B266" s="141" t="s">
        <v>789</v>
      </c>
      <c r="C266" s="229"/>
      <c r="E266" s="228"/>
      <c r="F266" s="228"/>
    </row>
    <row r="267" spans="1:14" hidden="1" outlineLevel="1" x14ac:dyDescent="0.25">
      <c r="A267" s="140" t="s">
        <v>788</v>
      </c>
      <c r="B267" s="141" t="s">
        <v>791</v>
      </c>
      <c r="C267" s="227"/>
      <c r="E267" s="228"/>
      <c r="F267" s="228"/>
    </row>
    <row r="268" spans="1:14" hidden="1" outlineLevel="1" x14ac:dyDescent="0.25">
      <c r="A268" s="140" t="s">
        <v>790</v>
      </c>
      <c r="B268" s="141" t="s">
        <v>793</v>
      </c>
      <c r="C268" s="227"/>
      <c r="E268" s="228"/>
      <c r="F268" s="228"/>
    </row>
    <row r="269" spans="1:14" hidden="1" outlineLevel="1" x14ac:dyDescent="0.25">
      <c r="A269" s="140" t="s">
        <v>792</v>
      </c>
      <c r="B269" s="141" t="s">
        <v>795</v>
      </c>
      <c r="C269" s="227"/>
      <c r="E269" s="228"/>
      <c r="F269" s="228"/>
    </row>
    <row r="270" spans="1:14" hidden="1" outlineLevel="1" x14ac:dyDescent="0.25">
      <c r="A270" s="140" t="s">
        <v>794</v>
      </c>
      <c r="B270" s="141" t="s">
        <v>179</v>
      </c>
      <c r="C270" s="227"/>
      <c r="E270" s="228"/>
      <c r="F270" s="228"/>
    </row>
    <row r="271" spans="1:14" hidden="1" outlineLevel="1" x14ac:dyDescent="0.25">
      <c r="A271" s="140" t="s">
        <v>796</v>
      </c>
      <c r="B271" s="141" t="s">
        <v>179</v>
      </c>
      <c r="C271" s="227"/>
      <c r="E271" s="228"/>
      <c r="F271" s="228"/>
    </row>
    <row r="272" spans="1:14" hidden="1" outlineLevel="1" x14ac:dyDescent="0.25">
      <c r="A272" s="140" t="s">
        <v>797</v>
      </c>
      <c r="B272" s="141" t="s">
        <v>179</v>
      </c>
      <c r="C272" s="227"/>
      <c r="E272" s="228"/>
      <c r="F272" s="228"/>
    </row>
    <row r="273" spans="1:7" hidden="1" outlineLevel="1" x14ac:dyDescent="0.25">
      <c r="A273" s="140" t="s">
        <v>798</v>
      </c>
      <c r="B273" s="141" t="s">
        <v>179</v>
      </c>
      <c r="C273" s="227"/>
      <c r="E273" s="228"/>
      <c r="F273" s="228"/>
    </row>
    <row r="274" spans="1:7" hidden="1" outlineLevel="1" x14ac:dyDescent="0.25">
      <c r="A274" s="140" t="s">
        <v>799</v>
      </c>
      <c r="B274" s="141" t="s">
        <v>179</v>
      </c>
      <c r="C274" s="227"/>
      <c r="E274" s="228"/>
      <c r="F274" s="228"/>
    </row>
    <row r="275" spans="1:7" hidden="1" outlineLevel="1" x14ac:dyDescent="0.25">
      <c r="A275" s="140" t="s">
        <v>800</v>
      </c>
      <c r="B275" s="141" t="s">
        <v>179</v>
      </c>
      <c r="C275" s="227"/>
      <c r="E275" s="228"/>
      <c r="F275" s="228"/>
    </row>
    <row r="276" spans="1:7" ht="15" customHeight="1" collapsed="1" x14ac:dyDescent="0.25">
      <c r="A276" s="145"/>
      <c r="B276" s="189" t="s">
        <v>801</v>
      </c>
      <c r="C276" s="145" t="s">
        <v>504</v>
      </c>
      <c r="D276" s="145"/>
      <c r="E276" s="144"/>
      <c r="F276" s="145"/>
      <c r="G276" s="143"/>
    </row>
    <row r="277" spans="1:7" x14ac:dyDescent="0.25">
      <c r="A277" s="140" t="s">
        <v>802</v>
      </c>
      <c r="B277" s="140" t="s">
        <v>803</v>
      </c>
      <c r="C277" s="205">
        <v>1</v>
      </c>
      <c r="E277" s="139"/>
      <c r="F277" s="139"/>
    </row>
    <row r="278" spans="1:7" x14ac:dyDescent="0.25">
      <c r="A278" s="140" t="s">
        <v>804</v>
      </c>
      <c r="B278" s="140" t="s">
        <v>805</v>
      </c>
      <c r="C278" s="227"/>
      <c r="E278" s="139"/>
      <c r="F278" s="139"/>
    </row>
    <row r="279" spans="1:7" x14ac:dyDescent="0.25">
      <c r="A279" s="140" t="s">
        <v>806</v>
      </c>
      <c r="B279" s="140" t="s">
        <v>70</v>
      </c>
      <c r="C279" s="227"/>
      <c r="E279" s="139"/>
      <c r="F279" s="139"/>
    </row>
    <row r="280" spans="1:7" hidden="1" outlineLevel="1" x14ac:dyDescent="0.25">
      <c r="A280" s="140" t="s">
        <v>807</v>
      </c>
      <c r="C280" s="227"/>
      <c r="E280" s="139"/>
      <c r="F280" s="139"/>
    </row>
    <row r="281" spans="1:7" hidden="1" outlineLevel="1" x14ac:dyDescent="0.25">
      <c r="A281" s="140" t="s">
        <v>808</v>
      </c>
      <c r="C281" s="227"/>
      <c r="E281" s="139"/>
      <c r="F281" s="139"/>
    </row>
    <row r="282" spans="1:7" hidden="1" outlineLevel="1" x14ac:dyDescent="0.25">
      <c r="A282" s="140" t="s">
        <v>809</v>
      </c>
      <c r="C282" s="227"/>
      <c r="E282" s="139"/>
      <c r="F282" s="139"/>
    </row>
    <row r="283" spans="1:7" hidden="1" outlineLevel="1" x14ac:dyDescent="0.25">
      <c r="A283" s="140" t="s">
        <v>810</v>
      </c>
      <c r="C283" s="227"/>
      <c r="E283" s="139"/>
      <c r="F283" s="139"/>
    </row>
    <row r="284" spans="1:7" hidden="1" outlineLevel="1" x14ac:dyDescent="0.25">
      <c r="A284" s="140" t="s">
        <v>811</v>
      </c>
      <c r="C284" s="227"/>
      <c r="E284" s="139"/>
      <c r="F284" s="139"/>
    </row>
    <row r="285" spans="1:7" hidden="1" outlineLevel="1" x14ac:dyDescent="0.25">
      <c r="A285" s="140" t="s">
        <v>812</v>
      </c>
      <c r="C285" s="227"/>
      <c r="E285" s="139"/>
      <c r="F285" s="139"/>
    </row>
    <row r="286" spans="1:7" s="161" customFormat="1" collapsed="1" x14ac:dyDescent="0.3">
      <c r="A286" s="146"/>
      <c r="B286" s="146" t="s">
        <v>1501</v>
      </c>
      <c r="C286" s="146" t="s">
        <v>59</v>
      </c>
      <c r="D286" s="146" t="s">
        <v>1407</v>
      </c>
      <c r="E286" s="146"/>
      <c r="F286" s="146" t="s">
        <v>504</v>
      </c>
      <c r="G286" s="146" t="s">
        <v>1406</v>
      </c>
    </row>
    <row r="287" spans="1:7" s="161" customFormat="1" x14ac:dyDescent="0.3">
      <c r="A287" s="140" t="s">
        <v>1500</v>
      </c>
      <c r="B287" s="163"/>
      <c r="C287" s="169"/>
      <c r="D287" s="140"/>
      <c r="E287" s="183"/>
      <c r="F287" s="167" t="str">
        <f>IF($C$305=0,"",IF(C287="[For completion]","",C287/$C$305))</f>
        <v/>
      </c>
      <c r="G287" s="167" t="str">
        <f>IF($D$305=0,"",IF(D287="[For completion]","",D287/$D$305))</f>
        <v/>
      </c>
    </row>
    <row r="288" spans="1:7" s="161" customFormat="1" x14ac:dyDescent="0.3">
      <c r="A288" s="140" t="s">
        <v>1499</v>
      </c>
      <c r="B288" s="163"/>
      <c r="C288" s="169"/>
      <c r="D288" s="140"/>
      <c r="E288" s="183"/>
      <c r="F288" s="167" t="str">
        <f>IF($C$305=0,"",IF(C288="[For completion]","",C288/$C$305))</f>
        <v/>
      </c>
      <c r="G288" s="167" t="str">
        <f>IF($D$305=0,"",IF(D288="[For completion]","",D288/$D$305))</f>
        <v/>
      </c>
    </row>
    <row r="289" spans="1:7" s="161" customFormat="1" x14ac:dyDescent="0.3">
      <c r="A289" s="140" t="s">
        <v>1498</v>
      </c>
      <c r="B289" s="163"/>
      <c r="C289" s="169"/>
      <c r="D289" s="140"/>
      <c r="E289" s="183"/>
      <c r="F289" s="167" t="str">
        <f>IF($C$305=0,"",IF(C289="[For completion]","",C289/$C$305))</f>
        <v/>
      </c>
      <c r="G289" s="167" t="str">
        <f>IF($D$305=0,"",IF(D289="[For completion]","",D289/$D$305))</f>
        <v/>
      </c>
    </row>
    <row r="290" spans="1:7" s="161" customFormat="1" x14ac:dyDescent="0.3">
      <c r="A290" s="140" t="s">
        <v>1497</v>
      </c>
      <c r="B290" s="163"/>
      <c r="C290" s="169"/>
      <c r="D290" s="140"/>
      <c r="E290" s="183"/>
      <c r="F290" s="167" t="str">
        <f>IF($C$305=0,"",IF(C290="[For completion]","",C290/$C$305))</f>
        <v/>
      </c>
      <c r="G290" s="167" t="str">
        <f>IF($D$305=0,"",IF(D290="[For completion]","",D290/$D$305))</f>
        <v/>
      </c>
    </row>
    <row r="291" spans="1:7" s="161" customFormat="1" x14ac:dyDescent="0.3">
      <c r="A291" s="140" t="s">
        <v>1496</v>
      </c>
      <c r="B291" s="163"/>
      <c r="C291" s="169"/>
      <c r="D291" s="140"/>
      <c r="E291" s="183"/>
      <c r="F291" s="167" t="str">
        <f>IF($C$305=0,"",IF(C291="[For completion]","",C291/$C$305))</f>
        <v/>
      </c>
      <c r="G291" s="167" t="str">
        <f>IF($D$305=0,"",IF(D291="[For completion]","",D291/$D$305))</f>
        <v/>
      </c>
    </row>
    <row r="292" spans="1:7" s="161" customFormat="1" x14ac:dyDescent="0.3">
      <c r="A292" s="140" t="s">
        <v>1495</v>
      </c>
      <c r="B292" s="163"/>
      <c r="C292" s="169"/>
      <c r="D292" s="140"/>
      <c r="E292" s="183"/>
      <c r="F292" s="167" t="str">
        <f>IF($C$305=0,"",IF(C292="[For completion]","",C292/$C$305))</f>
        <v/>
      </c>
      <c r="G292" s="167" t="str">
        <f>IF($D$305=0,"",IF(D292="[For completion]","",D292/$D$305))</f>
        <v/>
      </c>
    </row>
    <row r="293" spans="1:7" s="161" customFormat="1" x14ac:dyDescent="0.3">
      <c r="A293" s="140" t="s">
        <v>1494</v>
      </c>
      <c r="B293" s="163"/>
      <c r="C293" s="169"/>
      <c r="D293" s="140"/>
      <c r="E293" s="183"/>
      <c r="F293" s="167" t="str">
        <f>IF($C$305=0,"",IF(C293="[For completion]","",C293/$C$305))</f>
        <v/>
      </c>
      <c r="G293" s="167" t="str">
        <f>IF($D$305=0,"",IF(D293="[For completion]","",D293/$D$305))</f>
        <v/>
      </c>
    </row>
    <row r="294" spans="1:7" s="161" customFormat="1" x14ac:dyDescent="0.3">
      <c r="A294" s="140" t="s">
        <v>1493</v>
      </c>
      <c r="B294" s="163"/>
      <c r="C294" s="169"/>
      <c r="D294" s="140"/>
      <c r="E294" s="183"/>
      <c r="F294" s="167" t="str">
        <f>IF($C$305=0,"",IF(C294="[For completion]","",C294/$C$305))</f>
        <v/>
      </c>
      <c r="G294" s="167" t="str">
        <f>IF($D$305=0,"",IF(D294="[For completion]","",D294/$D$305))</f>
        <v/>
      </c>
    </row>
    <row r="295" spans="1:7" s="161" customFormat="1" x14ac:dyDescent="0.3">
      <c r="A295" s="140" t="s">
        <v>1492</v>
      </c>
      <c r="B295" s="163"/>
      <c r="C295" s="169"/>
      <c r="D295" s="140"/>
      <c r="E295" s="183"/>
      <c r="F295" s="167" t="str">
        <f>IF($C$305=0,"",IF(C295="[For completion]","",C295/$C$305))</f>
        <v/>
      </c>
      <c r="G295" s="167" t="str">
        <f>IF($D$305=0,"",IF(D295="[For completion]","",D295/$D$305))</f>
        <v/>
      </c>
    </row>
    <row r="296" spans="1:7" s="161" customFormat="1" x14ac:dyDescent="0.3">
      <c r="A296" s="140" t="s">
        <v>1491</v>
      </c>
      <c r="B296" s="163"/>
      <c r="C296" s="169"/>
      <c r="D296" s="140"/>
      <c r="E296" s="183"/>
      <c r="F296" s="167" t="str">
        <f>IF($C$305=0,"",IF(C296="[For completion]","",C296/$C$305))</f>
        <v/>
      </c>
      <c r="G296" s="167" t="str">
        <f>IF($D$305=0,"",IF(D296="[For completion]","",D296/$D$305))</f>
        <v/>
      </c>
    </row>
    <row r="297" spans="1:7" s="161" customFormat="1" x14ac:dyDescent="0.3">
      <c r="A297" s="140" t="s">
        <v>1490</v>
      </c>
      <c r="B297" s="163"/>
      <c r="C297" s="169"/>
      <c r="D297" s="140"/>
      <c r="E297" s="183"/>
      <c r="F297" s="167" t="str">
        <f>IF($C$305=0,"",IF(C297="[For completion]","",C297/$C$305))</f>
        <v/>
      </c>
      <c r="G297" s="167" t="str">
        <f>IF($D$305=0,"",IF(D297="[For completion]","",D297/$D$305))</f>
        <v/>
      </c>
    </row>
    <row r="298" spans="1:7" s="161" customFormat="1" x14ac:dyDescent="0.3">
      <c r="A298" s="140" t="s">
        <v>1489</v>
      </c>
      <c r="B298" s="163"/>
      <c r="C298" s="169"/>
      <c r="D298" s="140"/>
      <c r="E298" s="183"/>
      <c r="F298" s="167" t="str">
        <f>IF($C$305=0,"",IF(C298="[For completion]","",C298/$C$305))</f>
        <v/>
      </c>
      <c r="G298" s="167" t="str">
        <f>IF($D$305=0,"",IF(D298="[For completion]","",D298/$D$305))</f>
        <v/>
      </c>
    </row>
    <row r="299" spans="1:7" s="161" customFormat="1" x14ac:dyDescent="0.3">
      <c r="A299" s="140" t="s">
        <v>1488</v>
      </c>
      <c r="B299" s="163"/>
      <c r="C299" s="169"/>
      <c r="D299" s="140"/>
      <c r="E299" s="183"/>
      <c r="F299" s="167" t="str">
        <f>IF($C$305=0,"",IF(C299="[For completion]","",C299/$C$305))</f>
        <v/>
      </c>
      <c r="G299" s="167" t="str">
        <f>IF($D$305=0,"",IF(D299="[For completion]","",D299/$D$305))</f>
        <v/>
      </c>
    </row>
    <row r="300" spans="1:7" s="161" customFormat="1" x14ac:dyDescent="0.3">
      <c r="A300" s="140" t="s">
        <v>1487</v>
      </c>
      <c r="B300" s="163"/>
      <c r="C300" s="169"/>
      <c r="D300" s="140"/>
      <c r="E300" s="183"/>
      <c r="F300" s="167" t="str">
        <f>IF($C$305=0,"",IF(C300="[For completion]","",C300/$C$305))</f>
        <v/>
      </c>
      <c r="G300" s="167" t="str">
        <f>IF($D$305=0,"",IF(D300="[For completion]","",D300/$D$305))</f>
        <v/>
      </c>
    </row>
    <row r="301" spans="1:7" s="161" customFormat="1" x14ac:dyDescent="0.3">
      <c r="A301" s="140" t="s">
        <v>1486</v>
      </c>
      <c r="B301" s="163"/>
      <c r="C301" s="169"/>
      <c r="D301" s="140"/>
      <c r="E301" s="183"/>
      <c r="F301" s="167" t="str">
        <f>IF($C$305=0,"",IF(C301="[For completion]","",C301/$C$305))</f>
        <v/>
      </c>
      <c r="G301" s="167" t="str">
        <f>IF($D$305=0,"",IF(D301="[For completion]","",D301/$D$305))</f>
        <v/>
      </c>
    </row>
    <row r="302" spans="1:7" s="161" customFormat="1" x14ac:dyDescent="0.3">
      <c r="A302" s="140" t="s">
        <v>1485</v>
      </c>
      <c r="B302" s="163"/>
      <c r="C302" s="169"/>
      <c r="D302" s="140"/>
      <c r="E302" s="183"/>
      <c r="F302" s="167" t="str">
        <f>IF($C$305=0,"",IF(C302="[For completion]","",C302/$C$305))</f>
        <v/>
      </c>
      <c r="G302" s="167" t="str">
        <f>IF($D$305=0,"",IF(D302="[For completion]","",D302/$D$305))</f>
        <v/>
      </c>
    </row>
    <row r="303" spans="1:7" s="161" customFormat="1" x14ac:dyDescent="0.3">
      <c r="A303" s="140" t="s">
        <v>1484</v>
      </c>
      <c r="B303" s="163"/>
      <c r="C303" s="169"/>
      <c r="D303" s="140"/>
      <c r="E303" s="183"/>
      <c r="F303" s="167" t="str">
        <f>IF($C$305=0,"",IF(C303="[For completion]","",C303/$C$305))</f>
        <v/>
      </c>
      <c r="G303" s="167" t="str">
        <f>IF($D$305=0,"",IF(D303="[For completion]","",D303/$D$305))</f>
        <v/>
      </c>
    </row>
    <row r="304" spans="1:7" s="161" customFormat="1" x14ac:dyDescent="0.3">
      <c r="A304" s="140" t="s">
        <v>1483</v>
      </c>
      <c r="B304" s="163" t="s">
        <v>1399</v>
      </c>
      <c r="C304" s="169"/>
      <c r="D304" s="140"/>
      <c r="E304" s="183"/>
      <c r="F304" s="167" t="str">
        <f>IF($C$305=0,"",IF(C304="[For completion]","",C304/$C$305))</f>
        <v/>
      </c>
      <c r="G304" s="167" t="str">
        <f>IF($D$305=0,"",IF(D304="[For completion]","",D304/$D$305))</f>
        <v/>
      </c>
    </row>
    <row r="305" spans="1:7" s="161" customFormat="1" x14ac:dyDescent="0.3">
      <c r="A305" s="140" t="s">
        <v>1482</v>
      </c>
      <c r="B305" s="163" t="s">
        <v>72</v>
      </c>
      <c r="C305" s="169">
        <f>SUM(C287:C304)</f>
        <v>0</v>
      </c>
      <c r="D305" s="140">
        <f>SUM(D287:D304)</f>
        <v>0</v>
      </c>
      <c r="E305" s="183"/>
      <c r="F305" s="225">
        <f>SUM(F287:F304)</f>
        <v>0</v>
      </c>
      <c r="G305" s="225">
        <f>SUM(G287:G304)</f>
        <v>0</v>
      </c>
    </row>
    <row r="306" spans="1:7" s="161" customFormat="1" x14ac:dyDescent="0.3">
      <c r="A306" s="140" t="s">
        <v>1481</v>
      </c>
      <c r="B306" s="163"/>
      <c r="C306" s="140"/>
      <c r="D306" s="140"/>
      <c r="E306" s="183"/>
      <c r="F306" s="183"/>
      <c r="G306" s="183"/>
    </row>
    <row r="307" spans="1:7" s="161" customFormat="1" x14ac:dyDescent="0.3">
      <c r="A307" s="140" t="s">
        <v>1480</v>
      </c>
      <c r="B307" s="163"/>
      <c r="C307" s="140"/>
      <c r="D307" s="140"/>
      <c r="E307" s="183"/>
      <c r="F307" s="183"/>
      <c r="G307" s="183"/>
    </row>
    <row r="308" spans="1:7" s="161" customFormat="1" x14ac:dyDescent="0.3">
      <c r="A308" s="140" t="s">
        <v>1479</v>
      </c>
      <c r="B308" s="163"/>
      <c r="C308" s="140"/>
      <c r="D308" s="140"/>
      <c r="E308" s="183"/>
      <c r="F308" s="183"/>
      <c r="G308" s="183"/>
    </row>
    <row r="309" spans="1:7" s="161" customFormat="1" x14ac:dyDescent="0.3">
      <c r="A309" s="146"/>
      <c r="B309" s="146" t="s">
        <v>1478</v>
      </c>
      <c r="C309" s="146" t="s">
        <v>59</v>
      </c>
      <c r="D309" s="146" t="s">
        <v>1407</v>
      </c>
      <c r="E309" s="146"/>
      <c r="F309" s="146" t="s">
        <v>504</v>
      </c>
      <c r="G309" s="146" t="s">
        <v>1406</v>
      </c>
    </row>
    <row r="310" spans="1:7" s="161" customFormat="1" x14ac:dyDescent="0.3">
      <c r="A310" s="140" t="s">
        <v>1477</v>
      </c>
      <c r="B310" s="163"/>
      <c r="C310" s="169"/>
      <c r="D310" s="140"/>
      <c r="E310" s="183"/>
      <c r="F310" s="167" t="str">
        <f>IF($C$328=0,"",IF(C310="[For completion]","",C310/$C$328))</f>
        <v/>
      </c>
      <c r="G310" s="167" t="str">
        <f>IF($D$328=0,"",IF(D310="[For completion]","",D310/$D$328))</f>
        <v/>
      </c>
    </row>
    <row r="311" spans="1:7" s="161" customFormat="1" x14ac:dyDescent="0.3">
      <c r="A311" s="140" t="s">
        <v>1476</v>
      </c>
      <c r="B311" s="163"/>
      <c r="C311" s="169"/>
      <c r="D311" s="140"/>
      <c r="E311" s="183"/>
      <c r="F311" s="167" t="str">
        <f>IF($C$328=0,"",IF(C311="[For completion]","",C311/$C$328))</f>
        <v/>
      </c>
      <c r="G311" s="167" t="str">
        <f>IF($D$328=0,"",IF(D311="[For completion]","",D311/$D$328))</f>
        <v/>
      </c>
    </row>
    <row r="312" spans="1:7" s="161" customFormat="1" x14ac:dyDescent="0.3">
      <c r="A312" s="140" t="s">
        <v>1475</v>
      </c>
      <c r="B312" s="163"/>
      <c r="C312" s="169"/>
      <c r="D312" s="140"/>
      <c r="E312" s="183"/>
      <c r="F312" s="167" t="str">
        <f>IF($C$328=0,"",IF(C312="[For completion]","",C312/$C$328))</f>
        <v/>
      </c>
      <c r="G312" s="167" t="str">
        <f>IF($D$328=0,"",IF(D312="[For completion]","",D312/$D$328))</f>
        <v/>
      </c>
    </row>
    <row r="313" spans="1:7" s="161" customFormat="1" x14ac:dyDescent="0.3">
      <c r="A313" s="140" t="s">
        <v>1474</v>
      </c>
      <c r="B313" s="163"/>
      <c r="C313" s="169"/>
      <c r="D313" s="140"/>
      <c r="E313" s="183"/>
      <c r="F313" s="167" t="str">
        <f>IF($C$328=0,"",IF(C313="[For completion]","",C313/$C$328))</f>
        <v/>
      </c>
      <c r="G313" s="167" t="str">
        <f>IF($D$328=0,"",IF(D313="[For completion]","",D313/$D$328))</f>
        <v/>
      </c>
    </row>
    <row r="314" spans="1:7" s="161" customFormat="1" x14ac:dyDescent="0.3">
      <c r="A314" s="140" t="s">
        <v>1473</v>
      </c>
      <c r="B314" s="163"/>
      <c r="C314" s="169"/>
      <c r="D314" s="140"/>
      <c r="E314" s="183"/>
      <c r="F314" s="167" t="str">
        <f>IF($C$328=0,"",IF(C314="[For completion]","",C314/$C$328))</f>
        <v/>
      </c>
      <c r="G314" s="167" t="str">
        <f>IF($D$328=0,"",IF(D314="[For completion]","",D314/$D$328))</f>
        <v/>
      </c>
    </row>
    <row r="315" spans="1:7" s="161" customFormat="1" x14ac:dyDescent="0.3">
      <c r="A315" s="140" t="s">
        <v>1472</v>
      </c>
      <c r="B315" s="163"/>
      <c r="C315" s="169"/>
      <c r="D315" s="140"/>
      <c r="E315" s="183"/>
      <c r="F315" s="167" t="str">
        <f>IF($C$328=0,"",IF(C315="[For completion]","",C315/$C$328))</f>
        <v/>
      </c>
      <c r="G315" s="167" t="str">
        <f>IF($D$328=0,"",IF(D315="[For completion]","",D315/$D$328))</f>
        <v/>
      </c>
    </row>
    <row r="316" spans="1:7" s="161" customFormat="1" x14ac:dyDescent="0.3">
      <c r="A316" s="140" t="s">
        <v>1471</v>
      </c>
      <c r="B316" s="163"/>
      <c r="C316" s="169"/>
      <c r="D316" s="140"/>
      <c r="E316" s="183"/>
      <c r="F316" s="167" t="str">
        <f>IF($C$328=0,"",IF(C316="[For completion]","",C316/$C$328))</f>
        <v/>
      </c>
      <c r="G316" s="167" t="str">
        <f>IF($D$328=0,"",IF(D316="[For completion]","",D316/$D$328))</f>
        <v/>
      </c>
    </row>
    <row r="317" spans="1:7" s="161" customFormat="1" x14ac:dyDescent="0.3">
      <c r="A317" s="140" t="s">
        <v>1470</v>
      </c>
      <c r="B317" s="163"/>
      <c r="C317" s="169"/>
      <c r="D317" s="140"/>
      <c r="E317" s="183"/>
      <c r="F317" s="167" t="str">
        <f>IF($C$328=0,"",IF(C317="[For completion]","",C317/$C$328))</f>
        <v/>
      </c>
      <c r="G317" s="167" t="str">
        <f>IF($D$328=0,"",IF(D317="[For completion]","",D317/$D$328))</f>
        <v/>
      </c>
    </row>
    <row r="318" spans="1:7" s="161" customFormat="1" x14ac:dyDescent="0.3">
      <c r="A318" s="140" t="s">
        <v>1469</v>
      </c>
      <c r="B318" s="163"/>
      <c r="C318" s="169"/>
      <c r="D318" s="140"/>
      <c r="E318" s="183"/>
      <c r="F318" s="167" t="str">
        <f>IF($C$328=0,"",IF(C318="[For completion]","",C318/$C$328))</f>
        <v/>
      </c>
      <c r="G318" s="167" t="str">
        <f>IF($D$328=0,"",IF(D318="[For completion]","",D318/$D$328))</f>
        <v/>
      </c>
    </row>
    <row r="319" spans="1:7" s="161" customFormat="1" x14ac:dyDescent="0.3">
      <c r="A319" s="140" t="s">
        <v>1468</v>
      </c>
      <c r="B319" s="163"/>
      <c r="C319" s="169"/>
      <c r="D319" s="140"/>
      <c r="E319" s="183"/>
      <c r="F319" s="167" t="str">
        <f>IF($C$328=0,"",IF(C319="[For completion]","",C319/$C$328))</f>
        <v/>
      </c>
      <c r="G319" s="167" t="str">
        <f>IF($D$328=0,"",IF(D319="[For completion]","",D319/$D$328))</f>
        <v/>
      </c>
    </row>
    <row r="320" spans="1:7" s="161" customFormat="1" x14ac:dyDescent="0.3">
      <c r="A320" s="140" t="s">
        <v>1467</v>
      </c>
      <c r="B320" s="163"/>
      <c r="C320" s="169"/>
      <c r="D320" s="140"/>
      <c r="E320" s="183"/>
      <c r="F320" s="167" t="str">
        <f>IF($C$328=0,"",IF(C320="[For completion]","",C320/$C$328))</f>
        <v/>
      </c>
      <c r="G320" s="167" t="str">
        <f>IF($D$328=0,"",IF(D320="[For completion]","",D320/$D$328))</f>
        <v/>
      </c>
    </row>
    <row r="321" spans="1:7" s="161" customFormat="1" x14ac:dyDescent="0.3">
      <c r="A321" s="140" t="s">
        <v>1466</v>
      </c>
      <c r="B321" s="163"/>
      <c r="C321" s="169"/>
      <c r="D321" s="140"/>
      <c r="E321" s="183"/>
      <c r="F321" s="167" t="str">
        <f>IF($C$328=0,"",IF(C321="[For completion]","",C321/$C$328))</f>
        <v/>
      </c>
      <c r="G321" s="167" t="str">
        <f>IF($D$328=0,"",IF(D321="[For completion]","",D321/$D$328))</f>
        <v/>
      </c>
    </row>
    <row r="322" spans="1:7" s="161" customFormat="1" x14ac:dyDescent="0.3">
      <c r="A322" s="140" t="s">
        <v>1465</v>
      </c>
      <c r="B322" s="163"/>
      <c r="C322" s="169"/>
      <c r="D322" s="140"/>
      <c r="E322" s="183"/>
      <c r="F322" s="167" t="str">
        <f>IF($C$328=0,"",IF(C322="[For completion]","",C322/$C$328))</f>
        <v/>
      </c>
      <c r="G322" s="167" t="str">
        <f>IF($D$328=0,"",IF(D322="[For completion]","",D322/$D$328))</f>
        <v/>
      </c>
    </row>
    <row r="323" spans="1:7" s="161" customFormat="1" x14ac:dyDescent="0.3">
      <c r="A323" s="140" t="s">
        <v>1464</v>
      </c>
      <c r="B323" s="163"/>
      <c r="C323" s="169"/>
      <c r="D323" s="140"/>
      <c r="E323" s="183"/>
      <c r="F323" s="167" t="str">
        <f>IF($C$328=0,"",IF(C323="[For completion]","",C323/$C$328))</f>
        <v/>
      </c>
      <c r="G323" s="167" t="str">
        <f>IF($D$328=0,"",IF(D323="[For completion]","",D323/$D$328))</f>
        <v/>
      </c>
    </row>
    <row r="324" spans="1:7" s="161" customFormat="1" x14ac:dyDescent="0.3">
      <c r="A324" s="140" t="s">
        <v>1463</v>
      </c>
      <c r="B324" s="163"/>
      <c r="C324" s="169"/>
      <c r="D324" s="140"/>
      <c r="E324" s="183"/>
      <c r="F324" s="167" t="str">
        <f>IF($C$328=0,"",IF(C324="[For completion]","",C324/$C$328))</f>
        <v/>
      </c>
      <c r="G324" s="167" t="str">
        <f>IF($D$328=0,"",IF(D324="[For completion]","",D324/$D$328))</f>
        <v/>
      </c>
    </row>
    <row r="325" spans="1:7" s="161" customFormat="1" x14ac:dyDescent="0.3">
      <c r="A325" s="140" t="s">
        <v>1462</v>
      </c>
      <c r="B325" s="163"/>
      <c r="C325" s="169"/>
      <c r="D325" s="140"/>
      <c r="E325" s="183"/>
      <c r="F325" s="167" t="str">
        <f>IF($C$328=0,"",IF(C325="[For completion]","",C325/$C$328))</f>
        <v/>
      </c>
      <c r="G325" s="167" t="str">
        <f>IF($D$328=0,"",IF(D325="[For completion]","",D325/$D$328))</f>
        <v/>
      </c>
    </row>
    <row r="326" spans="1:7" s="161" customFormat="1" x14ac:dyDescent="0.3">
      <c r="A326" s="140" t="s">
        <v>1461</v>
      </c>
      <c r="B326" s="163"/>
      <c r="C326" s="169"/>
      <c r="D326" s="140"/>
      <c r="E326" s="183"/>
      <c r="F326" s="167" t="str">
        <f>IF($C$328=0,"",IF(C326="[For completion]","",C326/$C$328))</f>
        <v/>
      </c>
      <c r="G326" s="167" t="str">
        <f>IF($D$328=0,"",IF(D326="[For completion]","",D326/$D$328))</f>
        <v/>
      </c>
    </row>
    <row r="327" spans="1:7" s="161" customFormat="1" x14ac:dyDescent="0.3">
      <c r="A327" s="140" t="s">
        <v>1460</v>
      </c>
      <c r="B327" s="163" t="s">
        <v>1399</v>
      </c>
      <c r="C327" s="169"/>
      <c r="D327" s="140"/>
      <c r="E327" s="183"/>
      <c r="F327" s="167" t="str">
        <f>IF($C$328=0,"",IF(C327="[For completion]","",C327/$C$328))</f>
        <v/>
      </c>
      <c r="G327" s="167" t="str">
        <f>IF($D$328=0,"",IF(D327="[For completion]","",D327/$D$328))</f>
        <v/>
      </c>
    </row>
    <row r="328" spans="1:7" s="161" customFormat="1" x14ac:dyDescent="0.3">
      <c r="A328" s="140" t="s">
        <v>1459</v>
      </c>
      <c r="B328" s="163" t="s">
        <v>72</v>
      </c>
      <c r="C328" s="169">
        <f>SUM(C310:C327)</f>
        <v>0</v>
      </c>
      <c r="D328" s="140">
        <f>SUM(D310:D327)</f>
        <v>0</v>
      </c>
      <c r="E328" s="183"/>
      <c r="F328" s="225">
        <f>SUM(F310:F327)</f>
        <v>0</v>
      </c>
      <c r="G328" s="225">
        <f>SUM(G310:G327)</f>
        <v>0</v>
      </c>
    </row>
    <row r="329" spans="1:7" s="161" customFormat="1" x14ac:dyDescent="0.3">
      <c r="A329" s="140" t="s">
        <v>1458</v>
      </c>
      <c r="B329" s="163"/>
      <c r="C329" s="140"/>
      <c r="D329" s="140"/>
      <c r="E329" s="183"/>
      <c r="F329" s="183"/>
      <c r="G329" s="183"/>
    </row>
    <row r="330" spans="1:7" s="161" customFormat="1" x14ac:dyDescent="0.3">
      <c r="A330" s="140" t="s">
        <v>1457</v>
      </c>
      <c r="B330" s="163"/>
      <c r="C330" s="140"/>
      <c r="D330" s="140"/>
      <c r="E330" s="183"/>
      <c r="F330" s="183"/>
      <c r="G330" s="183"/>
    </row>
    <row r="331" spans="1:7" s="161" customFormat="1" x14ac:dyDescent="0.3">
      <c r="A331" s="140" t="s">
        <v>1456</v>
      </c>
      <c r="B331" s="163"/>
      <c r="C331" s="140"/>
      <c r="D331" s="140"/>
      <c r="E331" s="183"/>
      <c r="F331" s="183"/>
      <c r="G331" s="183"/>
    </row>
    <row r="332" spans="1:7" s="161" customFormat="1" x14ac:dyDescent="0.3">
      <c r="A332" s="146"/>
      <c r="B332" s="146" t="s">
        <v>1455</v>
      </c>
      <c r="C332" s="146" t="s">
        <v>59</v>
      </c>
      <c r="D332" s="146" t="s">
        <v>1407</v>
      </c>
      <c r="E332" s="146"/>
      <c r="F332" s="146" t="s">
        <v>504</v>
      </c>
      <c r="G332" s="146" t="s">
        <v>1406</v>
      </c>
    </row>
    <row r="333" spans="1:7" s="161" customFormat="1" x14ac:dyDescent="0.3">
      <c r="A333" s="140" t="s">
        <v>1454</v>
      </c>
      <c r="B333" s="163" t="s">
        <v>1453</v>
      </c>
      <c r="C333" s="169"/>
      <c r="D333" s="140"/>
      <c r="E333" s="183"/>
      <c r="F333" s="167" t="str">
        <f>IF($C$346=0,"",IF(C333="[For completion]","",C333/$C$346))</f>
        <v/>
      </c>
      <c r="G333" s="167" t="str">
        <f>IF($D$346=0,"",IF(D333="[For completion]","",D333/$D$346))</f>
        <v/>
      </c>
    </row>
    <row r="334" spans="1:7" s="161" customFormat="1" x14ac:dyDescent="0.3">
      <c r="A334" s="140" t="s">
        <v>1452</v>
      </c>
      <c r="B334" s="163" t="s">
        <v>1451</v>
      </c>
      <c r="C334" s="169"/>
      <c r="D334" s="140"/>
      <c r="E334" s="183"/>
      <c r="F334" s="167" t="str">
        <f>IF($C$346=0,"",IF(C334="[For completion]","",C334/$C$346))</f>
        <v/>
      </c>
      <c r="G334" s="167" t="str">
        <f>IF($D$346=0,"",IF(D334="[For completion]","",D334/$D$346))</f>
        <v/>
      </c>
    </row>
    <row r="335" spans="1:7" s="161" customFormat="1" x14ac:dyDescent="0.3">
      <c r="A335" s="140" t="s">
        <v>1450</v>
      </c>
      <c r="B335" s="163" t="s">
        <v>1449</v>
      </c>
      <c r="C335" s="169"/>
      <c r="D335" s="140"/>
      <c r="E335" s="183"/>
      <c r="F335" s="167" t="str">
        <f>IF($C$346=0,"",IF(C335="[For completion]","",C335/$C$346))</f>
        <v/>
      </c>
      <c r="G335" s="167" t="str">
        <f>IF($D$346=0,"",IF(D335="[For completion]","",D335/$D$346))</f>
        <v/>
      </c>
    </row>
    <row r="336" spans="1:7" s="161" customFormat="1" x14ac:dyDescent="0.3">
      <c r="A336" s="140" t="s">
        <v>1448</v>
      </c>
      <c r="B336" s="163" t="s">
        <v>1447</v>
      </c>
      <c r="C336" s="169"/>
      <c r="D336" s="140"/>
      <c r="E336" s="183"/>
      <c r="F336" s="167" t="str">
        <f>IF($C$346=0,"",IF(C336="[For completion]","",C336/$C$346))</f>
        <v/>
      </c>
      <c r="G336" s="167" t="str">
        <f>IF($D$346=0,"",IF(D336="[For completion]","",D336/$D$346))</f>
        <v/>
      </c>
    </row>
    <row r="337" spans="1:7" s="161" customFormat="1" x14ac:dyDescent="0.3">
      <c r="A337" s="140" t="s">
        <v>1446</v>
      </c>
      <c r="B337" s="163" t="s">
        <v>1445</v>
      </c>
      <c r="C337" s="169"/>
      <c r="D337" s="140"/>
      <c r="E337" s="183"/>
      <c r="F337" s="167" t="str">
        <f>IF($C$346=0,"",IF(C337="[For completion]","",C337/$C$346))</f>
        <v/>
      </c>
      <c r="G337" s="167" t="str">
        <f>IF($D$346=0,"",IF(D337="[For completion]","",D337/$D$346))</f>
        <v/>
      </c>
    </row>
    <row r="338" spans="1:7" s="161" customFormat="1" x14ac:dyDescent="0.3">
      <c r="A338" s="140" t="s">
        <v>1444</v>
      </c>
      <c r="B338" s="163" t="s">
        <v>1443</v>
      </c>
      <c r="C338" s="169"/>
      <c r="D338" s="140"/>
      <c r="E338" s="183"/>
      <c r="F338" s="167" t="str">
        <f>IF($C$346=0,"",IF(C338="[For completion]","",C338/$C$346))</f>
        <v/>
      </c>
      <c r="G338" s="167" t="str">
        <f>IF($D$346=0,"",IF(D338="[For completion]","",D338/$D$346))</f>
        <v/>
      </c>
    </row>
    <row r="339" spans="1:7" s="161" customFormat="1" x14ac:dyDescent="0.3">
      <c r="A339" s="140" t="s">
        <v>1442</v>
      </c>
      <c r="B339" s="163" t="s">
        <v>1441</v>
      </c>
      <c r="C339" s="169"/>
      <c r="D339" s="140"/>
      <c r="E339" s="183"/>
      <c r="F339" s="167" t="str">
        <f>IF($C$346=0,"",IF(C339="[For completion]","",C339/$C$346))</f>
        <v/>
      </c>
      <c r="G339" s="167" t="str">
        <f>IF($D$346=0,"",IF(D339="[For completion]","",D339/$D$346))</f>
        <v/>
      </c>
    </row>
    <row r="340" spans="1:7" s="161" customFormat="1" x14ac:dyDescent="0.3">
      <c r="A340" s="140" t="s">
        <v>1440</v>
      </c>
      <c r="B340" s="163" t="s">
        <v>1439</v>
      </c>
      <c r="C340" s="169"/>
      <c r="D340" s="140"/>
      <c r="E340" s="183"/>
      <c r="F340" s="167" t="str">
        <f>IF($C$346=0,"",IF(C340="[For completion]","",C340/$C$346))</f>
        <v/>
      </c>
      <c r="G340" s="167" t="str">
        <f>IF($D$346=0,"",IF(D340="[For completion]","",D340/$D$346))</f>
        <v/>
      </c>
    </row>
    <row r="341" spans="1:7" s="161" customFormat="1" x14ac:dyDescent="0.3">
      <c r="A341" s="140" t="s">
        <v>1438</v>
      </c>
      <c r="B341" s="163" t="s">
        <v>1437</v>
      </c>
      <c r="C341" s="169"/>
      <c r="D341" s="140"/>
      <c r="E341" s="183"/>
      <c r="F341" s="167" t="str">
        <f>IF($C$346=0,"",IF(C341="[For completion]","",C341/$C$346))</f>
        <v/>
      </c>
      <c r="G341" s="167" t="str">
        <f>IF($D$346=0,"",IF(D341="[For completion]","",D341/$D$346))</f>
        <v/>
      </c>
    </row>
    <row r="342" spans="1:7" s="161" customFormat="1" x14ac:dyDescent="0.3">
      <c r="A342" s="140" t="s">
        <v>1436</v>
      </c>
      <c r="B342" s="140" t="s">
        <v>1435</v>
      </c>
      <c r="C342" s="169"/>
      <c r="D342" s="140"/>
      <c r="F342" s="167" t="str">
        <f>IF($C$346=0,"",IF(C342="[For completion]","",C342/$C$346))</f>
        <v/>
      </c>
      <c r="G342" s="167" t="str">
        <f>IF($D$346=0,"",IF(D342="[For completion]","",D342/$D$346))</f>
        <v/>
      </c>
    </row>
    <row r="343" spans="1:7" s="161" customFormat="1" x14ac:dyDescent="0.3">
      <c r="A343" s="140" t="s">
        <v>1434</v>
      </c>
      <c r="B343" s="140" t="s">
        <v>1433</v>
      </c>
      <c r="C343" s="169"/>
      <c r="D343" s="140"/>
      <c r="F343" s="167" t="str">
        <f>IF($C$346=0,"",IF(C343="[For completion]","",C343/$C$346))</f>
        <v/>
      </c>
      <c r="G343" s="167" t="str">
        <f>IF($D$346=0,"",IF(D343="[For completion]","",D343/$D$346))</f>
        <v/>
      </c>
    </row>
    <row r="344" spans="1:7" s="161" customFormat="1" x14ac:dyDescent="0.3">
      <c r="A344" s="140" t="s">
        <v>1432</v>
      </c>
      <c r="B344" s="163" t="s">
        <v>1431</v>
      </c>
      <c r="C344" s="169"/>
      <c r="D344" s="140"/>
      <c r="E344" s="183"/>
      <c r="F344" s="167" t="str">
        <f>IF($C$346=0,"",IF(C344="[For completion]","",C344/$C$346))</f>
        <v/>
      </c>
      <c r="G344" s="167" t="str">
        <f>IF($D$346=0,"",IF(D344="[For completion]","",D344/$D$346))</f>
        <v/>
      </c>
    </row>
    <row r="345" spans="1:7" s="161" customFormat="1" x14ac:dyDescent="0.3">
      <c r="A345" s="140" t="s">
        <v>1430</v>
      </c>
      <c r="B345" s="140" t="s">
        <v>1399</v>
      </c>
      <c r="C345" s="169"/>
      <c r="D345" s="140"/>
      <c r="F345" s="167" t="str">
        <f>IF($C$346=0,"",IF(C345="[For completion]","",C345/$C$346))</f>
        <v/>
      </c>
      <c r="G345" s="167" t="str">
        <f>IF($D$346=0,"",IF(D345="[For completion]","",D345/$D$346))</f>
        <v/>
      </c>
    </row>
    <row r="346" spans="1:7" s="161" customFormat="1" x14ac:dyDescent="0.3">
      <c r="A346" s="140" t="s">
        <v>1429</v>
      </c>
      <c r="B346" s="163" t="s">
        <v>72</v>
      </c>
      <c r="C346" s="169">
        <f>SUM(C333:C345)</f>
        <v>0</v>
      </c>
      <c r="D346" s="140">
        <f>SUM(D333:D345)</f>
        <v>0</v>
      </c>
      <c r="E346" s="183"/>
      <c r="F346" s="225">
        <f>SUM(F333:F345)</f>
        <v>0</v>
      </c>
      <c r="G346" s="225">
        <f>SUM(G333:G345)</f>
        <v>0</v>
      </c>
    </row>
    <row r="347" spans="1:7" s="161" customFormat="1" x14ac:dyDescent="0.3">
      <c r="A347" s="140" t="s">
        <v>1428</v>
      </c>
      <c r="B347" s="163"/>
      <c r="C347" s="169"/>
      <c r="D347" s="140"/>
      <c r="E347" s="183"/>
      <c r="F347" s="225"/>
      <c r="G347" s="225"/>
    </row>
    <row r="348" spans="1:7" s="161" customFormat="1" x14ac:dyDescent="0.3">
      <c r="A348" s="140" t="s">
        <v>1427</v>
      </c>
      <c r="B348" s="163"/>
      <c r="C348" s="169"/>
      <c r="D348" s="140"/>
      <c r="E348" s="183"/>
      <c r="F348" s="225"/>
      <c r="G348" s="225"/>
    </row>
    <row r="349" spans="1:7" s="161" customFormat="1" x14ac:dyDescent="0.3">
      <c r="A349" s="140" t="s">
        <v>1426</v>
      </c>
    </row>
    <row r="350" spans="1:7" s="161" customFormat="1" x14ac:dyDescent="0.3">
      <c r="A350" s="140" t="s">
        <v>1425</v>
      </c>
    </row>
    <row r="351" spans="1:7" s="161" customFormat="1" x14ac:dyDescent="0.3">
      <c r="A351" s="140" t="s">
        <v>1424</v>
      </c>
      <c r="B351" s="163"/>
      <c r="C351" s="169"/>
      <c r="D351" s="140"/>
      <c r="E351" s="183"/>
      <c r="F351" s="225"/>
      <c r="G351" s="225"/>
    </row>
    <row r="352" spans="1:7" s="161" customFormat="1" x14ac:dyDescent="0.3">
      <c r="A352" s="140" t="s">
        <v>1423</v>
      </c>
      <c r="B352" s="163"/>
      <c r="C352" s="169"/>
      <c r="D352" s="140"/>
      <c r="E352" s="183"/>
      <c r="F352" s="225"/>
      <c r="G352" s="225"/>
    </row>
    <row r="353" spans="1:7" s="161" customFormat="1" x14ac:dyDescent="0.3">
      <c r="A353" s="140" t="s">
        <v>1422</v>
      </c>
      <c r="B353" s="163"/>
      <c r="C353" s="169"/>
      <c r="D353" s="140"/>
      <c r="E353" s="183"/>
      <c r="F353" s="225"/>
      <c r="G353" s="225"/>
    </row>
    <row r="354" spans="1:7" s="161" customFormat="1" x14ac:dyDescent="0.3">
      <c r="A354" s="140" t="s">
        <v>1421</v>
      </c>
      <c r="B354" s="163"/>
      <c r="C354" s="169"/>
      <c r="D354" s="140"/>
      <c r="E354" s="183"/>
      <c r="F354" s="225"/>
      <c r="G354" s="225"/>
    </row>
    <row r="355" spans="1:7" s="161" customFormat="1" x14ac:dyDescent="0.3">
      <c r="A355" s="140" t="s">
        <v>1420</v>
      </c>
      <c r="B355" s="163"/>
      <c r="C355" s="140"/>
      <c r="D355" s="140"/>
      <c r="E355" s="183"/>
      <c r="F355" s="183"/>
      <c r="G355" s="183"/>
    </row>
    <row r="356" spans="1:7" s="161" customFormat="1" x14ac:dyDescent="0.3">
      <c r="A356" s="140" t="s">
        <v>1419</v>
      </c>
      <c r="B356" s="163"/>
      <c r="C356" s="140"/>
      <c r="D356" s="140"/>
      <c r="E356" s="183"/>
      <c r="F356" s="183"/>
      <c r="G356" s="183"/>
    </row>
    <row r="357" spans="1:7" s="161" customFormat="1" x14ac:dyDescent="0.3">
      <c r="A357" s="146"/>
      <c r="B357" s="146" t="s">
        <v>1418</v>
      </c>
      <c r="C357" s="146" t="s">
        <v>59</v>
      </c>
      <c r="D357" s="146" t="s">
        <v>1407</v>
      </c>
      <c r="E357" s="146"/>
      <c r="F357" s="146" t="s">
        <v>504</v>
      </c>
      <c r="G357" s="146" t="s">
        <v>1406</v>
      </c>
    </row>
    <row r="358" spans="1:7" s="161" customFormat="1" x14ac:dyDescent="0.3">
      <c r="A358" s="140" t="s">
        <v>1417</v>
      </c>
      <c r="B358" s="163" t="s">
        <v>1390</v>
      </c>
      <c r="C358" s="169"/>
      <c r="D358" s="140"/>
      <c r="E358" s="183"/>
      <c r="F358" s="167" t="str">
        <f>IF($C$365=0,"",IF(C358="[For completion]","",C358/$C$365))</f>
        <v/>
      </c>
      <c r="G358" s="167" t="str">
        <f>IF($D$365=0,"",IF(D358="[For completion]","",D358/$D$365))</f>
        <v/>
      </c>
    </row>
    <row r="359" spans="1:7" s="161" customFormat="1" x14ac:dyDescent="0.3">
      <c r="A359" s="140" t="s">
        <v>1416</v>
      </c>
      <c r="B359" s="226" t="s">
        <v>1388</v>
      </c>
      <c r="C359" s="169"/>
      <c r="D359" s="140"/>
      <c r="E359" s="183"/>
      <c r="F359" s="167" t="str">
        <f>IF($C$365=0,"",IF(C359="[For completion]","",C359/$C$365))</f>
        <v/>
      </c>
      <c r="G359" s="167" t="str">
        <f>IF($D$365=0,"",IF(D359="[For completion]","",D359/$D$365))</f>
        <v/>
      </c>
    </row>
    <row r="360" spans="1:7" s="161" customFormat="1" x14ac:dyDescent="0.3">
      <c r="A360" s="140" t="s">
        <v>1415</v>
      </c>
      <c r="B360" s="163" t="s">
        <v>1386</v>
      </c>
      <c r="C360" s="169"/>
      <c r="D360" s="140"/>
      <c r="E360" s="183"/>
      <c r="F360" s="167" t="str">
        <f>IF($C$365=0,"",IF(C360="[For completion]","",C360/$C$365))</f>
        <v/>
      </c>
      <c r="G360" s="167" t="str">
        <f>IF($D$365=0,"",IF(D360="[For completion]","",D360/$D$365))</f>
        <v/>
      </c>
    </row>
    <row r="361" spans="1:7" s="161" customFormat="1" x14ac:dyDescent="0.3">
      <c r="A361" s="140" t="s">
        <v>1414</v>
      </c>
      <c r="B361" s="163" t="s">
        <v>1384</v>
      </c>
      <c r="C361" s="169"/>
      <c r="D361" s="140"/>
      <c r="E361" s="183"/>
      <c r="F361" s="167" t="str">
        <f>IF($C$365=0,"",IF(C361="[For completion]","",C361/$C$365))</f>
        <v/>
      </c>
      <c r="G361" s="167" t="str">
        <f>IF($D$365=0,"",IF(D361="[For completion]","",D361/$D$365))</f>
        <v/>
      </c>
    </row>
    <row r="362" spans="1:7" s="161" customFormat="1" x14ac:dyDescent="0.3">
      <c r="A362" s="140" t="s">
        <v>1413</v>
      </c>
      <c r="B362" s="163" t="s">
        <v>1382</v>
      </c>
      <c r="C362" s="169"/>
      <c r="D362" s="140"/>
      <c r="E362" s="183"/>
      <c r="F362" s="167" t="str">
        <f>IF($C$365=0,"",IF(C362="[For completion]","",C362/$C$365))</f>
        <v/>
      </c>
      <c r="G362" s="167" t="str">
        <f>IF($D$365=0,"",IF(D362="[For completion]","",D362/$D$365))</f>
        <v/>
      </c>
    </row>
    <row r="363" spans="1:7" s="161" customFormat="1" x14ac:dyDescent="0.3">
      <c r="A363" s="140" t="s">
        <v>1412</v>
      </c>
      <c r="B363" s="163" t="s">
        <v>1380</v>
      </c>
      <c r="C363" s="169"/>
      <c r="D363" s="140"/>
      <c r="E363" s="183"/>
      <c r="F363" s="167" t="str">
        <f>IF($C$365=0,"",IF(C363="[For completion]","",C363/$C$365))</f>
        <v/>
      </c>
      <c r="G363" s="167" t="str">
        <f>IF($D$365=0,"",IF(D363="[For completion]","",D363/$D$365))</f>
        <v/>
      </c>
    </row>
    <row r="364" spans="1:7" s="161" customFormat="1" x14ac:dyDescent="0.3">
      <c r="A364" s="140" t="s">
        <v>1411</v>
      </c>
      <c r="B364" s="163" t="s">
        <v>1378</v>
      </c>
      <c r="C364" s="169"/>
      <c r="D364" s="140"/>
      <c r="E364" s="183"/>
      <c r="F364" s="167" t="str">
        <f>IF($C$365=0,"",IF(C364="[For completion]","",C364/$C$365))</f>
        <v/>
      </c>
      <c r="G364" s="167" t="str">
        <f>IF($D$365=0,"",IF(D364="[For completion]","",D364/$D$365))</f>
        <v/>
      </c>
    </row>
    <row r="365" spans="1:7" s="161" customFormat="1" x14ac:dyDescent="0.3">
      <c r="A365" s="140" t="s">
        <v>1410</v>
      </c>
      <c r="B365" s="163" t="s">
        <v>72</v>
      </c>
      <c r="C365" s="169">
        <f>SUM(C358:C364)</f>
        <v>0</v>
      </c>
      <c r="D365" s="140">
        <f>SUM(D358:D364)</f>
        <v>0</v>
      </c>
      <c r="E365" s="183"/>
      <c r="F365" s="225">
        <f>SUM(F358:F364)</f>
        <v>0</v>
      </c>
      <c r="G365" s="225">
        <f>SUM(G358:G364)</f>
        <v>0</v>
      </c>
    </row>
    <row r="366" spans="1:7" s="161" customFormat="1" x14ac:dyDescent="0.3">
      <c r="A366" s="140" t="s">
        <v>1409</v>
      </c>
      <c r="B366" s="163"/>
      <c r="C366" s="140"/>
      <c r="D366" s="140"/>
      <c r="E366" s="183"/>
      <c r="F366" s="183"/>
      <c r="G366" s="183"/>
    </row>
    <row r="367" spans="1:7" s="161" customFormat="1" x14ac:dyDescent="0.3">
      <c r="A367" s="146"/>
      <c r="B367" s="146" t="s">
        <v>1408</v>
      </c>
      <c r="C367" s="146" t="s">
        <v>59</v>
      </c>
      <c r="D367" s="146" t="s">
        <v>1407</v>
      </c>
      <c r="E367" s="146"/>
      <c r="F367" s="146" t="s">
        <v>504</v>
      </c>
      <c r="G367" s="146" t="s">
        <v>1406</v>
      </c>
    </row>
    <row r="368" spans="1:7" s="161" customFormat="1" x14ac:dyDescent="0.3">
      <c r="A368" s="140" t="s">
        <v>1405</v>
      </c>
      <c r="B368" s="163" t="s">
        <v>1404</v>
      </c>
      <c r="C368" s="169"/>
      <c r="D368" s="140"/>
      <c r="E368" s="183"/>
      <c r="F368" s="167" t="str">
        <f>IF($C$372=0,"",IF(C368="[For completion]","",C368/$C$372))</f>
        <v/>
      </c>
      <c r="G368" s="167" t="str">
        <f>IF($D$372=0,"",IF(D368="[For completion]","",D368/$D$372))</f>
        <v/>
      </c>
    </row>
    <row r="369" spans="1:7" s="161" customFormat="1" x14ac:dyDescent="0.3">
      <c r="A369" s="140" t="s">
        <v>1403</v>
      </c>
      <c r="B369" s="226" t="s">
        <v>1402</v>
      </c>
      <c r="C369" s="169"/>
      <c r="D369" s="140"/>
      <c r="E369" s="183"/>
      <c r="F369" s="167" t="str">
        <f>IF($C$372=0,"",IF(C369="[For completion]","",C369/$C$372))</f>
        <v/>
      </c>
      <c r="G369" s="167" t="str">
        <f>IF($D$372=0,"",IF(D369="[For completion]","",D369/$D$372))</f>
        <v/>
      </c>
    </row>
    <row r="370" spans="1:7" s="161" customFormat="1" x14ac:dyDescent="0.3">
      <c r="A370" s="140" t="s">
        <v>1401</v>
      </c>
      <c r="B370" s="163" t="s">
        <v>1378</v>
      </c>
      <c r="C370" s="169"/>
      <c r="D370" s="140"/>
      <c r="E370" s="183"/>
      <c r="F370" s="167" t="str">
        <f>IF($C$372=0,"",IF(C370="[For completion]","",C370/$C$372))</f>
        <v/>
      </c>
      <c r="G370" s="167" t="str">
        <f>IF($D$372=0,"",IF(D370="[For completion]","",D370/$D$372))</f>
        <v/>
      </c>
    </row>
    <row r="371" spans="1:7" s="161" customFormat="1" x14ac:dyDescent="0.3">
      <c r="A371" s="140" t="s">
        <v>1400</v>
      </c>
      <c r="B371" s="140" t="s">
        <v>1399</v>
      </c>
      <c r="C371" s="169"/>
      <c r="D371" s="140"/>
      <c r="E371" s="183"/>
      <c r="F371" s="167" t="str">
        <f>IF($C$372=0,"",IF(C371="[For completion]","",C371/$C$372))</f>
        <v/>
      </c>
      <c r="G371" s="167" t="str">
        <f>IF($D$372=0,"",IF(D371="[For completion]","",D371/$D$372))</f>
        <v/>
      </c>
    </row>
    <row r="372" spans="1:7" s="161" customFormat="1" x14ac:dyDescent="0.3">
      <c r="A372" s="140" t="s">
        <v>1398</v>
      </c>
      <c r="B372" s="163" t="s">
        <v>72</v>
      </c>
      <c r="C372" s="169">
        <f>SUM(C368:C371)</f>
        <v>0</v>
      </c>
      <c r="D372" s="140">
        <f>SUM(D368:D371)</f>
        <v>0</v>
      </c>
      <c r="E372" s="183"/>
      <c r="F372" s="225">
        <f>SUM(F368:F371)</f>
        <v>0</v>
      </c>
      <c r="G372" s="225">
        <f>SUM(G368:G371)</f>
        <v>0</v>
      </c>
    </row>
    <row r="373" spans="1:7" s="161" customFormat="1" x14ac:dyDescent="0.3">
      <c r="A373" s="140" t="s">
        <v>1397</v>
      </c>
      <c r="B373" s="163"/>
      <c r="C373" s="140"/>
      <c r="D373" s="140"/>
      <c r="E373" s="183"/>
      <c r="F373" s="183"/>
      <c r="G373" s="183"/>
    </row>
    <row r="374" spans="1:7" s="161" customFormat="1" ht="15" customHeight="1" x14ac:dyDescent="0.3">
      <c r="A374" s="146"/>
      <c r="B374" s="146" t="s">
        <v>1396</v>
      </c>
      <c r="C374" s="146" t="s">
        <v>1395</v>
      </c>
      <c r="D374" s="146" t="s">
        <v>1394</v>
      </c>
      <c r="E374" s="146"/>
      <c r="F374" s="146" t="s">
        <v>1393</v>
      </c>
      <c r="G374" s="146" t="s">
        <v>1392</v>
      </c>
    </row>
    <row r="375" spans="1:7" s="161" customFormat="1" x14ac:dyDescent="0.3">
      <c r="A375" s="140" t="s">
        <v>1391</v>
      </c>
      <c r="B375" s="163" t="s">
        <v>1390</v>
      </c>
      <c r="C375" s="169"/>
      <c r="D375" s="169"/>
      <c r="E375" s="139"/>
      <c r="F375" s="224"/>
      <c r="G375" s="224"/>
    </row>
    <row r="376" spans="1:7" s="161" customFormat="1" x14ac:dyDescent="0.3">
      <c r="A376" s="140" t="s">
        <v>1389</v>
      </c>
      <c r="B376" s="163" t="s">
        <v>1388</v>
      </c>
      <c r="C376" s="169"/>
      <c r="D376" s="169"/>
      <c r="E376" s="139"/>
      <c r="F376" s="224"/>
      <c r="G376" s="224"/>
    </row>
    <row r="377" spans="1:7" s="161" customFormat="1" x14ac:dyDescent="0.3">
      <c r="A377" s="140" t="s">
        <v>1387</v>
      </c>
      <c r="B377" s="163" t="s">
        <v>1386</v>
      </c>
      <c r="C377" s="169"/>
      <c r="D377" s="169"/>
      <c r="E377" s="139"/>
      <c r="F377" s="224"/>
      <c r="G377" s="224"/>
    </row>
    <row r="378" spans="1:7" s="161" customFormat="1" x14ac:dyDescent="0.3">
      <c r="A378" s="140" t="s">
        <v>1385</v>
      </c>
      <c r="B378" s="163" t="s">
        <v>1384</v>
      </c>
      <c r="C378" s="169"/>
      <c r="D378" s="169"/>
      <c r="E378" s="139"/>
      <c r="F378" s="224"/>
      <c r="G378" s="224"/>
    </row>
    <row r="379" spans="1:7" s="161" customFormat="1" x14ac:dyDescent="0.3">
      <c r="A379" s="140" t="s">
        <v>1383</v>
      </c>
      <c r="B379" s="163" t="s">
        <v>1382</v>
      </c>
      <c r="C379" s="169"/>
      <c r="D379" s="169"/>
      <c r="E379" s="139"/>
      <c r="F379" s="224"/>
      <c r="G379" s="224"/>
    </row>
    <row r="380" spans="1:7" s="161" customFormat="1" x14ac:dyDescent="0.3">
      <c r="A380" s="140" t="s">
        <v>1381</v>
      </c>
      <c r="B380" s="163" t="s">
        <v>1380</v>
      </c>
      <c r="C380" s="169"/>
      <c r="D380" s="169"/>
      <c r="E380" s="139"/>
      <c r="F380" s="224"/>
      <c r="G380" s="224"/>
    </row>
    <row r="381" spans="1:7" s="161" customFormat="1" x14ac:dyDescent="0.3">
      <c r="A381" s="140" t="s">
        <v>1379</v>
      </c>
      <c r="B381" s="163" t="s">
        <v>1378</v>
      </c>
      <c r="C381" s="169"/>
      <c r="D381" s="169"/>
      <c r="E381" s="139"/>
      <c r="F381" s="224"/>
      <c r="G381" s="224"/>
    </row>
    <row r="382" spans="1:7" s="161" customFormat="1" x14ac:dyDescent="0.3">
      <c r="A382" s="140" t="s">
        <v>1377</v>
      </c>
      <c r="B382" s="163" t="s">
        <v>72</v>
      </c>
      <c r="C382" s="169">
        <f>SUM(C375:C381)</f>
        <v>0</v>
      </c>
      <c r="D382" s="169">
        <f>SUM(D375:D381)</f>
        <v>0</v>
      </c>
      <c r="E382" s="139"/>
      <c r="F382" s="224"/>
      <c r="G382" s="167" t="str">
        <f>IF($D$393=0,"",IF(#REF!="[For completion]","",#REF!/$D$393))</f>
        <v/>
      </c>
    </row>
    <row r="383" spans="1:7" s="161" customFormat="1" x14ac:dyDescent="0.3">
      <c r="A383" s="140" t="s">
        <v>1376</v>
      </c>
      <c r="B383" s="163" t="s">
        <v>1375</v>
      </c>
      <c r="C383" s="140"/>
      <c r="D383" s="140"/>
      <c r="E383" s="139"/>
      <c r="F383" s="224"/>
      <c r="G383" s="167" t="str">
        <f>IF($D$393=0,"",IF(D382="[For completion]","",D382/$D$393))</f>
        <v/>
      </c>
    </row>
    <row r="384" spans="1:7" s="161" customFormat="1" x14ac:dyDescent="0.3">
      <c r="A384" s="140" t="s">
        <v>1374</v>
      </c>
      <c r="B384" s="140"/>
      <c r="C384" s="140"/>
      <c r="D384" s="140"/>
      <c r="E384" s="140"/>
      <c r="F384" s="140"/>
      <c r="G384" s="167" t="str">
        <f>IF($D$393=0,"",IF(D383="[For completion]","",D383/$D$393))</f>
        <v/>
      </c>
    </row>
    <row r="385" spans="1:7" s="161" customFormat="1" x14ac:dyDescent="0.3">
      <c r="A385" s="140" t="s">
        <v>1373</v>
      </c>
      <c r="B385" s="163"/>
      <c r="C385" s="169"/>
      <c r="D385" s="140"/>
      <c r="E385" s="139"/>
      <c r="F385" s="167"/>
      <c r="G385" s="167" t="str">
        <f>IF($D$393=0,"",IF(D385="[For completion]","",D385/$D$393))</f>
        <v/>
      </c>
    </row>
    <row r="386" spans="1:7" s="161" customFormat="1" x14ac:dyDescent="0.3">
      <c r="A386" s="140" t="s">
        <v>1372</v>
      </c>
      <c r="B386" s="163"/>
      <c r="C386" s="169"/>
      <c r="D386" s="140"/>
      <c r="E386" s="139"/>
      <c r="F386" s="167"/>
      <c r="G386" s="167" t="str">
        <f>IF($D$393=0,"",IF(D386="[For completion]","",D386/$D$393))</f>
        <v/>
      </c>
    </row>
    <row r="387" spans="1:7" s="161" customFormat="1" x14ac:dyDescent="0.3">
      <c r="A387" s="140" t="s">
        <v>1371</v>
      </c>
      <c r="B387" s="163"/>
      <c r="C387" s="169"/>
      <c r="D387" s="140"/>
      <c r="E387" s="139"/>
      <c r="F387" s="167"/>
      <c r="G387" s="167" t="str">
        <f>IF($D$393=0,"",IF(D387="[For completion]","",D387/$D$393))</f>
        <v/>
      </c>
    </row>
    <row r="388" spans="1:7" s="161" customFormat="1" x14ac:dyDescent="0.3">
      <c r="A388" s="140" t="s">
        <v>1370</v>
      </c>
      <c r="B388" s="163"/>
      <c r="C388" s="169"/>
      <c r="D388" s="140"/>
      <c r="E388" s="139"/>
      <c r="F388" s="167"/>
      <c r="G388" s="167" t="str">
        <f>IF($D$393=0,"",IF(D388="[For completion]","",D388/$D$393))</f>
        <v/>
      </c>
    </row>
    <row r="389" spans="1:7" s="161" customFormat="1" x14ac:dyDescent="0.3">
      <c r="A389" s="140" t="s">
        <v>1369</v>
      </c>
      <c r="B389" s="163"/>
      <c r="C389" s="169"/>
      <c r="D389" s="140"/>
      <c r="E389" s="139"/>
      <c r="F389" s="167"/>
      <c r="G389" s="167" t="str">
        <f>IF($D$393=0,"",IF(D389="[For completion]","",D389/$D$393))</f>
        <v/>
      </c>
    </row>
    <row r="390" spans="1:7" s="161" customFormat="1" x14ac:dyDescent="0.3">
      <c r="A390" s="140" t="s">
        <v>1368</v>
      </c>
      <c r="B390" s="163"/>
      <c r="C390" s="169"/>
      <c r="D390" s="140"/>
      <c r="E390" s="139"/>
      <c r="F390" s="167"/>
      <c r="G390" s="167" t="str">
        <f>IF($D$393=0,"",IF(D390="[For completion]","",D390/$D$393))</f>
        <v/>
      </c>
    </row>
    <row r="391" spans="1:7" s="161" customFormat="1" x14ac:dyDescent="0.3">
      <c r="A391" s="140" t="s">
        <v>1367</v>
      </c>
      <c r="B391" s="163"/>
      <c r="C391" s="169"/>
      <c r="D391" s="140"/>
      <c r="E391" s="139"/>
      <c r="F391" s="167"/>
      <c r="G391" s="167" t="str">
        <f>IF($D$393=0,"",IF(D391="[For completion]","",D391/$D$393))</f>
        <v/>
      </c>
    </row>
    <row r="392" spans="1:7" s="161" customFormat="1" x14ac:dyDescent="0.3">
      <c r="A392" s="140" t="s">
        <v>1366</v>
      </c>
      <c r="B392" s="163"/>
      <c r="C392" s="169"/>
      <c r="D392" s="140"/>
      <c r="E392" s="139"/>
      <c r="F392" s="167"/>
      <c r="G392" s="167" t="str">
        <f>IF($D$393=0,"",IF(D392="[For completion]","",D392/$D$393))</f>
        <v/>
      </c>
    </row>
    <row r="393" spans="1:7" s="161" customFormat="1" x14ac:dyDescent="0.3">
      <c r="A393" s="140" t="s">
        <v>1365</v>
      </c>
      <c r="B393" s="163"/>
      <c r="C393" s="169"/>
      <c r="D393" s="140"/>
      <c r="E393" s="139"/>
      <c r="F393" s="167"/>
      <c r="G393" s="167" t="str">
        <f>IF($D$393=0,"",IF(D393="[For completion]","",D393/$D$393))</f>
        <v/>
      </c>
    </row>
    <row r="394" spans="1:7" s="161" customFormat="1" x14ac:dyDescent="0.3">
      <c r="A394" s="140" t="s">
        <v>1364</v>
      </c>
      <c r="B394" s="140"/>
      <c r="C394" s="223"/>
      <c r="D394" s="140"/>
      <c r="E394" s="139"/>
      <c r="F394" s="139"/>
      <c r="G394" s="139"/>
    </row>
    <row r="395" spans="1:7" s="161" customFormat="1" x14ac:dyDescent="0.3">
      <c r="A395" s="140" t="s">
        <v>1363</v>
      </c>
      <c r="B395" s="140"/>
      <c r="C395" s="223"/>
      <c r="D395" s="140"/>
      <c r="E395" s="139"/>
      <c r="F395" s="139"/>
      <c r="G395" s="139"/>
    </row>
    <row r="396" spans="1:7" s="161" customFormat="1" x14ac:dyDescent="0.3">
      <c r="A396" s="140" t="s">
        <v>1362</v>
      </c>
      <c r="B396" s="140"/>
      <c r="C396" s="223"/>
      <c r="D396" s="140"/>
      <c r="E396" s="139"/>
      <c r="F396" s="139"/>
      <c r="G396" s="139"/>
    </row>
    <row r="397" spans="1:7" s="161" customFormat="1" x14ac:dyDescent="0.3">
      <c r="A397" s="140" t="s">
        <v>1361</v>
      </c>
      <c r="B397" s="140"/>
      <c r="C397" s="223"/>
      <c r="D397" s="140"/>
      <c r="E397" s="139"/>
      <c r="F397" s="139"/>
      <c r="G397" s="139"/>
    </row>
    <row r="398" spans="1:7" s="161" customFormat="1" x14ac:dyDescent="0.3">
      <c r="A398" s="140" t="s">
        <v>1360</v>
      </c>
      <c r="B398" s="140"/>
      <c r="C398" s="223"/>
      <c r="D398" s="140"/>
      <c r="E398" s="139"/>
      <c r="F398" s="139"/>
      <c r="G398" s="139"/>
    </row>
    <row r="399" spans="1:7" s="161" customFormat="1" x14ac:dyDescent="0.3">
      <c r="A399" s="140" t="s">
        <v>1359</v>
      </c>
      <c r="B399" s="140"/>
      <c r="C399" s="223"/>
      <c r="D399" s="140"/>
      <c r="E399" s="139"/>
      <c r="F399" s="139"/>
      <c r="G399" s="139"/>
    </row>
    <row r="400" spans="1:7" s="161" customFormat="1" x14ac:dyDescent="0.3">
      <c r="A400" s="140" t="s">
        <v>1358</v>
      </c>
      <c r="B400" s="140"/>
      <c r="C400" s="223"/>
      <c r="D400" s="140"/>
      <c r="E400" s="139"/>
      <c r="F400" s="139"/>
      <c r="G400" s="139"/>
    </row>
    <row r="401" spans="1:7" s="161" customFormat="1" x14ac:dyDescent="0.3">
      <c r="A401" s="140" t="s">
        <v>1357</v>
      </c>
      <c r="B401" s="140"/>
      <c r="C401" s="223"/>
      <c r="D401" s="140"/>
      <c r="E401" s="139"/>
      <c r="F401" s="139"/>
      <c r="G401" s="139"/>
    </row>
    <row r="402" spans="1:7" s="161" customFormat="1" x14ac:dyDescent="0.3">
      <c r="A402" s="140" t="s">
        <v>1356</v>
      </c>
      <c r="B402" s="140"/>
      <c r="C402" s="223"/>
      <c r="D402" s="140"/>
      <c r="E402" s="139"/>
      <c r="F402" s="139"/>
      <c r="G402" s="139"/>
    </row>
    <row r="403" spans="1:7" s="161" customFormat="1" x14ac:dyDescent="0.3">
      <c r="A403" s="140" t="s">
        <v>1355</v>
      </c>
      <c r="B403" s="140"/>
      <c r="C403" s="223"/>
      <c r="D403" s="140"/>
      <c r="E403" s="139"/>
      <c r="F403" s="139"/>
      <c r="G403" s="139"/>
    </row>
    <row r="404" spans="1:7" s="161" customFormat="1" x14ac:dyDescent="0.3">
      <c r="A404" s="140" t="s">
        <v>1354</v>
      </c>
      <c r="B404" s="140"/>
      <c r="C404" s="223"/>
      <c r="D404" s="140"/>
      <c r="E404" s="139"/>
      <c r="F404" s="139"/>
      <c r="G404" s="139"/>
    </row>
    <row r="405" spans="1:7" s="161" customFormat="1" x14ac:dyDescent="0.3">
      <c r="A405" s="140" t="s">
        <v>1353</v>
      </c>
      <c r="B405" s="140"/>
      <c r="C405" s="223"/>
      <c r="D405" s="140"/>
      <c r="E405" s="139"/>
      <c r="F405" s="139"/>
      <c r="G405" s="139"/>
    </row>
    <row r="406" spans="1:7" s="161" customFormat="1" x14ac:dyDescent="0.3">
      <c r="A406" s="140" t="s">
        <v>1352</v>
      </c>
      <c r="B406" s="140"/>
      <c r="C406" s="223"/>
      <c r="D406" s="140"/>
      <c r="E406" s="139"/>
      <c r="F406" s="139"/>
      <c r="G406" s="139"/>
    </row>
    <row r="407" spans="1:7" s="161" customFormat="1" x14ac:dyDescent="0.3">
      <c r="A407" s="140" t="s">
        <v>1351</v>
      </c>
      <c r="B407" s="140"/>
      <c r="C407" s="223"/>
      <c r="D407" s="140"/>
      <c r="E407" s="139"/>
      <c r="F407" s="139"/>
      <c r="G407" s="139"/>
    </row>
    <row r="408" spans="1:7" s="161" customFormat="1" x14ac:dyDescent="0.3">
      <c r="A408" s="140" t="s">
        <v>1350</v>
      </c>
      <c r="B408" s="140"/>
      <c r="C408" s="223"/>
      <c r="D408" s="140"/>
      <c r="E408" s="139"/>
      <c r="F408" s="139"/>
      <c r="G408" s="139"/>
    </row>
    <row r="409" spans="1:7" s="161" customFormat="1" x14ac:dyDescent="0.3">
      <c r="A409" s="140" t="s">
        <v>1349</v>
      </c>
      <c r="B409" s="140"/>
      <c r="C409" s="223"/>
      <c r="D409" s="140"/>
      <c r="E409" s="139"/>
      <c r="F409" s="139"/>
      <c r="G409" s="139"/>
    </row>
    <row r="410" spans="1:7" s="161" customFormat="1" x14ac:dyDescent="0.3">
      <c r="A410" s="140" t="s">
        <v>1348</v>
      </c>
      <c r="B410" s="140"/>
      <c r="C410" s="223"/>
      <c r="D410" s="140"/>
      <c r="E410" s="139"/>
      <c r="F410" s="139"/>
      <c r="G410" s="139"/>
    </row>
    <row r="411" spans="1:7" s="161" customFormat="1" x14ac:dyDescent="0.3">
      <c r="A411" s="140" t="s">
        <v>1347</v>
      </c>
      <c r="B411" s="140"/>
      <c r="C411" s="223"/>
      <c r="D411" s="140"/>
      <c r="E411" s="139"/>
      <c r="F411" s="139"/>
      <c r="G411" s="139"/>
    </row>
    <row r="412" spans="1:7" s="161" customFormat="1" x14ac:dyDescent="0.3">
      <c r="A412" s="140" t="s">
        <v>1346</v>
      </c>
      <c r="B412" s="140"/>
      <c r="C412" s="223"/>
      <c r="D412" s="140"/>
      <c r="E412" s="139"/>
      <c r="F412" s="139"/>
      <c r="G412" s="139"/>
    </row>
    <row r="413" spans="1:7" s="161" customFormat="1" x14ac:dyDescent="0.3">
      <c r="A413" s="140" t="s">
        <v>1345</v>
      </c>
      <c r="B413" s="140"/>
      <c r="C413" s="223"/>
      <c r="D413" s="140"/>
      <c r="E413" s="139"/>
      <c r="F413" s="139"/>
      <c r="G413" s="139"/>
    </row>
    <row r="414" spans="1:7" s="161" customFormat="1" x14ac:dyDescent="0.3">
      <c r="A414" s="140" t="s">
        <v>1344</v>
      </c>
      <c r="B414" s="140"/>
      <c r="C414" s="223"/>
      <c r="D414" s="140"/>
      <c r="E414" s="139"/>
      <c r="F414" s="139"/>
      <c r="G414" s="139"/>
    </row>
    <row r="415" spans="1:7" s="161" customFormat="1" x14ac:dyDescent="0.3">
      <c r="A415" s="140" t="s">
        <v>1343</v>
      </c>
      <c r="B415" s="140"/>
      <c r="C415" s="223"/>
      <c r="D415" s="140"/>
      <c r="E415" s="139"/>
      <c r="F415" s="139"/>
      <c r="G415" s="139"/>
    </row>
    <row r="416" spans="1:7" s="161" customFormat="1" x14ac:dyDescent="0.3">
      <c r="A416" s="140" t="s">
        <v>1342</v>
      </c>
      <c r="B416" s="140"/>
      <c r="C416" s="223"/>
      <c r="D416" s="140"/>
      <c r="E416" s="139"/>
      <c r="F416" s="139"/>
      <c r="G416" s="139"/>
    </row>
    <row r="417" spans="1:7" s="161" customFormat="1" x14ac:dyDescent="0.3">
      <c r="A417" s="140" t="s">
        <v>1341</v>
      </c>
      <c r="B417" s="140"/>
      <c r="C417" s="223"/>
      <c r="D417" s="140"/>
      <c r="E417" s="139"/>
      <c r="F417" s="139"/>
      <c r="G417" s="139"/>
    </row>
    <row r="418" spans="1:7" s="161" customFormat="1" x14ac:dyDescent="0.3">
      <c r="A418" s="140" t="s">
        <v>1340</v>
      </c>
      <c r="B418" s="140"/>
      <c r="C418" s="223"/>
      <c r="D418" s="140"/>
      <c r="E418" s="139"/>
      <c r="F418" s="139"/>
      <c r="G418" s="139"/>
    </row>
    <row r="419" spans="1:7" s="161" customFormat="1" x14ac:dyDescent="0.3">
      <c r="A419" s="140" t="s">
        <v>1339</v>
      </c>
      <c r="B419" s="140"/>
      <c r="C419" s="223"/>
      <c r="D419" s="140"/>
      <c r="E419" s="139"/>
      <c r="F419" s="139"/>
      <c r="G419" s="139"/>
    </row>
    <row r="420" spans="1:7" s="161" customFormat="1" x14ac:dyDescent="0.3">
      <c r="A420" s="140" t="s">
        <v>1338</v>
      </c>
      <c r="B420" s="140"/>
      <c r="C420" s="223"/>
      <c r="D420" s="140"/>
      <c r="E420" s="139"/>
      <c r="F420" s="139"/>
      <c r="G420" s="139"/>
    </row>
    <row r="421" spans="1:7" s="161" customFormat="1" x14ac:dyDescent="0.3">
      <c r="A421" s="140" t="s">
        <v>1337</v>
      </c>
      <c r="B421" s="140"/>
      <c r="C421" s="223"/>
      <c r="D421" s="140"/>
      <c r="E421" s="139"/>
      <c r="F421" s="139"/>
      <c r="G421" s="139"/>
    </row>
    <row r="422" spans="1:7" s="161" customFormat="1" x14ac:dyDescent="0.3">
      <c r="A422" s="140" t="s">
        <v>1336</v>
      </c>
      <c r="B422" s="140"/>
      <c r="C422" s="223"/>
      <c r="D422" s="140"/>
      <c r="E422" s="139"/>
      <c r="F422" s="139"/>
      <c r="G422" s="139"/>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CB3F1F8E-CE35-4AE5-84DA-2D1BF8CEC588}"/>
    <hyperlink ref="B7" location="'B1. HTT Mortgage Assets'!B166" display="7.A Residential Cover Pool" xr:uid="{D085DE0C-6727-43FF-8B8C-0C0F687648B0}"/>
    <hyperlink ref="B8" location="'B1. HTT Mortgage Assets'!B267" display="7.B Commercial Cover Pool" xr:uid="{3DC7C99C-09D2-4473-96F7-4A4A4B9865F8}"/>
    <hyperlink ref="B149" location="'2. Harmonised Glossary'!A9" display="Breakdown by Interest Rate" xr:uid="{D8EAC81E-8F3C-4ECC-BBFA-16891AE9FC63}"/>
    <hyperlink ref="B11" location="'2. Harmonised Glossary'!A12" display="Property Type Information" xr:uid="{9C6EDF0A-2C67-4837-BD21-6C38C4877978}"/>
    <hyperlink ref="B215" location="'C. HTT Harmonised Glossary'!B13" display="11. Loan to Value (LTV) Information - UNINDEXED" xr:uid="{13F656B3-C4D8-4684-AC59-1A3C2475032F}"/>
    <hyperlink ref="B237" location="'C. HTT Harmonised Glossary'!B16" display="12. Loan to Value (LTV) Information - INDEXED " xr:uid="{50841D9C-A733-4CA5-9C8A-786667AC1C37}"/>
    <hyperlink ref="B179" location="'C. HTT Harmonised Glossary'!B19" display="9. Non-Performing Loans (NPLs)" xr:uid="{F291CDAA-F390-48C9-BB3C-D2346C325EB2}"/>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CFF3-63C5-45BC-ABA8-D2AACB09EEAA}">
  <sheetPr>
    <tabColor rgb="FFE36E00"/>
  </sheetPr>
  <dimension ref="A1:C403"/>
  <sheetViews>
    <sheetView view="pageBreakPreview" zoomScale="60" zoomScaleNormal="75" workbookViewId="0">
      <selection activeCell="N10" sqref="N10"/>
    </sheetView>
  </sheetViews>
  <sheetFormatPr defaultColWidth="11.44140625" defaultRowHeight="14.4" outlineLevelRow="1" x14ac:dyDescent="0.3"/>
  <cols>
    <col min="1" max="1" width="16.33203125" style="116" customWidth="1"/>
    <col min="2" max="2" width="89.88671875" style="208" bestFit="1" customWidth="1"/>
    <col min="3" max="3" width="134.6640625" style="116" customWidth="1"/>
    <col min="4" max="16384" width="11.44140625" style="116"/>
  </cols>
  <sheetData>
    <row r="1" spans="1:3" ht="31.2" x14ac:dyDescent="0.3">
      <c r="A1" s="276" t="s">
        <v>1631</v>
      </c>
      <c r="B1" s="276"/>
      <c r="C1" s="275" t="s">
        <v>1334</v>
      </c>
    </row>
    <row r="2" spans="1:3" x14ac:dyDescent="0.3">
      <c r="B2" s="260"/>
      <c r="C2" s="260"/>
    </row>
    <row r="3" spans="1:3" x14ac:dyDescent="0.3">
      <c r="A3" s="274" t="s">
        <v>1630</v>
      </c>
      <c r="B3" s="273"/>
      <c r="C3" s="260"/>
    </row>
    <row r="4" spans="1:3" x14ac:dyDescent="0.3">
      <c r="C4" s="260"/>
    </row>
    <row r="5" spans="1:3" ht="18" x14ac:dyDescent="0.3">
      <c r="A5" s="265" t="s">
        <v>5</v>
      </c>
      <c r="B5" s="265" t="s">
        <v>1629</v>
      </c>
      <c r="C5" s="264" t="s">
        <v>1538</v>
      </c>
    </row>
    <row r="6" spans="1:3" ht="28.8" x14ac:dyDescent="0.3">
      <c r="A6" s="263" t="s">
        <v>1628</v>
      </c>
      <c r="B6" s="236" t="s">
        <v>1627</v>
      </c>
      <c r="C6" s="272" t="s">
        <v>1626</v>
      </c>
    </row>
    <row r="7" spans="1:3" ht="28.8" x14ac:dyDescent="0.3">
      <c r="A7" s="263" t="s">
        <v>1625</v>
      </c>
      <c r="B7" s="236" t="s">
        <v>1624</v>
      </c>
      <c r="C7" s="272" t="s">
        <v>1623</v>
      </c>
    </row>
    <row r="8" spans="1:3" ht="28.8" x14ac:dyDescent="0.3">
      <c r="A8" s="263" t="s">
        <v>1622</v>
      </c>
      <c r="B8" s="236" t="s">
        <v>1621</v>
      </c>
      <c r="C8" s="272" t="s">
        <v>1620</v>
      </c>
    </row>
    <row r="9" spans="1:3" x14ac:dyDescent="0.3">
      <c r="A9" s="263" t="s">
        <v>1619</v>
      </c>
      <c r="B9" s="236" t="s">
        <v>1618</v>
      </c>
      <c r="C9" s="155" t="s">
        <v>1617</v>
      </c>
    </row>
    <row r="10" spans="1:3" ht="44.25" customHeight="1" x14ac:dyDescent="0.3">
      <c r="A10" s="263" t="s">
        <v>1616</v>
      </c>
      <c r="B10" s="236" t="s">
        <v>1615</v>
      </c>
      <c r="C10" s="271" t="s">
        <v>1614</v>
      </c>
    </row>
    <row r="11" spans="1:3" ht="54.75" customHeight="1" x14ac:dyDescent="0.3">
      <c r="A11" s="263" t="s">
        <v>1613</v>
      </c>
      <c r="B11" s="236" t="s">
        <v>1612</v>
      </c>
      <c r="C11" s="155" t="s">
        <v>1611</v>
      </c>
    </row>
    <row r="12" spans="1:3" x14ac:dyDescent="0.3">
      <c r="A12" s="263" t="s">
        <v>1610</v>
      </c>
      <c r="B12" s="236" t="s">
        <v>1609</v>
      </c>
      <c r="C12" s="266" t="s">
        <v>1608</v>
      </c>
    </row>
    <row r="13" spans="1:3" ht="28.8" x14ac:dyDescent="0.3">
      <c r="A13" s="263" t="s">
        <v>1607</v>
      </c>
      <c r="B13" s="236" t="s">
        <v>1606</v>
      </c>
      <c r="C13" s="266" t="s">
        <v>1605</v>
      </c>
    </row>
    <row r="14" spans="1:3" x14ac:dyDescent="0.3">
      <c r="A14" s="263" t="s">
        <v>1604</v>
      </c>
      <c r="B14" s="236" t="s">
        <v>1603</v>
      </c>
      <c r="C14" s="266" t="s">
        <v>1602</v>
      </c>
    </row>
    <row r="15" spans="1:3" ht="28.8" x14ac:dyDescent="0.3">
      <c r="A15" s="263" t="s">
        <v>1601</v>
      </c>
      <c r="B15" s="236" t="s">
        <v>1600</v>
      </c>
      <c r="C15" s="266" t="s">
        <v>1599</v>
      </c>
    </row>
    <row r="16" spans="1:3" x14ac:dyDescent="0.3">
      <c r="A16" s="263" t="s">
        <v>1598</v>
      </c>
      <c r="B16" s="236" t="s">
        <v>1597</v>
      </c>
      <c r="C16" s="266" t="s">
        <v>1596</v>
      </c>
    </row>
    <row r="17" spans="1:3" ht="30" customHeight="1" x14ac:dyDescent="0.3">
      <c r="A17" s="263" t="s">
        <v>1595</v>
      </c>
      <c r="B17" s="257" t="s">
        <v>1594</v>
      </c>
      <c r="C17" s="266" t="s">
        <v>1593</v>
      </c>
    </row>
    <row r="18" spans="1:3" ht="28.8" x14ac:dyDescent="0.3">
      <c r="A18" s="263" t="s">
        <v>1592</v>
      </c>
      <c r="B18" s="257" t="s">
        <v>1591</v>
      </c>
      <c r="C18" s="266" t="s">
        <v>1590</v>
      </c>
    </row>
    <row r="19" spans="1:3" x14ac:dyDescent="0.3">
      <c r="A19" s="263" t="s">
        <v>1589</v>
      </c>
      <c r="B19" s="257" t="s">
        <v>1588</v>
      </c>
      <c r="C19" s="266" t="s">
        <v>1587</v>
      </c>
    </row>
    <row r="20" spans="1:3" ht="28.8" x14ac:dyDescent="0.3">
      <c r="A20" s="263" t="s">
        <v>1586</v>
      </c>
      <c r="B20" s="236" t="s">
        <v>1585</v>
      </c>
      <c r="C20" s="266" t="s">
        <v>1584</v>
      </c>
    </row>
    <row r="21" spans="1:3" x14ac:dyDescent="0.3">
      <c r="A21" s="263" t="s">
        <v>1583</v>
      </c>
      <c r="B21" s="270" t="s">
        <v>1582</v>
      </c>
      <c r="C21" s="266" t="s">
        <v>1581</v>
      </c>
    </row>
    <row r="22" spans="1:3" x14ac:dyDescent="0.3">
      <c r="A22" s="263" t="s">
        <v>1580</v>
      </c>
      <c r="B22" s="261"/>
      <c r="C22" s="261"/>
    </row>
    <row r="23" spans="1:3" outlineLevel="1" x14ac:dyDescent="0.3">
      <c r="A23" s="263" t="s">
        <v>1579</v>
      </c>
      <c r="B23" s="266"/>
      <c r="C23" s="266"/>
    </row>
    <row r="24" spans="1:3" outlineLevel="1" x14ac:dyDescent="0.3">
      <c r="A24" s="263" t="s">
        <v>1578</v>
      </c>
      <c r="B24" s="269"/>
      <c r="C24" s="266"/>
    </row>
    <row r="25" spans="1:3" outlineLevel="1" x14ac:dyDescent="0.3">
      <c r="A25" s="263" t="s">
        <v>1577</v>
      </c>
      <c r="B25" s="269"/>
      <c r="C25" s="266"/>
    </row>
    <row r="26" spans="1:3" outlineLevel="1" x14ac:dyDescent="0.3">
      <c r="A26" s="263" t="s">
        <v>1576</v>
      </c>
      <c r="B26" s="269"/>
      <c r="C26" s="266"/>
    </row>
    <row r="27" spans="1:3" outlineLevel="1" x14ac:dyDescent="0.3">
      <c r="A27" s="263" t="s">
        <v>1575</v>
      </c>
      <c r="B27" s="269"/>
      <c r="C27" s="266"/>
    </row>
    <row r="28" spans="1:3" ht="18" outlineLevel="1" x14ac:dyDescent="0.3">
      <c r="A28" s="265"/>
      <c r="B28" s="265" t="s">
        <v>1574</v>
      </c>
      <c r="C28" s="264" t="s">
        <v>1538</v>
      </c>
    </row>
    <row r="29" spans="1:3" outlineLevel="1" x14ac:dyDescent="0.3">
      <c r="A29" s="263" t="s">
        <v>1573</v>
      </c>
      <c r="B29" s="236" t="s">
        <v>1572</v>
      </c>
      <c r="C29" s="266"/>
    </row>
    <row r="30" spans="1:3" outlineLevel="1" x14ac:dyDescent="0.3">
      <c r="A30" s="263" t="s">
        <v>1571</v>
      </c>
      <c r="B30" s="236" t="s">
        <v>1570</v>
      </c>
      <c r="C30" s="266"/>
    </row>
    <row r="31" spans="1:3" outlineLevel="1" x14ac:dyDescent="0.3">
      <c r="A31" s="263" t="s">
        <v>1569</v>
      </c>
      <c r="B31" s="236" t="s">
        <v>1568</v>
      </c>
      <c r="C31" s="266"/>
    </row>
    <row r="32" spans="1:3" ht="28.8" outlineLevel="1" x14ac:dyDescent="0.3">
      <c r="A32" s="263" t="s">
        <v>1567</v>
      </c>
      <c r="B32" s="267" t="s">
        <v>1566</v>
      </c>
      <c r="C32" s="266"/>
    </row>
    <row r="33" spans="1:3" outlineLevel="1" x14ac:dyDescent="0.3">
      <c r="A33" s="263" t="s">
        <v>1565</v>
      </c>
      <c r="B33" s="268"/>
      <c r="C33" s="266"/>
    </row>
    <row r="34" spans="1:3" outlineLevel="1" x14ac:dyDescent="0.3">
      <c r="A34" s="263" t="s">
        <v>1564</v>
      </c>
      <c r="B34" s="268"/>
      <c r="C34" s="266"/>
    </row>
    <row r="35" spans="1:3" outlineLevel="1" x14ac:dyDescent="0.3">
      <c r="A35" s="263" t="s">
        <v>1563</v>
      </c>
      <c r="B35" s="268"/>
      <c r="C35" s="266"/>
    </row>
    <row r="36" spans="1:3" outlineLevel="1" x14ac:dyDescent="0.3">
      <c r="A36" s="263" t="s">
        <v>1562</v>
      </c>
      <c r="B36" s="268"/>
      <c r="C36" s="266"/>
    </row>
    <row r="37" spans="1:3" outlineLevel="1" x14ac:dyDescent="0.3">
      <c r="A37" s="263" t="s">
        <v>1561</v>
      </c>
      <c r="B37" s="268"/>
      <c r="C37" s="266"/>
    </row>
    <row r="38" spans="1:3" outlineLevel="1" x14ac:dyDescent="0.3">
      <c r="A38" s="263" t="s">
        <v>1560</v>
      </c>
      <c r="B38" s="268"/>
      <c r="C38" s="266"/>
    </row>
    <row r="39" spans="1:3" outlineLevel="1" x14ac:dyDescent="0.3">
      <c r="A39" s="263" t="s">
        <v>1559</v>
      </c>
      <c r="B39" s="268"/>
      <c r="C39" s="266"/>
    </row>
    <row r="40" spans="1:3" outlineLevel="1" x14ac:dyDescent="0.3">
      <c r="A40" s="263" t="s">
        <v>1558</v>
      </c>
      <c r="B40" s="116"/>
      <c r="C40" s="266"/>
    </row>
    <row r="41" spans="1:3" outlineLevel="1" x14ac:dyDescent="0.3">
      <c r="A41" s="263" t="s">
        <v>1557</v>
      </c>
      <c r="B41" s="268"/>
      <c r="C41" s="266"/>
    </row>
    <row r="42" spans="1:3" outlineLevel="1" x14ac:dyDescent="0.3">
      <c r="A42" s="263" t="s">
        <v>1556</v>
      </c>
      <c r="B42" s="268"/>
      <c r="C42" s="266"/>
    </row>
    <row r="43" spans="1:3" outlineLevel="1" x14ac:dyDescent="0.3">
      <c r="A43" s="263" t="s">
        <v>1555</v>
      </c>
      <c r="B43" s="268"/>
      <c r="C43" s="266"/>
    </row>
    <row r="44" spans="1:3" ht="18" x14ac:dyDescent="0.3">
      <c r="A44" s="265"/>
      <c r="B44" s="265" t="s">
        <v>1554</v>
      </c>
      <c r="C44" s="264" t="s">
        <v>1553</v>
      </c>
    </row>
    <row r="45" spans="1:3" x14ac:dyDescent="0.3">
      <c r="A45" s="263" t="s">
        <v>1552</v>
      </c>
      <c r="B45" s="257" t="s">
        <v>1551</v>
      </c>
      <c r="C45" s="208" t="s">
        <v>50</v>
      </c>
    </row>
    <row r="46" spans="1:3" x14ac:dyDescent="0.3">
      <c r="A46" s="263" t="s">
        <v>1550</v>
      </c>
      <c r="B46" s="257" t="s">
        <v>1549</v>
      </c>
      <c r="C46" s="208" t="s">
        <v>1548</v>
      </c>
    </row>
    <row r="47" spans="1:3" x14ac:dyDescent="0.3">
      <c r="A47" s="263" t="s">
        <v>1547</v>
      </c>
      <c r="B47" s="257" t="s">
        <v>1546</v>
      </c>
      <c r="C47" s="208" t="s">
        <v>1545</v>
      </c>
    </row>
    <row r="48" spans="1:3" outlineLevel="1" x14ac:dyDescent="0.3">
      <c r="A48" s="263" t="s">
        <v>1544</v>
      </c>
      <c r="B48" s="267" t="s">
        <v>1543</v>
      </c>
      <c r="C48" s="266" t="s">
        <v>1542</v>
      </c>
    </row>
    <row r="49" spans="1:3" outlineLevel="1" x14ac:dyDescent="0.3">
      <c r="A49" s="263" t="s">
        <v>1541</v>
      </c>
      <c r="B49" s="262"/>
      <c r="C49" s="266"/>
    </row>
    <row r="50" spans="1:3" outlineLevel="1" x14ac:dyDescent="0.3">
      <c r="A50" s="263" t="s">
        <v>1540</v>
      </c>
      <c r="B50" s="267"/>
      <c r="C50" s="266"/>
    </row>
    <row r="51" spans="1:3" ht="18" x14ac:dyDescent="0.3">
      <c r="A51" s="265"/>
      <c r="B51" s="265" t="s">
        <v>1539</v>
      </c>
      <c r="C51" s="264" t="s">
        <v>1538</v>
      </c>
    </row>
    <row r="52" spans="1:3" x14ac:dyDescent="0.3">
      <c r="A52" s="263" t="s">
        <v>1537</v>
      </c>
      <c r="B52" s="236" t="s">
        <v>1536</v>
      </c>
      <c r="C52" s="208"/>
    </row>
    <row r="53" spans="1:3" x14ac:dyDescent="0.3">
      <c r="A53" s="263" t="s">
        <v>1535</v>
      </c>
      <c r="B53" s="262"/>
      <c r="C53" s="261"/>
    </row>
    <row r="54" spans="1:3" x14ac:dyDescent="0.3">
      <c r="A54" s="263" t="s">
        <v>1534</v>
      </c>
      <c r="B54" s="262"/>
      <c r="C54" s="261"/>
    </row>
    <row r="55" spans="1:3" x14ac:dyDescent="0.3">
      <c r="A55" s="263" t="s">
        <v>1533</v>
      </c>
      <c r="B55" s="262"/>
      <c r="C55" s="261"/>
    </row>
    <row r="56" spans="1:3" x14ac:dyDescent="0.3">
      <c r="A56" s="263" t="s">
        <v>1532</v>
      </c>
      <c r="B56" s="262"/>
      <c r="C56" s="261"/>
    </row>
    <row r="57" spans="1:3" x14ac:dyDescent="0.3">
      <c r="A57" s="263" t="s">
        <v>1531</v>
      </c>
      <c r="B57" s="262"/>
      <c r="C57" s="261"/>
    </row>
    <row r="58" spans="1:3" x14ac:dyDescent="0.3">
      <c r="B58" s="256"/>
    </row>
    <row r="59" spans="1:3" x14ac:dyDescent="0.3">
      <c r="B59" s="256"/>
    </row>
    <row r="60" spans="1:3" x14ac:dyDescent="0.3">
      <c r="B60" s="256"/>
    </row>
    <row r="61" spans="1:3" x14ac:dyDescent="0.3">
      <c r="B61" s="256"/>
    </row>
    <row r="62" spans="1:3" x14ac:dyDescent="0.3">
      <c r="B62" s="256"/>
    </row>
    <row r="63" spans="1:3" x14ac:dyDescent="0.3">
      <c r="B63" s="256"/>
    </row>
    <row r="64" spans="1:3" x14ac:dyDescent="0.3">
      <c r="B64" s="256"/>
    </row>
    <row r="65" spans="2:2" x14ac:dyDescent="0.3">
      <c r="B65" s="256"/>
    </row>
    <row r="66" spans="2:2" x14ac:dyDescent="0.3">
      <c r="B66" s="256"/>
    </row>
    <row r="67" spans="2:2" x14ac:dyDescent="0.3">
      <c r="B67" s="256"/>
    </row>
    <row r="68" spans="2:2" x14ac:dyDescent="0.3">
      <c r="B68" s="256"/>
    </row>
    <row r="69" spans="2:2" x14ac:dyDescent="0.3">
      <c r="B69" s="256"/>
    </row>
    <row r="70" spans="2:2" x14ac:dyDescent="0.3">
      <c r="B70" s="256"/>
    </row>
    <row r="71" spans="2:2" x14ac:dyDescent="0.3">
      <c r="B71" s="256"/>
    </row>
    <row r="72" spans="2:2" x14ac:dyDescent="0.3">
      <c r="B72" s="256"/>
    </row>
    <row r="73" spans="2:2" x14ac:dyDescent="0.3">
      <c r="B73" s="256"/>
    </row>
    <row r="74" spans="2:2" x14ac:dyDescent="0.3">
      <c r="B74" s="256"/>
    </row>
    <row r="75" spans="2:2" x14ac:dyDescent="0.3">
      <c r="B75" s="256"/>
    </row>
    <row r="76" spans="2:2" x14ac:dyDescent="0.3">
      <c r="B76" s="256"/>
    </row>
    <row r="77" spans="2:2" x14ac:dyDescent="0.3">
      <c r="B77" s="256"/>
    </row>
    <row r="78" spans="2:2" x14ac:dyDescent="0.3">
      <c r="B78" s="256"/>
    </row>
    <row r="79" spans="2:2" x14ac:dyDescent="0.3">
      <c r="B79" s="256"/>
    </row>
    <row r="80" spans="2:2" x14ac:dyDescent="0.3">
      <c r="B80" s="256"/>
    </row>
    <row r="81" spans="2:2" x14ac:dyDescent="0.3">
      <c r="B81" s="256"/>
    </row>
    <row r="82" spans="2:2" x14ac:dyDescent="0.3">
      <c r="B82" s="256"/>
    </row>
    <row r="83" spans="2:2" x14ac:dyDescent="0.3">
      <c r="B83" s="256"/>
    </row>
    <row r="84" spans="2:2" x14ac:dyDescent="0.3">
      <c r="B84" s="256"/>
    </row>
    <row r="85" spans="2:2" x14ac:dyDescent="0.3">
      <c r="B85" s="256"/>
    </row>
    <row r="86" spans="2:2" x14ac:dyDescent="0.3">
      <c r="B86" s="256"/>
    </row>
    <row r="87" spans="2:2" x14ac:dyDescent="0.3">
      <c r="B87" s="256"/>
    </row>
    <row r="88" spans="2:2" x14ac:dyDescent="0.3">
      <c r="B88" s="256"/>
    </row>
    <row r="89" spans="2:2" x14ac:dyDescent="0.3">
      <c r="B89" s="256"/>
    </row>
    <row r="90" spans="2:2" x14ac:dyDescent="0.3">
      <c r="B90" s="256"/>
    </row>
    <row r="91" spans="2:2" x14ac:dyDescent="0.3">
      <c r="B91" s="256"/>
    </row>
    <row r="92" spans="2:2" x14ac:dyDescent="0.3">
      <c r="B92" s="256"/>
    </row>
    <row r="93" spans="2:2" x14ac:dyDescent="0.3">
      <c r="B93" s="256"/>
    </row>
    <row r="94" spans="2:2" x14ac:dyDescent="0.3">
      <c r="B94" s="256"/>
    </row>
    <row r="95" spans="2:2" x14ac:dyDescent="0.3">
      <c r="B95" s="256"/>
    </row>
    <row r="96" spans="2:2" x14ac:dyDescent="0.3">
      <c r="B96" s="256"/>
    </row>
    <row r="97" spans="2:2" x14ac:dyDescent="0.3">
      <c r="B97" s="256"/>
    </row>
    <row r="98" spans="2:2" x14ac:dyDescent="0.3">
      <c r="B98" s="256"/>
    </row>
    <row r="99" spans="2:2" x14ac:dyDescent="0.3">
      <c r="B99" s="256"/>
    </row>
    <row r="100" spans="2:2" x14ac:dyDescent="0.3">
      <c r="B100" s="256"/>
    </row>
    <row r="101" spans="2:2" x14ac:dyDescent="0.3">
      <c r="B101" s="256"/>
    </row>
    <row r="102" spans="2:2" x14ac:dyDescent="0.3">
      <c r="B102" s="256"/>
    </row>
    <row r="103" spans="2:2" x14ac:dyDescent="0.3">
      <c r="B103" s="260"/>
    </row>
    <row r="104" spans="2:2" x14ac:dyDescent="0.3">
      <c r="B104" s="260"/>
    </row>
    <row r="105" spans="2:2" x14ac:dyDescent="0.3">
      <c r="B105" s="260"/>
    </row>
    <row r="106" spans="2:2" x14ac:dyDescent="0.3">
      <c r="B106" s="260"/>
    </row>
    <row r="107" spans="2:2" x14ac:dyDescent="0.3">
      <c r="B107" s="260"/>
    </row>
    <row r="108" spans="2:2" x14ac:dyDescent="0.3">
      <c r="B108" s="260"/>
    </row>
    <row r="109" spans="2:2" x14ac:dyDescent="0.3">
      <c r="B109" s="260"/>
    </row>
    <row r="110" spans="2:2" x14ac:dyDescent="0.3">
      <c r="B110" s="260"/>
    </row>
    <row r="111" spans="2:2" x14ac:dyDescent="0.3">
      <c r="B111" s="260"/>
    </row>
    <row r="112" spans="2:2" x14ac:dyDescent="0.3">
      <c r="B112" s="260"/>
    </row>
    <row r="113" spans="2:2" x14ac:dyDescent="0.3">
      <c r="B113" s="256"/>
    </row>
    <row r="114" spans="2:2" x14ac:dyDescent="0.3">
      <c r="B114" s="256"/>
    </row>
    <row r="115" spans="2:2" x14ac:dyDescent="0.3">
      <c r="B115" s="256"/>
    </row>
    <row r="116" spans="2:2" x14ac:dyDescent="0.3">
      <c r="B116" s="256"/>
    </row>
    <row r="117" spans="2:2" x14ac:dyDescent="0.3">
      <c r="B117" s="256"/>
    </row>
    <row r="118" spans="2:2" x14ac:dyDescent="0.3">
      <c r="B118" s="256"/>
    </row>
    <row r="119" spans="2:2" x14ac:dyDescent="0.3">
      <c r="B119" s="256"/>
    </row>
    <row r="120" spans="2:2" x14ac:dyDescent="0.3">
      <c r="B120" s="256"/>
    </row>
    <row r="121" spans="2:2" x14ac:dyDescent="0.3">
      <c r="B121" s="259"/>
    </row>
    <row r="122" spans="2:2" x14ac:dyDescent="0.3">
      <c r="B122" s="256"/>
    </row>
    <row r="123" spans="2:2" x14ac:dyDescent="0.3">
      <c r="B123" s="256"/>
    </row>
    <row r="124" spans="2:2" x14ac:dyDescent="0.3">
      <c r="B124" s="256"/>
    </row>
    <row r="125" spans="2:2" x14ac:dyDescent="0.3">
      <c r="B125" s="256"/>
    </row>
    <row r="126" spans="2:2" x14ac:dyDescent="0.3">
      <c r="B126" s="256"/>
    </row>
    <row r="127" spans="2:2" x14ac:dyDescent="0.3">
      <c r="B127" s="256"/>
    </row>
    <row r="128" spans="2:2" x14ac:dyDescent="0.3">
      <c r="B128" s="256"/>
    </row>
    <row r="129" spans="2:2" x14ac:dyDescent="0.3">
      <c r="B129" s="256"/>
    </row>
    <row r="130" spans="2:2" x14ac:dyDescent="0.3">
      <c r="B130" s="256"/>
    </row>
    <row r="131" spans="2:2" x14ac:dyDescent="0.3">
      <c r="B131" s="256"/>
    </row>
    <row r="132" spans="2:2" x14ac:dyDescent="0.3">
      <c r="B132" s="256"/>
    </row>
    <row r="133" spans="2:2" x14ac:dyDescent="0.3">
      <c r="B133" s="256"/>
    </row>
    <row r="134" spans="2:2" x14ac:dyDescent="0.3">
      <c r="B134" s="256"/>
    </row>
    <row r="135" spans="2:2" x14ac:dyDescent="0.3">
      <c r="B135" s="256"/>
    </row>
    <row r="136" spans="2:2" x14ac:dyDescent="0.3">
      <c r="B136" s="256"/>
    </row>
    <row r="137" spans="2:2" x14ac:dyDescent="0.3">
      <c r="B137" s="256"/>
    </row>
    <row r="138" spans="2:2" x14ac:dyDescent="0.3">
      <c r="B138" s="256"/>
    </row>
    <row r="140" spans="2:2" x14ac:dyDescent="0.3">
      <c r="B140" s="256"/>
    </row>
    <row r="141" spans="2:2" x14ac:dyDescent="0.3">
      <c r="B141" s="256"/>
    </row>
    <row r="142" spans="2:2" x14ac:dyDescent="0.3">
      <c r="B142" s="256"/>
    </row>
    <row r="147" spans="2:2" x14ac:dyDescent="0.3">
      <c r="B147" s="255"/>
    </row>
    <row r="148" spans="2:2" x14ac:dyDescent="0.3">
      <c r="B148" s="258"/>
    </row>
    <row r="154" spans="2:2" x14ac:dyDescent="0.3">
      <c r="B154" s="257"/>
    </row>
    <row r="155" spans="2:2" x14ac:dyDescent="0.3">
      <c r="B155" s="256"/>
    </row>
    <row r="157" spans="2:2" x14ac:dyDescent="0.3">
      <c r="B157" s="256"/>
    </row>
    <row r="158" spans="2:2" x14ac:dyDescent="0.3">
      <c r="B158" s="256"/>
    </row>
    <row r="159" spans="2:2" x14ac:dyDescent="0.3">
      <c r="B159" s="256"/>
    </row>
    <row r="160" spans="2:2" x14ac:dyDescent="0.3">
      <c r="B160" s="256"/>
    </row>
    <row r="161" spans="2:2" x14ac:dyDescent="0.3">
      <c r="B161" s="256"/>
    </row>
    <row r="162" spans="2:2" x14ac:dyDescent="0.3">
      <c r="B162" s="256"/>
    </row>
    <row r="163" spans="2:2" x14ac:dyDescent="0.3">
      <c r="B163" s="256"/>
    </row>
    <row r="164" spans="2:2" x14ac:dyDescent="0.3">
      <c r="B164" s="256"/>
    </row>
    <row r="165" spans="2:2" x14ac:dyDescent="0.3">
      <c r="B165" s="256"/>
    </row>
    <row r="166" spans="2:2" x14ac:dyDescent="0.3">
      <c r="B166" s="256"/>
    </row>
    <row r="167" spans="2:2" x14ac:dyDescent="0.3">
      <c r="B167" s="256"/>
    </row>
    <row r="168" spans="2:2" x14ac:dyDescent="0.3">
      <c r="B168" s="256"/>
    </row>
    <row r="265" spans="2:2" x14ac:dyDescent="0.3">
      <c r="B265" s="236"/>
    </row>
    <row r="266" spans="2:2" x14ac:dyDescent="0.3">
      <c r="B266" s="256"/>
    </row>
    <row r="267" spans="2:2" x14ac:dyDescent="0.3">
      <c r="B267" s="256"/>
    </row>
    <row r="270" spans="2:2" x14ac:dyDescent="0.3">
      <c r="B270" s="256"/>
    </row>
    <row r="286" spans="2:2" x14ac:dyDescent="0.3">
      <c r="B286" s="236"/>
    </row>
    <row r="316" spans="2:2" x14ac:dyDescent="0.3">
      <c r="B316" s="255"/>
    </row>
    <row r="317" spans="2:2" x14ac:dyDescent="0.3">
      <c r="B317" s="256"/>
    </row>
    <row r="319" spans="2:2" x14ac:dyDescent="0.3">
      <c r="B319" s="256"/>
    </row>
    <row r="320" spans="2:2" x14ac:dyDescent="0.3">
      <c r="B320" s="256"/>
    </row>
    <row r="321" spans="2:2" x14ac:dyDescent="0.3">
      <c r="B321" s="256"/>
    </row>
    <row r="322" spans="2:2" x14ac:dyDescent="0.3">
      <c r="B322" s="256"/>
    </row>
    <row r="323" spans="2:2" x14ac:dyDescent="0.3">
      <c r="B323" s="256"/>
    </row>
    <row r="324" spans="2:2" x14ac:dyDescent="0.3">
      <c r="B324" s="256"/>
    </row>
    <row r="325" spans="2:2" x14ac:dyDescent="0.3">
      <c r="B325" s="256"/>
    </row>
    <row r="326" spans="2:2" x14ac:dyDescent="0.3">
      <c r="B326" s="256"/>
    </row>
    <row r="327" spans="2:2" x14ac:dyDescent="0.3">
      <c r="B327" s="256"/>
    </row>
    <row r="328" spans="2:2" x14ac:dyDescent="0.3">
      <c r="B328" s="256"/>
    </row>
    <row r="329" spans="2:2" x14ac:dyDescent="0.3">
      <c r="B329" s="256"/>
    </row>
    <row r="330" spans="2:2" x14ac:dyDescent="0.3">
      <c r="B330" s="256"/>
    </row>
    <row r="342" spans="2:2" x14ac:dyDescent="0.3">
      <c r="B342" s="256"/>
    </row>
    <row r="343" spans="2:2" x14ac:dyDescent="0.3">
      <c r="B343" s="256"/>
    </row>
    <row r="344" spans="2:2" x14ac:dyDescent="0.3">
      <c r="B344" s="256"/>
    </row>
    <row r="345" spans="2:2" x14ac:dyDescent="0.3">
      <c r="B345" s="256"/>
    </row>
    <row r="346" spans="2:2" x14ac:dyDescent="0.3">
      <c r="B346" s="256"/>
    </row>
    <row r="347" spans="2:2" x14ac:dyDescent="0.3">
      <c r="B347" s="256"/>
    </row>
    <row r="348" spans="2:2" x14ac:dyDescent="0.3">
      <c r="B348" s="256"/>
    </row>
    <row r="349" spans="2:2" x14ac:dyDescent="0.3">
      <c r="B349" s="256"/>
    </row>
    <row r="350" spans="2:2" x14ac:dyDescent="0.3">
      <c r="B350" s="256"/>
    </row>
    <row r="352" spans="2:2" x14ac:dyDescent="0.3">
      <c r="B352" s="256"/>
    </row>
    <row r="353" spans="2:2" x14ac:dyDescent="0.3">
      <c r="B353" s="256"/>
    </row>
    <row r="354" spans="2:2" x14ac:dyDescent="0.3">
      <c r="B354" s="256"/>
    </row>
    <row r="355" spans="2:2" x14ac:dyDescent="0.3">
      <c r="B355" s="256"/>
    </row>
    <row r="356" spans="2:2" x14ac:dyDescent="0.3">
      <c r="B356" s="256"/>
    </row>
    <row r="358" spans="2:2" x14ac:dyDescent="0.3">
      <c r="B358" s="256"/>
    </row>
    <row r="361" spans="2:2" x14ac:dyDescent="0.3">
      <c r="B361" s="256"/>
    </row>
    <row r="364" spans="2:2" x14ac:dyDescent="0.3">
      <c r="B364" s="256"/>
    </row>
    <row r="365" spans="2:2" x14ac:dyDescent="0.3">
      <c r="B365" s="256"/>
    </row>
    <row r="366" spans="2:2" x14ac:dyDescent="0.3">
      <c r="B366" s="256"/>
    </row>
    <row r="367" spans="2:2" x14ac:dyDescent="0.3">
      <c r="B367" s="256"/>
    </row>
    <row r="368" spans="2:2" x14ac:dyDescent="0.3">
      <c r="B368" s="256"/>
    </row>
    <row r="369" spans="2:2" x14ac:dyDescent="0.3">
      <c r="B369" s="256"/>
    </row>
    <row r="370" spans="2:2" x14ac:dyDescent="0.3">
      <c r="B370" s="256"/>
    </row>
    <row r="371" spans="2:2" x14ac:dyDescent="0.3">
      <c r="B371" s="256"/>
    </row>
    <row r="372" spans="2:2" x14ac:dyDescent="0.3">
      <c r="B372" s="256"/>
    </row>
    <row r="373" spans="2:2" x14ac:dyDescent="0.3">
      <c r="B373" s="256"/>
    </row>
    <row r="374" spans="2:2" x14ac:dyDescent="0.3">
      <c r="B374" s="256"/>
    </row>
    <row r="375" spans="2:2" x14ac:dyDescent="0.3">
      <c r="B375" s="256"/>
    </row>
    <row r="376" spans="2:2" x14ac:dyDescent="0.3">
      <c r="B376" s="256"/>
    </row>
    <row r="377" spans="2:2" x14ac:dyDescent="0.3">
      <c r="B377" s="256"/>
    </row>
    <row r="378" spans="2:2" x14ac:dyDescent="0.3">
      <c r="B378" s="256"/>
    </row>
    <row r="379" spans="2:2" x14ac:dyDescent="0.3">
      <c r="B379" s="256"/>
    </row>
    <row r="380" spans="2:2" x14ac:dyDescent="0.3">
      <c r="B380" s="256"/>
    </row>
    <row r="381" spans="2:2" x14ac:dyDescent="0.3">
      <c r="B381" s="256"/>
    </row>
    <row r="382" spans="2:2" x14ac:dyDescent="0.3">
      <c r="B382" s="256"/>
    </row>
    <row r="386" spans="2:2" x14ac:dyDescent="0.3">
      <c r="B386" s="255"/>
    </row>
    <row r="403" spans="2:2" x14ac:dyDescent="0.3">
      <c r="B403" s="25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4.4"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67"/>
    </row>
    <row r="3" spans="2:12" s="1" customFormat="1" ht="22.95" customHeight="1" x14ac:dyDescent="0.15">
      <c r="B3" s="67"/>
      <c r="D3" s="73" t="s">
        <v>14</v>
      </c>
      <c r="E3" s="73"/>
      <c r="F3" s="73"/>
      <c r="G3" s="73"/>
      <c r="H3" s="73"/>
      <c r="I3" s="73"/>
      <c r="J3" s="73"/>
      <c r="K3" s="73"/>
      <c r="L3" s="73"/>
    </row>
    <row r="4" spans="2:12" s="1" customFormat="1" ht="11.1" customHeight="1" x14ac:dyDescent="0.15">
      <c r="B4" s="67"/>
    </row>
    <row r="5" spans="2:12" s="1" customFormat="1" ht="3.75" customHeight="1" x14ac:dyDescent="0.15"/>
    <row r="6" spans="2:12" s="1" customFormat="1" ht="33" customHeight="1" x14ac:dyDescent="0.15">
      <c r="B6" s="69" t="s">
        <v>939</v>
      </c>
      <c r="C6" s="69"/>
      <c r="D6" s="69"/>
      <c r="E6" s="69"/>
      <c r="F6" s="69"/>
      <c r="G6" s="69"/>
      <c r="H6" s="69"/>
      <c r="I6" s="69"/>
      <c r="J6" s="69"/>
      <c r="K6" s="69"/>
    </row>
    <row r="7" spans="2:12" s="1" customFormat="1" ht="10.65" customHeight="1" x14ac:dyDescent="0.15"/>
    <row r="8" spans="2:12" s="1" customFormat="1" ht="19.2" customHeight="1" x14ac:dyDescent="0.15">
      <c r="B8" s="63" t="s">
        <v>940</v>
      </c>
      <c r="C8" s="63"/>
      <c r="D8" s="63"/>
      <c r="E8" s="63"/>
      <c r="F8" s="63"/>
      <c r="G8" s="63"/>
      <c r="H8" s="63"/>
      <c r="I8" s="63"/>
      <c r="J8" s="63"/>
      <c r="K8" s="63"/>
      <c r="L8" s="63"/>
    </row>
    <row r="9" spans="2:12" s="1" customFormat="1" ht="2.7" customHeight="1" x14ac:dyDescent="0.15"/>
    <row r="10" spans="2:12" s="1" customFormat="1" ht="3.75" customHeight="1" x14ac:dyDescent="0.15">
      <c r="B10" s="62" t="s">
        <v>940</v>
      </c>
    </row>
    <row r="11" spans="2:12" s="1" customFormat="1" ht="21.3" customHeight="1" x14ac:dyDescent="0.15">
      <c r="B11" s="62"/>
      <c r="C11" s="70">
        <v>45716</v>
      </c>
      <c r="D11" s="70"/>
    </row>
    <row r="12" spans="2:12" s="1" customFormat="1" ht="4.2" customHeight="1" x14ac:dyDescent="0.15">
      <c r="B12" s="62"/>
    </row>
    <row r="13" spans="2:12" s="1" customFormat="1" ht="6.9" customHeight="1" x14ac:dyDescent="0.15"/>
    <row r="14" spans="2:12" s="1" customFormat="1" ht="19.2" customHeight="1" x14ac:dyDescent="0.15">
      <c r="B14" s="63" t="s">
        <v>941</v>
      </c>
      <c r="C14" s="63"/>
      <c r="D14" s="63"/>
      <c r="E14" s="63"/>
      <c r="F14" s="63"/>
      <c r="G14" s="63"/>
      <c r="H14" s="63"/>
      <c r="I14" s="63"/>
      <c r="J14" s="63"/>
      <c r="K14" s="63"/>
      <c r="L14" s="63"/>
    </row>
    <row r="15" spans="2:12" s="1" customFormat="1" ht="12.75" customHeight="1" x14ac:dyDescent="0.15"/>
    <row r="16" spans="2:12" s="1" customFormat="1" ht="17.55" customHeight="1" x14ac:dyDescent="0.15">
      <c r="B16" s="64" t="s">
        <v>921</v>
      </c>
      <c r="C16" s="64"/>
      <c r="D16" s="71"/>
      <c r="E16" s="71"/>
      <c r="F16" s="71"/>
      <c r="G16" s="71"/>
      <c r="H16" s="71"/>
      <c r="I16" s="71"/>
      <c r="J16" s="71"/>
      <c r="K16" s="71"/>
    </row>
    <row r="17" spans="2:12" s="1" customFormat="1" ht="14.85" customHeight="1" x14ac:dyDescent="0.15">
      <c r="B17" s="65" t="s">
        <v>922</v>
      </c>
      <c r="C17" s="65"/>
      <c r="D17" s="65" t="s">
        <v>923</v>
      </c>
      <c r="E17" s="65"/>
      <c r="F17" s="65" t="s">
        <v>924</v>
      </c>
      <c r="G17" s="65"/>
      <c r="H17" s="65"/>
      <c r="I17" s="65"/>
      <c r="J17" s="65"/>
      <c r="K17" s="65"/>
    </row>
    <row r="18" spans="2:12" s="1" customFormat="1" ht="14.4" customHeight="1" x14ac:dyDescent="0.15"/>
    <row r="19" spans="2:12" s="1" customFormat="1" ht="16.5" customHeight="1" x14ac:dyDescent="0.15">
      <c r="B19" s="66" t="s">
        <v>925</v>
      </c>
      <c r="C19" s="66"/>
      <c r="D19" s="66"/>
      <c r="E19" s="66"/>
      <c r="F19" s="71"/>
      <c r="G19" s="71"/>
      <c r="H19" s="71"/>
      <c r="I19" s="71"/>
      <c r="J19" s="72"/>
      <c r="K19" s="72"/>
      <c r="L19" s="72"/>
    </row>
    <row r="20" spans="2:12" s="1" customFormat="1" ht="14.85" customHeight="1" x14ac:dyDescent="0.15">
      <c r="B20" s="68" t="s">
        <v>926</v>
      </c>
      <c r="C20" s="68"/>
      <c r="D20" s="68" t="s">
        <v>927</v>
      </c>
      <c r="E20" s="68"/>
      <c r="F20" s="68"/>
      <c r="G20" s="68" t="s">
        <v>928</v>
      </c>
      <c r="H20" s="68"/>
      <c r="I20" s="68"/>
      <c r="J20" s="68"/>
      <c r="K20" s="68"/>
      <c r="L20" s="68"/>
    </row>
    <row r="21" spans="2:12" s="1" customFormat="1" ht="14.4" customHeight="1" x14ac:dyDescent="0.15"/>
    <row r="22" spans="2:12" s="1" customFormat="1" ht="16.5" customHeight="1" x14ac:dyDescent="0.15">
      <c r="B22" s="66" t="s">
        <v>929</v>
      </c>
      <c r="C22" s="66"/>
      <c r="D22" s="66"/>
      <c r="E22" s="66"/>
      <c r="F22" s="66"/>
      <c r="G22" s="66"/>
      <c r="H22" s="71"/>
      <c r="I22" s="71"/>
      <c r="J22" s="71"/>
      <c r="K22" s="72"/>
      <c r="L22" s="72"/>
    </row>
    <row r="23" spans="2:12" s="1" customFormat="1" ht="14.85" customHeight="1" x14ac:dyDescent="0.15">
      <c r="B23" s="68" t="s">
        <v>930</v>
      </c>
      <c r="C23" s="68"/>
      <c r="D23" s="68" t="s">
        <v>931</v>
      </c>
      <c r="E23" s="68"/>
      <c r="F23" s="68"/>
      <c r="G23" s="68" t="s">
        <v>932</v>
      </c>
      <c r="H23" s="68"/>
      <c r="I23" s="68"/>
      <c r="J23" s="68"/>
      <c r="K23" s="68"/>
      <c r="L23" s="68"/>
    </row>
    <row r="24" spans="2:12" s="1" customFormat="1" ht="13.35" customHeight="1" x14ac:dyDescent="0.15"/>
    <row r="25" spans="2:12" s="1" customFormat="1" ht="14.85" customHeight="1" x14ac:dyDescent="0.15">
      <c r="B25" s="66" t="s">
        <v>933</v>
      </c>
      <c r="C25" s="66"/>
      <c r="D25" s="72"/>
      <c r="E25" s="72"/>
      <c r="F25" s="72"/>
      <c r="G25" s="72"/>
      <c r="H25" s="72"/>
      <c r="I25" s="72"/>
      <c r="J25" s="72"/>
      <c r="K25" s="72"/>
    </row>
    <row r="26" spans="2:12" s="1" customFormat="1" ht="14.85" customHeight="1" x14ac:dyDescent="0.15">
      <c r="B26" s="68" t="s">
        <v>934</v>
      </c>
      <c r="C26" s="68"/>
      <c r="D26" s="61"/>
      <c r="E26" s="61"/>
      <c r="F26" s="61"/>
      <c r="G26" s="61"/>
      <c r="H26" s="61"/>
      <c r="I26" s="61"/>
      <c r="J26" s="61"/>
      <c r="K26" s="61"/>
    </row>
    <row r="27" spans="2:12" s="1" customFormat="1" ht="11.1" customHeight="1" x14ac:dyDescent="0.15"/>
    <row r="28" spans="2:12" s="1" customFormat="1" ht="14.85" customHeight="1" x14ac:dyDescent="0.15">
      <c r="B28" s="66" t="s">
        <v>935</v>
      </c>
      <c r="C28" s="66"/>
      <c r="D28" s="66"/>
      <c r="E28" s="66"/>
      <c r="F28" s="66"/>
      <c r="G28" s="66"/>
      <c r="H28" s="66"/>
      <c r="I28" s="66"/>
      <c r="J28" s="66"/>
      <c r="K28" s="66"/>
    </row>
    <row r="29" spans="2:12" s="1" customFormat="1" ht="14.85" customHeight="1" x14ac:dyDescent="0.15">
      <c r="B29" s="68" t="s">
        <v>936</v>
      </c>
      <c r="C29" s="68"/>
      <c r="D29" s="68"/>
      <c r="E29" s="68"/>
      <c r="F29" s="68"/>
      <c r="G29" s="68"/>
      <c r="H29" s="68"/>
      <c r="I29" s="68"/>
      <c r="J29" s="68"/>
      <c r="K29" s="68"/>
    </row>
    <row r="30" spans="2:12" s="1" customFormat="1" ht="14.85" customHeight="1" x14ac:dyDescent="0.15">
      <c r="B30" s="68" t="s">
        <v>937</v>
      </c>
      <c r="C30" s="68"/>
      <c r="D30" s="68"/>
      <c r="E30" s="68"/>
      <c r="F30" s="68"/>
      <c r="G30" s="68"/>
      <c r="H30" s="68"/>
      <c r="I30" s="68"/>
      <c r="J30" s="68"/>
      <c r="K30" s="68"/>
    </row>
    <row r="31" spans="2:12" s="1" customFormat="1" ht="14.85" customHeight="1" x14ac:dyDescent="0.15">
      <c r="B31" s="68" t="s">
        <v>938</v>
      </c>
      <c r="C31" s="68"/>
      <c r="D31" s="68"/>
      <c r="E31" s="68"/>
      <c r="F31" s="68"/>
      <c r="G31" s="68"/>
      <c r="H31" s="68"/>
      <c r="I31" s="68"/>
      <c r="J31" s="68"/>
      <c r="K31" s="68"/>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3"/>
  <sheetViews>
    <sheetView zoomScaleNormal="100" workbookViewId="0">
      <selection activeCell="N25" sqref="N25"/>
    </sheetView>
  </sheetViews>
  <sheetFormatPr defaultRowHeight="14.4"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67"/>
      <c r="C2" s="67"/>
      <c r="D2" s="67"/>
      <c r="E2" s="73" t="s">
        <v>14</v>
      </c>
      <c r="F2" s="73"/>
      <c r="G2" s="73"/>
      <c r="H2" s="73"/>
      <c r="I2" s="73"/>
      <c r="J2" s="73"/>
    </row>
    <row r="3" spans="2:17" s="1" customFormat="1" ht="14.85" customHeight="1" x14ac:dyDescent="0.15">
      <c r="B3" s="67"/>
      <c r="C3" s="67"/>
      <c r="D3" s="67"/>
    </row>
    <row r="4" spans="2:17" s="1" customFormat="1" ht="2.7" customHeight="1" x14ac:dyDescent="0.15"/>
    <row r="5" spans="2:17" s="1" customFormat="1" ht="33" customHeight="1" x14ac:dyDescent="0.15">
      <c r="C5" s="69" t="s">
        <v>968</v>
      </c>
      <c r="D5" s="69"/>
      <c r="E5" s="69"/>
      <c r="F5" s="69"/>
      <c r="G5" s="69"/>
      <c r="H5" s="69"/>
      <c r="I5" s="69"/>
      <c r="J5" s="69"/>
      <c r="K5" s="69"/>
    </row>
    <row r="6" spans="2:17" s="1" customFormat="1" ht="5.25" customHeight="1" x14ac:dyDescent="0.15"/>
    <row r="7" spans="2:17" s="1" customFormat="1" ht="19.2" customHeight="1" x14ac:dyDescent="0.15">
      <c r="C7" s="63" t="s">
        <v>969</v>
      </c>
      <c r="D7" s="63"/>
      <c r="E7" s="63"/>
      <c r="F7" s="63"/>
      <c r="G7" s="63"/>
      <c r="H7" s="63"/>
      <c r="I7" s="63"/>
      <c r="J7" s="63"/>
      <c r="K7" s="63"/>
      <c r="L7" s="63"/>
      <c r="M7" s="63"/>
      <c r="N7" s="63"/>
      <c r="O7" s="63"/>
      <c r="P7" s="63"/>
      <c r="Q7" s="63"/>
    </row>
    <row r="8" spans="2:17" s="1" customFormat="1" ht="4.2" customHeight="1" x14ac:dyDescent="0.15"/>
    <row r="9" spans="2:17" s="1" customFormat="1" ht="33.6" customHeight="1" x14ac:dyDescent="0.15">
      <c r="C9" s="9" t="s">
        <v>942</v>
      </c>
      <c r="D9" s="9" t="s">
        <v>943</v>
      </c>
      <c r="E9" s="9" t="s">
        <v>944</v>
      </c>
      <c r="F9" s="76" t="s">
        <v>945</v>
      </c>
      <c r="G9" s="76"/>
      <c r="H9" s="10" t="s">
        <v>946</v>
      </c>
      <c r="I9" s="9" t="s">
        <v>947</v>
      </c>
      <c r="J9" s="10" t="s">
        <v>948</v>
      </c>
      <c r="K9" s="9" t="s">
        <v>949</v>
      </c>
      <c r="L9" s="10" t="s">
        <v>950</v>
      </c>
      <c r="M9" s="10" t="s">
        <v>951</v>
      </c>
      <c r="N9" s="10" t="s">
        <v>952</v>
      </c>
      <c r="O9" s="10" t="s">
        <v>964</v>
      </c>
    </row>
    <row r="10" spans="2:17" s="1" customFormat="1" ht="16.2" customHeight="1" x14ac:dyDescent="0.15">
      <c r="C10" s="11" t="s">
        <v>953</v>
      </c>
      <c r="D10" s="11" t="s">
        <v>954</v>
      </c>
      <c r="E10" s="12">
        <v>750000000</v>
      </c>
      <c r="F10" s="74">
        <v>43181</v>
      </c>
      <c r="G10" s="74"/>
      <c r="H10" s="13">
        <v>46834</v>
      </c>
      <c r="I10" s="11" t="s">
        <v>1</v>
      </c>
      <c r="J10" s="11" t="s">
        <v>955</v>
      </c>
      <c r="K10" s="14">
        <v>8.7500000000000008E-3</v>
      </c>
      <c r="L10" s="11" t="s">
        <v>956</v>
      </c>
      <c r="M10" s="11" t="s">
        <v>957</v>
      </c>
      <c r="N10" s="15">
        <v>3.0630136986301402</v>
      </c>
      <c r="O10" s="11" t="s">
        <v>965</v>
      </c>
    </row>
    <row r="11" spans="2:17" s="1" customFormat="1" ht="16.2" customHeight="1" x14ac:dyDescent="0.15">
      <c r="C11" s="11" t="s">
        <v>958</v>
      </c>
      <c r="D11" s="11" t="s">
        <v>959</v>
      </c>
      <c r="E11" s="12">
        <v>500000000</v>
      </c>
      <c r="F11" s="74">
        <v>43377</v>
      </c>
      <c r="G11" s="74"/>
      <c r="H11" s="13">
        <v>45934</v>
      </c>
      <c r="I11" s="11" t="s">
        <v>1</v>
      </c>
      <c r="J11" s="11" t="s">
        <v>955</v>
      </c>
      <c r="K11" s="14">
        <v>6.2500000000000003E-3</v>
      </c>
      <c r="L11" s="11" t="s">
        <v>956</v>
      </c>
      <c r="M11" s="11" t="s">
        <v>960</v>
      </c>
      <c r="N11" s="15">
        <v>0.59726027397260295</v>
      </c>
      <c r="O11" s="11" t="s">
        <v>966</v>
      </c>
    </row>
    <row r="12" spans="2:17" s="1" customFormat="1" ht="16.2" customHeight="1" x14ac:dyDescent="0.15">
      <c r="C12" s="11" t="s">
        <v>961</v>
      </c>
      <c r="D12" s="11" t="s">
        <v>962</v>
      </c>
      <c r="E12" s="12">
        <v>1000000000</v>
      </c>
      <c r="F12" s="74">
        <v>45229</v>
      </c>
      <c r="G12" s="74"/>
      <c r="H12" s="13">
        <v>47056</v>
      </c>
      <c r="I12" s="11" t="s">
        <v>1</v>
      </c>
      <c r="J12" s="11" t="s">
        <v>955</v>
      </c>
      <c r="K12" s="14">
        <v>3.7499999999999999E-2</v>
      </c>
      <c r="L12" s="11" t="s">
        <v>956</v>
      </c>
      <c r="M12" s="11" t="s">
        <v>963</v>
      </c>
      <c r="N12" s="15">
        <v>3.6712328767123301</v>
      </c>
      <c r="O12" s="11" t="s">
        <v>967</v>
      </c>
    </row>
    <row r="13" spans="2:17" s="1" customFormat="1" ht="11.1" customHeight="1" x14ac:dyDescent="0.15">
      <c r="C13" s="16"/>
      <c r="D13" s="17"/>
      <c r="E13" s="18">
        <v>2250000000</v>
      </c>
      <c r="F13" s="75"/>
      <c r="G13" s="75"/>
      <c r="H13" s="16"/>
      <c r="I13" s="16"/>
      <c r="J13" s="16"/>
      <c r="K13" s="16"/>
      <c r="L13" s="16"/>
      <c r="M13" s="16"/>
      <c r="N13" s="16"/>
      <c r="O13" s="16"/>
    </row>
    <row r="14" spans="2:17" s="1" customFormat="1" ht="5.85" customHeight="1" x14ac:dyDescent="0.15"/>
    <row r="15" spans="2:17" s="1" customFormat="1" ht="19.649999999999999" customHeight="1" x14ac:dyDescent="0.15">
      <c r="C15" s="63" t="s">
        <v>970</v>
      </c>
      <c r="D15" s="63"/>
      <c r="E15" s="63"/>
      <c r="F15" s="63"/>
      <c r="G15" s="63"/>
      <c r="H15" s="63"/>
      <c r="I15" s="63"/>
      <c r="J15" s="63"/>
      <c r="K15" s="63"/>
      <c r="L15" s="63"/>
      <c r="M15" s="63"/>
      <c r="N15" s="63"/>
      <c r="O15" s="63"/>
      <c r="P15" s="63"/>
    </row>
    <row r="16" spans="2:17" s="1" customFormat="1" ht="2.7" customHeight="1" x14ac:dyDescent="0.15"/>
    <row r="17" spans="3:8" s="1" customFormat="1" ht="14.85" customHeight="1" x14ac:dyDescent="0.15">
      <c r="C17" s="68" t="s">
        <v>971</v>
      </c>
      <c r="G17" s="77">
        <v>2250000000</v>
      </c>
      <c r="H17" s="77"/>
    </row>
    <row r="18" spans="3:8" s="1" customFormat="1" ht="0.45" customHeight="1" x14ac:dyDescent="0.15">
      <c r="C18" s="68"/>
      <c r="G18" s="78"/>
      <c r="H18" s="80">
        <v>2.0972222222222201E-2</v>
      </c>
    </row>
    <row r="19" spans="3:8" s="1" customFormat="1" ht="14.4" customHeight="1" x14ac:dyDescent="0.15">
      <c r="C19" s="6" t="s">
        <v>972</v>
      </c>
      <c r="D19" s="6"/>
      <c r="G19" s="78"/>
      <c r="H19" s="80"/>
    </row>
    <row r="20" spans="3:8" s="1" customFormat="1" ht="1.05" customHeight="1" x14ac:dyDescent="0.15">
      <c r="C20" s="6"/>
      <c r="D20" s="6"/>
      <c r="G20" s="79"/>
      <c r="H20" s="81">
        <v>2.7853881278538801</v>
      </c>
    </row>
    <row r="21" spans="3:8" s="1" customFormat="1" ht="13.8" customHeight="1" x14ac:dyDescent="0.15">
      <c r="C21" s="6" t="s">
        <v>973</v>
      </c>
      <c r="D21" s="6"/>
      <c r="G21" s="79"/>
      <c r="H21" s="81"/>
    </row>
    <row r="22" spans="3:8" s="1" customFormat="1" ht="2.1" customHeight="1" x14ac:dyDescent="0.15">
      <c r="C22" s="6"/>
      <c r="D22" s="6"/>
    </row>
    <row r="23" spans="3:8" s="1" customFormat="1" ht="15.9" customHeight="1" x14ac:dyDescent="0.15">
      <c r="C23" s="19" t="s">
        <v>974</v>
      </c>
    </row>
  </sheetData>
  <mergeCells count="16">
    <mergeCell ref="H18:H19"/>
    <mergeCell ref="H20:H21"/>
    <mergeCell ref="B2:D3"/>
    <mergeCell ref="C15:P15"/>
    <mergeCell ref="C17:C18"/>
    <mergeCell ref="C5:K5"/>
    <mergeCell ref="C7:Q7"/>
    <mergeCell ref="E2:J2"/>
    <mergeCell ref="F10:G10"/>
    <mergeCell ref="F11:G11"/>
    <mergeCell ref="F12:G12"/>
    <mergeCell ref="F13:G13"/>
    <mergeCell ref="F9:G9"/>
    <mergeCell ref="G17:H17"/>
    <mergeCell ref="G18:G19"/>
    <mergeCell ref="G20:G21"/>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4.4"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67"/>
    </row>
    <row r="3" spans="2:7" s="1" customFormat="1" ht="22.95" customHeight="1" x14ac:dyDescent="0.15">
      <c r="B3" s="67"/>
      <c r="C3" s="73" t="s">
        <v>14</v>
      </c>
      <c r="D3" s="73"/>
      <c r="E3" s="73"/>
      <c r="F3" s="73"/>
      <c r="G3" s="73"/>
    </row>
    <row r="4" spans="2:7" s="1" customFormat="1" ht="7.5" customHeight="1" x14ac:dyDescent="0.15">
      <c r="B4" s="67"/>
    </row>
    <row r="5" spans="2:7" s="1" customFormat="1" ht="4.2" customHeight="1" x14ac:dyDescent="0.15"/>
    <row r="6" spans="2:7" s="1" customFormat="1" ht="33" customHeight="1" x14ac:dyDescent="0.15">
      <c r="B6" s="69" t="s">
        <v>992</v>
      </c>
      <c r="C6" s="69"/>
      <c r="D6" s="69"/>
      <c r="E6" s="69"/>
      <c r="F6" s="69"/>
    </row>
    <row r="7" spans="2:7" s="1" customFormat="1" ht="9.6" customHeight="1" x14ac:dyDescent="0.15"/>
    <row r="8" spans="2:7" s="1" customFormat="1" ht="19.2" customHeight="1" x14ac:dyDescent="0.15">
      <c r="B8" s="82" t="s">
        <v>993</v>
      </c>
      <c r="C8" s="82"/>
      <c r="D8" s="82"/>
      <c r="E8" s="82"/>
      <c r="F8" s="82"/>
    </row>
    <row r="9" spans="2:7" s="1" customFormat="1" ht="12.75" customHeight="1" x14ac:dyDescent="0.15"/>
    <row r="10" spans="2:7" s="1" customFormat="1" ht="15.9" customHeight="1" x14ac:dyDescent="0.15">
      <c r="B10" s="5" t="s">
        <v>975</v>
      </c>
      <c r="C10" s="20" t="s">
        <v>976</v>
      </c>
      <c r="D10" s="20" t="s">
        <v>977</v>
      </c>
      <c r="E10" s="20" t="s">
        <v>978</v>
      </c>
    </row>
    <row r="11" spans="2:7" s="1" customFormat="1" ht="14.85" customHeight="1" x14ac:dyDescent="0.15">
      <c r="B11" s="6" t="s">
        <v>979</v>
      </c>
      <c r="C11" s="21" t="s">
        <v>980</v>
      </c>
      <c r="D11" s="21" t="s">
        <v>981</v>
      </c>
      <c r="E11" s="21" t="s">
        <v>982</v>
      </c>
    </row>
    <row r="12" spans="2:7" s="1" customFormat="1" ht="14.85" customHeight="1" x14ac:dyDescent="0.15">
      <c r="B12" s="6" t="s">
        <v>983</v>
      </c>
      <c r="C12" s="21" t="s">
        <v>984</v>
      </c>
      <c r="D12" s="21" t="s">
        <v>981</v>
      </c>
      <c r="E12" s="21" t="s">
        <v>985</v>
      </c>
    </row>
    <row r="13" spans="2:7" s="1" customFormat="1" ht="14.85" customHeight="1" x14ac:dyDescent="0.15">
      <c r="B13" s="6" t="s">
        <v>986</v>
      </c>
      <c r="C13" s="21" t="s">
        <v>987</v>
      </c>
      <c r="D13" s="21" t="s">
        <v>981</v>
      </c>
      <c r="E13" s="21" t="s">
        <v>988</v>
      </c>
    </row>
    <row r="14" spans="2:7" s="1" customFormat="1" ht="28.8" customHeight="1" x14ac:dyDescent="0.15"/>
    <row r="15" spans="2:7" s="1" customFormat="1" ht="19.2" customHeight="1" x14ac:dyDescent="0.15">
      <c r="B15" s="82" t="s">
        <v>994</v>
      </c>
      <c r="C15" s="82"/>
      <c r="D15" s="82"/>
      <c r="E15" s="82"/>
      <c r="F15" s="82"/>
    </row>
    <row r="16" spans="2:7" s="1" customFormat="1" ht="15.9" customHeight="1" x14ac:dyDescent="0.15"/>
    <row r="17" spans="2:4" s="1" customFormat="1" ht="15.9" customHeight="1" x14ac:dyDescent="0.15">
      <c r="B17" s="5" t="s">
        <v>975</v>
      </c>
      <c r="C17" s="20" t="s">
        <v>976</v>
      </c>
      <c r="D17" s="20" t="s">
        <v>977</v>
      </c>
    </row>
    <row r="18" spans="2:4" s="1" customFormat="1" ht="14.85" customHeight="1" x14ac:dyDescent="0.15">
      <c r="B18" s="6" t="s">
        <v>979</v>
      </c>
      <c r="C18" s="21" t="s">
        <v>989</v>
      </c>
      <c r="D18" s="21"/>
    </row>
    <row r="19" spans="2:4" s="1" customFormat="1" ht="14.85" customHeight="1" x14ac:dyDescent="0.15">
      <c r="B19" s="6" t="s">
        <v>983</v>
      </c>
      <c r="C19" s="21" t="s">
        <v>990</v>
      </c>
      <c r="D19" s="21" t="s">
        <v>981</v>
      </c>
    </row>
    <row r="20" spans="2:4" s="1" customFormat="1" ht="14.85" customHeight="1" x14ac:dyDescent="0.15">
      <c r="B20" s="6" t="s">
        <v>986</v>
      </c>
      <c r="C20" s="21" t="s">
        <v>991</v>
      </c>
      <c r="D20" s="21" t="s">
        <v>981</v>
      </c>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zoomScaleNormal="100" workbookViewId="0"/>
  </sheetViews>
  <sheetFormatPr defaultRowHeight="14.4"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67"/>
    </row>
    <row r="2" spans="2:4" s="1" customFormat="1" ht="22.95" customHeight="1" x14ac:dyDescent="0.15">
      <c r="B2" s="67"/>
      <c r="C2" s="7" t="s">
        <v>14</v>
      </c>
    </row>
    <row r="3" spans="2:4" s="1" customFormat="1" ht="5.85" customHeight="1" x14ac:dyDescent="0.15">
      <c r="B3" s="67"/>
      <c r="C3" s="83"/>
    </row>
    <row r="4" spans="2:4" s="1" customFormat="1" ht="11.1" customHeight="1" x14ac:dyDescent="0.15">
      <c r="C4" s="83"/>
    </row>
    <row r="5" spans="2:4" s="1" customFormat="1" ht="33" customHeight="1" x14ac:dyDescent="0.15">
      <c r="B5" s="69" t="s">
        <v>1050</v>
      </c>
      <c r="C5" s="69"/>
    </row>
    <row r="6" spans="2:4" s="1" customFormat="1" ht="14.4" customHeight="1" x14ac:dyDescent="0.15">
      <c r="B6" s="6" t="s">
        <v>1051</v>
      </c>
    </row>
    <row r="7" spans="2:4" s="1" customFormat="1" ht="2.1" customHeight="1" x14ac:dyDescent="0.15"/>
    <row r="8" spans="2:4" s="1" customFormat="1" ht="19.2" customHeight="1" x14ac:dyDescent="0.15">
      <c r="B8" s="63" t="s">
        <v>1052</v>
      </c>
      <c r="C8" s="63"/>
    </row>
    <row r="9" spans="2:4" s="1" customFormat="1" ht="5.25" customHeight="1" x14ac:dyDescent="0.15"/>
    <row r="10" spans="2:4" s="1" customFormat="1" ht="21.3" customHeight="1" x14ac:dyDescent="0.25">
      <c r="B10" s="22" t="s">
        <v>995</v>
      </c>
      <c r="C10" s="23">
        <v>2250000000</v>
      </c>
      <c r="D10" s="24" t="s">
        <v>996</v>
      </c>
    </row>
    <row r="11" spans="2:4" s="1" customFormat="1" ht="21.3" customHeight="1" x14ac:dyDescent="0.25">
      <c r="B11" s="22" t="s">
        <v>997</v>
      </c>
      <c r="C11" s="23">
        <v>2929348278.4400101</v>
      </c>
      <c r="D11" s="24" t="s">
        <v>998</v>
      </c>
    </row>
    <row r="12" spans="2:4" s="1" customFormat="1" ht="21.3" customHeight="1" x14ac:dyDescent="0.25">
      <c r="B12" s="22" t="s">
        <v>999</v>
      </c>
      <c r="C12" s="23">
        <v>20000000</v>
      </c>
      <c r="D12" s="24" t="s">
        <v>1000</v>
      </c>
    </row>
    <row r="13" spans="2:4" s="1" customFormat="1" ht="21.3" customHeight="1" x14ac:dyDescent="0.25">
      <c r="B13" s="22" t="s">
        <v>1001</v>
      </c>
      <c r="C13" s="23">
        <v>130429393.79000001</v>
      </c>
      <c r="D13" s="24" t="s">
        <v>1002</v>
      </c>
    </row>
    <row r="14" spans="2:4" s="1" customFormat="1" ht="21.3" customHeight="1" x14ac:dyDescent="0.25">
      <c r="B14" s="22" t="s">
        <v>1003</v>
      </c>
      <c r="C14" s="25">
        <v>0.36879007654666901</v>
      </c>
      <c r="D14" s="26"/>
    </row>
    <row r="15" spans="2:4" s="1" customFormat="1" ht="5.25" customHeight="1" x14ac:dyDescent="0.15"/>
    <row r="16" spans="2:4" s="1" customFormat="1" ht="19.2" customHeight="1" x14ac:dyDescent="0.15">
      <c r="B16" s="63" t="s">
        <v>1053</v>
      </c>
      <c r="C16" s="63"/>
    </row>
    <row r="17" spans="2:4" s="1" customFormat="1" ht="5.25" customHeight="1" x14ac:dyDescent="0.15"/>
    <row r="18" spans="2:4" s="1" customFormat="1" ht="21.3" customHeight="1" x14ac:dyDescent="0.25">
      <c r="B18" s="22" t="s">
        <v>1004</v>
      </c>
      <c r="C18" s="23">
        <v>2393346190.4527402</v>
      </c>
      <c r="D18" s="24" t="s">
        <v>1005</v>
      </c>
    </row>
    <row r="19" spans="2:4" s="1" customFormat="1" ht="21.3" customHeight="1" x14ac:dyDescent="0.25">
      <c r="B19" s="22" t="s">
        <v>1006</v>
      </c>
      <c r="C19" s="25">
        <v>1.0637094179790001</v>
      </c>
      <c r="D19" s="27" t="s">
        <v>1007</v>
      </c>
    </row>
    <row r="20" spans="2:4" s="1" customFormat="1" ht="21.3" customHeight="1" x14ac:dyDescent="0.25">
      <c r="B20" s="2" t="s">
        <v>1008</v>
      </c>
      <c r="C20" s="28" t="s">
        <v>1009</v>
      </c>
      <c r="D20" s="29" t="s">
        <v>1010</v>
      </c>
    </row>
    <row r="21" spans="2:4" s="1" customFormat="1" ht="5.25" customHeight="1" x14ac:dyDescent="0.15"/>
    <row r="22" spans="2:4" s="1" customFormat="1" ht="19.2" customHeight="1" x14ac:dyDescent="0.15">
      <c r="B22" s="63" t="s">
        <v>1054</v>
      </c>
      <c r="C22" s="63"/>
    </row>
    <row r="23" spans="2:4" s="1" customFormat="1" ht="5.25" customHeight="1" x14ac:dyDescent="0.15"/>
    <row r="24" spans="2:4" s="1" customFormat="1" ht="21.3" customHeight="1" x14ac:dyDescent="0.25">
      <c r="B24" s="22" t="s">
        <v>1011</v>
      </c>
      <c r="C24" s="23">
        <v>18898590</v>
      </c>
      <c r="D24" s="24" t="s">
        <v>1012</v>
      </c>
    </row>
    <row r="25" spans="2:4" s="1" customFormat="1" ht="21.3" customHeight="1" x14ac:dyDescent="0.25">
      <c r="B25" s="22" t="s">
        <v>1013</v>
      </c>
      <c r="C25" s="23">
        <v>130429393.79000001</v>
      </c>
      <c r="D25" s="24" t="s">
        <v>1014</v>
      </c>
    </row>
    <row r="26" spans="2:4" s="1" customFormat="1" ht="21.3" customHeight="1" x14ac:dyDescent="0.25">
      <c r="B26" s="22" t="s">
        <v>1015</v>
      </c>
      <c r="C26" s="30">
        <v>0</v>
      </c>
      <c r="D26" s="24" t="s">
        <v>1016</v>
      </c>
    </row>
    <row r="27" spans="2:4" s="1" customFormat="1" ht="21.3" customHeight="1" x14ac:dyDescent="0.25">
      <c r="B27" s="22" t="s">
        <v>1004</v>
      </c>
      <c r="C27" s="23">
        <v>2393346190.4527402</v>
      </c>
      <c r="D27" s="24"/>
    </row>
    <row r="28" spans="2:4" s="1" customFormat="1" ht="21.3" customHeight="1" x14ac:dyDescent="0.25">
      <c r="B28" s="22" t="s">
        <v>1017</v>
      </c>
      <c r="C28" s="25">
        <v>1.1300774107745499</v>
      </c>
      <c r="D28" s="27" t="s">
        <v>1007</v>
      </c>
    </row>
    <row r="29" spans="2:4" s="1" customFormat="1" ht="21.3" customHeight="1" x14ac:dyDescent="0.25">
      <c r="B29" s="2" t="s">
        <v>1018</v>
      </c>
      <c r="C29" s="28" t="s">
        <v>1009</v>
      </c>
      <c r="D29" s="29" t="s">
        <v>1019</v>
      </c>
    </row>
    <row r="30" spans="2:4" s="1" customFormat="1" ht="5.25" customHeight="1" x14ac:dyDescent="0.15"/>
    <row r="31" spans="2:4" s="1" customFormat="1" ht="19.2" customHeight="1" x14ac:dyDescent="0.15">
      <c r="B31" s="63" t="s">
        <v>1055</v>
      </c>
      <c r="C31" s="63"/>
    </row>
    <row r="32" spans="2:4" s="1" customFormat="1" ht="5.25" customHeight="1" x14ac:dyDescent="0.15"/>
    <row r="33" spans="2:4" s="1" customFormat="1" ht="21.3" customHeight="1" x14ac:dyDescent="0.25">
      <c r="B33" s="22" t="s">
        <v>1020</v>
      </c>
      <c r="C33" s="23">
        <v>479434363.06000102</v>
      </c>
      <c r="D33" s="24" t="s">
        <v>1021</v>
      </c>
    </row>
    <row r="34" spans="2:4" s="1" customFormat="1" ht="21.3" customHeight="1" x14ac:dyDescent="0.25">
      <c r="B34" s="22" t="s">
        <v>1022</v>
      </c>
      <c r="C34" s="23">
        <v>479434363.06000102</v>
      </c>
      <c r="D34" s="24"/>
    </row>
    <row r="35" spans="2:4" s="1" customFormat="1" ht="21.3" customHeight="1" x14ac:dyDescent="0.25">
      <c r="B35" s="22" t="s">
        <v>1023</v>
      </c>
      <c r="C35" s="31" t="s">
        <v>94</v>
      </c>
      <c r="D35" s="24"/>
    </row>
    <row r="36" spans="2:4" s="1" customFormat="1" ht="21.3" customHeight="1" x14ac:dyDescent="0.25">
      <c r="B36" s="22" t="s">
        <v>1024</v>
      </c>
      <c r="C36" s="31" t="s">
        <v>94</v>
      </c>
      <c r="D36" s="24"/>
    </row>
    <row r="37" spans="2:4" s="1" customFormat="1" ht="21.3" customHeight="1" x14ac:dyDescent="0.25">
      <c r="B37" s="22" t="s">
        <v>1025</v>
      </c>
      <c r="C37" s="31" t="s">
        <v>94</v>
      </c>
      <c r="D37" s="26"/>
    </row>
    <row r="38" spans="2:4" s="1" customFormat="1" ht="21.3" customHeight="1" x14ac:dyDescent="0.25">
      <c r="B38" s="22" t="s">
        <v>1026</v>
      </c>
      <c r="C38" s="23">
        <v>2542674174.2427402</v>
      </c>
      <c r="D38" s="24" t="s">
        <v>1027</v>
      </c>
    </row>
    <row r="39" spans="2:4" s="1" customFormat="1" ht="21.3" customHeight="1" x14ac:dyDescent="0.25">
      <c r="B39" s="22" t="s">
        <v>1004</v>
      </c>
      <c r="C39" s="23">
        <v>2393346190.4527402</v>
      </c>
      <c r="D39" s="26"/>
    </row>
    <row r="40" spans="2:4" s="1" customFormat="1" ht="21.3" customHeight="1" x14ac:dyDescent="0.25">
      <c r="B40" s="22" t="s">
        <v>1028</v>
      </c>
      <c r="C40" s="23">
        <v>18898590</v>
      </c>
      <c r="D40" s="26"/>
    </row>
    <row r="41" spans="2:4" s="1" customFormat="1" ht="21.3" customHeight="1" x14ac:dyDescent="0.25">
      <c r="B41" s="22" t="s">
        <v>1029</v>
      </c>
      <c r="C41" s="23">
        <v>130429393.79000001</v>
      </c>
      <c r="D41" s="26"/>
    </row>
    <row r="42" spans="2:4" s="1" customFormat="1" ht="21.3" customHeight="1" x14ac:dyDescent="0.25">
      <c r="B42" s="22" t="s">
        <v>1025</v>
      </c>
      <c r="C42" s="31" t="s">
        <v>94</v>
      </c>
      <c r="D42" s="26"/>
    </row>
    <row r="43" spans="2:4" s="1" customFormat="1" ht="21.3" customHeight="1" x14ac:dyDescent="0.25">
      <c r="B43" s="22" t="s">
        <v>1030</v>
      </c>
      <c r="C43" s="23">
        <v>179375000</v>
      </c>
      <c r="D43" s="24" t="s">
        <v>1031</v>
      </c>
    </row>
    <row r="44" spans="2:4" s="1" customFormat="1" ht="21.3" customHeight="1" x14ac:dyDescent="0.25">
      <c r="B44" s="22" t="s">
        <v>1032</v>
      </c>
      <c r="C44" s="23">
        <v>19625057.826369401</v>
      </c>
      <c r="D44" s="24" t="s">
        <v>1033</v>
      </c>
    </row>
    <row r="45" spans="2:4" s="1" customFormat="1" ht="21.3" customHeight="1" x14ac:dyDescent="0.25">
      <c r="B45" s="22" t="s">
        <v>1034</v>
      </c>
      <c r="C45" s="23">
        <v>2250000000</v>
      </c>
      <c r="D45" s="24" t="s">
        <v>1035</v>
      </c>
    </row>
    <row r="46" spans="2:4" s="1" customFormat="1" ht="21.3" customHeight="1" x14ac:dyDescent="0.25">
      <c r="B46" s="22" t="s">
        <v>1036</v>
      </c>
      <c r="C46" s="23">
        <v>573108479.47637403</v>
      </c>
      <c r="D46" s="26"/>
    </row>
    <row r="47" spans="2:4" s="1" customFormat="1" ht="21.3" customHeight="1" x14ac:dyDescent="0.25">
      <c r="B47" s="2" t="s">
        <v>1037</v>
      </c>
      <c r="C47" s="28" t="s">
        <v>1009</v>
      </c>
      <c r="D47" s="26"/>
    </row>
    <row r="48" spans="2:4" s="1" customFormat="1" ht="5.25" customHeight="1" x14ac:dyDescent="0.15"/>
    <row r="49" spans="2:4" s="1" customFormat="1" ht="19.649999999999999" customHeight="1" x14ac:dyDescent="0.15">
      <c r="B49" s="63" t="s">
        <v>1056</v>
      </c>
      <c r="C49" s="63"/>
    </row>
    <row r="50" spans="2:4" s="1" customFormat="1" ht="5.25" customHeight="1" x14ac:dyDescent="0.15"/>
    <row r="51" spans="2:4" s="1" customFormat="1" ht="21.3" customHeight="1" x14ac:dyDescent="0.25">
      <c r="B51" s="22" t="s">
        <v>1038</v>
      </c>
      <c r="C51" s="23">
        <v>301128104.74000102</v>
      </c>
      <c r="D51" s="24" t="s">
        <v>1039</v>
      </c>
    </row>
    <row r="52" spans="2:4" s="1" customFormat="1" ht="21.3" customHeight="1" x14ac:dyDescent="0.25">
      <c r="B52" s="22" t="s">
        <v>1040</v>
      </c>
      <c r="C52" s="23">
        <v>-10087771.897453999</v>
      </c>
      <c r="D52" s="24" t="s">
        <v>1041</v>
      </c>
    </row>
    <row r="53" spans="2:4" s="1" customFormat="1" ht="21.3" customHeight="1" x14ac:dyDescent="0.25">
      <c r="B53" s="22" t="s">
        <v>1042</v>
      </c>
      <c r="C53" s="23">
        <v>291040332.842547</v>
      </c>
      <c r="D53" s="24"/>
    </row>
    <row r="54" spans="2:4" s="1" customFormat="1" ht="21.3" customHeight="1" x14ac:dyDescent="0.25">
      <c r="B54" s="2" t="s">
        <v>1043</v>
      </c>
      <c r="C54" s="28" t="s">
        <v>1009</v>
      </c>
      <c r="D54" s="24"/>
    </row>
    <row r="55" spans="2:4" s="1" customFormat="1" ht="21.3" customHeight="1" x14ac:dyDescent="0.25">
      <c r="B55" s="22" t="s">
        <v>1044</v>
      </c>
      <c r="C55" s="23">
        <v>18103920</v>
      </c>
      <c r="D55" s="24" t="s">
        <v>1045</v>
      </c>
    </row>
    <row r="56" spans="2:4" s="1" customFormat="1" ht="21.3" customHeight="1" x14ac:dyDescent="0.25">
      <c r="B56" s="22" t="s">
        <v>1046</v>
      </c>
      <c r="C56" s="23">
        <v>6562500</v>
      </c>
      <c r="D56" s="24" t="s">
        <v>1047</v>
      </c>
    </row>
    <row r="57" spans="2:4" s="1" customFormat="1" ht="21.3" customHeight="1" x14ac:dyDescent="0.25">
      <c r="B57" s="22" t="s">
        <v>1048</v>
      </c>
      <c r="C57" s="23">
        <v>11541420</v>
      </c>
      <c r="D57" s="24" t="s">
        <v>1049</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2025-03-06T14:36:23Z</dcterms:created>
  <dcterms:modified xsi:type="dcterms:W3CDTF">2025-03-07T14:38:58Z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2025-03-07T14:28:42Z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3efccc61-2835-4882-83d7-ba09086ed1fd</vt:lpwstr>
  </property>
  <property fmtid="{D5CDD505-2E9C-101B-9397-08002B2CF9AE}" pid="8" name="MSIP_Label_8ffbc0b8-e97b-47d1-beac-cb0955d66f3b_ContentBits">
    <vt:lpwstr>2</vt:lpwstr>
  </property>
</Properties>
</file>